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Štefan Comba\Desktop\projekty kravíny\agria\uzemne konanie\rozpocet\eli\Rozpocet\"/>
    </mc:Choice>
  </mc:AlternateContent>
  <xr:revisionPtr revIDLastSave="0" documentId="13_ncr:1_{464B1BAA-77D6-49A6-ADDF-32188C835447}" xr6:coauthVersionLast="47" xr6:coauthVersionMax="47" xr10:uidLastSave="{00000000-0000-0000-0000-000000000000}"/>
  <bookViews>
    <workbookView xWindow="3420" yWindow="1365" windowWidth="19920" windowHeight="14115" xr2:uid="{00000000-000D-0000-FFFF-FFFF00000000}"/>
  </bookViews>
  <sheets>
    <sheet name="Rekapitulácia stavby" sheetId="1" r:id="rId1"/>
    <sheet name="SO-01 - Kravín s robotmi" sheetId="2" r:id="rId2"/>
  </sheets>
  <definedNames>
    <definedName name="_xlnm._FilterDatabase" localSheetId="1" hidden="1">'SO-01 - Kravín s robotmi'!$C$134:$K$807</definedName>
    <definedName name="_xlnm.Print_Titles" localSheetId="0">'Rekapitulácia stavby'!$92:$92</definedName>
    <definedName name="_xlnm.Print_Titles" localSheetId="1">'SO-01 - Kravín s robotmi'!$134:$134</definedName>
    <definedName name="_xlnm.Print_Area" localSheetId="0">'Rekapitulácia stavby'!$D$4:$AO$76,'Rekapitulácia stavby'!$C$82:$AQ$96</definedName>
    <definedName name="_xlnm.Print_Area" localSheetId="1">'SO-01 - Kravín s robotmi'!$C$4:$J$76,'SO-01 - Kravín s robotmi'!$C$82:$J$116,'SO-01 - Kravín s robotmi'!$C$122:$J$807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2" l="1"/>
  <c r="J36" i="2"/>
  <c r="AY95" i="1"/>
  <c r="J35" i="2"/>
  <c r="AX95" i="1"/>
  <c r="BI807" i="2"/>
  <c r="BH807" i="2"/>
  <c r="BG807" i="2"/>
  <c r="BE807" i="2"/>
  <c r="T807" i="2"/>
  <c r="R807" i="2"/>
  <c r="P807" i="2"/>
  <c r="BI806" i="2"/>
  <c r="BH806" i="2"/>
  <c r="BG806" i="2"/>
  <c r="BE806" i="2"/>
  <c r="T806" i="2"/>
  <c r="R806" i="2"/>
  <c r="P806" i="2"/>
  <c r="BI805" i="2"/>
  <c r="BH805" i="2"/>
  <c r="BG805" i="2"/>
  <c r="BE805" i="2"/>
  <c r="T805" i="2"/>
  <c r="R805" i="2"/>
  <c r="P805" i="2"/>
  <c r="BI804" i="2"/>
  <c r="BH804" i="2"/>
  <c r="BG804" i="2"/>
  <c r="BE804" i="2"/>
  <c r="T804" i="2"/>
  <c r="R804" i="2"/>
  <c r="P804" i="2"/>
  <c r="BI802" i="2"/>
  <c r="BH802" i="2"/>
  <c r="BG802" i="2"/>
  <c r="BE802" i="2"/>
  <c r="T802" i="2"/>
  <c r="R802" i="2"/>
  <c r="P802" i="2"/>
  <c r="BI801" i="2"/>
  <c r="BH801" i="2"/>
  <c r="BG801" i="2"/>
  <c r="BE801" i="2"/>
  <c r="T801" i="2"/>
  <c r="R801" i="2"/>
  <c r="P801" i="2"/>
  <c r="BI800" i="2"/>
  <c r="BH800" i="2"/>
  <c r="BG800" i="2"/>
  <c r="BE800" i="2"/>
  <c r="T800" i="2"/>
  <c r="R800" i="2"/>
  <c r="P800" i="2"/>
  <c r="BI799" i="2"/>
  <c r="BH799" i="2"/>
  <c r="BG799" i="2"/>
  <c r="BE799" i="2"/>
  <c r="T799" i="2"/>
  <c r="R799" i="2"/>
  <c r="P799" i="2"/>
  <c r="BI798" i="2"/>
  <c r="BH798" i="2"/>
  <c r="BG798" i="2"/>
  <c r="BE798" i="2"/>
  <c r="T798" i="2"/>
  <c r="R798" i="2"/>
  <c r="P798" i="2"/>
  <c r="BI797" i="2"/>
  <c r="BH797" i="2"/>
  <c r="BG797" i="2"/>
  <c r="BE797" i="2"/>
  <c r="T797" i="2"/>
  <c r="R797" i="2"/>
  <c r="P797" i="2"/>
  <c r="BI795" i="2"/>
  <c r="BH795" i="2"/>
  <c r="BG795" i="2"/>
  <c r="BE795" i="2"/>
  <c r="T795" i="2"/>
  <c r="R795" i="2"/>
  <c r="P795" i="2"/>
  <c r="BI794" i="2"/>
  <c r="BH794" i="2"/>
  <c r="BG794" i="2"/>
  <c r="BE794" i="2"/>
  <c r="T794" i="2"/>
  <c r="R794" i="2"/>
  <c r="P794" i="2"/>
  <c r="BI793" i="2"/>
  <c r="BH793" i="2"/>
  <c r="BG793" i="2"/>
  <c r="BE793" i="2"/>
  <c r="T793" i="2"/>
  <c r="R793" i="2"/>
  <c r="P793" i="2"/>
  <c r="BI792" i="2"/>
  <c r="BH792" i="2"/>
  <c r="BG792" i="2"/>
  <c r="BE792" i="2"/>
  <c r="T792" i="2"/>
  <c r="R792" i="2"/>
  <c r="P792" i="2"/>
  <c r="BI791" i="2"/>
  <c r="BH791" i="2"/>
  <c r="BG791" i="2"/>
  <c r="BE791" i="2"/>
  <c r="T791" i="2"/>
  <c r="R791" i="2"/>
  <c r="P791" i="2"/>
  <c r="BI790" i="2"/>
  <c r="BH790" i="2"/>
  <c r="BG790" i="2"/>
  <c r="BE790" i="2"/>
  <c r="T790" i="2"/>
  <c r="R790" i="2"/>
  <c r="P790" i="2"/>
  <c r="BI789" i="2"/>
  <c r="BH789" i="2"/>
  <c r="BG789" i="2"/>
  <c r="BE789" i="2"/>
  <c r="T789" i="2"/>
  <c r="R789" i="2"/>
  <c r="P789" i="2"/>
  <c r="BI788" i="2"/>
  <c r="BH788" i="2"/>
  <c r="BG788" i="2"/>
  <c r="BE788" i="2"/>
  <c r="T788" i="2"/>
  <c r="R788" i="2"/>
  <c r="P788" i="2"/>
  <c r="BI787" i="2"/>
  <c r="BH787" i="2"/>
  <c r="BG787" i="2"/>
  <c r="BE787" i="2"/>
  <c r="T787" i="2"/>
  <c r="R787" i="2"/>
  <c r="P787" i="2"/>
  <c r="BI786" i="2"/>
  <c r="BH786" i="2"/>
  <c r="BG786" i="2"/>
  <c r="BE786" i="2"/>
  <c r="T786" i="2"/>
  <c r="R786" i="2"/>
  <c r="P786" i="2"/>
  <c r="BI785" i="2"/>
  <c r="BH785" i="2"/>
  <c r="BG785" i="2"/>
  <c r="BE785" i="2"/>
  <c r="T785" i="2"/>
  <c r="R785" i="2"/>
  <c r="P785" i="2"/>
  <c r="BI784" i="2"/>
  <c r="BH784" i="2"/>
  <c r="BG784" i="2"/>
  <c r="BE784" i="2"/>
  <c r="T784" i="2"/>
  <c r="R784" i="2"/>
  <c r="P784" i="2"/>
  <c r="BI781" i="2"/>
  <c r="BH781" i="2"/>
  <c r="BG781" i="2"/>
  <c r="BE781" i="2"/>
  <c r="T781" i="2"/>
  <c r="R781" i="2"/>
  <c r="P781" i="2"/>
  <c r="BI779" i="2"/>
  <c r="BH779" i="2"/>
  <c r="BG779" i="2"/>
  <c r="BE779" i="2"/>
  <c r="T779" i="2"/>
  <c r="R779" i="2"/>
  <c r="P779" i="2"/>
  <c r="BI777" i="2"/>
  <c r="BH777" i="2"/>
  <c r="BG777" i="2"/>
  <c r="BE777" i="2"/>
  <c r="T777" i="2"/>
  <c r="R777" i="2"/>
  <c r="P777" i="2"/>
  <c r="BI776" i="2"/>
  <c r="BH776" i="2"/>
  <c r="BG776" i="2"/>
  <c r="BE776" i="2"/>
  <c r="T776" i="2"/>
  <c r="R776" i="2"/>
  <c r="P776" i="2"/>
  <c r="BI775" i="2"/>
  <c r="BH775" i="2"/>
  <c r="BG775" i="2"/>
  <c r="BE775" i="2"/>
  <c r="T775" i="2"/>
  <c r="R775" i="2"/>
  <c r="P775" i="2"/>
  <c r="BI773" i="2"/>
  <c r="BH773" i="2"/>
  <c r="BG773" i="2"/>
  <c r="BE773" i="2"/>
  <c r="T773" i="2"/>
  <c r="R773" i="2"/>
  <c r="P773" i="2"/>
  <c r="BI771" i="2"/>
  <c r="BH771" i="2"/>
  <c r="BG771" i="2"/>
  <c r="BE771" i="2"/>
  <c r="T771" i="2"/>
  <c r="R771" i="2"/>
  <c r="P771" i="2"/>
  <c r="BI769" i="2"/>
  <c r="BH769" i="2"/>
  <c r="BG769" i="2"/>
  <c r="BE769" i="2"/>
  <c r="T769" i="2"/>
  <c r="R769" i="2"/>
  <c r="P769" i="2"/>
  <c r="BI768" i="2"/>
  <c r="BH768" i="2"/>
  <c r="BG768" i="2"/>
  <c r="BE768" i="2"/>
  <c r="T768" i="2"/>
  <c r="R768" i="2"/>
  <c r="P768" i="2"/>
  <c r="BI767" i="2"/>
  <c r="BH767" i="2"/>
  <c r="BG767" i="2"/>
  <c r="BE767" i="2"/>
  <c r="T767" i="2"/>
  <c r="R767" i="2"/>
  <c r="P767" i="2"/>
  <c r="BI766" i="2"/>
  <c r="BH766" i="2"/>
  <c r="BG766" i="2"/>
  <c r="BE766" i="2"/>
  <c r="T766" i="2"/>
  <c r="R766" i="2"/>
  <c r="P766" i="2"/>
  <c r="BI765" i="2"/>
  <c r="BH765" i="2"/>
  <c r="BG765" i="2"/>
  <c r="BE765" i="2"/>
  <c r="T765" i="2"/>
  <c r="R765" i="2"/>
  <c r="P765" i="2"/>
  <c r="BI764" i="2"/>
  <c r="BH764" i="2"/>
  <c r="BG764" i="2"/>
  <c r="BE764" i="2"/>
  <c r="T764" i="2"/>
  <c r="R764" i="2"/>
  <c r="P764" i="2"/>
  <c r="BI762" i="2"/>
  <c r="BH762" i="2"/>
  <c r="BG762" i="2"/>
  <c r="BE762" i="2"/>
  <c r="T762" i="2"/>
  <c r="R762" i="2"/>
  <c r="P762" i="2"/>
  <c r="BI760" i="2"/>
  <c r="BH760" i="2"/>
  <c r="BG760" i="2"/>
  <c r="BE760" i="2"/>
  <c r="T760" i="2"/>
  <c r="R760" i="2"/>
  <c r="P760" i="2"/>
  <c r="BI759" i="2"/>
  <c r="BH759" i="2"/>
  <c r="BG759" i="2"/>
  <c r="BE759" i="2"/>
  <c r="T759" i="2"/>
  <c r="R759" i="2"/>
  <c r="P759" i="2"/>
  <c r="BI757" i="2"/>
  <c r="BH757" i="2"/>
  <c r="BG757" i="2"/>
  <c r="BE757" i="2"/>
  <c r="T757" i="2"/>
  <c r="R757" i="2"/>
  <c r="P757" i="2"/>
  <c r="BI755" i="2"/>
  <c r="BH755" i="2"/>
  <c r="BG755" i="2"/>
  <c r="BE755" i="2"/>
  <c r="T755" i="2"/>
  <c r="R755" i="2"/>
  <c r="P755" i="2"/>
  <c r="BI753" i="2"/>
  <c r="BH753" i="2"/>
  <c r="BG753" i="2"/>
  <c r="BE753" i="2"/>
  <c r="T753" i="2"/>
  <c r="R753" i="2"/>
  <c r="P753" i="2"/>
  <c r="BI752" i="2"/>
  <c r="BH752" i="2"/>
  <c r="BG752" i="2"/>
  <c r="BE752" i="2"/>
  <c r="T752" i="2"/>
  <c r="R752" i="2"/>
  <c r="P752" i="2"/>
  <c r="BI750" i="2"/>
  <c r="BH750" i="2"/>
  <c r="BG750" i="2"/>
  <c r="BE750" i="2"/>
  <c r="T750" i="2"/>
  <c r="R750" i="2"/>
  <c r="P750" i="2"/>
  <c r="BI749" i="2"/>
  <c r="BH749" i="2"/>
  <c r="BG749" i="2"/>
  <c r="BE749" i="2"/>
  <c r="T749" i="2"/>
  <c r="R749" i="2"/>
  <c r="P749" i="2"/>
  <c r="BI748" i="2"/>
  <c r="BH748" i="2"/>
  <c r="BG748" i="2"/>
  <c r="BE748" i="2"/>
  <c r="T748" i="2"/>
  <c r="R748" i="2"/>
  <c r="P748" i="2"/>
  <c r="BI747" i="2"/>
  <c r="BH747" i="2"/>
  <c r="BG747" i="2"/>
  <c r="BE747" i="2"/>
  <c r="T747" i="2"/>
  <c r="R747" i="2"/>
  <c r="P747" i="2"/>
  <c r="BI746" i="2"/>
  <c r="BH746" i="2"/>
  <c r="BG746" i="2"/>
  <c r="BE746" i="2"/>
  <c r="T746" i="2"/>
  <c r="R746" i="2"/>
  <c r="P746" i="2"/>
  <c r="BI745" i="2"/>
  <c r="BH745" i="2"/>
  <c r="BG745" i="2"/>
  <c r="BE745" i="2"/>
  <c r="T745" i="2"/>
  <c r="R745" i="2"/>
  <c r="P745" i="2"/>
  <c r="BI744" i="2"/>
  <c r="BH744" i="2"/>
  <c r="BG744" i="2"/>
  <c r="BE744" i="2"/>
  <c r="T744" i="2"/>
  <c r="R744" i="2"/>
  <c r="P744" i="2"/>
  <c r="BI743" i="2"/>
  <c r="BH743" i="2"/>
  <c r="BG743" i="2"/>
  <c r="BE743" i="2"/>
  <c r="T743" i="2"/>
  <c r="R743" i="2"/>
  <c r="P743" i="2"/>
  <c r="BI742" i="2"/>
  <c r="BH742" i="2"/>
  <c r="BG742" i="2"/>
  <c r="BE742" i="2"/>
  <c r="T742" i="2"/>
  <c r="R742" i="2"/>
  <c r="P742" i="2"/>
  <c r="BI741" i="2"/>
  <c r="BH741" i="2"/>
  <c r="BG741" i="2"/>
  <c r="BE741" i="2"/>
  <c r="T741" i="2"/>
  <c r="R741" i="2"/>
  <c r="P741" i="2"/>
  <c r="BI740" i="2"/>
  <c r="BH740" i="2"/>
  <c r="BG740" i="2"/>
  <c r="BE740" i="2"/>
  <c r="T740" i="2"/>
  <c r="R740" i="2"/>
  <c r="P740" i="2"/>
  <c r="BI739" i="2"/>
  <c r="BH739" i="2"/>
  <c r="BG739" i="2"/>
  <c r="BE739" i="2"/>
  <c r="T739" i="2"/>
  <c r="R739" i="2"/>
  <c r="P739" i="2"/>
  <c r="BI738" i="2"/>
  <c r="BH738" i="2"/>
  <c r="BG738" i="2"/>
  <c r="BE738" i="2"/>
  <c r="T738" i="2"/>
  <c r="R738" i="2"/>
  <c r="P738" i="2"/>
  <c r="BI735" i="2"/>
  <c r="BH735" i="2"/>
  <c r="BG735" i="2"/>
  <c r="BE735" i="2"/>
  <c r="T735" i="2"/>
  <c r="R735" i="2"/>
  <c r="P735" i="2"/>
  <c r="BI733" i="2"/>
  <c r="BH733" i="2"/>
  <c r="BG733" i="2"/>
  <c r="BE733" i="2"/>
  <c r="T733" i="2"/>
  <c r="R733" i="2"/>
  <c r="P733" i="2"/>
  <c r="BI731" i="2"/>
  <c r="BH731" i="2"/>
  <c r="BG731" i="2"/>
  <c r="BE731" i="2"/>
  <c r="T731" i="2"/>
  <c r="R731" i="2"/>
  <c r="P731" i="2"/>
  <c r="BI730" i="2"/>
  <c r="BH730" i="2"/>
  <c r="BG730" i="2"/>
  <c r="BE730" i="2"/>
  <c r="T730" i="2"/>
  <c r="R730" i="2"/>
  <c r="P730" i="2"/>
  <c r="BI729" i="2"/>
  <c r="BH729" i="2"/>
  <c r="BG729" i="2"/>
  <c r="BE729" i="2"/>
  <c r="T729" i="2"/>
  <c r="R729" i="2"/>
  <c r="P729" i="2"/>
  <c r="BI727" i="2"/>
  <c r="BH727" i="2"/>
  <c r="BG727" i="2"/>
  <c r="BE727" i="2"/>
  <c r="T727" i="2"/>
  <c r="R727" i="2"/>
  <c r="P727" i="2"/>
  <c r="BI725" i="2"/>
  <c r="BH725" i="2"/>
  <c r="BG725" i="2"/>
  <c r="BE725" i="2"/>
  <c r="T725" i="2"/>
  <c r="R725" i="2"/>
  <c r="P725" i="2"/>
  <c r="BI723" i="2"/>
  <c r="BH723" i="2"/>
  <c r="BG723" i="2"/>
  <c r="BE723" i="2"/>
  <c r="T723" i="2"/>
  <c r="R723" i="2"/>
  <c r="P723" i="2"/>
  <c r="BI721" i="2"/>
  <c r="BH721" i="2"/>
  <c r="BG721" i="2"/>
  <c r="BE721" i="2"/>
  <c r="T721" i="2"/>
  <c r="R721" i="2"/>
  <c r="P721" i="2"/>
  <c r="BI719" i="2"/>
  <c r="BH719" i="2"/>
  <c r="BG719" i="2"/>
  <c r="BE719" i="2"/>
  <c r="T719" i="2"/>
  <c r="R719" i="2"/>
  <c r="P719" i="2"/>
  <c r="BI717" i="2"/>
  <c r="BH717" i="2"/>
  <c r="BG717" i="2"/>
  <c r="BE717" i="2"/>
  <c r="T717" i="2"/>
  <c r="R717" i="2"/>
  <c r="P717" i="2"/>
  <c r="BI715" i="2"/>
  <c r="BH715" i="2"/>
  <c r="BG715" i="2"/>
  <c r="BE715" i="2"/>
  <c r="T715" i="2"/>
  <c r="R715" i="2"/>
  <c r="P715" i="2"/>
  <c r="BI713" i="2"/>
  <c r="BH713" i="2"/>
  <c r="BG713" i="2"/>
  <c r="BE713" i="2"/>
  <c r="T713" i="2"/>
  <c r="R713" i="2"/>
  <c r="P713" i="2"/>
  <c r="BI711" i="2"/>
  <c r="BH711" i="2"/>
  <c r="BG711" i="2"/>
  <c r="BE711" i="2"/>
  <c r="T711" i="2"/>
  <c r="R711" i="2"/>
  <c r="P711" i="2"/>
  <c r="BI709" i="2"/>
  <c r="BH709" i="2"/>
  <c r="BG709" i="2"/>
  <c r="BE709" i="2"/>
  <c r="T709" i="2"/>
  <c r="R709" i="2"/>
  <c r="P709" i="2"/>
  <c r="BI707" i="2"/>
  <c r="BH707" i="2"/>
  <c r="BG707" i="2"/>
  <c r="BE707" i="2"/>
  <c r="T707" i="2"/>
  <c r="R707" i="2"/>
  <c r="P707" i="2"/>
  <c r="BI705" i="2"/>
  <c r="BH705" i="2"/>
  <c r="BG705" i="2"/>
  <c r="BE705" i="2"/>
  <c r="T705" i="2"/>
  <c r="R705" i="2"/>
  <c r="P705" i="2"/>
  <c r="BI703" i="2"/>
  <c r="BH703" i="2"/>
  <c r="BG703" i="2"/>
  <c r="BE703" i="2"/>
  <c r="T703" i="2"/>
  <c r="R703" i="2"/>
  <c r="P703" i="2"/>
  <c r="BI701" i="2"/>
  <c r="BH701" i="2"/>
  <c r="BG701" i="2"/>
  <c r="BE701" i="2"/>
  <c r="T701" i="2"/>
  <c r="R701" i="2"/>
  <c r="P701" i="2"/>
  <c r="BI699" i="2"/>
  <c r="BH699" i="2"/>
  <c r="BG699" i="2"/>
  <c r="BE699" i="2"/>
  <c r="T699" i="2"/>
  <c r="R699" i="2"/>
  <c r="P699" i="2"/>
  <c r="BI697" i="2"/>
  <c r="BH697" i="2"/>
  <c r="BG697" i="2"/>
  <c r="BE697" i="2"/>
  <c r="T697" i="2"/>
  <c r="R697" i="2"/>
  <c r="P697" i="2"/>
  <c r="BI695" i="2"/>
  <c r="BH695" i="2"/>
  <c r="BG695" i="2"/>
  <c r="BE695" i="2"/>
  <c r="T695" i="2"/>
  <c r="R695" i="2"/>
  <c r="P695" i="2"/>
  <c r="BI693" i="2"/>
  <c r="BH693" i="2"/>
  <c r="BG693" i="2"/>
  <c r="BE693" i="2"/>
  <c r="T693" i="2"/>
  <c r="R693" i="2"/>
  <c r="P693" i="2"/>
  <c r="BI691" i="2"/>
  <c r="BH691" i="2"/>
  <c r="BG691" i="2"/>
  <c r="BE691" i="2"/>
  <c r="T691" i="2"/>
  <c r="R691" i="2"/>
  <c r="P691" i="2"/>
  <c r="BI689" i="2"/>
  <c r="BH689" i="2"/>
  <c r="BG689" i="2"/>
  <c r="BE689" i="2"/>
  <c r="T689" i="2"/>
  <c r="R689" i="2"/>
  <c r="P689" i="2"/>
  <c r="BI688" i="2"/>
  <c r="BH688" i="2"/>
  <c r="BG688" i="2"/>
  <c r="BE688" i="2"/>
  <c r="T688" i="2"/>
  <c r="R688" i="2"/>
  <c r="P688" i="2"/>
  <c r="BI687" i="2"/>
  <c r="BH687" i="2"/>
  <c r="BG687" i="2"/>
  <c r="BE687" i="2"/>
  <c r="T687" i="2"/>
  <c r="R687" i="2"/>
  <c r="P687" i="2"/>
  <c r="BI686" i="2"/>
  <c r="BH686" i="2"/>
  <c r="BG686" i="2"/>
  <c r="BE686" i="2"/>
  <c r="T686" i="2"/>
  <c r="R686" i="2"/>
  <c r="P686" i="2"/>
  <c r="BI685" i="2"/>
  <c r="BH685" i="2"/>
  <c r="BG685" i="2"/>
  <c r="BE685" i="2"/>
  <c r="T685" i="2"/>
  <c r="R685" i="2"/>
  <c r="P685" i="2"/>
  <c r="BI684" i="2"/>
  <c r="BH684" i="2"/>
  <c r="BG684" i="2"/>
  <c r="BE684" i="2"/>
  <c r="T684" i="2"/>
  <c r="R684" i="2"/>
  <c r="P684" i="2"/>
  <c r="BI683" i="2"/>
  <c r="BH683" i="2"/>
  <c r="BG683" i="2"/>
  <c r="BE683" i="2"/>
  <c r="T683" i="2"/>
  <c r="R683" i="2"/>
  <c r="P683" i="2"/>
  <c r="BI682" i="2"/>
  <c r="BH682" i="2"/>
  <c r="BG682" i="2"/>
  <c r="BE682" i="2"/>
  <c r="T682" i="2"/>
  <c r="R682" i="2"/>
  <c r="P682" i="2"/>
  <c r="BI681" i="2"/>
  <c r="BH681" i="2"/>
  <c r="BG681" i="2"/>
  <c r="BE681" i="2"/>
  <c r="T681" i="2"/>
  <c r="R681" i="2"/>
  <c r="P681" i="2"/>
  <c r="BI680" i="2"/>
  <c r="BH680" i="2"/>
  <c r="BG680" i="2"/>
  <c r="BE680" i="2"/>
  <c r="T680" i="2"/>
  <c r="R680" i="2"/>
  <c r="P680" i="2"/>
  <c r="BI679" i="2"/>
  <c r="BH679" i="2"/>
  <c r="BG679" i="2"/>
  <c r="BE679" i="2"/>
  <c r="T679" i="2"/>
  <c r="R679" i="2"/>
  <c r="P679" i="2"/>
  <c r="BI678" i="2"/>
  <c r="BH678" i="2"/>
  <c r="BG678" i="2"/>
  <c r="BE678" i="2"/>
  <c r="T678" i="2"/>
  <c r="R678" i="2"/>
  <c r="P678" i="2"/>
  <c r="BI677" i="2"/>
  <c r="BH677" i="2"/>
  <c r="BG677" i="2"/>
  <c r="BE677" i="2"/>
  <c r="T677" i="2"/>
  <c r="R677" i="2"/>
  <c r="P677" i="2"/>
  <c r="BI676" i="2"/>
  <c r="BH676" i="2"/>
  <c r="BG676" i="2"/>
  <c r="BE676" i="2"/>
  <c r="T676" i="2"/>
  <c r="R676" i="2"/>
  <c r="P676" i="2"/>
  <c r="BI675" i="2"/>
  <c r="BH675" i="2"/>
  <c r="BG675" i="2"/>
  <c r="BE675" i="2"/>
  <c r="T675" i="2"/>
  <c r="R675" i="2"/>
  <c r="P675" i="2"/>
  <c r="BI674" i="2"/>
  <c r="BH674" i="2"/>
  <c r="BG674" i="2"/>
  <c r="BE674" i="2"/>
  <c r="T674" i="2"/>
  <c r="R674" i="2"/>
  <c r="P674" i="2"/>
  <c r="BI673" i="2"/>
  <c r="BH673" i="2"/>
  <c r="BG673" i="2"/>
  <c r="BE673" i="2"/>
  <c r="T673" i="2"/>
  <c r="R673" i="2"/>
  <c r="P673" i="2"/>
  <c r="BI672" i="2"/>
  <c r="BH672" i="2"/>
  <c r="BG672" i="2"/>
  <c r="BE672" i="2"/>
  <c r="T672" i="2"/>
  <c r="R672" i="2"/>
  <c r="P672" i="2"/>
  <c r="BI671" i="2"/>
  <c r="BH671" i="2"/>
  <c r="BG671" i="2"/>
  <c r="BE671" i="2"/>
  <c r="T671" i="2"/>
  <c r="R671" i="2"/>
  <c r="P671" i="2"/>
  <c r="BI670" i="2"/>
  <c r="BH670" i="2"/>
  <c r="BG670" i="2"/>
  <c r="BE670" i="2"/>
  <c r="T670" i="2"/>
  <c r="R670" i="2"/>
  <c r="P670" i="2"/>
  <c r="BI669" i="2"/>
  <c r="BH669" i="2"/>
  <c r="BG669" i="2"/>
  <c r="BE669" i="2"/>
  <c r="T669" i="2"/>
  <c r="R669" i="2"/>
  <c r="P669" i="2"/>
  <c r="BI668" i="2"/>
  <c r="BH668" i="2"/>
  <c r="BG668" i="2"/>
  <c r="BE668" i="2"/>
  <c r="T668" i="2"/>
  <c r="R668" i="2"/>
  <c r="P668" i="2"/>
  <c r="BI667" i="2"/>
  <c r="BH667" i="2"/>
  <c r="BG667" i="2"/>
  <c r="BE667" i="2"/>
  <c r="T667" i="2"/>
  <c r="R667" i="2"/>
  <c r="P667" i="2"/>
  <c r="BI666" i="2"/>
  <c r="BH666" i="2"/>
  <c r="BG666" i="2"/>
  <c r="BE666" i="2"/>
  <c r="T666" i="2"/>
  <c r="R666" i="2"/>
  <c r="P666" i="2"/>
  <c r="BI665" i="2"/>
  <c r="BH665" i="2"/>
  <c r="BG665" i="2"/>
  <c r="BE665" i="2"/>
  <c r="T665" i="2"/>
  <c r="R665" i="2"/>
  <c r="P665" i="2"/>
  <c r="BI664" i="2"/>
  <c r="BH664" i="2"/>
  <c r="BG664" i="2"/>
  <c r="BE664" i="2"/>
  <c r="T664" i="2"/>
  <c r="R664" i="2"/>
  <c r="P664" i="2"/>
  <c r="BI663" i="2"/>
  <c r="BH663" i="2"/>
  <c r="BG663" i="2"/>
  <c r="BE663" i="2"/>
  <c r="T663" i="2"/>
  <c r="R663" i="2"/>
  <c r="P663" i="2"/>
  <c r="BI662" i="2"/>
  <c r="BH662" i="2"/>
  <c r="BG662" i="2"/>
  <c r="BE662" i="2"/>
  <c r="T662" i="2"/>
  <c r="R662" i="2"/>
  <c r="P662" i="2"/>
  <c r="BI661" i="2"/>
  <c r="BH661" i="2"/>
  <c r="BG661" i="2"/>
  <c r="BE661" i="2"/>
  <c r="T661" i="2"/>
  <c r="R661" i="2"/>
  <c r="P661" i="2"/>
  <c r="BI660" i="2"/>
  <c r="BH660" i="2"/>
  <c r="BG660" i="2"/>
  <c r="BE660" i="2"/>
  <c r="T660" i="2"/>
  <c r="R660" i="2"/>
  <c r="P660" i="2"/>
  <c r="BI659" i="2"/>
  <c r="BH659" i="2"/>
  <c r="BG659" i="2"/>
  <c r="BE659" i="2"/>
  <c r="T659" i="2"/>
  <c r="R659" i="2"/>
  <c r="P659" i="2"/>
  <c r="BI658" i="2"/>
  <c r="BH658" i="2"/>
  <c r="BG658" i="2"/>
  <c r="BE658" i="2"/>
  <c r="T658" i="2"/>
  <c r="R658" i="2"/>
  <c r="P658" i="2"/>
  <c r="BI657" i="2"/>
  <c r="BH657" i="2"/>
  <c r="BG657" i="2"/>
  <c r="BE657" i="2"/>
  <c r="T657" i="2"/>
  <c r="R657" i="2"/>
  <c r="P657" i="2"/>
  <c r="BI656" i="2"/>
  <c r="BH656" i="2"/>
  <c r="BG656" i="2"/>
  <c r="BE656" i="2"/>
  <c r="T656" i="2"/>
  <c r="R656" i="2"/>
  <c r="P656" i="2"/>
  <c r="BI655" i="2"/>
  <c r="BH655" i="2"/>
  <c r="BG655" i="2"/>
  <c r="BE655" i="2"/>
  <c r="T655" i="2"/>
  <c r="R655" i="2"/>
  <c r="P655" i="2"/>
  <c r="BI654" i="2"/>
  <c r="BH654" i="2"/>
  <c r="BG654" i="2"/>
  <c r="BE654" i="2"/>
  <c r="T654" i="2"/>
  <c r="R654" i="2"/>
  <c r="P654" i="2"/>
  <c r="BI653" i="2"/>
  <c r="BH653" i="2"/>
  <c r="BG653" i="2"/>
  <c r="BE653" i="2"/>
  <c r="T653" i="2"/>
  <c r="R653" i="2"/>
  <c r="P653" i="2"/>
  <c r="BI652" i="2"/>
  <c r="BH652" i="2"/>
  <c r="BG652" i="2"/>
  <c r="BE652" i="2"/>
  <c r="T652" i="2"/>
  <c r="R652" i="2"/>
  <c r="P652" i="2"/>
  <c r="BI651" i="2"/>
  <c r="BH651" i="2"/>
  <c r="BG651" i="2"/>
  <c r="BE651" i="2"/>
  <c r="T651" i="2"/>
  <c r="R651" i="2"/>
  <c r="P651" i="2"/>
  <c r="BI650" i="2"/>
  <c r="BH650" i="2"/>
  <c r="BG650" i="2"/>
  <c r="BE650" i="2"/>
  <c r="T650" i="2"/>
  <c r="R650" i="2"/>
  <c r="P650" i="2"/>
  <c r="BI649" i="2"/>
  <c r="BH649" i="2"/>
  <c r="BG649" i="2"/>
  <c r="BE649" i="2"/>
  <c r="T649" i="2"/>
  <c r="R649" i="2"/>
  <c r="P649" i="2"/>
  <c r="BI648" i="2"/>
  <c r="BH648" i="2"/>
  <c r="BG648" i="2"/>
  <c r="BE648" i="2"/>
  <c r="T648" i="2"/>
  <c r="R648" i="2"/>
  <c r="P648" i="2"/>
  <c r="BI647" i="2"/>
  <c r="BH647" i="2"/>
  <c r="BG647" i="2"/>
  <c r="BE647" i="2"/>
  <c r="T647" i="2"/>
  <c r="R647" i="2"/>
  <c r="P647" i="2"/>
  <c r="BI646" i="2"/>
  <c r="BH646" i="2"/>
  <c r="BG646" i="2"/>
  <c r="BE646" i="2"/>
  <c r="T646" i="2"/>
  <c r="R646" i="2"/>
  <c r="P646" i="2"/>
  <c r="BI645" i="2"/>
  <c r="BH645" i="2"/>
  <c r="BG645" i="2"/>
  <c r="BE645" i="2"/>
  <c r="T645" i="2"/>
  <c r="R645" i="2"/>
  <c r="P645" i="2"/>
  <c r="BI644" i="2"/>
  <c r="BH644" i="2"/>
  <c r="BG644" i="2"/>
  <c r="BE644" i="2"/>
  <c r="T644" i="2"/>
  <c r="R644" i="2"/>
  <c r="P644" i="2"/>
  <c r="BI643" i="2"/>
  <c r="BH643" i="2"/>
  <c r="BG643" i="2"/>
  <c r="BE643" i="2"/>
  <c r="T643" i="2"/>
  <c r="R643" i="2"/>
  <c r="P643" i="2"/>
  <c r="BI642" i="2"/>
  <c r="BH642" i="2"/>
  <c r="BG642" i="2"/>
  <c r="BE642" i="2"/>
  <c r="T642" i="2"/>
  <c r="R642" i="2"/>
  <c r="P642" i="2"/>
  <c r="BI641" i="2"/>
  <c r="BH641" i="2"/>
  <c r="BG641" i="2"/>
  <c r="BE641" i="2"/>
  <c r="T641" i="2"/>
  <c r="R641" i="2"/>
  <c r="P641" i="2"/>
  <c r="BI640" i="2"/>
  <c r="BH640" i="2"/>
  <c r="BG640" i="2"/>
  <c r="BE640" i="2"/>
  <c r="T640" i="2"/>
  <c r="R640" i="2"/>
  <c r="P640" i="2"/>
  <c r="BI639" i="2"/>
  <c r="BH639" i="2"/>
  <c r="BG639" i="2"/>
  <c r="BE639" i="2"/>
  <c r="T639" i="2"/>
  <c r="R639" i="2"/>
  <c r="P639" i="2"/>
  <c r="BI638" i="2"/>
  <c r="BH638" i="2"/>
  <c r="BG638" i="2"/>
  <c r="BE638" i="2"/>
  <c r="T638" i="2"/>
  <c r="R638" i="2"/>
  <c r="P638" i="2"/>
  <c r="BI636" i="2"/>
  <c r="BH636" i="2"/>
  <c r="BG636" i="2"/>
  <c r="BE636" i="2"/>
  <c r="T636" i="2"/>
  <c r="R636" i="2"/>
  <c r="P636" i="2"/>
  <c r="BI635" i="2"/>
  <c r="BH635" i="2"/>
  <c r="BG635" i="2"/>
  <c r="BE635" i="2"/>
  <c r="T635" i="2"/>
  <c r="R635" i="2"/>
  <c r="P635" i="2"/>
  <c r="BI634" i="2"/>
  <c r="BH634" i="2"/>
  <c r="BG634" i="2"/>
  <c r="BE634" i="2"/>
  <c r="T634" i="2"/>
  <c r="R634" i="2"/>
  <c r="P634" i="2"/>
  <c r="BI633" i="2"/>
  <c r="BH633" i="2"/>
  <c r="BG633" i="2"/>
  <c r="BE633" i="2"/>
  <c r="T633" i="2"/>
  <c r="R633" i="2"/>
  <c r="P633" i="2"/>
  <c r="BI632" i="2"/>
  <c r="BH632" i="2"/>
  <c r="BG632" i="2"/>
  <c r="BE632" i="2"/>
  <c r="T632" i="2"/>
  <c r="R632" i="2"/>
  <c r="P632" i="2"/>
  <c r="BI631" i="2"/>
  <c r="BH631" i="2"/>
  <c r="BG631" i="2"/>
  <c r="BE631" i="2"/>
  <c r="T631" i="2"/>
  <c r="R631" i="2"/>
  <c r="P631" i="2"/>
  <c r="BI630" i="2"/>
  <c r="BH630" i="2"/>
  <c r="BG630" i="2"/>
  <c r="BE630" i="2"/>
  <c r="T630" i="2"/>
  <c r="R630" i="2"/>
  <c r="P630" i="2"/>
  <c r="BI629" i="2"/>
  <c r="BH629" i="2"/>
  <c r="BG629" i="2"/>
  <c r="BE629" i="2"/>
  <c r="T629" i="2"/>
  <c r="R629" i="2"/>
  <c r="P629" i="2"/>
  <c r="BI628" i="2"/>
  <c r="BH628" i="2"/>
  <c r="BG628" i="2"/>
  <c r="BE628" i="2"/>
  <c r="T628" i="2"/>
  <c r="R628" i="2"/>
  <c r="P628" i="2"/>
  <c r="BI627" i="2"/>
  <c r="BH627" i="2"/>
  <c r="BG627" i="2"/>
  <c r="BE627" i="2"/>
  <c r="T627" i="2"/>
  <c r="R627" i="2"/>
  <c r="P627" i="2"/>
  <c r="BI626" i="2"/>
  <c r="BH626" i="2"/>
  <c r="BG626" i="2"/>
  <c r="BE626" i="2"/>
  <c r="T626" i="2"/>
  <c r="R626" i="2"/>
  <c r="P626" i="2"/>
  <c r="BI625" i="2"/>
  <c r="BH625" i="2"/>
  <c r="BG625" i="2"/>
  <c r="BE625" i="2"/>
  <c r="T625" i="2"/>
  <c r="R625" i="2"/>
  <c r="P625" i="2"/>
  <c r="BI624" i="2"/>
  <c r="BH624" i="2"/>
  <c r="BG624" i="2"/>
  <c r="BE624" i="2"/>
  <c r="T624" i="2"/>
  <c r="R624" i="2"/>
  <c r="P624" i="2"/>
  <c r="BI623" i="2"/>
  <c r="BH623" i="2"/>
  <c r="BG623" i="2"/>
  <c r="BE623" i="2"/>
  <c r="T623" i="2"/>
  <c r="R623" i="2"/>
  <c r="P623" i="2"/>
  <c r="BI622" i="2"/>
  <c r="BH622" i="2"/>
  <c r="BG622" i="2"/>
  <c r="BE622" i="2"/>
  <c r="T622" i="2"/>
  <c r="R622" i="2"/>
  <c r="P622" i="2"/>
  <c r="BI621" i="2"/>
  <c r="BH621" i="2"/>
  <c r="BG621" i="2"/>
  <c r="BE621" i="2"/>
  <c r="T621" i="2"/>
  <c r="R621" i="2"/>
  <c r="P621" i="2"/>
  <c r="BI620" i="2"/>
  <c r="BH620" i="2"/>
  <c r="BG620" i="2"/>
  <c r="BE620" i="2"/>
  <c r="T620" i="2"/>
  <c r="R620" i="2"/>
  <c r="P620" i="2"/>
  <c r="BI619" i="2"/>
  <c r="BH619" i="2"/>
  <c r="BG619" i="2"/>
  <c r="BE619" i="2"/>
  <c r="T619" i="2"/>
  <c r="R619" i="2"/>
  <c r="P619" i="2"/>
  <c r="BI618" i="2"/>
  <c r="BH618" i="2"/>
  <c r="BG618" i="2"/>
  <c r="BE618" i="2"/>
  <c r="T618" i="2"/>
  <c r="R618" i="2"/>
  <c r="P618" i="2"/>
  <c r="BI617" i="2"/>
  <c r="BH617" i="2"/>
  <c r="BG617" i="2"/>
  <c r="BE617" i="2"/>
  <c r="T617" i="2"/>
  <c r="R617" i="2"/>
  <c r="P617" i="2"/>
  <c r="BI616" i="2"/>
  <c r="BH616" i="2"/>
  <c r="BG616" i="2"/>
  <c r="BE616" i="2"/>
  <c r="T616" i="2"/>
  <c r="R616" i="2"/>
  <c r="P616" i="2"/>
  <c r="BI613" i="2"/>
  <c r="BH613" i="2"/>
  <c r="BG613" i="2"/>
  <c r="BE613" i="2"/>
  <c r="T613" i="2"/>
  <c r="R613" i="2"/>
  <c r="P613" i="2"/>
  <c r="BI611" i="2"/>
  <c r="BH611" i="2"/>
  <c r="BG611" i="2"/>
  <c r="BE611" i="2"/>
  <c r="T611" i="2"/>
  <c r="R611" i="2"/>
  <c r="P611" i="2"/>
  <c r="BI609" i="2"/>
  <c r="BH609" i="2"/>
  <c r="BG609" i="2"/>
  <c r="BE609" i="2"/>
  <c r="T609" i="2"/>
  <c r="R609" i="2"/>
  <c r="P609" i="2"/>
  <c r="BI607" i="2"/>
  <c r="BH607" i="2"/>
  <c r="BG607" i="2"/>
  <c r="BE607" i="2"/>
  <c r="T607" i="2"/>
  <c r="R607" i="2"/>
  <c r="P607" i="2"/>
  <c r="BI605" i="2"/>
  <c r="BH605" i="2"/>
  <c r="BG605" i="2"/>
  <c r="BE605" i="2"/>
  <c r="T605" i="2"/>
  <c r="R605" i="2"/>
  <c r="P605" i="2"/>
  <c r="BI604" i="2"/>
  <c r="BH604" i="2"/>
  <c r="BG604" i="2"/>
  <c r="BE604" i="2"/>
  <c r="T604" i="2"/>
  <c r="R604" i="2"/>
  <c r="P604" i="2"/>
  <c r="BI603" i="2"/>
  <c r="BH603" i="2"/>
  <c r="BG603" i="2"/>
  <c r="BE603" i="2"/>
  <c r="T603" i="2"/>
  <c r="R603" i="2"/>
  <c r="P603" i="2"/>
  <c r="BI602" i="2"/>
  <c r="BH602" i="2"/>
  <c r="BG602" i="2"/>
  <c r="BE602" i="2"/>
  <c r="T602" i="2"/>
  <c r="R602" i="2"/>
  <c r="P602" i="2"/>
  <c r="BI600" i="2"/>
  <c r="BH600" i="2"/>
  <c r="BG600" i="2"/>
  <c r="BE600" i="2"/>
  <c r="T600" i="2"/>
  <c r="R600" i="2"/>
  <c r="P600" i="2"/>
  <c r="BI598" i="2"/>
  <c r="BH598" i="2"/>
  <c r="BG598" i="2"/>
  <c r="BE598" i="2"/>
  <c r="T598" i="2"/>
  <c r="R598" i="2"/>
  <c r="P598" i="2"/>
  <c r="BI596" i="2"/>
  <c r="BH596" i="2"/>
  <c r="BG596" i="2"/>
  <c r="BE596" i="2"/>
  <c r="T596" i="2"/>
  <c r="R596" i="2"/>
  <c r="P596" i="2"/>
  <c r="BI594" i="2"/>
  <c r="BH594" i="2"/>
  <c r="BG594" i="2"/>
  <c r="BE594" i="2"/>
  <c r="T594" i="2"/>
  <c r="R594" i="2"/>
  <c r="P594" i="2"/>
  <c r="BI592" i="2"/>
  <c r="BH592" i="2"/>
  <c r="BG592" i="2"/>
  <c r="BE592" i="2"/>
  <c r="T592" i="2"/>
  <c r="R592" i="2"/>
  <c r="P592" i="2"/>
  <c r="BI590" i="2"/>
  <c r="BH590" i="2"/>
  <c r="BG590" i="2"/>
  <c r="BE590" i="2"/>
  <c r="T590" i="2"/>
  <c r="R590" i="2"/>
  <c r="P590" i="2"/>
  <c r="BI588" i="2"/>
  <c r="BH588" i="2"/>
  <c r="BG588" i="2"/>
  <c r="BE588" i="2"/>
  <c r="T588" i="2"/>
  <c r="R588" i="2"/>
  <c r="P588" i="2"/>
  <c r="BI586" i="2"/>
  <c r="BH586" i="2"/>
  <c r="BG586" i="2"/>
  <c r="BE586" i="2"/>
  <c r="T586" i="2"/>
  <c r="R586" i="2"/>
  <c r="P586" i="2"/>
  <c r="BI584" i="2"/>
  <c r="BH584" i="2"/>
  <c r="BG584" i="2"/>
  <c r="BE584" i="2"/>
  <c r="T584" i="2"/>
  <c r="R584" i="2"/>
  <c r="P584" i="2"/>
  <c r="BI582" i="2"/>
  <c r="BH582" i="2"/>
  <c r="BG582" i="2"/>
  <c r="BE582" i="2"/>
  <c r="T582" i="2"/>
  <c r="R582" i="2"/>
  <c r="P582" i="2"/>
  <c r="BI580" i="2"/>
  <c r="BH580" i="2"/>
  <c r="BG580" i="2"/>
  <c r="BE580" i="2"/>
  <c r="T580" i="2"/>
  <c r="R580" i="2"/>
  <c r="P580" i="2"/>
  <c r="BI578" i="2"/>
  <c r="BH578" i="2"/>
  <c r="BG578" i="2"/>
  <c r="BE578" i="2"/>
  <c r="T578" i="2"/>
  <c r="R578" i="2"/>
  <c r="P578" i="2"/>
  <c r="BI576" i="2"/>
  <c r="BH576" i="2"/>
  <c r="BG576" i="2"/>
  <c r="BE576" i="2"/>
  <c r="T576" i="2"/>
  <c r="R576" i="2"/>
  <c r="P576" i="2"/>
  <c r="BI575" i="2"/>
  <c r="BH575" i="2"/>
  <c r="BG575" i="2"/>
  <c r="BE575" i="2"/>
  <c r="T575" i="2"/>
  <c r="R575" i="2"/>
  <c r="P575" i="2"/>
  <c r="BI574" i="2"/>
  <c r="BH574" i="2"/>
  <c r="BG574" i="2"/>
  <c r="BE574" i="2"/>
  <c r="T574" i="2"/>
  <c r="R574" i="2"/>
  <c r="P574" i="2"/>
  <c r="BI573" i="2"/>
  <c r="BH573" i="2"/>
  <c r="BG573" i="2"/>
  <c r="BE573" i="2"/>
  <c r="T573" i="2"/>
  <c r="R573" i="2"/>
  <c r="P573" i="2"/>
  <c r="BI572" i="2"/>
  <c r="BH572" i="2"/>
  <c r="BG572" i="2"/>
  <c r="BE572" i="2"/>
  <c r="T572" i="2"/>
  <c r="R572" i="2"/>
  <c r="P572" i="2"/>
  <c r="BI571" i="2"/>
  <c r="BH571" i="2"/>
  <c r="BG571" i="2"/>
  <c r="BE571" i="2"/>
  <c r="T571" i="2"/>
  <c r="R571" i="2"/>
  <c r="P571" i="2"/>
  <c r="BI570" i="2"/>
  <c r="BH570" i="2"/>
  <c r="BG570" i="2"/>
  <c r="BE570" i="2"/>
  <c r="T570" i="2"/>
  <c r="R570" i="2"/>
  <c r="P570" i="2"/>
  <c r="BI568" i="2"/>
  <c r="BH568" i="2"/>
  <c r="BG568" i="2"/>
  <c r="BE568" i="2"/>
  <c r="T568" i="2"/>
  <c r="R568" i="2"/>
  <c r="P568" i="2"/>
  <c r="BI567" i="2"/>
  <c r="BH567" i="2"/>
  <c r="BG567" i="2"/>
  <c r="BE567" i="2"/>
  <c r="T567" i="2"/>
  <c r="R567" i="2"/>
  <c r="P567" i="2"/>
  <c r="BI565" i="2"/>
  <c r="BH565" i="2"/>
  <c r="BG565" i="2"/>
  <c r="BE565" i="2"/>
  <c r="T565" i="2"/>
  <c r="R565" i="2"/>
  <c r="P565" i="2"/>
  <c r="BI563" i="2"/>
  <c r="BH563" i="2"/>
  <c r="BG563" i="2"/>
  <c r="BE563" i="2"/>
  <c r="T563" i="2"/>
  <c r="R563" i="2"/>
  <c r="P563" i="2"/>
  <c r="BI561" i="2"/>
  <c r="BH561" i="2"/>
  <c r="BG561" i="2"/>
  <c r="BE561" i="2"/>
  <c r="T561" i="2"/>
  <c r="R561" i="2"/>
  <c r="P561" i="2"/>
  <c r="BI560" i="2"/>
  <c r="BH560" i="2"/>
  <c r="BG560" i="2"/>
  <c r="BE560" i="2"/>
  <c r="T560" i="2"/>
  <c r="R560" i="2"/>
  <c r="P560" i="2"/>
  <c r="BI559" i="2"/>
  <c r="BH559" i="2"/>
  <c r="BG559" i="2"/>
  <c r="BE559" i="2"/>
  <c r="T559" i="2"/>
  <c r="R559" i="2"/>
  <c r="P559" i="2"/>
  <c r="BI558" i="2"/>
  <c r="BH558" i="2"/>
  <c r="BG558" i="2"/>
  <c r="BE558" i="2"/>
  <c r="T558" i="2"/>
  <c r="R558" i="2"/>
  <c r="P558" i="2"/>
  <c r="BI556" i="2"/>
  <c r="BH556" i="2"/>
  <c r="BG556" i="2"/>
  <c r="BE556" i="2"/>
  <c r="T556" i="2"/>
  <c r="R556" i="2"/>
  <c r="P556" i="2"/>
  <c r="BI555" i="2"/>
  <c r="BH555" i="2"/>
  <c r="BG555" i="2"/>
  <c r="BE555" i="2"/>
  <c r="T555" i="2"/>
  <c r="R555" i="2"/>
  <c r="P555" i="2"/>
  <c r="BI553" i="2"/>
  <c r="BH553" i="2"/>
  <c r="BG553" i="2"/>
  <c r="BE553" i="2"/>
  <c r="T553" i="2"/>
  <c r="R553" i="2"/>
  <c r="P553" i="2"/>
  <c r="BI552" i="2"/>
  <c r="BH552" i="2"/>
  <c r="BG552" i="2"/>
  <c r="BE552" i="2"/>
  <c r="T552" i="2"/>
  <c r="R552" i="2"/>
  <c r="P552" i="2"/>
  <c r="BI551" i="2"/>
  <c r="BH551" i="2"/>
  <c r="BG551" i="2"/>
  <c r="BE551" i="2"/>
  <c r="T551" i="2"/>
  <c r="R551" i="2"/>
  <c r="P551" i="2"/>
  <c r="BI549" i="2"/>
  <c r="BH549" i="2"/>
  <c r="BG549" i="2"/>
  <c r="BE549" i="2"/>
  <c r="T549" i="2"/>
  <c r="R549" i="2"/>
  <c r="P549" i="2"/>
  <c r="BI548" i="2"/>
  <c r="BH548" i="2"/>
  <c r="BG548" i="2"/>
  <c r="BE548" i="2"/>
  <c r="T548" i="2"/>
  <c r="R548" i="2"/>
  <c r="P548" i="2"/>
  <c r="BI547" i="2"/>
  <c r="BH547" i="2"/>
  <c r="BG547" i="2"/>
  <c r="BE547" i="2"/>
  <c r="T547" i="2"/>
  <c r="R547" i="2"/>
  <c r="P547" i="2"/>
  <c r="BI546" i="2"/>
  <c r="BH546" i="2"/>
  <c r="BG546" i="2"/>
  <c r="BE546" i="2"/>
  <c r="T546" i="2"/>
  <c r="R546" i="2"/>
  <c r="P546" i="2"/>
  <c r="BI545" i="2"/>
  <c r="BH545" i="2"/>
  <c r="BG545" i="2"/>
  <c r="BE545" i="2"/>
  <c r="T545" i="2"/>
  <c r="R545" i="2"/>
  <c r="P545" i="2"/>
  <c r="BI544" i="2"/>
  <c r="BH544" i="2"/>
  <c r="BG544" i="2"/>
  <c r="BE544" i="2"/>
  <c r="T544" i="2"/>
  <c r="R544" i="2"/>
  <c r="P544" i="2"/>
  <c r="BI543" i="2"/>
  <c r="BH543" i="2"/>
  <c r="BG543" i="2"/>
  <c r="BE543" i="2"/>
  <c r="T543" i="2"/>
  <c r="R543" i="2"/>
  <c r="P543" i="2"/>
  <c r="BI542" i="2"/>
  <c r="BH542" i="2"/>
  <c r="BG542" i="2"/>
  <c r="BE542" i="2"/>
  <c r="T542" i="2"/>
  <c r="R542" i="2"/>
  <c r="P542" i="2"/>
  <c r="BI539" i="2"/>
  <c r="BH539" i="2"/>
  <c r="BG539" i="2"/>
  <c r="BE539" i="2"/>
  <c r="T539" i="2"/>
  <c r="R539" i="2"/>
  <c r="P539" i="2"/>
  <c r="BI537" i="2"/>
  <c r="BH537" i="2"/>
  <c r="BG537" i="2"/>
  <c r="BE537" i="2"/>
  <c r="T537" i="2"/>
  <c r="R537" i="2"/>
  <c r="P537" i="2"/>
  <c r="BI535" i="2"/>
  <c r="BH535" i="2"/>
  <c r="BG535" i="2"/>
  <c r="BE535" i="2"/>
  <c r="T535" i="2"/>
  <c r="R535" i="2"/>
  <c r="P535" i="2"/>
  <c r="BI533" i="2"/>
  <c r="BH533" i="2"/>
  <c r="BG533" i="2"/>
  <c r="BE533" i="2"/>
  <c r="T533" i="2"/>
  <c r="R533" i="2"/>
  <c r="P533" i="2"/>
  <c r="BI531" i="2"/>
  <c r="BH531" i="2"/>
  <c r="BG531" i="2"/>
  <c r="BE531" i="2"/>
  <c r="T531" i="2"/>
  <c r="R531" i="2"/>
  <c r="P531" i="2"/>
  <c r="BI529" i="2"/>
  <c r="BH529" i="2"/>
  <c r="BG529" i="2"/>
  <c r="BE529" i="2"/>
  <c r="T529" i="2"/>
  <c r="R529" i="2"/>
  <c r="P529" i="2"/>
  <c r="BI527" i="2"/>
  <c r="BH527" i="2"/>
  <c r="BG527" i="2"/>
  <c r="BE527" i="2"/>
  <c r="T527" i="2"/>
  <c r="R527" i="2"/>
  <c r="P527" i="2"/>
  <c r="BI526" i="2"/>
  <c r="BH526" i="2"/>
  <c r="BG526" i="2"/>
  <c r="BE526" i="2"/>
  <c r="T526" i="2"/>
  <c r="R526" i="2"/>
  <c r="P526" i="2"/>
  <c r="BI525" i="2"/>
  <c r="BH525" i="2"/>
  <c r="BG525" i="2"/>
  <c r="BE525" i="2"/>
  <c r="T525" i="2"/>
  <c r="R525" i="2"/>
  <c r="P525" i="2"/>
  <c r="BI523" i="2"/>
  <c r="BH523" i="2"/>
  <c r="BG523" i="2"/>
  <c r="BE523" i="2"/>
  <c r="T523" i="2"/>
  <c r="R523" i="2"/>
  <c r="P523" i="2"/>
  <c r="BI521" i="2"/>
  <c r="BH521" i="2"/>
  <c r="BG521" i="2"/>
  <c r="BE521" i="2"/>
  <c r="T521" i="2"/>
  <c r="R521" i="2"/>
  <c r="P521" i="2"/>
  <c r="BI519" i="2"/>
  <c r="BH519" i="2"/>
  <c r="BG519" i="2"/>
  <c r="BE519" i="2"/>
  <c r="T519" i="2"/>
  <c r="R519" i="2"/>
  <c r="P519" i="2"/>
  <c r="BI518" i="2"/>
  <c r="BH518" i="2"/>
  <c r="BG518" i="2"/>
  <c r="BE518" i="2"/>
  <c r="T518" i="2"/>
  <c r="R518" i="2"/>
  <c r="P518" i="2"/>
  <c r="BI516" i="2"/>
  <c r="BH516" i="2"/>
  <c r="BG516" i="2"/>
  <c r="BE516" i="2"/>
  <c r="T516" i="2"/>
  <c r="R516" i="2"/>
  <c r="P516" i="2"/>
  <c r="BI514" i="2"/>
  <c r="BH514" i="2"/>
  <c r="BG514" i="2"/>
  <c r="BE514" i="2"/>
  <c r="T514" i="2"/>
  <c r="R514" i="2"/>
  <c r="P514" i="2"/>
  <c r="BI513" i="2"/>
  <c r="BH513" i="2"/>
  <c r="BG513" i="2"/>
  <c r="BE513" i="2"/>
  <c r="T513" i="2"/>
  <c r="R513" i="2"/>
  <c r="P513" i="2"/>
  <c r="BI512" i="2"/>
  <c r="BH512" i="2"/>
  <c r="BG512" i="2"/>
  <c r="BE512" i="2"/>
  <c r="T512" i="2"/>
  <c r="R512" i="2"/>
  <c r="P512" i="2"/>
  <c r="BI510" i="2"/>
  <c r="BH510" i="2"/>
  <c r="BG510" i="2"/>
  <c r="BE510" i="2"/>
  <c r="T510" i="2"/>
  <c r="R510" i="2"/>
  <c r="P510" i="2"/>
  <c r="BI508" i="2"/>
  <c r="BH508" i="2"/>
  <c r="BG508" i="2"/>
  <c r="BE508" i="2"/>
  <c r="T508" i="2"/>
  <c r="R508" i="2"/>
  <c r="P508" i="2"/>
  <c r="BI506" i="2"/>
  <c r="BH506" i="2"/>
  <c r="BG506" i="2"/>
  <c r="BE506" i="2"/>
  <c r="T506" i="2"/>
  <c r="R506" i="2"/>
  <c r="P506" i="2"/>
  <c r="BI505" i="2"/>
  <c r="BH505" i="2"/>
  <c r="BG505" i="2"/>
  <c r="BE505" i="2"/>
  <c r="T505" i="2"/>
  <c r="R505" i="2"/>
  <c r="P505" i="2"/>
  <c r="BI504" i="2"/>
  <c r="BH504" i="2"/>
  <c r="BG504" i="2"/>
  <c r="BE504" i="2"/>
  <c r="T504" i="2"/>
  <c r="R504" i="2"/>
  <c r="P504" i="2"/>
  <c r="BI503" i="2"/>
  <c r="BH503" i="2"/>
  <c r="BG503" i="2"/>
  <c r="BE503" i="2"/>
  <c r="T503" i="2"/>
  <c r="R503" i="2"/>
  <c r="P503" i="2"/>
  <c r="BI502" i="2"/>
  <c r="BH502" i="2"/>
  <c r="BG502" i="2"/>
  <c r="BE502" i="2"/>
  <c r="T502" i="2"/>
  <c r="R502" i="2"/>
  <c r="P502" i="2"/>
  <c r="BI501" i="2"/>
  <c r="BH501" i="2"/>
  <c r="BG501" i="2"/>
  <c r="BE501" i="2"/>
  <c r="T501" i="2"/>
  <c r="R501" i="2"/>
  <c r="P501" i="2"/>
  <c r="BI500" i="2"/>
  <c r="BH500" i="2"/>
  <c r="BG500" i="2"/>
  <c r="BE500" i="2"/>
  <c r="T500" i="2"/>
  <c r="R500" i="2"/>
  <c r="P500" i="2"/>
  <c r="BI499" i="2"/>
  <c r="BH499" i="2"/>
  <c r="BG499" i="2"/>
  <c r="BE499" i="2"/>
  <c r="T499" i="2"/>
  <c r="R499" i="2"/>
  <c r="P499" i="2"/>
  <c r="BI498" i="2"/>
  <c r="BH498" i="2"/>
  <c r="BG498" i="2"/>
  <c r="BE498" i="2"/>
  <c r="T498" i="2"/>
  <c r="R498" i="2"/>
  <c r="P498" i="2"/>
  <c r="BI497" i="2"/>
  <c r="BH497" i="2"/>
  <c r="BG497" i="2"/>
  <c r="BE497" i="2"/>
  <c r="T497" i="2"/>
  <c r="R497" i="2"/>
  <c r="P497" i="2"/>
  <c r="BI496" i="2"/>
  <c r="BH496" i="2"/>
  <c r="BG496" i="2"/>
  <c r="BE496" i="2"/>
  <c r="T496" i="2"/>
  <c r="R496" i="2"/>
  <c r="P496" i="2"/>
  <c r="BI493" i="2"/>
  <c r="BH493" i="2"/>
  <c r="BG493" i="2"/>
  <c r="BE493" i="2"/>
  <c r="T493" i="2"/>
  <c r="R493" i="2"/>
  <c r="P493" i="2"/>
  <c r="BI491" i="2"/>
  <c r="BH491" i="2"/>
  <c r="BG491" i="2"/>
  <c r="BE491" i="2"/>
  <c r="T491" i="2"/>
  <c r="R491" i="2"/>
  <c r="P491" i="2"/>
  <c r="BI490" i="2"/>
  <c r="BH490" i="2"/>
  <c r="BG490" i="2"/>
  <c r="BE490" i="2"/>
  <c r="T490" i="2"/>
  <c r="R490" i="2"/>
  <c r="P490" i="2"/>
  <c r="BI489" i="2"/>
  <c r="BH489" i="2"/>
  <c r="BG489" i="2"/>
  <c r="BE489" i="2"/>
  <c r="T489" i="2"/>
  <c r="R489" i="2"/>
  <c r="P489" i="2"/>
  <c r="BI488" i="2"/>
  <c r="BH488" i="2"/>
  <c r="BG488" i="2"/>
  <c r="BE488" i="2"/>
  <c r="T488" i="2"/>
  <c r="R488" i="2"/>
  <c r="P488" i="2"/>
  <c r="BI486" i="2"/>
  <c r="BH486" i="2"/>
  <c r="BG486" i="2"/>
  <c r="BE486" i="2"/>
  <c r="T486" i="2"/>
  <c r="R486" i="2"/>
  <c r="P486" i="2"/>
  <c r="BI485" i="2"/>
  <c r="BH485" i="2"/>
  <c r="BG485" i="2"/>
  <c r="BE485" i="2"/>
  <c r="T485" i="2"/>
  <c r="R485" i="2"/>
  <c r="P485" i="2"/>
  <c r="BI484" i="2"/>
  <c r="BH484" i="2"/>
  <c r="BG484" i="2"/>
  <c r="BE484" i="2"/>
  <c r="T484" i="2"/>
  <c r="R484" i="2"/>
  <c r="P484" i="2"/>
  <c r="BI483" i="2"/>
  <c r="BH483" i="2"/>
  <c r="BG483" i="2"/>
  <c r="BE483" i="2"/>
  <c r="T483" i="2"/>
  <c r="R483" i="2"/>
  <c r="P483" i="2"/>
  <c r="BI482" i="2"/>
  <c r="BH482" i="2"/>
  <c r="BG482" i="2"/>
  <c r="BE482" i="2"/>
  <c r="T482" i="2"/>
  <c r="R482" i="2"/>
  <c r="P482" i="2"/>
  <c r="BI481" i="2"/>
  <c r="BH481" i="2"/>
  <c r="BG481" i="2"/>
  <c r="BE481" i="2"/>
  <c r="T481" i="2"/>
  <c r="R481" i="2"/>
  <c r="P481" i="2"/>
  <c r="BI479" i="2"/>
  <c r="BH479" i="2"/>
  <c r="BG479" i="2"/>
  <c r="BE479" i="2"/>
  <c r="T479" i="2"/>
  <c r="R479" i="2"/>
  <c r="P479" i="2"/>
  <c r="BI478" i="2"/>
  <c r="BH478" i="2"/>
  <c r="BG478" i="2"/>
  <c r="BE478" i="2"/>
  <c r="T478" i="2"/>
  <c r="R478" i="2"/>
  <c r="P478" i="2"/>
  <c r="BI477" i="2"/>
  <c r="BH477" i="2"/>
  <c r="BG477" i="2"/>
  <c r="BE477" i="2"/>
  <c r="T477" i="2"/>
  <c r="R477" i="2"/>
  <c r="P477" i="2"/>
  <c r="BI475" i="2"/>
  <c r="BH475" i="2"/>
  <c r="BG475" i="2"/>
  <c r="BE475" i="2"/>
  <c r="T475" i="2"/>
  <c r="R475" i="2"/>
  <c r="P475" i="2"/>
  <c r="BI473" i="2"/>
  <c r="BH473" i="2"/>
  <c r="BG473" i="2"/>
  <c r="BE473" i="2"/>
  <c r="T473" i="2"/>
  <c r="R473" i="2"/>
  <c r="P473" i="2"/>
  <c r="BI471" i="2"/>
  <c r="BH471" i="2"/>
  <c r="BG471" i="2"/>
  <c r="BE471" i="2"/>
  <c r="T471" i="2"/>
  <c r="R471" i="2"/>
  <c r="P471" i="2"/>
  <c r="BI469" i="2"/>
  <c r="BH469" i="2"/>
  <c r="BG469" i="2"/>
  <c r="BE469" i="2"/>
  <c r="T469" i="2"/>
  <c r="R469" i="2"/>
  <c r="P469" i="2"/>
  <c r="BI467" i="2"/>
  <c r="BH467" i="2"/>
  <c r="BG467" i="2"/>
  <c r="BE467" i="2"/>
  <c r="T467" i="2"/>
  <c r="R467" i="2"/>
  <c r="P467" i="2"/>
  <c r="BI465" i="2"/>
  <c r="BH465" i="2"/>
  <c r="BG465" i="2"/>
  <c r="BE465" i="2"/>
  <c r="T465" i="2"/>
  <c r="R465" i="2"/>
  <c r="P465" i="2"/>
  <c r="BI463" i="2"/>
  <c r="BH463" i="2"/>
  <c r="BG463" i="2"/>
  <c r="BE463" i="2"/>
  <c r="T463" i="2"/>
  <c r="R463" i="2"/>
  <c r="P463" i="2"/>
  <c r="BI461" i="2"/>
  <c r="BH461" i="2"/>
  <c r="BG461" i="2"/>
  <c r="BE461" i="2"/>
  <c r="T461" i="2"/>
  <c r="R461" i="2"/>
  <c r="P461" i="2"/>
  <c r="BI459" i="2"/>
  <c r="BH459" i="2"/>
  <c r="BG459" i="2"/>
  <c r="BE459" i="2"/>
  <c r="T459" i="2"/>
  <c r="R459" i="2"/>
  <c r="P459" i="2"/>
  <c r="BI457" i="2"/>
  <c r="BH457" i="2"/>
  <c r="BG457" i="2"/>
  <c r="BE457" i="2"/>
  <c r="T457" i="2"/>
  <c r="R457" i="2"/>
  <c r="P457" i="2"/>
  <c r="BI455" i="2"/>
  <c r="BH455" i="2"/>
  <c r="BG455" i="2"/>
  <c r="BE455" i="2"/>
  <c r="T455" i="2"/>
  <c r="R455" i="2"/>
  <c r="P455" i="2"/>
  <c r="BI453" i="2"/>
  <c r="BH453" i="2"/>
  <c r="BG453" i="2"/>
  <c r="BE453" i="2"/>
  <c r="T453" i="2"/>
  <c r="R453" i="2"/>
  <c r="P453" i="2"/>
  <c r="BI451" i="2"/>
  <c r="BH451" i="2"/>
  <c r="BG451" i="2"/>
  <c r="BE451" i="2"/>
  <c r="T451" i="2"/>
  <c r="R451" i="2"/>
  <c r="P451" i="2"/>
  <c r="BI449" i="2"/>
  <c r="BH449" i="2"/>
  <c r="BG449" i="2"/>
  <c r="BE449" i="2"/>
  <c r="T449" i="2"/>
  <c r="R449" i="2"/>
  <c r="P449" i="2"/>
  <c r="BI447" i="2"/>
  <c r="BH447" i="2"/>
  <c r="BG447" i="2"/>
  <c r="BE447" i="2"/>
  <c r="T447" i="2"/>
  <c r="R447" i="2"/>
  <c r="P447" i="2"/>
  <c r="BI445" i="2"/>
  <c r="BH445" i="2"/>
  <c r="BG445" i="2"/>
  <c r="BE445" i="2"/>
  <c r="T445" i="2"/>
  <c r="R445" i="2"/>
  <c r="P445" i="2"/>
  <c r="BI443" i="2"/>
  <c r="BH443" i="2"/>
  <c r="BG443" i="2"/>
  <c r="BE443" i="2"/>
  <c r="T443" i="2"/>
  <c r="R443" i="2"/>
  <c r="P443" i="2"/>
  <c r="BI442" i="2"/>
  <c r="BH442" i="2"/>
  <c r="BG442" i="2"/>
  <c r="BE442" i="2"/>
  <c r="T442" i="2"/>
  <c r="R442" i="2"/>
  <c r="P442" i="2"/>
  <c r="BI441" i="2"/>
  <c r="BH441" i="2"/>
  <c r="BG441" i="2"/>
  <c r="BE441" i="2"/>
  <c r="T441" i="2"/>
  <c r="R441" i="2"/>
  <c r="P441" i="2"/>
  <c r="BI440" i="2"/>
  <c r="BH440" i="2"/>
  <c r="BG440" i="2"/>
  <c r="BE440" i="2"/>
  <c r="T440" i="2"/>
  <c r="R440" i="2"/>
  <c r="P440" i="2"/>
  <c r="BI439" i="2"/>
  <c r="BH439" i="2"/>
  <c r="BG439" i="2"/>
  <c r="BE439" i="2"/>
  <c r="T439" i="2"/>
  <c r="R439" i="2"/>
  <c r="P439" i="2"/>
  <c r="BI438" i="2"/>
  <c r="BH438" i="2"/>
  <c r="BG438" i="2"/>
  <c r="BE438" i="2"/>
  <c r="T438" i="2"/>
  <c r="R438" i="2"/>
  <c r="P438" i="2"/>
  <c r="BI436" i="2"/>
  <c r="BH436" i="2"/>
  <c r="BG436" i="2"/>
  <c r="BE436" i="2"/>
  <c r="T436" i="2"/>
  <c r="R436" i="2"/>
  <c r="P436" i="2"/>
  <c r="BI435" i="2"/>
  <c r="BH435" i="2"/>
  <c r="BG435" i="2"/>
  <c r="BE435" i="2"/>
  <c r="T435" i="2"/>
  <c r="R435" i="2"/>
  <c r="P435" i="2"/>
  <c r="BI432" i="2"/>
  <c r="BH432" i="2"/>
  <c r="BG432" i="2"/>
  <c r="BE432" i="2"/>
  <c r="T432" i="2"/>
  <c r="R432" i="2"/>
  <c r="P432" i="2"/>
  <c r="BI431" i="2"/>
  <c r="BH431" i="2"/>
  <c r="BG431" i="2"/>
  <c r="BE431" i="2"/>
  <c r="T431" i="2"/>
  <c r="R431" i="2"/>
  <c r="P431" i="2"/>
  <c r="BI430" i="2"/>
  <c r="BH430" i="2"/>
  <c r="BG430" i="2"/>
  <c r="BE430" i="2"/>
  <c r="T430" i="2"/>
  <c r="R430" i="2"/>
  <c r="P430" i="2"/>
  <c r="BI428" i="2"/>
  <c r="BH428" i="2"/>
  <c r="BG428" i="2"/>
  <c r="BE428" i="2"/>
  <c r="T428" i="2"/>
  <c r="R428" i="2"/>
  <c r="P428" i="2"/>
  <c r="BI427" i="2"/>
  <c r="BH427" i="2"/>
  <c r="BG427" i="2"/>
  <c r="BE427" i="2"/>
  <c r="T427" i="2"/>
  <c r="R427" i="2"/>
  <c r="P427" i="2"/>
  <c r="BI425" i="2"/>
  <c r="BH425" i="2"/>
  <c r="BG425" i="2"/>
  <c r="BE425" i="2"/>
  <c r="T425" i="2"/>
  <c r="R425" i="2"/>
  <c r="P425" i="2"/>
  <c r="BI423" i="2"/>
  <c r="BH423" i="2"/>
  <c r="BG423" i="2"/>
  <c r="BE423" i="2"/>
  <c r="T423" i="2"/>
  <c r="R423" i="2"/>
  <c r="P423" i="2"/>
  <c r="BI421" i="2"/>
  <c r="BH421" i="2"/>
  <c r="BG421" i="2"/>
  <c r="BE421" i="2"/>
  <c r="T421" i="2"/>
  <c r="R421" i="2"/>
  <c r="P421" i="2"/>
  <c r="BI419" i="2"/>
  <c r="BH419" i="2"/>
  <c r="BG419" i="2"/>
  <c r="BE419" i="2"/>
  <c r="T419" i="2"/>
  <c r="R419" i="2"/>
  <c r="P419" i="2"/>
  <c r="BI417" i="2"/>
  <c r="BH417" i="2"/>
  <c r="BG417" i="2"/>
  <c r="BE417" i="2"/>
  <c r="T417" i="2"/>
  <c r="R417" i="2"/>
  <c r="P417" i="2"/>
  <c r="BI415" i="2"/>
  <c r="BH415" i="2"/>
  <c r="BG415" i="2"/>
  <c r="BE415" i="2"/>
  <c r="T415" i="2"/>
  <c r="R415" i="2"/>
  <c r="P415" i="2"/>
  <c r="BI413" i="2"/>
  <c r="BH413" i="2"/>
  <c r="BG413" i="2"/>
  <c r="BE413" i="2"/>
  <c r="T413" i="2"/>
  <c r="R413" i="2"/>
  <c r="P413" i="2"/>
  <c r="BI411" i="2"/>
  <c r="BH411" i="2"/>
  <c r="BG411" i="2"/>
  <c r="BE411" i="2"/>
  <c r="T411" i="2"/>
  <c r="R411" i="2"/>
  <c r="P411" i="2"/>
  <c r="BI408" i="2"/>
  <c r="BH408" i="2"/>
  <c r="BG408" i="2"/>
  <c r="BE408" i="2"/>
  <c r="T408" i="2"/>
  <c r="T407" i="2" s="1"/>
  <c r="R408" i="2"/>
  <c r="R407" i="2"/>
  <c r="P408" i="2"/>
  <c r="P407" i="2" s="1"/>
  <c r="BI405" i="2"/>
  <c r="BH405" i="2"/>
  <c r="BG405" i="2"/>
  <c r="BE405" i="2"/>
  <c r="T405" i="2"/>
  <c r="R405" i="2"/>
  <c r="P405" i="2"/>
  <c r="BI403" i="2"/>
  <c r="BH403" i="2"/>
  <c r="BG403" i="2"/>
  <c r="BE403" i="2"/>
  <c r="T403" i="2"/>
  <c r="R403" i="2"/>
  <c r="P403" i="2"/>
  <c r="BI401" i="2"/>
  <c r="BH401" i="2"/>
  <c r="BG401" i="2"/>
  <c r="BE401" i="2"/>
  <c r="T401" i="2"/>
  <c r="R401" i="2"/>
  <c r="P401" i="2"/>
  <c r="BI399" i="2"/>
  <c r="BH399" i="2"/>
  <c r="BG399" i="2"/>
  <c r="BE399" i="2"/>
  <c r="T399" i="2"/>
  <c r="R399" i="2"/>
  <c r="P399" i="2"/>
  <c r="BI397" i="2"/>
  <c r="BH397" i="2"/>
  <c r="BG397" i="2"/>
  <c r="BE397" i="2"/>
  <c r="T397" i="2"/>
  <c r="R397" i="2"/>
  <c r="P397" i="2"/>
  <c r="BI395" i="2"/>
  <c r="BH395" i="2"/>
  <c r="BG395" i="2"/>
  <c r="BE395" i="2"/>
  <c r="T395" i="2"/>
  <c r="R395" i="2"/>
  <c r="P395" i="2"/>
  <c r="BI393" i="2"/>
  <c r="BH393" i="2"/>
  <c r="BG393" i="2"/>
  <c r="BE393" i="2"/>
  <c r="T393" i="2"/>
  <c r="R393" i="2"/>
  <c r="P393" i="2"/>
  <c r="BI391" i="2"/>
  <c r="BH391" i="2"/>
  <c r="BG391" i="2"/>
  <c r="BE391" i="2"/>
  <c r="T391" i="2"/>
  <c r="R391" i="2"/>
  <c r="P391" i="2"/>
  <c r="BI389" i="2"/>
  <c r="BH389" i="2"/>
  <c r="BG389" i="2"/>
  <c r="BE389" i="2"/>
  <c r="T389" i="2"/>
  <c r="R389" i="2"/>
  <c r="P389" i="2"/>
  <c r="BI387" i="2"/>
  <c r="BH387" i="2"/>
  <c r="BG387" i="2"/>
  <c r="BE387" i="2"/>
  <c r="T387" i="2"/>
  <c r="R387" i="2"/>
  <c r="P387" i="2"/>
  <c r="BI385" i="2"/>
  <c r="BH385" i="2"/>
  <c r="BG385" i="2"/>
  <c r="BE385" i="2"/>
  <c r="T385" i="2"/>
  <c r="R385" i="2"/>
  <c r="P385" i="2"/>
  <c r="BI383" i="2"/>
  <c r="BH383" i="2"/>
  <c r="BG383" i="2"/>
  <c r="BE383" i="2"/>
  <c r="T383" i="2"/>
  <c r="R383" i="2"/>
  <c r="P383" i="2"/>
  <c r="BI381" i="2"/>
  <c r="BH381" i="2"/>
  <c r="BG381" i="2"/>
  <c r="BE381" i="2"/>
  <c r="T381" i="2"/>
  <c r="R381" i="2"/>
  <c r="P381" i="2"/>
  <c r="BI379" i="2"/>
  <c r="BH379" i="2"/>
  <c r="BG379" i="2"/>
  <c r="BE379" i="2"/>
  <c r="T379" i="2"/>
  <c r="R379" i="2"/>
  <c r="P379" i="2"/>
  <c r="BI377" i="2"/>
  <c r="BH377" i="2"/>
  <c r="BG377" i="2"/>
  <c r="BE377" i="2"/>
  <c r="T377" i="2"/>
  <c r="R377" i="2"/>
  <c r="P377" i="2"/>
  <c r="BI376" i="2"/>
  <c r="BH376" i="2"/>
  <c r="BG376" i="2"/>
  <c r="BE376" i="2"/>
  <c r="T376" i="2"/>
  <c r="R376" i="2"/>
  <c r="P376" i="2"/>
  <c r="BI375" i="2"/>
  <c r="BH375" i="2"/>
  <c r="BG375" i="2"/>
  <c r="BE375" i="2"/>
  <c r="T375" i="2"/>
  <c r="R375" i="2"/>
  <c r="P375" i="2"/>
  <c r="BI373" i="2"/>
  <c r="BH373" i="2"/>
  <c r="BG373" i="2"/>
  <c r="BE373" i="2"/>
  <c r="T373" i="2"/>
  <c r="R373" i="2"/>
  <c r="P373" i="2"/>
  <c r="BI371" i="2"/>
  <c r="BH371" i="2"/>
  <c r="BG371" i="2"/>
  <c r="BE371" i="2"/>
  <c r="T371" i="2"/>
  <c r="R371" i="2"/>
  <c r="P371" i="2"/>
  <c r="BI369" i="2"/>
  <c r="BH369" i="2"/>
  <c r="BG369" i="2"/>
  <c r="BE369" i="2"/>
  <c r="T369" i="2"/>
  <c r="R369" i="2"/>
  <c r="P369" i="2"/>
  <c r="BI367" i="2"/>
  <c r="BH367" i="2"/>
  <c r="BG367" i="2"/>
  <c r="BE367" i="2"/>
  <c r="T367" i="2"/>
  <c r="R367" i="2"/>
  <c r="P367" i="2"/>
  <c r="BI365" i="2"/>
  <c r="BH365" i="2"/>
  <c r="BG365" i="2"/>
  <c r="BE365" i="2"/>
  <c r="T365" i="2"/>
  <c r="R365" i="2"/>
  <c r="P365" i="2"/>
  <c r="BI363" i="2"/>
  <c r="BH363" i="2"/>
  <c r="BG363" i="2"/>
  <c r="BE363" i="2"/>
  <c r="T363" i="2"/>
  <c r="R363" i="2"/>
  <c r="P363" i="2"/>
  <c r="BI361" i="2"/>
  <c r="BH361" i="2"/>
  <c r="BG361" i="2"/>
  <c r="BE361" i="2"/>
  <c r="T361" i="2"/>
  <c r="R361" i="2"/>
  <c r="P361" i="2"/>
  <c r="BI359" i="2"/>
  <c r="BH359" i="2"/>
  <c r="BG359" i="2"/>
  <c r="BE359" i="2"/>
  <c r="T359" i="2"/>
  <c r="R359" i="2"/>
  <c r="P359" i="2"/>
  <c r="BI357" i="2"/>
  <c r="BH357" i="2"/>
  <c r="BG357" i="2"/>
  <c r="BE357" i="2"/>
  <c r="T357" i="2"/>
  <c r="R357" i="2"/>
  <c r="P357" i="2"/>
  <c r="BI355" i="2"/>
  <c r="BH355" i="2"/>
  <c r="BG355" i="2"/>
  <c r="BE355" i="2"/>
  <c r="T355" i="2"/>
  <c r="R355" i="2"/>
  <c r="P355" i="2"/>
  <c r="BI353" i="2"/>
  <c r="BH353" i="2"/>
  <c r="BG353" i="2"/>
  <c r="BE353" i="2"/>
  <c r="T353" i="2"/>
  <c r="R353" i="2"/>
  <c r="P353" i="2"/>
  <c r="BI351" i="2"/>
  <c r="BH351" i="2"/>
  <c r="BG351" i="2"/>
  <c r="BE351" i="2"/>
  <c r="T351" i="2"/>
  <c r="R351" i="2"/>
  <c r="P351" i="2"/>
  <c r="BI349" i="2"/>
  <c r="BH349" i="2"/>
  <c r="BG349" i="2"/>
  <c r="BE349" i="2"/>
  <c r="T349" i="2"/>
  <c r="R349" i="2"/>
  <c r="P349" i="2"/>
  <c r="BI347" i="2"/>
  <c r="BH347" i="2"/>
  <c r="BG347" i="2"/>
  <c r="BE347" i="2"/>
  <c r="T347" i="2"/>
  <c r="R347" i="2"/>
  <c r="P347" i="2"/>
  <c r="BI345" i="2"/>
  <c r="BH345" i="2"/>
  <c r="BG345" i="2"/>
  <c r="BE345" i="2"/>
  <c r="T345" i="2"/>
  <c r="R345" i="2"/>
  <c r="P345" i="2"/>
  <c r="BI343" i="2"/>
  <c r="BH343" i="2"/>
  <c r="BG343" i="2"/>
  <c r="BE343" i="2"/>
  <c r="T343" i="2"/>
  <c r="R343" i="2"/>
  <c r="P343" i="2"/>
  <c r="BI341" i="2"/>
  <c r="BH341" i="2"/>
  <c r="BG341" i="2"/>
  <c r="BE341" i="2"/>
  <c r="T341" i="2"/>
  <c r="R341" i="2"/>
  <c r="P341" i="2"/>
  <c r="BI340" i="2"/>
  <c r="BH340" i="2"/>
  <c r="BG340" i="2"/>
  <c r="BE340" i="2"/>
  <c r="T340" i="2"/>
  <c r="R340" i="2"/>
  <c r="P340" i="2"/>
  <c r="BI339" i="2"/>
  <c r="BH339" i="2"/>
  <c r="BG339" i="2"/>
  <c r="BE339" i="2"/>
  <c r="T339" i="2"/>
  <c r="R339" i="2"/>
  <c r="P339" i="2"/>
  <c r="BI338" i="2"/>
  <c r="BH338" i="2"/>
  <c r="BG338" i="2"/>
  <c r="BE338" i="2"/>
  <c r="T338" i="2"/>
  <c r="R338" i="2"/>
  <c r="P338" i="2"/>
  <c r="BI336" i="2"/>
  <c r="BH336" i="2"/>
  <c r="BG336" i="2"/>
  <c r="BE336" i="2"/>
  <c r="T336" i="2"/>
  <c r="R336" i="2"/>
  <c r="P336" i="2"/>
  <c r="BI334" i="2"/>
  <c r="BH334" i="2"/>
  <c r="BG334" i="2"/>
  <c r="BE334" i="2"/>
  <c r="T334" i="2"/>
  <c r="R334" i="2"/>
  <c r="P334" i="2"/>
  <c r="BI332" i="2"/>
  <c r="BH332" i="2"/>
  <c r="BG332" i="2"/>
  <c r="BE332" i="2"/>
  <c r="T332" i="2"/>
  <c r="R332" i="2"/>
  <c r="P332" i="2"/>
  <c r="BI330" i="2"/>
  <c r="BH330" i="2"/>
  <c r="BG330" i="2"/>
  <c r="BE330" i="2"/>
  <c r="T330" i="2"/>
  <c r="R330" i="2"/>
  <c r="P330" i="2"/>
  <c r="BI328" i="2"/>
  <c r="BH328" i="2"/>
  <c r="BG328" i="2"/>
  <c r="BE328" i="2"/>
  <c r="T328" i="2"/>
  <c r="R328" i="2"/>
  <c r="P328" i="2"/>
  <c r="BI326" i="2"/>
  <c r="BH326" i="2"/>
  <c r="BG326" i="2"/>
  <c r="BE326" i="2"/>
  <c r="T326" i="2"/>
  <c r="R326" i="2"/>
  <c r="P326" i="2"/>
  <c r="BI324" i="2"/>
  <c r="BH324" i="2"/>
  <c r="BG324" i="2"/>
  <c r="BE324" i="2"/>
  <c r="T324" i="2"/>
  <c r="R324" i="2"/>
  <c r="P324" i="2"/>
  <c r="BI322" i="2"/>
  <c r="BH322" i="2"/>
  <c r="BG322" i="2"/>
  <c r="BE322" i="2"/>
  <c r="T322" i="2"/>
  <c r="R322" i="2"/>
  <c r="P322" i="2"/>
  <c r="BI320" i="2"/>
  <c r="BH320" i="2"/>
  <c r="BG320" i="2"/>
  <c r="BE320" i="2"/>
  <c r="T320" i="2"/>
  <c r="R320" i="2"/>
  <c r="P320" i="2"/>
  <c r="BI318" i="2"/>
  <c r="BH318" i="2"/>
  <c r="BG318" i="2"/>
  <c r="BE318" i="2"/>
  <c r="T318" i="2"/>
  <c r="R318" i="2"/>
  <c r="P318" i="2"/>
  <c r="BI316" i="2"/>
  <c r="BH316" i="2"/>
  <c r="BG316" i="2"/>
  <c r="BE316" i="2"/>
  <c r="T316" i="2"/>
  <c r="R316" i="2"/>
  <c r="P316" i="2"/>
  <c r="BI314" i="2"/>
  <c r="BH314" i="2"/>
  <c r="BG314" i="2"/>
  <c r="BE314" i="2"/>
  <c r="T314" i="2"/>
  <c r="R314" i="2"/>
  <c r="P314" i="2"/>
  <c r="BI312" i="2"/>
  <c r="BH312" i="2"/>
  <c r="BG312" i="2"/>
  <c r="BE312" i="2"/>
  <c r="T312" i="2"/>
  <c r="R312" i="2"/>
  <c r="P312" i="2"/>
  <c r="BI310" i="2"/>
  <c r="BH310" i="2"/>
  <c r="BG310" i="2"/>
  <c r="BE310" i="2"/>
  <c r="T310" i="2"/>
  <c r="R310" i="2"/>
  <c r="P310" i="2"/>
  <c r="BI308" i="2"/>
  <c r="BH308" i="2"/>
  <c r="BG308" i="2"/>
  <c r="BE308" i="2"/>
  <c r="T308" i="2"/>
  <c r="R308" i="2"/>
  <c r="P308" i="2"/>
  <c r="BI306" i="2"/>
  <c r="BH306" i="2"/>
  <c r="BG306" i="2"/>
  <c r="BE306" i="2"/>
  <c r="T306" i="2"/>
  <c r="R306" i="2"/>
  <c r="P306" i="2"/>
  <c r="BI304" i="2"/>
  <c r="BH304" i="2"/>
  <c r="BG304" i="2"/>
  <c r="BE304" i="2"/>
  <c r="T304" i="2"/>
  <c r="R304" i="2"/>
  <c r="P304" i="2"/>
  <c r="BI302" i="2"/>
  <c r="BH302" i="2"/>
  <c r="BG302" i="2"/>
  <c r="BE302" i="2"/>
  <c r="T302" i="2"/>
  <c r="R302" i="2"/>
  <c r="P302" i="2"/>
  <c r="BI300" i="2"/>
  <c r="BH300" i="2"/>
  <c r="BG300" i="2"/>
  <c r="BE300" i="2"/>
  <c r="T300" i="2"/>
  <c r="R300" i="2"/>
  <c r="P300" i="2"/>
  <c r="BI298" i="2"/>
  <c r="BH298" i="2"/>
  <c r="BG298" i="2"/>
  <c r="BE298" i="2"/>
  <c r="T298" i="2"/>
  <c r="R298" i="2"/>
  <c r="P298" i="2"/>
  <c r="BI296" i="2"/>
  <c r="BH296" i="2"/>
  <c r="BG296" i="2"/>
  <c r="BE296" i="2"/>
  <c r="T296" i="2"/>
  <c r="R296" i="2"/>
  <c r="P296" i="2"/>
  <c r="BI294" i="2"/>
  <c r="BH294" i="2"/>
  <c r="BG294" i="2"/>
  <c r="BE294" i="2"/>
  <c r="T294" i="2"/>
  <c r="R294" i="2"/>
  <c r="P294" i="2"/>
  <c r="BI292" i="2"/>
  <c r="BH292" i="2"/>
  <c r="BG292" i="2"/>
  <c r="BE292" i="2"/>
  <c r="T292" i="2"/>
  <c r="R292" i="2"/>
  <c r="P292" i="2"/>
  <c r="BI290" i="2"/>
  <c r="BH290" i="2"/>
  <c r="BG290" i="2"/>
  <c r="BE290" i="2"/>
  <c r="T290" i="2"/>
  <c r="R290" i="2"/>
  <c r="P290" i="2"/>
  <c r="BI288" i="2"/>
  <c r="BH288" i="2"/>
  <c r="BG288" i="2"/>
  <c r="BE288" i="2"/>
  <c r="T288" i="2"/>
  <c r="R288" i="2"/>
  <c r="P288" i="2"/>
  <c r="BI286" i="2"/>
  <c r="BH286" i="2"/>
  <c r="BG286" i="2"/>
  <c r="BE286" i="2"/>
  <c r="T286" i="2"/>
  <c r="R286" i="2"/>
  <c r="P286" i="2"/>
  <c r="BI284" i="2"/>
  <c r="BH284" i="2"/>
  <c r="BG284" i="2"/>
  <c r="BE284" i="2"/>
  <c r="T284" i="2"/>
  <c r="R284" i="2"/>
  <c r="P284" i="2"/>
  <c r="BI282" i="2"/>
  <c r="BH282" i="2"/>
  <c r="BG282" i="2"/>
  <c r="BE282" i="2"/>
  <c r="T282" i="2"/>
  <c r="R282" i="2"/>
  <c r="P282" i="2"/>
  <c r="BI280" i="2"/>
  <c r="BH280" i="2"/>
  <c r="BG280" i="2"/>
  <c r="BE280" i="2"/>
  <c r="T280" i="2"/>
  <c r="R280" i="2"/>
  <c r="P280" i="2"/>
  <c r="BI278" i="2"/>
  <c r="BH278" i="2"/>
  <c r="BG278" i="2"/>
  <c r="BE278" i="2"/>
  <c r="T278" i="2"/>
  <c r="R278" i="2"/>
  <c r="P278" i="2"/>
  <c r="BI276" i="2"/>
  <c r="BH276" i="2"/>
  <c r="BG276" i="2"/>
  <c r="BE276" i="2"/>
  <c r="T276" i="2"/>
  <c r="R276" i="2"/>
  <c r="P276" i="2"/>
  <c r="BI274" i="2"/>
  <c r="BH274" i="2"/>
  <c r="BG274" i="2"/>
  <c r="BE274" i="2"/>
  <c r="T274" i="2"/>
  <c r="R274" i="2"/>
  <c r="P274" i="2"/>
  <c r="BI272" i="2"/>
  <c r="BH272" i="2"/>
  <c r="BG272" i="2"/>
  <c r="BE272" i="2"/>
  <c r="T272" i="2"/>
  <c r="R272" i="2"/>
  <c r="P272" i="2"/>
  <c r="BI270" i="2"/>
  <c r="BH270" i="2"/>
  <c r="BG270" i="2"/>
  <c r="BE270" i="2"/>
  <c r="T270" i="2"/>
  <c r="R270" i="2"/>
  <c r="P270" i="2"/>
  <c r="BI268" i="2"/>
  <c r="BH268" i="2"/>
  <c r="BG268" i="2"/>
  <c r="BE268" i="2"/>
  <c r="T268" i="2"/>
  <c r="R268" i="2"/>
  <c r="P268" i="2"/>
  <c r="BI266" i="2"/>
  <c r="BH266" i="2"/>
  <c r="BG266" i="2"/>
  <c r="BE266" i="2"/>
  <c r="T266" i="2"/>
  <c r="R266" i="2"/>
  <c r="P266" i="2"/>
  <c r="BI264" i="2"/>
  <c r="BH264" i="2"/>
  <c r="BG264" i="2"/>
  <c r="BE264" i="2"/>
  <c r="T264" i="2"/>
  <c r="R264" i="2"/>
  <c r="P264" i="2"/>
  <c r="BI262" i="2"/>
  <c r="BH262" i="2"/>
  <c r="BG262" i="2"/>
  <c r="BE262" i="2"/>
  <c r="T262" i="2"/>
  <c r="R262" i="2"/>
  <c r="P262" i="2"/>
  <c r="BI260" i="2"/>
  <c r="BH260" i="2"/>
  <c r="BG260" i="2"/>
  <c r="BE260" i="2"/>
  <c r="T260" i="2"/>
  <c r="R260" i="2"/>
  <c r="P260" i="2"/>
  <c r="BI258" i="2"/>
  <c r="BH258" i="2"/>
  <c r="BG258" i="2"/>
  <c r="BE258" i="2"/>
  <c r="T258" i="2"/>
  <c r="R258" i="2"/>
  <c r="P258" i="2"/>
  <c r="BI256" i="2"/>
  <c r="BH256" i="2"/>
  <c r="BG256" i="2"/>
  <c r="BE256" i="2"/>
  <c r="T256" i="2"/>
  <c r="R256" i="2"/>
  <c r="P256" i="2"/>
  <c r="BI254" i="2"/>
  <c r="BH254" i="2"/>
  <c r="BG254" i="2"/>
  <c r="BE254" i="2"/>
  <c r="T254" i="2"/>
  <c r="R254" i="2"/>
  <c r="P254" i="2"/>
  <c r="BI252" i="2"/>
  <c r="BH252" i="2"/>
  <c r="BG252" i="2"/>
  <c r="BE252" i="2"/>
  <c r="T252" i="2"/>
  <c r="R252" i="2"/>
  <c r="P252" i="2"/>
  <c r="BI250" i="2"/>
  <c r="BH250" i="2"/>
  <c r="BG250" i="2"/>
  <c r="BE250" i="2"/>
  <c r="T250" i="2"/>
  <c r="R250" i="2"/>
  <c r="P250" i="2"/>
  <c r="BI248" i="2"/>
  <c r="BH248" i="2"/>
  <c r="BG248" i="2"/>
  <c r="BE248" i="2"/>
  <c r="T248" i="2"/>
  <c r="R248" i="2"/>
  <c r="P248" i="2"/>
  <c r="BI246" i="2"/>
  <c r="BH246" i="2"/>
  <c r="BG246" i="2"/>
  <c r="BE246" i="2"/>
  <c r="T246" i="2"/>
  <c r="R246" i="2"/>
  <c r="P246" i="2"/>
  <c r="BI244" i="2"/>
  <c r="BH244" i="2"/>
  <c r="BG244" i="2"/>
  <c r="BE244" i="2"/>
  <c r="T244" i="2"/>
  <c r="R244" i="2"/>
  <c r="P244" i="2"/>
  <c r="BI242" i="2"/>
  <c r="BH242" i="2"/>
  <c r="BG242" i="2"/>
  <c r="BE242" i="2"/>
  <c r="T242" i="2"/>
  <c r="R242" i="2"/>
  <c r="P242" i="2"/>
  <c r="BI240" i="2"/>
  <c r="BH240" i="2"/>
  <c r="BG240" i="2"/>
  <c r="BE240" i="2"/>
  <c r="T240" i="2"/>
  <c r="R240" i="2"/>
  <c r="P240" i="2"/>
  <c r="BI238" i="2"/>
  <c r="BH238" i="2"/>
  <c r="BG238" i="2"/>
  <c r="BE238" i="2"/>
  <c r="T238" i="2"/>
  <c r="R238" i="2"/>
  <c r="P238" i="2"/>
  <c r="BI236" i="2"/>
  <c r="BH236" i="2"/>
  <c r="BG236" i="2"/>
  <c r="BE236" i="2"/>
  <c r="T236" i="2"/>
  <c r="R236" i="2"/>
  <c r="P236" i="2"/>
  <c r="BI234" i="2"/>
  <c r="BH234" i="2"/>
  <c r="BG234" i="2"/>
  <c r="BE234" i="2"/>
  <c r="T234" i="2"/>
  <c r="R234" i="2"/>
  <c r="P234" i="2"/>
  <c r="BI232" i="2"/>
  <c r="BH232" i="2"/>
  <c r="BG232" i="2"/>
  <c r="BE232" i="2"/>
  <c r="T232" i="2"/>
  <c r="R232" i="2"/>
  <c r="P232" i="2"/>
  <c r="BI230" i="2"/>
  <c r="BH230" i="2"/>
  <c r="BG230" i="2"/>
  <c r="BE230" i="2"/>
  <c r="T230" i="2"/>
  <c r="R230" i="2"/>
  <c r="P230" i="2"/>
  <c r="BI228" i="2"/>
  <c r="BH228" i="2"/>
  <c r="BG228" i="2"/>
  <c r="BE228" i="2"/>
  <c r="T228" i="2"/>
  <c r="R228" i="2"/>
  <c r="P228" i="2"/>
  <c r="BI226" i="2"/>
  <c r="BH226" i="2"/>
  <c r="BG226" i="2"/>
  <c r="BE226" i="2"/>
  <c r="T226" i="2"/>
  <c r="R226" i="2"/>
  <c r="P226" i="2"/>
  <c r="BI224" i="2"/>
  <c r="BH224" i="2"/>
  <c r="BG224" i="2"/>
  <c r="BE224" i="2"/>
  <c r="T224" i="2"/>
  <c r="R224" i="2"/>
  <c r="P224" i="2"/>
  <c r="BI222" i="2"/>
  <c r="BH222" i="2"/>
  <c r="BG222" i="2"/>
  <c r="BE222" i="2"/>
  <c r="T222" i="2"/>
  <c r="R222" i="2"/>
  <c r="P222" i="2"/>
  <c r="BI220" i="2"/>
  <c r="BH220" i="2"/>
  <c r="BG220" i="2"/>
  <c r="BE220" i="2"/>
  <c r="T220" i="2"/>
  <c r="R220" i="2"/>
  <c r="P220" i="2"/>
  <c r="BI218" i="2"/>
  <c r="BH218" i="2"/>
  <c r="BG218" i="2"/>
  <c r="BE218" i="2"/>
  <c r="T218" i="2"/>
  <c r="R218" i="2"/>
  <c r="P218" i="2"/>
  <c r="BI216" i="2"/>
  <c r="BH216" i="2"/>
  <c r="BG216" i="2"/>
  <c r="BE216" i="2"/>
  <c r="T216" i="2"/>
  <c r="R216" i="2"/>
  <c r="P216" i="2"/>
  <c r="BI214" i="2"/>
  <c r="BH214" i="2"/>
  <c r="BG214" i="2"/>
  <c r="BE214" i="2"/>
  <c r="T214" i="2"/>
  <c r="R214" i="2"/>
  <c r="P214" i="2"/>
  <c r="BI212" i="2"/>
  <c r="BH212" i="2"/>
  <c r="BG212" i="2"/>
  <c r="BE212" i="2"/>
  <c r="T212" i="2"/>
  <c r="R212" i="2"/>
  <c r="P212" i="2"/>
  <c r="BI210" i="2"/>
  <c r="BH210" i="2"/>
  <c r="BG210" i="2"/>
  <c r="BE210" i="2"/>
  <c r="T210" i="2"/>
  <c r="R210" i="2"/>
  <c r="P210" i="2"/>
  <c r="BI208" i="2"/>
  <c r="BH208" i="2"/>
  <c r="BG208" i="2"/>
  <c r="BE208" i="2"/>
  <c r="T208" i="2"/>
  <c r="R208" i="2"/>
  <c r="P208" i="2"/>
  <c r="BI206" i="2"/>
  <c r="BH206" i="2"/>
  <c r="BG206" i="2"/>
  <c r="BE206" i="2"/>
  <c r="T206" i="2"/>
  <c r="R206" i="2"/>
  <c r="P206" i="2"/>
  <c r="BI204" i="2"/>
  <c r="BH204" i="2"/>
  <c r="BG204" i="2"/>
  <c r="BE204" i="2"/>
  <c r="T204" i="2"/>
  <c r="R204" i="2"/>
  <c r="P204" i="2"/>
  <c r="BI202" i="2"/>
  <c r="BH202" i="2"/>
  <c r="BG202" i="2"/>
  <c r="BE202" i="2"/>
  <c r="T202" i="2"/>
  <c r="R202" i="2"/>
  <c r="P202" i="2"/>
  <c r="BI200" i="2"/>
  <c r="BH200" i="2"/>
  <c r="BG200" i="2"/>
  <c r="BE200" i="2"/>
  <c r="T200" i="2"/>
  <c r="R200" i="2"/>
  <c r="P200" i="2"/>
  <c r="BI197" i="2"/>
  <c r="BH197" i="2"/>
  <c r="BG197" i="2"/>
  <c r="BE197" i="2"/>
  <c r="T197" i="2"/>
  <c r="R197" i="2"/>
  <c r="P197" i="2"/>
  <c r="BI195" i="2"/>
  <c r="BH195" i="2"/>
  <c r="BG195" i="2"/>
  <c r="BE195" i="2"/>
  <c r="T195" i="2"/>
  <c r="R195" i="2"/>
  <c r="P195" i="2"/>
  <c r="BI193" i="2"/>
  <c r="BH193" i="2"/>
  <c r="BG193" i="2"/>
  <c r="BE193" i="2"/>
  <c r="T193" i="2"/>
  <c r="R193" i="2"/>
  <c r="P193" i="2"/>
  <c r="BI191" i="2"/>
  <c r="BH191" i="2"/>
  <c r="BG191" i="2"/>
  <c r="BE191" i="2"/>
  <c r="T191" i="2"/>
  <c r="R191" i="2"/>
  <c r="P191" i="2"/>
  <c r="BI189" i="2"/>
  <c r="BH189" i="2"/>
  <c r="BG189" i="2"/>
  <c r="BE189" i="2"/>
  <c r="T189" i="2"/>
  <c r="R189" i="2"/>
  <c r="P189" i="2"/>
  <c r="BI187" i="2"/>
  <c r="BH187" i="2"/>
  <c r="BG187" i="2"/>
  <c r="BE187" i="2"/>
  <c r="T187" i="2"/>
  <c r="R187" i="2"/>
  <c r="P187" i="2"/>
  <c r="BI185" i="2"/>
  <c r="BH185" i="2"/>
  <c r="BG185" i="2"/>
  <c r="BE185" i="2"/>
  <c r="T185" i="2"/>
  <c r="R185" i="2"/>
  <c r="P185" i="2"/>
  <c r="BI183" i="2"/>
  <c r="BH183" i="2"/>
  <c r="BG183" i="2"/>
  <c r="BE183" i="2"/>
  <c r="T183" i="2"/>
  <c r="R183" i="2"/>
  <c r="P183" i="2"/>
  <c r="BI181" i="2"/>
  <c r="BH181" i="2"/>
  <c r="BG181" i="2"/>
  <c r="BE181" i="2"/>
  <c r="T181" i="2"/>
  <c r="R181" i="2"/>
  <c r="P181" i="2"/>
  <c r="BI179" i="2"/>
  <c r="BH179" i="2"/>
  <c r="BG179" i="2"/>
  <c r="BE179" i="2"/>
  <c r="T179" i="2"/>
  <c r="R179" i="2"/>
  <c r="P179" i="2"/>
  <c r="BI177" i="2"/>
  <c r="BH177" i="2"/>
  <c r="BG177" i="2"/>
  <c r="BE177" i="2"/>
  <c r="T177" i="2"/>
  <c r="R177" i="2"/>
  <c r="P177" i="2"/>
  <c r="BI175" i="2"/>
  <c r="BH175" i="2"/>
  <c r="BG175" i="2"/>
  <c r="BE175" i="2"/>
  <c r="T175" i="2"/>
  <c r="R175" i="2"/>
  <c r="P175" i="2"/>
  <c r="BI173" i="2"/>
  <c r="BH173" i="2"/>
  <c r="BG173" i="2"/>
  <c r="BE173" i="2"/>
  <c r="T173" i="2"/>
  <c r="R173" i="2"/>
  <c r="P173" i="2"/>
  <c r="BI171" i="2"/>
  <c r="BH171" i="2"/>
  <c r="BG171" i="2"/>
  <c r="BE171" i="2"/>
  <c r="T171" i="2"/>
  <c r="R171" i="2"/>
  <c r="P171" i="2"/>
  <c r="BI169" i="2"/>
  <c r="BH169" i="2"/>
  <c r="BG169" i="2"/>
  <c r="BE169" i="2"/>
  <c r="T169" i="2"/>
  <c r="R169" i="2"/>
  <c r="P169" i="2"/>
  <c r="BI167" i="2"/>
  <c r="BH167" i="2"/>
  <c r="BG167" i="2"/>
  <c r="BE167" i="2"/>
  <c r="T167" i="2"/>
  <c r="R167" i="2"/>
  <c r="P167" i="2"/>
  <c r="BI165" i="2"/>
  <c r="BH165" i="2"/>
  <c r="BG165" i="2"/>
  <c r="BE165" i="2"/>
  <c r="T165" i="2"/>
  <c r="R165" i="2"/>
  <c r="P165" i="2"/>
  <c r="BI163" i="2"/>
  <c r="BH163" i="2"/>
  <c r="BG163" i="2"/>
  <c r="BE163" i="2"/>
  <c r="T163" i="2"/>
  <c r="R163" i="2"/>
  <c r="P163" i="2"/>
  <c r="BI161" i="2"/>
  <c r="BH161" i="2"/>
  <c r="BG161" i="2"/>
  <c r="BE161" i="2"/>
  <c r="T161" i="2"/>
  <c r="R161" i="2"/>
  <c r="P161" i="2"/>
  <c r="BI159" i="2"/>
  <c r="BH159" i="2"/>
  <c r="BG159" i="2"/>
  <c r="BE159" i="2"/>
  <c r="T159" i="2"/>
  <c r="R159" i="2"/>
  <c r="P159" i="2"/>
  <c r="BI157" i="2"/>
  <c r="BH157" i="2"/>
  <c r="BG157" i="2"/>
  <c r="BE157" i="2"/>
  <c r="T157" i="2"/>
  <c r="R157" i="2"/>
  <c r="P157" i="2"/>
  <c r="BI155" i="2"/>
  <c r="BH155" i="2"/>
  <c r="BG155" i="2"/>
  <c r="BE155" i="2"/>
  <c r="T155" i="2"/>
  <c r="R155" i="2"/>
  <c r="P155" i="2"/>
  <c r="BI153" i="2"/>
  <c r="BH153" i="2"/>
  <c r="BG153" i="2"/>
  <c r="BE153" i="2"/>
  <c r="T153" i="2"/>
  <c r="R153" i="2"/>
  <c r="P153" i="2"/>
  <c r="BI151" i="2"/>
  <c r="BH151" i="2"/>
  <c r="BG151" i="2"/>
  <c r="BE151" i="2"/>
  <c r="T151" i="2"/>
  <c r="R151" i="2"/>
  <c r="P151" i="2"/>
  <c r="BI149" i="2"/>
  <c r="BH149" i="2"/>
  <c r="BG149" i="2"/>
  <c r="BE149" i="2"/>
  <c r="T149" i="2"/>
  <c r="R149" i="2"/>
  <c r="P149" i="2"/>
  <c r="BI147" i="2"/>
  <c r="BH147" i="2"/>
  <c r="BG147" i="2"/>
  <c r="BE147" i="2"/>
  <c r="T147" i="2"/>
  <c r="R147" i="2"/>
  <c r="P147" i="2"/>
  <c r="BI145" i="2"/>
  <c r="BH145" i="2"/>
  <c r="BG145" i="2"/>
  <c r="BE145" i="2"/>
  <c r="T145" i="2"/>
  <c r="R145" i="2"/>
  <c r="P145" i="2"/>
  <c r="BI143" i="2"/>
  <c r="BH143" i="2"/>
  <c r="BG143" i="2"/>
  <c r="BE143" i="2"/>
  <c r="T143" i="2"/>
  <c r="R143" i="2"/>
  <c r="P143" i="2"/>
  <c r="BI141" i="2"/>
  <c r="BH141" i="2"/>
  <c r="BG141" i="2"/>
  <c r="BE141" i="2"/>
  <c r="T141" i="2"/>
  <c r="R141" i="2"/>
  <c r="P141" i="2"/>
  <c r="BI139" i="2"/>
  <c r="BH139" i="2"/>
  <c r="BG139" i="2"/>
  <c r="BE139" i="2"/>
  <c r="T139" i="2"/>
  <c r="R139" i="2"/>
  <c r="P139" i="2"/>
  <c r="BI137" i="2"/>
  <c r="BH137" i="2"/>
  <c r="BG137" i="2"/>
  <c r="BE137" i="2"/>
  <c r="T137" i="2"/>
  <c r="R137" i="2"/>
  <c r="P137" i="2"/>
  <c r="J132" i="2"/>
  <c r="F129" i="2"/>
  <c r="E127" i="2"/>
  <c r="J92" i="2"/>
  <c r="F89" i="2"/>
  <c r="E87" i="2"/>
  <c r="J21" i="2"/>
  <c r="E21" i="2"/>
  <c r="J131" i="2" s="1"/>
  <c r="J20" i="2"/>
  <c r="J18" i="2"/>
  <c r="E18" i="2"/>
  <c r="F132" i="2" s="1"/>
  <c r="J17" i="2"/>
  <c r="J15" i="2"/>
  <c r="E15" i="2"/>
  <c r="F91" i="2"/>
  <c r="J14" i="2"/>
  <c r="J12" i="2"/>
  <c r="J129" i="2" s="1"/>
  <c r="E7" i="2"/>
  <c r="E85" i="2"/>
  <c r="L90" i="1"/>
  <c r="AM90" i="1"/>
  <c r="AM89" i="1"/>
  <c r="L89" i="1"/>
  <c r="AM87" i="1"/>
  <c r="L87" i="1"/>
  <c r="L85" i="1"/>
  <c r="L84" i="1"/>
  <c r="J669" i="2"/>
  <c r="BK596" i="2"/>
  <c r="J473" i="2"/>
  <c r="J361" i="2"/>
  <c r="J298" i="2"/>
  <c r="J175" i="2"/>
  <c r="BK620" i="2"/>
  <c r="BK439" i="2"/>
  <c r="BK264" i="2"/>
  <c r="BK137" i="2"/>
  <c r="J628" i="2"/>
  <c r="J526" i="2"/>
  <c r="J411" i="2"/>
  <c r="BK349" i="2"/>
  <c r="BK294" i="2"/>
  <c r="J258" i="2"/>
  <c r="BK206" i="2"/>
  <c r="BK153" i="2"/>
  <c r="J713" i="2"/>
  <c r="J657" i="2"/>
  <c r="J542" i="2"/>
  <c r="BK498" i="2"/>
  <c r="BK417" i="2"/>
  <c r="BK340" i="2"/>
  <c r="BK197" i="2"/>
  <c r="J167" i="2"/>
  <c r="BK725" i="2"/>
  <c r="BK681" i="2"/>
  <c r="BK584" i="2"/>
  <c r="BK523" i="2"/>
  <c r="BK484" i="2"/>
  <c r="J296" i="2"/>
  <c r="BK717" i="2"/>
  <c r="J663" i="2"/>
  <c r="BK558" i="2"/>
  <c r="J432" i="2"/>
  <c r="J302" i="2"/>
  <c r="J244" i="2"/>
  <c r="J757" i="2"/>
  <c r="J668" i="2"/>
  <c r="BK623" i="2"/>
  <c r="BK582" i="2"/>
  <c r="BK757" i="2"/>
  <c r="J800" i="2"/>
  <c r="BK779" i="2"/>
  <c r="J648" i="2"/>
  <c r="J544" i="2"/>
  <c r="J514" i="2"/>
  <c r="BK427" i="2"/>
  <c r="BK240" i="2"/>
  <c r="BK165" i="2"/>
  <c r="J767" i="2"/>
  <c r="J721" i="2"/>
  <c r="J627" i="2"/>
  <c r="J584" i="2"/>
  <c r="BK527" i="2"/>
  <c r="BK745" i="2"/>
  <c r="BK713" i="2"/>
  <c r="BK790" i="2"/>
  <c r="BK701" i="2"/>
  <c r="J677" i="2"/>
  <c r="BK638" i="2"/>
  <c r="J565" i="2"/>
  <c r="BK518" i="2"/>
  <c r="BK469" i="2"/>
  <c r="BK445" i="2"/>
  <c r="BK411" i="2"/>
  <c r="J347" i="2"/>
  <c r="BK300" i="2"/>
  <c r="BK266" i="2"/>
  <c r="J232" i="2"/>
  <c r="J204" i="2"/>
  <c r="BK141" i="2"/>
  <c r="BK768" i="2"/>
  <c r="BK794" i="2"/>
  <c r="BK739" i="2"/>
  <c r="BK691" i="2"/>
  <c r="BK669" i="2"/>
  <c r="BK627" i="2"/>
  <c r="BK552" i="2"/>
  <c r="BK506" i="2"/>
  <c r="BK479" i="2"/>
  <c r="BK441" i="2"/>
  <c r="BK393" i="2"/>
  <c r="BK339" i="2"/>
  <c r="BK218" i="2"/>
  <c r="J790" i="2"/>
  <c r="J776" i="2"/>
  <c r="BK743" i="2"/>
  <c r="BK685" i="2"/>
  <c r="J733" i="2"/>
  <c r="J650" i="2"/>
  <c r="J604" i="2"/>
  <c r="BK553" i="2"/>
  <c r="J336" i="2"/>
  <c r="BK260" i="2"/>
  <c r="BK220" i="2"/>
  <c r="J141" i="2"/>
  <c r="J666" i="2"/>
  <c r="BK586" i="2"/>
  <c r="BK539" i="2"/>
  <c r="BK481" i="2"/>
  <c r="BK428" i="2"/>
  <c r="J266" i="2"/>
  <c r="J187" i="2"/>
  <c r="J750" i="2"/>
  <c r="J662" i="2"/>
  <c r="BK576" i="2"/>
  <c r="J505" i="2"/>
  <c r="J449" i="2"/>
  <c r="BK353" i="2"/>
  <c r="BK222" i="2"/>
  <c r="BK709" i="2"/>
  <c r="J626" i="2"/>
  <c r="BK575" i="2"/>
  <c r="J479" i="2"/>
  <c r="BK408" i="2"/>
  <c r="J744" i="2"/>
  <c r="J672" i="2"/>
  <c r="BK570" i="2"/>
  <c r="J419" i="2"/>
  <c r="BK343" i="2"/>
  <c r="BK200" i="2"/>
  <c r="J765" i="2"/>
  <c r="BK705" i="2"/>
  <c r="J664" i="2"/>
  <c r="J619" i="2"/>
  <c r="J622" i="2"/>
  <c r="J590" i="2"/>
  <c r="BK531" i="2"/>
  <c r="BK270" i="2"/>
  <c r="J224" i="2"/>
  <c r="J173" i="2"/>
  <c r="J139" i="2"/>
  <c r="BK799" i="2"/>
  <c r="J760" i="2"/>
  <c r="BK693" i="2"/>
  <c r="BK674" i="2"/>
  <c r="J588" i="2"/>
  <c r="BK514" i="2"/>
  <c r="J496" i="2"/>
  <c r="BK430" i="2"/>
  <c r="J365" i="2"/>
  <c r="BK312" i="2"/>
  <c r="BK175" i="2"/>
  <c r="J786" i="2"/>
  <c r="J746" i="2"/>
  <c r="BK661" i="2"/>
  <c r="J576" i="2"/>
  <c r="J670" i="2"/>
  <c r="J568" i="2"/>
  <c r="J475" i="2"/>
  <c r="J373" i="2"/>
  <c r="J320" i="2"/>
  <c r="BK226" i="2"/>
  <c r="J705" i="2"/>
  <c r="J661" i="2"/>
  <c r="BK453" i="2"/>
  <c r="BK292" i="2"/>
  <c r="BK191" i="2"/>
  <c r="J727" i="2"/>
  <c r="BK533" i="2"/>
  <c r="J463" i="2"/>
  <c r="J389" i="2"/>
  <c r="J334" i="2"/>
  <c r="BK250" i="2"/>
  <c r="J157" i="2"/>
  <c r="J738" i="2"/>
  <c r="J578" i="2"/>
  <c r="BK526" i="2"/>
  <c r="BK421" i="2"/>
  <c r="BK258" i="2"/>
  <c r="J768" i="2"/>
  <c r="BK594" i="2"/>
  <c r="J498" i="2"/>
  <c r="BK324" i="2"/>
  <c r="BK748" i="2"/>
  <c r="BK657" i="2"/>
  <c r="J567" i="2"/>
  <c r="J510" i="2"/>
  <c r="J399" i="2"/>
  <c r="J238" i="2"/>
  <c r="BK171" i="2"/>
  <c r="BK802" i="2"/>
  <c r="BK729" i="2"/>
  <c r="BK635" i="2"/>
  <c r="J605" i="2"/>
  <c r="BK529" i="2"/>
  <c r="BK749" i="2"/>
  <c r="J673" i="2"/>
  <c r="J785" i="2"/>
  <c r="J655" i="2"/>
  <c r="J574" i="2"/>
  <c r="BK535" i="2"/>
  <c r="BK473" i="2"/>
  <c r="J431" i="2"/>
  <c r="J369" i="2"/>
  <c r="BK316" i="2"/>
  <c r="BK238" i="2"/>
  <c r="J193" i="2"/>
  <c r="BK684" i="2"/>
  <c r="J762" i="2"/>
  <c r="J683" i="2"/>
  <c r="BK653" i="2"/>
  <c r="J549" i="2"/>
  <c r="J488" i="2"/>
  <c r="J413" i="2"/>
  <c r="J318" i="2"/>
  <c r="BK159" i="2"/>
  <c r="J766" i="2"/>
  <c r="J725" i="2"/>
  <c r="BK671" i="2"/>
  <c r="J594" i="2"/>
  <c r="BK463" i="2"/>
  <c r="J359" i="2"/>
  <c r="BK290" i="2"/>
  <c r="BK193" i="2"/>
  <c r="J375" i="2"/>
  <c r="J262" i="2"/>
  <c r="BK195" i="2"/>
  <c r="BK687" i="2"/>
  <c r="BK618" i="2"/>
  <c r="J533" i="2"/>
  <c r="J401" i="2"/>
  <c r="BK216" i="2"/>
  <c r="J163" i="2"/>
  <c r="J682" i="2"/>
  <c r="J611" i="2"/>
  <c r="BK508" i="2"/>
  <c r="BK442" i="2"/>
  <c r="BK304" i="2"/>
  <c r="BK735" i="2"/>
  <c r="J643" i="2"/>
  <c r="J633" i="2"/>
  <c r="J438" i="2"/>
  <c r="J254" i="2"/>
  <c r="BK177" i="2"/>
  <c r="BK707" i="2"/>
  <c r="J634" i="2"/>
  <c r="BK603" i="2"/>
  <c r="J806" i="2"/>
  <c r="BK686" i="2"/>
  <c r="J797" i="2"/>
  <c r="BK683" i="2"/>
  <c r="BK619" i="2"/>
  <c r="J529" i="2"/>
  <c r="BK457" i="2"/>
  <c r="BK326" i="2"/>
  <c r="J185" i="2"/>
  <c r="BK791" i="2"/>
  <c r="J660" i="2"/>
  <c r="BK568" i="2"/>
  <c r="BK805" i="2"/>
  <c r="J739" i="2"/>
  <c r="J659" i="2"/>
  <c r="BK755" i="2"/>
  <c r="BK643" i="2"/>
  <c r="J613" i="2"/>
  <c r="BK551" i="2"/>
  <c r="BK493" i="2"/>
  <c r="BK451" i="2"/>
  <c r="BK405" i="2"/>
  <c r="BK322" i="2"/>
  <c r="J288" i="2"/>
  <c r="J246" i="2"/>
  <c r="J220" i="2"/>
  <c r="J177" i="2"/>
  <c r="J773" i="2"/>
  <c r="BK792" i="2"/>
  <c r="J703" i="2"/>
  <c r="BK667" i="2"/>
  <c r="J586" i="2"/>
  <c r="J501" i="2"/>
  <c r="J459" i="2"/>
  <c r="BK401" i="2"/>
  <c r="BK320" i="2"/>
  <c r="J268" i="2"/>
  <c r="BK789" i="2"/>
  <c r="J742" i="2"/>
  <c r="BK588" i="2"/>
  <c r="BK727" i="2"/>
  <c r="J646" i="2"/>
  <c r="J603" i="2"/>
  <c r="BK548" i="2"/>
  <c r="J499" i="2"/>
  <c r="J442" i="2"/>
  <c r="J387" i="2"/>
  <c r="BK355" i="2"/>
  <c r="BK296" i="2"/>
  <c r="J270" i="2"/>
  <c r="J753" i="2"/>
  <c r="BK679" i="2"/>
  <c r="BK648" i="2"/>
  <c r="BK607" i="2"/>
  <c r="J493" i="2"/>
  <c r="BK438" i="2"/>
  <c r="J353" i="2"/>
  <c r="BK288" i="2"/>
  <c r="J242" i="2"/>
  <c r="BK143" i="2"/>
  <c r="BK678" i="2"/>
  <c r="BK649" i="2"/>
  <c r="BK555" i="2"/>
  <c r="BK483" i="2"/>
  <c r="BK461" i="2"/>
  <c r="J423" i="2"/>
  <c r="J395" i="2"/>
  <c r="BK361" i="2"/>
  <c r="J316" i="2"/>
  <c r="BK228" i="2"/>
  <c r="J151" i="2"/>
  <c r="J675" i="2"/>
  <c r="BK573" i="2"/>
  <c r="J508" i="2"/>
  <c r="BK403" i="2"/>
  <c r="J308" i="2"/>
  <c r="BK173" i="2"/>
  <c r="BK771" i="2"/>
  <c r="BK625" i="2"/>
  <c r="BK547" i="2"/>
  <c r="J491" i="2"/>
  <c r="BK357" i="2"/>
  <c r="J674" i="2"/>
  <c r="J559" i="2"/>
  <c r="J477" i="2"/>
  <c r="J417" i="2"/>
  <c r="J280" i="2"/>
  <c r="BK242" i="2"/>
  <c r="BK719" i="2"/>
  <c r="BK666" i="2"/>
  <c r="J617" i="2"/>
  <c r="BK793" i="2"/>
  <c r="BK786" i="2"/>
  <c r="BK658" i="2"/>
  <c r="BK556" i="2"/>
  <c r="BK513" i="2"/>
  <c r="BK435" i="2"/>
  <c r="J292" i="2"/>
  <c r="J169" i="2"/>
  <c r="BK760" i="2"/>
  <c r="J632" i="2"/>
  <c r="BK592" i="2"/>
  <c r="J802" i="2"/>
  <c r="BK668" i="2"/>
  <c r="BK766" i="2"/>
  <c r="J649" i="2"/>
  <c r="J618" i="2"/>
  <c r="J548" i="2"/>
  <c r="BK477" i="2"/>
  <c r="BK436" i="2"/>
  <c r="J379" i="2"/>
  <c r="J312" i="2"/>
  <c r="BK252" i="2"/>
  <c r="BK214" i="2"/>
  <c r="J189" i="2"/>
  <c r="J792" i="2"/>
  <c r="BK773" i="2"/>
  <c r="BK697" i="2"/>
  <c r="J647" i="2"/>
  <c r="BK521" i="2"/>
  <c r="J484" i="2"/>
  <c r="BK419" i="2"/>
  <c r="BK347" i="2"/>
  <c r="BK284" i="2"/>
  <c r="BK795" i="2"/>
  <c r="BK752" i="2"/>
  <c r="BK741" i="2"/>
  <c r="J630" i="2"/>
  <c r="BK624" i="2"/>
  <c r="J519" i="2"/>
  <c r="J465" i="2"/>
  <c r="J332" i="2"/>
  <c r="J206" i="2"/>
  <c r="BK715" i="2"/>
  <c r="BK650" i="2"/>
  <c r="BK622" i="2"/>
  <c r="BK490" i="2"/>
  <c r="BK423" i="2"/>
  <c r="BK278" i="2"/>
  <c r="J250" i="2"/>
  <c r="BK185" i="2"/>
  <c r="BK765" i="2"/>
  <c r="BK654" i="2"/>
  <c r="J543" i="2"/>
  <c r="BK485" i="2"/>
  <c r="J427" i="2"/>
  <c r="BK310" i="2"/>
  <c r="J145" i="2"/>
  <c r="J620" i="2"/>
  <c r="BK519" i="2"/>
  <c r="J425" i="2"/>
  <c r="J284" i="2"/>
  <c r="J171" i="2"/>
  <c r="BK703" i="2"/>
  <c r="J525" i="2"/>
  <c r="J451" i="2"/>
  <c r="J771" i="2"/>
  <c r="J636" i="2"/>
  <c r="J447" i="2"/>
  <c r="J340" i="2"/>
  <c r="BK189" i="2"/>
  <c r="J764" i="2"/>
  <c r="BK656" i="2"/>
  <c r="BK574" i="2"/>
  <c r="BK807" i="2"/>
  <c r="J719" i="2"/>
  <c r="BK543" i="2"/>
  <c r="J481" i="2"/>
  <c r="J212" i="2"/>
  <c r="J678" i="2"/>
  <c r="J621" i="2"/>
  <c r="J563" i="2"/>
  <c r="J730" i="2"/>
  <c r="BK730" i="2"/>
  <c r="J607" i="2"/>
  <c r="J513" i="2"/>
  <c r="BK440" i="2"/>
  <c r="J421" i="2"/>
  <c r="J328" i="2"/>
  <c r="BK274" i="2"/>
  <c r="J747" i="2"/>
  <c r="J641" i="2"/>
  <c r="BK721" i="2"/>
  <c r="BK636" i="2"/>
  <c r="J521" i="2"/>
  <c r="J393" i="2"/>
  <c r="BK314" i="2"/>
  <c r="BK246" i="2"/>
  <c r="J775" i="2"/>
  <c r="BK634" i="2"/>
  <c r="BK482" i="2"/>
  <c r="J274" i="2"/>
  <c r="J197" i="2"/>
  <c r="BK639" i="2"/>
  <c r="J535" i="2"/>
  <c r="J467" i="2"/>
  <c r="J415" i="2"/>
  <c r="J377" i="2"/>
  <c r="J330" i="2"/>
  <c r="J256" i="2"/>
  <c r="J155" i="2"/>
  <c r="J715" i="2"/>
  <c r="J539" i="2"/>
  <c r="BK471" i="2"/>
  <c r="J310" i="2"/>
  <c r="J181" i="2"/>
  <c r="BK147" i="2"/>
  <c r="J645" i="2"/>
  <c r="J596" i="2"/>
  <c r="BK505" i="2"/>
  <c r="BK443" i="2"/>
  <c r="J345" i="2"/>
  <c r="J779" i="2"/>
  <c r="BK673" i="2"/>
  <c r="J635" i="2"/>
  <c r="J469" i="2"/>
  <c r="BK383" i="2"/>
  <c r="BK272" i="2"/>
  <c r="J161" i="2"/>
  <c r="BK695" i="2"/>
  <c r="J624" i="2"/>
  <c r="J575" i="2"/>
  <c r="BK746" i="2"/>
  <c r="BK798" i="2"/>
  <c r="J741" i="2"/>
  <c r="J571" i="2"/>
  <c r="J471" i="2"/>
  <c r="J376" i="2"/>
  <c r="J195" i="2"/>
  <c r="J805" i="2"/>
  <c r="BK723" i="2"/>
  <c r="BK616" i="2"/>
  <c r="BK549" i="2"/>
  <c r="J798" i="2"/>
  <c r="BK711" i="2"/>
  <c r="BK788" i="2"/>
  <c r="J691" i="2"/>
  <c r="J616" i="2"/>
  <c r="BK563" i="2"/>
  <c r="BK499" i="2"/>
  <c r="J455" i="2"/>
  <c r="J326" i="2"/>
  <c r="BK280" i="2"/>
  <c r="BK236" i="2"/>
  <c r="J200" i="2"/>
  <c r="AS94" i="1"/>
  <c r="J631" i="2"/>
  <c r="BK525" i="2"/>
  <c r="BK465" i="2"/>
  <c r="BK363" i="2"/>
  <c r="J314" i="2"/>
  <c r="BK504" i="2"/>
  <c r="J381" i="2"/>
  <c r="BK345" i="2"/>
  <c r="BK286" i="2"/>
  <c r="BK208" i="2"/>
  <c r="J752" i="2"/>
  <c r="BK651" i="2"/>
  <c r="BK605" i="2"/>
  <c r="BK455" i="2"/>
  <c r="BK330" i="2"/>
  <c r="J230" i="2"/>
  <c r="J689" i="2"/>
  <c r="J570" i="2"/>
  <c r="BK496" i="2"/>
  <c r="J430" i="2"/>
  <c r="BK371" i="2"/>
  <c r="BK328" i="2"/>
  <c r="J278" i="2"/>
  <c r="J248" i="2"/>
  <c r="J748" i="2"/>
  <c r="BK642" i="2"/>
  <c r="BK467" i="2"/>
  <c r="BK187" i="2"/>
  <c r="J723" i="2"/>
  <c r="BK628" i="2"/>
  <c r="BK546" i="2"/>
  <c r="J445" i="2"/>
  <c r="J355" i="2"/>
  <c r="J685" i="2"/>
  <c r="J658" i="2"/>
  <c r="BK544" i="2"/>
  <c r="BK431" i="2"/>
  <c r="J371" i="2"/>
  <c r="BK202" i="2"/>
  <c r="J711" i="2"/>
  <c r="J638" i="2"/>
  <c r="J598" i="2"/>
  <c r="J788" i="2"/>
  <c r="J799" i="2"/>
  <c r="BK784" i="2"/>
  <c r="BK604" i="2"/>
  <c r="BK488" i="2"/>
  <c r="J349" i="2"/>
  <c r="BK179" i="2"/>
  <c r="J769" i="2"/>
  <c r="J680" i="2"/>
  <c r="BK613" i="2"/>
  <c r="BK560" i="2"/>
  <c r="BK744" i="2"/>
  <c r="BK652" i="2"/>
  <c r="J699" i="2"/>
  <c r="J642" i="2"/>
  <c r="J556" i="2"/>
  <c r="J486" i="2"/>
  <c r="J428" i="2"/>
  <c r="BK381" i="2"/>
  <c r="BK318" i="2"/>
  <c r="J226" i="2"/>
  <c r="J149" i="2"/>
  <c r="BK682" i="2"/>
  <c r="BK776" i="2"/>
  <c r="BK740" i="2"/>
  <c r="J654" i="2"/>
  <c r="J558" i="2"/>
  <c r="BK502" i="2"/>
  <c r="J478" i="2"/>
  <c r="J405" i="2"/>
  <c r="BK332" i="2"/>
  <c r="J286" i="2"/>
  <c r="J777" i="2"/>
  <c r="J701" i="2"/>
  <c r="J623" i="2"/>
  <c r="BK767" i="2"/>
  <c r="J652" i="2"/>
  <c r="BK598" i="2"/>
  <c r="J552" i="2"/>
  <c r="J489" i="2"/>
  <c r="BK413" i="2"/>
  <c r="BK376" i="2"/>
  <c r="BK276" i="2"/>
  <c r="BK157" i="2"/>
  <c r="J740" i="2"/>
  <c r="J676" i="2"/>
  <c r="BK630" i="2"/>
  <c r="J503" i="2"/>
  <c r="BK389" i="2"/>
  <c r="J276" i="2"/>
  <c r="BK234" i="2"/>
  <c r="BK181" i="2"/>
  <c r="J684" i="2"/>
  <c r="J573" i="2"/>
  <c r="J537" i="2"/>
  <c r="BK478" i="2"/>
  <c r="BK447" i="2"/>
  <c r="BK385" i="2"/>
  <c r="J341" i="2"/>
  <c r="BK244" i="2"/>
  <c r="BK183" i="2"/>
  <c r="BK641" i="2"/>
  <c r="BK510" i="2"/>
  <c r="BK512" i="2"/>
  <c r="J403" i="2"/>
  <c r="J300" i="2"/>
  <c r="BK365" i="2"/>
  <c r="BK230" i="2"/>
  <c r="BK167" i="2"/>
  <c r="J781" i="2"/>
  <c r="BK662" i="2"/>
  <c r="BK626" i="2"/>
  <c r="J602" i="2"/>
  <c r="J555" i="2"/>
  <c r="BK516" i="2"/>
  <c r="J793" i="2"/>
  <c r="J688" i="2"/>
  <c r="BK804" i="2"/>
  <c r="BK753" i="2"/>
  <c r="J695" i="2"/>
  <c r="BK629" i="2"/>
  <c r="BK567" i="2"/>
  <c r="J545" i="2"/>
  <c r="J490" i="2"/>
  <c r="BK449" i="2"/>
  <c r="J397" i="2"/>
  <c r="BK338" i="2"/>
  <c r="BK298" i="2"/>
  <c r="BK262" i="2"/>
  <c r="BK212" i="2"/>
  <c r="BK151" i="2"/>
  <c r="BK777" i="2"/>
  <c r="BK800" i="2"/>
  <c r="BK775" i="2"/>
  <c r="J717" i="2"/>
  <c r="BK675" i="2"/>
  <c r="BK640" i="2"/>
  <c r="BK561" i="2"/>
  <c r="J512" i="2"/>
  <c r="J482" i="2"/>
  <c r="BK369" i="2"/>
  <c r="J322" i="2"/>
  <c r="J304" i="2"/>
  <c r="J794" i="2"/>
  <c r="BK785" i="2"/>
  <c r="J745" i="2"/>
  <c r="J681" i="2"/>
  <c r="BK590" i="2"/>
  <c r="J697" i="2"/>
  <c r="J665" i="2"/>
  <c r="J600" i="2"/>
  <c r="BK537" i="2"/>
  <c r="BK500" i="2"/>
  <c r="J441" i="2"/>
  <c r="BK375" i="2"/>
  <c r="BK336" i="2"/>
  <c r="BK282" i="2"/>
  <c r="J153" i="2"/>
  <c r="BK699" i="2"/>
  <c r="BK646" i="2"/>
  <c r="J582" i="2"/>
  <c r="J435" i="2"/>
  <c r="BK308" i="2"/>
  <c r="J240" i="2"/>
  <c r="BK139" i="2"/>
  <c r="J679" i="2"/>
  <c r="J547" i="2"/>
  <c r="J461" i="2"/>
  <c r="BK379" i="2"/>
  <c r="J228" i="2"/>
  <c r="BK169" i="2"/>
  <c r="BK764" i="2"/>
  <c r="BK633" i="2"/>
  <c r="BK600" i="2"/>
  <c r="BK672" i="2"/>
  <c r="BK647" i="2"/>
  <c r="BK617" i="2"/>
  <c r="J592" i="2"/>
  <c r="J518" i="2"/>
  <c r="BK497" i="2"/>
  <c r="J439" i="2"/>
  <c r="J363" i="2"/>
  <c r="BK762" i="2"/>
  <c r="BK655" i="2"/>
  <c r="J572" i="2"/>
  <c r="J504" i="2"/>
  <c r="BK475" i="2"/>
  <c r="J436" i="2"/>
  <c r="BK397" i="2"/>
  <c r="BK367" i="2"/>
  <c r="J324" i="2"/>
  <c r="J282" i="2"/>
  <c r="J218" i="2"/>
  <c r="BK680" i="2"/>
  <c r="J546" i="2"/>
  <c r="BK377" i="2"/>
  <c r="J165" i="2"/>
  <c r="BK688" i="2"/>
  <c r="J551" i="2"/>
  <c r="BK489" i="2"/>
  <c r="BK302" i="2"/>
  <c r="J640" i="2"/>
  <c r="BK491" i="2"/>
  <c r="J357" i="2"/>
  <c r="J709" i="2"/>
  <c r="BK632" i="2"/>
  <c r="J795" i="2"/>
  <c r="J804" i="2"/>
  <c r="J656" i="2"/>
  <c r="J531" i="2"/>
  <c r="BK387" i="2"/>
  <c r="J143" i="2"/>
  <c r="J609" i="2"/>
  <c r="J801" i="2"/>
  <c r="BK663" i="2"/>
  <c r="BK665" i="2"/>
  <c r="J506" i="2"/>
  <c r="J453" i="2"/>
  <c r="BK359" i="2"/>
  <c r="J290" i="2"/>
  <c r="J260" i="2"/>
  <c r="J210" i="2"/>
  <c r="BK155" i="2"/>
  <c r="BK801" i="2"/>
  <c r="BK787" i="2"/>
  <c r="J784" i="2"/>
  <c r="J687" i="2"/>
  <c r="J629" i="2"/>
  <c r="J497" i="2"/>
  <c r="J443" i="2"/>
  <c r="J338" i="2"/>
  <c r="BK161" i="2"/>
  <c r="J729" i="2"/>
  <c r="BK689" i="2"/>
  <c r="J625" i="2"/>
  <c r="J580" i="2"/>
  <c r="BK501" i="2"/>
  <c r="J408" i="2"/>
  <c r="BK341" i="2"/>
  <c r="BK232" i="2"/>
  <c r="BK145" i="2"/>
  <c r="J693" i="2"/>
  <c r="BK659" i="2"/>
  <c r="BK545" i="2"/>
  <c r="BK425" i="2"/>
  <c r="J272" i="2"/>
  <c r="J202" i="2"/>
  <c r="BK731" i="2"/>
  <c r="BK542" i="2"/>
  <c r="J264" i="2"/>
  <c r="J208" i="2"/>
  <c r="BK733" i="2"/>
  <c r="BK676" i="2"/>
  <c r="BK572" i="2"/>
  <c r="J500" i="2"/>
  <c r="J457" i="2"/>
  <c r="BK395" i="2"/>
  <c r="J236" i="2"/>
  <c r="J179" i="2"/>
  <c r="BK149" i="2"/>
  <c r="BK204" i="2"/>
  <c r="BK759" i="2"/>
  <c r="BK670" i="2"/>
  <c r="J651" i="2"/>
  <c r="BK611" i="2"/>
  <c r="BK578" i="2"/>
  <c r="BK747" i="2"/>
  <c r="BK806" i="2"/>
  <c r="J789" i="2"/>
  <c r="BK742" i="2"/>
  <c r="BK664" i="2"/>
  <c r="J639" i="2"/>
  <c r="J553" i="2"/>
  <c r="J523" i="2"/>
  <c r="J440" i="2"/>
  <c r="J367" i="2"/>
  <c r="J216" i="2"/>
  <c r="J147" i="2"/>
  <c r="J735" i="2"/>
  <c r="J686" i="2"/>
  <c r="J644" i="2"/>
  <c r="BK373" i="2"/>
  <c r="BK334" i="2"/>
  <c r="BK256" i="2"/>
  <c r="J343" i="2"/>
  <c r="BK224" i="2"/>
  <c r="BK781" i="2"/>
  <c r="BK621" i="2"/>
  <c r="BK738" i="2"/>
  <c r="BK631" i="2"/>
  <c r="BK571" i="2"/>
  <c r="J516" i="2"/>
  <c r="BK391" i="2"/>
  <c r="J339" i="2"/>
  <c r="BK210" i="2"/>
  <c r="J759" i="2"/>
  <c r="BK645" i="2"/>
  <c r="BK486" i="2"/>
  <c r="J252" i="2"/>
  <c r="J183" i="2"/>
  <c r="BK677" i="2"/>
  <c r="BK565" i="2"/>
  <c r="BK503" i="2"/>
  <c r="J391" i="2"/>
  <c r="BK351" i="2"/>
  <c r="BK306" i="2"/>
  <c r="BK254" i="2"/>
  <c r="BK163" i="2"/>
  <c r="J749" i="2"/>
  <c r="BK559" i="2"/>
  <c r="J485" i="2"/>
  <c r="BK415" i="2"/>
  <c r="J234" i="2"/>
  <c r="J159" i="2"/>
  <c r="BK644" i="2"/>
  <c r="J561" i="2"/>
  <c r="J502" i="2"/>
  <c r="J383" i="2"/>
  <c r="J743" i="2"/>
  <c r="J671" i="2"/>
  <c r="J560" i="2"/>
  <c r="J385" i="2"/>
  <c r="BK268" i="2"/>
  <c r="J214" i="2"/>
  <c r="J755" i="2"/>
  <c r="J667" i="2"/>
  <c r="BK609" i="2"/>
  <c r="J807" i="2"/>
  <c r="J731" i="2"/>
  <c r="J791" i="2"/>
  <c r="J707" i="2"/>
  <c r="J787" i="2"/>
  <c r="BK660" i="2"/>
  <c r="BK602" i="2"/>
  <c r="J527" i="2"/>
  <c r="BK459" i="2"/>
  <c r="BK399" i="2"/>
  <c r="J294" i="2"/>
  <c r="BK248" i="2"/>
  <c r="J222" i="2"/>
  <c r="J191" i="2"/>
  <c r="BK797" i="2"/>
  <c r="BK769" i="2"/>
  <c r="BK580" i="2"/>
  <c r="J483" i="2"/>
  <c r="BK432" i="2"/>
  <c r="J351" i="2"/>
  <c r="J306" i="2"/>
  <c r="J137" i="2"/>
  <c r="BK750" i="2"/>
  <c r="J653" i="2"/>
  <c r="P495" i="2" l="1"/>
  <c r="P444" i="2"/>
  <c r="BK783" i="2"/>
  <c r="J783" i="2" s="1"/>
  <c r="J113" i="2" s="1"/>
  <c r="T199" i="2"/>
  <c r="T136" i="2"/>
  <c r="P434" i="2"/>
  <c r="P410" i="2" s="1"/>
  <c r="BK615" i="2"/>
  <c r="J615" i="2" s="1"/>
  <c r="J108" i="2" s="1"/>
  <c r="BK737" i="2"/>
  <c r="J737" i="2" s="1"/>
  <c r="J111" i="2" s="1"/>
  <c r="T434" i="2"/>
  <c r="BK541" i="2"/>
  <c r="J541" i="2" s="1"/>
  <c r="J106" i="2" s="1"/>
  <c r="R783" i="2"/>
  <c r="R751" i="2"/>
  <c r="R434" i="2"/>
  <c r="R410" i="2" s="1"/>
  <c r="P541" i="2"/>
  <c r="P507" i="2" s="1"/>
  <c r="P783" i="2"/>
  <c r="P751" i="2"/>
  <c r="R199" i="2"/>
  <c r="R136" i="2"/>
  <c r="P637" i="2"/>
  <c r="T803" i="2"/>
  <c r="T796" i="2" s="1"/>
  <c r="BK199" i="2"/>
  <c r="J199" i="2" s="1"/>
  <c r="J98" i="2" s="1"/>
  <c r="R637" i="2"/>
  <c r="BK434" i="2"/>
  <c r="J434" i="2" s="1"/>
  <c r="J102" i="2" s="1"/>
  <c r="BK637" i="2"/>
  <c r="J637" i="2" s="1"/>
  <c r="J109" i="2" s="1"/>
  <c r="R737" i="2"/>
  <c r="R690" i="2" s="1"/>
  <c r="P803" i="2"/>
  <c r="P796" i="2" s="1"/>
  <c r="BK495" i="2"/>
  <c r="BK444" i="2" s="1"/>
  <c r="J444" i="2" s="1"/>
  <c r="J103" i="2" s="1"/>
  <c r="T541" i="2"/>
  <c r="T507" i="2"/>
  <c r="T737" i="2"/>
  <c r="T690" i="2"/>
  <c r="P199" i="2"/>
  <c r="P136" i="2"/>
  <c r="BK429" i="2"/>
  <c r="BK410" i="2" s="1"/>
  <c r="J410" i="2" s="1"/>
  <c r="J100" i="2" s="1"/>
  <c r="R429" i="2"/>
  <c r="R495" i="2"/>
  <c r="R444" i="2"/>
  <c r="R541" i="2"/>
  <c r="R507" i="2" s="1"/>
  <c r="R615" i="2"/>
  <c r="R550" i="2"/>
  <c r="P737" i="2"/>
  <c r="P690" i="2" s="1"/>
  <c r="R803" i="2"/>
  <c r="R796" i="2" s="1"/>
  <c r="T429" i="2"/>
  <c r="T410" i="2"/>
  <c r="T615" i="2"/>
  <c r="T550" i="2" s="1"/>
  <c r="BK803" i="2"/>
  <c r="J803" i="2"/>
  <c r="J115" i="2" s="1"/>
  <c r="T637" i="2"/>
  <c r="P429" i="2"/>
  <c r="T495" i="2"/>
  <c r="T444" i="2" s="1"/>
  <c r="P615" i="2"/>
  <c r="P550" i="2"/>
  <c r="T783" i="2"/>
  <c r="T751" i="2"/>
  <c r="BK550" i="2"/>
  <c r="J550" i="2"/>
  <c r="J107" i="2" s="1"/>
  <c r="BK407" i="2"/>
  <c r="BK796" i="2"/>
  <c r="J796" i="2" s="1"/>
  <c r="J114" i="2" s="1"/>
  <c r="BF578" i="2"/>
  <c r="BF600" i="2"/>
  <c r="BF605" i="2"/>
  <c r="BF654" i="2"/>
  <c r="BF673" i="2"/>
  <c r="BF678" i="2"/>
  <c r="BF682" i="2"/>
  <c r="BF705" i="2"/>
  <c r="BF709" i="2"/>
  <c r="BF759" i="2"/>
  <c r="BF767" i="2"/>
  <c r="J91" i="2"/>
  <c r="BF238" i="2"/>
  <c r="BF244" i="2"/>
  <c r="BF248" i="2"/>
  <c r="BF252" i="2"/>
  <c r="BF280" i="2"/>
  <c r="BF290" i="2"/>
  <c r="BF310" i="2"/>
  <c r="BF361" i="2"/>
  <c r="BF367" i="2"/>
  <c r="BF371" i="2"/>
  <c r="BF397" i="2"/>
  <c r="BF441" i="2"/>
  <c r="BF451" i="2"/>
  <c r="BF453" i="2"/>
  <c r="BF484" i="2"/>
  <c r="BF503" i="2"/>
  <c r="BF508" i="2"/>
  <c r="BF516" i="2"/>
  <c r="BF545" i="2"/>
  <c r="BF547" i="2"/>
  <c r="BF553" i="2"/>
  <c r="BF592" i="2"/>
  <c r="BF625" i="2"/>
  <c r="BF633" i="2"/>
  <c r="BF635" i="2"/>
  <c r="BF651" i="2"/>
  <c r="BF661" i="2"/>
  <c r="BF664" i="2"/>
  <c r="BF677" i="2"/>
  <c r="BF679" i="2"/>
  <c r="BF753" i="2"/>
  <c r="BF719" i="2"/>
  <c r="BF742" i="2"/>
  <c r="BF743" i="2"/>
  <c r="BF745" i="2"/>
  <c r="BF747" i="2"/>
  <c r="BF748" i="2"/>
  <c r="BF788" i="2"/>
  <c r="BF790" i="2"/>
  <c r="BF762" i="2"/>
  <c r="BF789" i="2"/>
  <c r="BF795" i="2"/>
  <c r="BF798" i="2"/>
  <c r="BF800" i="2"/>
  <c r="J89" i="2"/>
  <c r="BF139" i="2"/>
  <c r="BF185" i="2"/>
  <c r="BF195" i="2"/>
  <c r="BF228" i="2"/>
  <c r="BF254" i="2"/>
  <c r="BF304" i="2"/>
  <c r="BF314" i="2"/>
  <c r="BF320" i="2"/>
  <c r="BF324" i="2"/>
  <c r="BF339" i="2"/>
  <c r="BF341" i="2"/>
  <c r="BF375" i="2"/>
  <c r="BF383" i="2"/>
  <c r="BF421" i="2"/>
  <c r="BF423" i="2"/>
  <c r="BF431" i="2"/>
  <c r="BF435" i="2"/>
  <c r="BF439" i="2"/>
  <c r="BF447" i="2"/>
  <c r="BF461" i="2"/>
  <c r="BF467" i="2"/>
  <c r="BF502" i="2"/>
  <c r="BF505" i="2"/>
  <c r="BF523" i="2"/>
  <c r="BF568" i="2"/>
  <c r="BF596" i="2"/>
  <c r="BF619" i="2"/>
  <c r="BF621" i="2"/>
  <c r="BF626" i="2"/>
  <c r="BF632" i="2"/>
  <c r="BF647" i="2"/>
  <c r="BF663" i="2"/>
  <c r="BF671" i="2"/>
  <c r="BF731" i="2"/>
  <c r="BF735" i="2"/>
  <c r="BF750" i="2"/>
  <c r="BF757" i="2"/>
  <c r="BF792" i="2"/>
  <c r="BF801" i="2"/>
  <c r="BF655" i="2"/>
  <c r="BF657" i="2"/>
  <c r="BF676" i="2"/>
  <c r="BF740" i="2"/>
  <c r="BF746" i="2"/>
  <c r="BF787" i="2"/>
  <c r="BF791" i="2"/>
  <c r="BF525" i="2"/>
  <c r="BF533" i="2"/>
  <c r="BF542" i="2"/>
  <c r="BF559" i="2"/>
  <c r="BF565" i="2"/>
  <c r="BF571" i="2"/>
  <c r="BF572" i="2"/>
  <c r="BF586" i="2"/>
  <c r="BF630" i="2"/>
  <c r="BF640" i="2"/>
  <c r="BF645" i="2"/>
  <c r="BF688" i="2"/>
  <c r="BF703" i="2"/>
  <c r="BF713" i="2"/>
  <c r="BF776" i="2"/>
  <c r="BF784" i="2"/>
  <c r="BF799" i="2"/>
  <c r="F92" i="2"/>
  <c r="BF159" i="2"/>
  <c r="BF175" i="2"/>
  <c r="BF181" i="2"/>
  <c r="BF200" i="2"/>
  <c r="BF206" i="2"/>
  <c r="BF226" i="2"/>
  <c r="BF242" i="2"/>
  <c r="BF260" i="2"/>
  <c r="BF276" i="2"/>
  <c r="BF278" i="2"/>
  <c r="BF284" i="2"/>
  <c r="BF294" i="2"/>
  <c r="BF316" i="2"/>
  <c r="BF322" i="2"/>
  <c r="BF328" i="2"/>
  <c r="BF359" i="2"/>
  <c r="BF363" i="2"/>
  <c r="BF373" i="2"/>
  <c r="BF395" i="2"/>
  <c r="BF415" i="2"/>
  <c r="BF475" i="2"/>
  <c r="BF478" i="2"/>
  <c r="BF485" i="2"/>
  <c r="BF486" i="2"/>
  <c r="BF490" i="2"/>
  <c r="BF496" i="2"/>
  <c r="BF497" i="2"/>
  <c r="BF498" i="2"/>
  <c r="BF501" i="2"/>
  <c r="BF506" i="2"/>
  <c r="BF519" i="2"/>
  <c r="BF526" i="2"/>
  <c r="BF535" i="2"/>
  <c r="BF563" i="2"/>
  <c r="BF575" i="2"/>
  <c r="BF616" i="2"/>
  <c r="BF641" i="2"/>
  <c r="BF642" i="2"/>
  <c r="BF643" i="2"/>
  <c r="BF644" i="2"/>
  <c r="BF668" i="2"/>
  <c r="BF669" i="2"/>
  <c r="BF687" i="2"/>
  <c r="BF695" i="2"/>
  <c r="BF739" i="2"/>
  <c r="BF771" i="2"/>
  <c r="BF775" i="2"/>
  <c r="BF785" i="2"/>
  <c r="BF793" i="2"/>
  <c r="BF794" i="2"/>
  <c r="BF797" i="2"/>
  <c r="BF802" i="2"/>
  <c r="BF656" i="2"/>
  <c r="BF670" i="2"/>
  <c r="BF684" i="2"/>
  <c r="BF693" i="2"/>
  <c r="BF723" i="2"/>
  <c r="BF766" i="2"/>
  <c r="BF769" i="2"/>
  <c r="BF777" i="2"/>
  <c r="BF786" i="2"/>
  <c r="BF804" i="2"/>
  <c r="BF805" i="2"/>
  <c r="BF806" i="2"/>
  <c r="BF807" i="2"/>
  <c r="BF598" i="2"/>
  <c r="BF607" i="2"/>
  <c r="BF613" i="2"/>
  <c r="BF658" i="2"/>
  <c r="BF680" i="2"/>
  <c r="BF697" i="2"/>
  <c r="BF721" i="2"/>
  <c r="BF727" i="2"/>
  <c r="BF730" i="2"/>
  <c r="BF733" i="2"/>
  <c r="BF741" i="2"/>
  <c r="BF744" i="2"/>
  <c r="F131" i="2"/>
  <c r="BF149" i="2"/>
  <c r="BF157" i="2"/>
  <c r="BF191" i="2"/>
  <c r="BF250" i="2"/>
  <c r="BF286" i="2"/>
  <c r="BF292" i="2"/>
  <c r="BF330" i="2"/>
  <c r="BF387" i="2"/>
  <c r="BF413" i="2"/>
  <c r="BF482" i="2"/>
  <c r="BF488" i="2"/>
  <c r="BF513" i="2"/>
  <c r="BF521" i="2"/>
  <c r="BF580" i="2"/>
  <c r="BF620" i="2"/>
  <c r="BF666" i="2"/>
  <c r="BF683" i="2"/>
  <c r="BF686" i="2"/>
  <c r="BF707" i="2"/>
  <c r="BF725" i="2"/>
  <c r="BF765" i="2"/>
  <c r="BF768" i="2"/>
  <c r="BF781" i="2"/>
  <c r="BF308" i="2"/>
  <c r="BF334" i="2"/>
  <c r="BF351" i="2"/>
  <c r="BF385" i="2"/>
  <c r="BF403" i="2"/>
  <c r="BF419" i="2"/>
  <c r="BF432" i="2"/>
  <c r="BF473" i="2"/>
  <c r="BF477" i="2"/>
  <c r="BF500" i="2"/>
  <c r="BF518" i="2"/>
  <c r="BF537" i="2"/>
  <c r="BF544" i="2"/>
  <c r="BF570" i="2"/>
  <c r="BF576" i="2"/>
  <c r="BF590" i="2"/>
  <c r="BF602" i="2"/>
  <c r="BF604" i="2"/>
  <c r="BF618" i="2"/>
  <c r="BF629" i="2"/>
  <c r="BF634" i="2"/>
  <c r="BF638" i="2"/>
  <c r="BF646" i="2"/>
  <c r="BF649" i="2"/>
  <c r="BF685" i="2"/>
  <c r="BF689" i="2"/>
  <c r="BF711" i="2"/>
  <c r="BF773" i="2"/>
  <c r="BF143" i="2"/>
  <c r="BF151" i="2"/>
  <c r="BF155" i="2"/>
  <c r="BF161" i="2"/>
  <c r="BF163" i="2"/>
  <c r="BF165" i="2"/>
  <c r="BF167" i="2"/>
  <c r="BF169" i="2"/>
  <c r="BF230" i="2"/>
  <c r="BF240" i="2"/>
  <c r="BF246" i="2"/>
  <c r="BF262" i="2"/>
  <c r="BF268" i="2"/>
  <c r="BF270" i="2"/>
  <c r="BF274" i="2"/>
  <c r="BF298" i="2"/>
  <c r="BF312" i="2"/>
  <c r="BF338" i="2"/>
  <c r="BF343" i="2"/>
  <c r="BF345" i="2"/>
  <c r="BF347" i="2"/>
  <c r="BF391" i="2"/>
  <c r="BF393" i="2"/>
  <c r="BF408" i="2"/>
  <c r="BF430" i="2"/>
  <c r="BF457" i="2"/>
  <c r="BF459" i="2"/>
  <c r="BF479" i="2"/>
  <c r="BF481" i="2"/>
  <c r="BF483" i="2"/>
  <c r="BF504" i="2"/>
  <c r="BF514" i="2"/>
  <c r="BF529" i="2"/>
  <c r="BF531" i="2"/>
  <c r="BF548" i="2"/>
  <c r="BF552" i="2"/>
  <c r="BF556" i="2"/>
  <c r="BF558" i="2"/>
  <c r="BF622" i="2"/>
  <c r="BF623" i="2"/>
  <c r="BF624" i="2"/>
  <c r="BF659" i="2"/>
  <c r="BF665" i="2"/>
  <c r="BF681" i="2"/>
  <c r="BF691" i="2"/>
  <c r="BF752" i="2"/>
  <c r="E125" i="2"/>
  <c r="BF137" i="2"/>
  <c r="BF141" i="2"/>
  <c r="BF147" i="2"/>
  <c r="BF173" i="2"/>
  <c r="BF177" i="2"/>
  <c r="BF187" i="2"/>
  <c r="BF197" i="2"/>
  <c r="BF202" i="2"/>
  <c r="BF210" i="2"/>
  <c r="BF212" i="2"/>
  <c r="BF214" i="2"/>
  <c r="BF218" i="2"/>
  <c r="BF232" i="2"/>
  <c r="BF234" i="2"/>
  <c r="BF236" i="2"/>
  <c r="BF288" i="2"/>
  <c r="BF296" i="2"/>
  <c r="BF300" i="2"/>
  <c r="BF318" i="2"/>
  <c r="BF336" i="2"/>
  <c r="BF355" i="2"/>
  <c r="BF365" i="2"/>
  <c r="BF369" i="2"/>
  <c r="BF376" i="2"/>
  <c r="BF381" i="2"/>
  <c r="BF405" i="2"/>
  <c r="BF442" i="2"/>
  <c r="BF445" i="2"/>
  <c r="BF463" i="2"/>
  <c r="BF489" i="2"/>
  <c r="BF499" i="2"/>
  <c r="BF549" i="2"/>
  <c r="BF551" i="2"/>
  <c r="BF567" i="2"/>
  <c r="BF582" i="2"/>
  <c r="BF588" i="2"/>
  <c r="BF594" i="2"/>
  <c r="BF603" i="2"/>
  <c r="BF609" i="2"/>
  <c r="BF617" i="2"/>
  <c r="BF627" i="2"/>
  <c r="BF631" i="2"/>
  <c r="BF650" i="2"/>
  <c r="BF652" i="2"/>
  <c r="BF662" i="2"/>
  <c r="BF672" i="2"/>
  <c r="BF674" i="2"/>
  <c r="BF675" i="2"/>
  <c r="BF699" i="2"/>
  <c r="BF715" i="2"/>
  <c r="BF729" i="2"/>
  <c r="BF738" i="2"/>
  <c r="BF145" i="2"/>
  <c r="BF153" i="2"/>
  <c r="BF193" i="2"/>
  <c r="BF204" i="2"/>
  <c r="BF208" i="2"/>
  <c r="BF222" i="2"/>
  <c r="BF224" i="2"/>
  <c r="BF256" i="2"/>
  <c r="BF282" i="2"/>
  <c r="BF306" i="2"/>
  <c r="BF326" i="2"/>
  <c r="BF349" i="2"/>
  <c r="BF377" i="2"/>
  <c r="BF401" i="2"/>
  <c r="BF411" i="2"/>
  <c r="BF427" i="2"/>
  <c r="BF443" i="2"/>
  <c r="BF465" i="2"/>
  <c r="BF527" i="2"/>
  <c r="BF555" i="2"/>
  <c r="BF574" i="2"/>
  <c r="BF584" i="2"/>
  <c r="BF636" i="2"/>
  <c r="BF639" i="2"/>
  <c r="BF653" i="2"/>
  <c r="BF749" i="2"/>
  <c r="BF760" i="2"/>
  <c r="BF764" i="2"/>
  <c r="BF779" i="2"/>
  <c r="BF171" i="2"/>
  <c r="BF179" i="2"/>
  <c r="BF183" i="2"/>
  <c r="BF189" i="2"/>
  <c r="BF216" i="2"/>
  <c r="BF220" i="2"/>
  <c r="BF258" i="2"/>
  <c r="BF264" i="2"/>
  <c r="BF266" i="2"/>
  <c r="BF272" i="2"/>
  <c r="BF302" i="2"/>
  <c r="BF332" i="2"/>
  <c r="BF340" i="2"/>
  <c r="BF353" i="2"/>
  <c r="BF357" i="2"/>
  <c r="BF379" i="2"/>
  <c r="BF389" i="2"/>
  <c r="BF399" i="2"/>
  <c r="BF417" i="2"/>
  <c r="BF425" i="2"/>
  <c r="BF428" i="2"/>
  <c r="BF436" i="2"/>
  <c r="BF438" i="2"/>
  <c r="BF440" i="2"/>
  <c r="BF449" i="2"/>
  <c r="BF455" i="2"/>
  <c r="BF469" i="2"/>
  <c r="BF471" i="2"/>
  <c r="BF491" i="2"/>
  <c r="BF493" i="2"/>
  <c r="BF510" i="2"/>
  <c r="BF512" i="2"/>
  <c r="BF539" i="2"/>
  <c r="BF543" i="2"/>
  <c r="BF546" i="2"/>
  <c r="BF560" i="2"/>
  <c r="BF561" i="2"/>
  <c r="BF573" i="2"/>
  <c r="BF611" i="2"/>
  <c r="BF628" i="2"/>
  <c r="BF648" i="2"/>
  <c r="BF660" i="2"/>
  <c r="BF667" i="2"/>
  <c r="BF701" i="2"/>
  <c r="BF717" i="2"/>
  <c r="BF755" i="2"/>
  <c r="F36" i="2"/>
  <c r="BC95" i="1"/>
  <c r="J33" i="2"/>
  <c r="AV95" i="1" s="1"/>
  <c r="F33" i="2"/>
  <c r="AZ95" i="1" s="1"/>
  <c r="F35" i="2"/>
  <c r="BB95" i="1" s="1"/>
  <c r="F37" i="2"/>
  <c r="BD95" i="1" s="1"/>
  <c r="BK136" i="2" l="1"/>
  <c r="J429" i="2"/>
  <c r="J101" i="2" s="1"/>
  <c r="BK751" i="2"/>
  <c r="J751" i="2" s="1"/>
  <c r="J112" i="2" s="1"/>
  <c r="BK690" i="2"/>
  <c r="J690" i="2" s="1"/>
  <c r="J110" i="2" s="1"/>
  <c r="BK507" i="2"/>
  <c r="J507" i="2" s="1"/>
  <c r="J105" i="2" s="1"/>
  <c r="J136" i="2"/>
  <c r="J97" i="2" s="1"/>
  <c r="J407" i="2"/>
  <c r="J99" i="2" s="1"/>
  <c r="J495" i="2"/>
  <c r="J104" i="2" s="1"/>
  <c r="P135" i="2"/>
  <c r="AU95" i="1"/>
  <c r="R135" i="2"/>
  <c r="T135" i="2"/>
  <c r="J34" i="2"/>
  <c r="AW95" i="1" s="1"/>
  <c r="AT95" i="1" s="1"/>
  <c r="F34" i="2"/>
  <c r="BA95" i="1" s="1"/>
  <c r="BB94" i="1"/>
  <c r="AX94" i="1" s="1"/>
  <c r="BC94" i="1"/>
  <c r="W32" i="1" s="1"/>
  <c r="BD94" i="1"/>
  <c r="W33" i="1" s="1"/>
  <c r="AZ94" i="1"/>
  <c r="W29" i="1" s="1"/>
  <c r="BK135" i="2" l="1"/>
  <c r="J135" i="2" s="1"/>
  <c r="AU94" i="1"/>
  <c r="W31" i="1"/>
  <c r="AY94" i="1"/>
  <c r="BA94" i="1"/>
  <c r="W30" i="1" s="1"/>
  <c r="AV94" i="1"/>
  <c r="AK29" i="1" s="1"/>
  <c r="J96" i="2" l="1"/>
  <c r="J30" i="2"/>
  <c r="AW94" i="1"/>
  <c r="AK30" i="1" s="1"/>
  <c r="AG95" i="1" l="1"/>
  <c r="J39" i="2"/>
  <c r="AT94" i="1"/>
  <c r="AN95" i="1" l="1"/>
  <c r="AG94" i="1"/>
  <c r="AK26" i="1" s="1"/>
  <c r="AK35" i="1" s="1"/>
  <c r="AN94" i="1"/>
</calcChain>
</file>

<file path=xl/sharedStrings.xml><?xml version="1.0" encoding="utf-8"?>
<sst xmlns="http://schemas.openxmlformats.org/spreadsheetml/2006/main" count="7198" uniqueCount="2045">
  <si>
    <t>Export Komplet</t>
  </si>
  <si>
    <t/>
  </si>
  <si>
    <t>2.0</t>
  </si>
  <si>
    <t>False</t>
  </si>
  <si>
    <t>{0e43787f-ff03-43f3-b0d1-af6353c4e0d2}</t>
  </si>
  <si>
    <t>&gt;&gt;  skryté stĺpce  &lt;&lt;</t>
  </si>
  <si>
    <t>0,01</t>
  </si>
  <si>
    <t>23</t>
  </si>
  <si>
    <t>v ---  nižšie sa nachádzajú doplnkové a pomocné údaje k zostavám  --- v</t>
  </si>
  <si>
    <t>0,001</t>
  </si>
  <si>
    <t>Kód:</t>
  </si>
  <si>
    <t>012-25</t>
  </si>
  <si>
    <t>Stavba:</t>
  </si>
  <si>
    <t>Rekonštrukcia ustajňovacích priestorov na hospodárskom dvore Liptovský Peter</t>
  </si>
  <si>
    <t>JKSO:</t>
  </si>
  <si>
    <t>KS:</t>
  </si>
  <si>
    <t>Miesto:</t>
  </si>
  <si>
    <t xml:space="preserve"> </t>
  </si>
  <si>
    <t>Dátum:</t>
  </si>
  <si>
    <t>3. 3. 2025</t>
  </si>
  <si>
    <t>Objednávateľ:</t>
  </si>
  <si>
    <t>IČO:</t>
  </si>
  <si>
    <t>IČ DPH:</t>
  </si>
  <si>
    <t>Zhotoviteľ:</t>
  </si>
  <si>
    <t>Projektant:</t>
  </si>
  <si>
    <t>True</t>
  </si>
  <si>
    <t>Spracovateľ:</t>
  </si>
  <si>
    <t>Ing. Štefan Ondirko</t>
  </si>
  <si>
    <t>Poznámka:</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</si>
  <si>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</si>
  <si>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</si>
  <si>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</si>
  <si>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</si>
  <si>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</si>
  <si>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</si>
  <si>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</si>
  <si>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</si>
  <si>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</si>
  <si>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</si>
  <si>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</si>
  <si>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</si>
  <si>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</si>
  <si>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</si>
  <si>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</si>
  <si>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</si>
  <si>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</si>
  <si>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</si>
  <si>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</si>
  <si>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</si>
  <si>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</si>
  <si>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</si>
  <si>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</si>
  <si>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</si>
  <si>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</si>
  <si>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</si>
  <si>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</si>
  <si>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</si>
  <si>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</si>
  <si>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</si>
  <si>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</si>
  <si>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</si>
  <si>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</si>
  <si>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</si>
  <si>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</si>
  <si>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</si>
  <si>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</si>
  <si>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</si>
  <si>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Náklady z rozpočtov</t>
  </si>
  <si>
    <t>D</t>
  </si>
  <si>
    <t>0</t>
  </si>
  <si>
    <t>###NOIMPORT###</t>
  </si>
  <si>
    <t>IMPORT</t>
  </si>
  <si>
    <t>{00000000-0000-0000-0000-000000000000}</t>
  </si>
  <si>
    <t>/</t>
  </si>
  <si>
    <t>SO-01</t>
  </si>
  <si>
    <t>Kravín s robotmi</t>
  </si>
  <si>
    <t>STA</t>
  </si>
  <si>
    <t>1</t>
  </si>
  <si>
    <t>{18ca2844-386a-47d4-a7e3-b7d3364b2eb0}</t>
  </si>
  <si>
    <t>Objekt:</t>
  </si>
  <si>
    <t>SO-01 - Kravín s robotmi</t>
  </si>
  <si>
    <t>REKAPITULÁCIA ROZPOČTU</t>
  </si>
  <si>
    <t>Kód dielu - Popis</t>
  </si>
  <si>
    <t>Cena celkom [EUR]</t>
  </si>
  <si>
    <t>Náklady z rozpočtu</t>
  </si>
  <si>
    <t>-1</t>
  </si>
  <si>
    <t>D1 - Rozvádzač RH</t>
  </si>
  <si>
    <t xml:space="preserve">    D1-2 - Rozvádzač RH-výzbroj</t>
  </si>
  <si>
    <t xml:space="preserve">    21-M1 - Elektromontáže - rozvádzač RH</t>
  </si>
  <si>
    <t>D11 - Rozvádzač HR-TR - úprava + napojenie RH</t>
  </si>
  <si>
    <t xml:space="preserve">    21-M11 - Elektromontáže - rozvádzač HR-TR</t>
  </si>
  <si>
    <t xml:space="preserve">    21-M112 - Zemné práce - HR</t>
  </si>
  <si>
    <t>D5 - Svetelné obvody</t>
  </si>
  <si>
    <t xml:space="preserve">    21-M5 - Elektromontáže - svetelné obvody</t>
  </si>
  <si>
    <t>D6 - Zásuvkové obvody</t>
  </si>
  <si>
    <t xml:space="preserve">    21-M6 - Elektromontáže - zásuvkové obvody</t>
  </si>
  <si>
    <t>D7 - Elektroinštalačný materiál</t>
  </si>
  <si>
    <t xml:space="preserve">    21-M7 - Elektromontáže</t>
  </si>
  <si>
    <t>D7.1 - Elektroinštalačný materiál - Káblové žľaby</t>
  </si>
  <si>
    <t>D8 - Bleskozvodný materiál</t>
  </si>
  <si>
    <t xml:space="preserve">    21-M8 - Elektromontáže - bleskozvod</t>
  </si>
  <si>
    <t>D9 - Hlavná uzemňovacia sústava</t>
  </si>
  <si>
    <t xml:space="preserve">    21-M15 - Zemné práce - hlavná uzemňovacia sústava</t>
  </si>
  <si>
    <t>M - Práce a dodávky M</t>
  </si>
  <si>
    <t xml:space="preserve">    D14 - Dokumentácia</t>
  </si>
  <si>
    <t>ROZPOČET</t>
  </si>
  <si>
    <t>PČ</t>
  </si>
  <si>
    <t>MJ</t>
  </si>
  <si>
    <t>Množstvo</t>
  </si>
  <si>
    <t>J.cena [EUR]</t>
  </si>
  <si>
    <t>Cenová sústava</t>
  </si>
  <si>
    <t>J. Nh [h]</t>
  </si>
  <si>
    <t>Nh celkom [h]</t>
  </si>
  <si>
    <t>J. hmotnosť [t]</t>
  </si>
  <si>
    <t>Hmotnosť celkom [t]</t>
  </si>
  <si>
    <t>J. suť [t]</t>
  </si>
  <si>
    <t>Suť Celkom [t]</t>
  </si>
  <si>
    <t>D1</t>
  </si>
  <si>
    <t>Rozvádzač RH</t>
  </si>
  <si>
    <t>ROZPOCET</t>
  </si>
  <si>
    <t>M</t>
  </si>
  <si>
    <t>OEZ:35423</t>
  </si>
  <si>
    <t>Radová rozvádzačová skriňa QA, 2000 x 800 x 400 mm, IP55, OEZ QA55-200804, resp.ekvivalent</t>
  </si>
  <si>
    <t>ks</t>
  </si>
  <si>
    <t>8</t>
  </si>
  <si>
    <t>2</t>
  </si>
  <si>
    <t>4</t>
  </si>
  <si>
    <t>42648712</t>
  </si>
  <si>
    <t>P</t>
  </si>
  <si>
    <t>Poznámka k položke:_x000D_
krytie IP55, jednokrídlové dvere, V x Š x H 2000 x 800 x 400</t>
  </si>
  <si>
    <t>OEZ:19780</t>
  </si>
  <si>
    <t>Závesné oká PD-Q03-4ZO12, resp.ekvivalent</t>
  </si>
  <si>
    <t>435015286</t>
  </si>
  <si>
    <t>Poznámka k položke:_x000D_
závit M12, súprava 4 ks, pre QA</t>
  </si>
  <si>
    <t>3</t>
  </si>
  <si>
    <t>OEZ:35578</t>
  </si>
  <si>
    <t>Bočné kryty PD-Q11-KB2004, resp.ekvivalent</t>
  </si>
  <si>
    <t>1325593905</t>
  </si>
  <si>
    <t>Poznámka k položke:_x000D_
V x H 2000 x 400, súprava 2 ks, pre QA55</t>
  </si>
  <si>
    <t>OEZ:35759</t>
  </si>
  <si>
    <t>Posuvné kryty dna PD-Q13-3KD0804, resp.ekvivalent</t>
  </si>
  <si>
    <t>-803058598</t>
  </si>
  <si>
    <t>Poznámka k položke:_x000D_
Š x H 800 x 400, pre QA</t>
  </si>
  <si>
    <t>5</t>
  </si>
  <si>
    <t>OEZ:47176</t>
  </si>
  <si>
    <t>Sada na spájanie skríň PD-Q13-SPC</t>
  </si>
  <si>
    <t>-1402918611</t>
  </si>
  <si>
    <t>Poznámka k položke:_x000D_
pre skriňa QA V 1800, 2000 a 2200,, klin</t>
  </si>
  <si>
    <t>6</t>
  </si>
  <si>
    <t>OEZ:47177</t>
  </si>
  <si>
    <t>Sada na spájanie skríň PD-Q13-SPC-K</t>
  </si>
  <si>
    <t>-677980469</t>
  </si>
  <si>
    <t>Poznámka k položke:_x000D_
pre skriňa QA V 1800, 2000 a 2200</t>
  </si>
  <si>
    <t>7</t>
  </si>
  <si>
    <t>OEZ:38566</t>
  </si>
  <si>
    <t>Podstavec s ventiláciou, 100 mm, OEZ PD-Q13-PKV010804, resp.ekvivalent</t>
  </si>
  <si>
    <t>1374624500</t>
  </si>
  <si>
    <t>Poznámka k položke:_x000D_
s ventiláciou, výška 100 mm, Š x H 800 x 400, pre QA55, QA40</t>
  </si>
  <si>
    <t>OEZ:44392</t>
  </si>
  <si>
    <t>Zaslepenie PD-RI-ZAS-S, resp.ekvivalent</t>
  </si>
  <si>
    <t>1520814992</t>
  </si>
  <si>
    <t>Poznámka k položke:_x000D_
šírka 6 modulov, farba sivá</t>
  </si>
  <si>
    <t>9</t>
  </si>
  <si>
    <t>OEZ:38589</t>
  </si>
  <si>
    <t>Horný kryt s ventiláciou OEZ PD-Q13-KHV0804, resp.ekvivalent</t>
  </si>
  <si>
    <t>-706948799</t>
  </si>
  <si>
    <t>Poznámka k položke:_x000D_
s ventiláciou, Š x H 800 x 400, pre QA55, QA40</t>
  </si>
  <si>
    <t>10</t>
  </si>
  <si>
    <t>OEZ:37166</t>
  </si>
  <si>
    <t>Aretácia dverí OEZ PD-Q13-AD160, resp.ekvivalent</t>
  </si>
  <si>
    <t>-39211492</t>
  </si>
  <si>
    <t>Poznámka k položke:_x000D_
uhol otvorenia 160°, pre QA</t>
  </si>
  <si>
    <t>11</t>
  </si>
  <si>
    <t>OEZ:35855</t>
  </si>
  <si>
    <t>Schránka OEZ PD-QK-DVA08, resp.ekvivalent</t>
  </si>
  <si>
    <t>-267389677</t>
  </si>
  <si>
    <t>Poznámka k položke:_x000D_
plech, pre skriňu Š 800 mm, pre QA</t>
  </si>
  <si>
    <t>12</t>
  </si>
  <si>
    <t>OEZ:38608</t>
  </si>
  <si>
    <t>Lišta pre upevnenie držiakov DELTA, hrúbka prípojníc 5 mm OEZ PD-Q13-40LBD08, resp.ekvivalent</t>
  </si>
  <si>
    <t>1384907653</t>
  </si>
  <si>
    <t>Poznámka k položke:_x000D_
pre upevnenie držiakov DELTA, hrúbka prípojníc 5 mm, V lišty x H skrine 40 x 800 mm, pre QA</t>
  </si>
  <si>
    <t>13</t>
  </si>
  <si>
    <t>OEZ:17651</t>
  </si>
  <si>
    <t>Prístrojová lišta OEZ PD-QK-40LP08, resp.ekvivalent</t>
  </si>
  <si>
    <t>425766603</t>
  </si>
  <si>
    <t>Poznámka k položke:_x000D_
Š lišty x Š skrine 40 x 800, pre QA</t>
  </si>
  <si>
    <t>14</t>
  </si>
  <si>
    <t>OEZ:17652</t>
  </si>
  <si>
    <t>Prístrojová lišta OEZ PD-QK-60LP08, resp.ekvivalent</t>
  </si>
  <si>
    <t>1201322915</t>
  </si>
  <si>
    <t>Poznámka k položke:_x000D_
Š lišty x Š skrine 60 x 800, pre QA</t>
  </si>
  <si>
    <t>15</t>
  </si>
  <si>
    <t>OEZ:17658</t>
  </si>
  <si>
    <t>Prístrojová lišta PD-QK-200LP08, resp.ekvivalent</t>
  </si>
  <si>
    <t>-711161197</t>
  </si>
  <si>
    <t>Poznámka k položke:_x000D_
Š lišty x Š skrine 200 x 800, pre QA</t>
  </si>
  <si>
    <t>16</t>
  </si>
  <si>
    <t>OEZ:20743</t>
  </si>
  <si>
    <t>Posuvné držiaky PD-QK-DP1, resp.ekvivalent</t>
  </si>
  <si>
    <t>692455601</t>
  </si>
  <si>
    <t>Poznámka k položke:_x000D_
súprava 2 ks, pre QA</t>
  </si>
  <si>
    <t>17</t>
  </si>
  <si>
    <t>OEZ:20745</t>
  </si>
  <si>
    <t>Lišta pre držiaky káblov Sonap OEZ PD-QK-LKU08, resp.ekvivalent</t>
  </si>
  <si>
    <t>2088591387</t>
  </si>
  <si>
    <t>Poznámka k položke:_x000D_
Š skrine 800 mm, pre QA</t>
  </si>
  <si>
    <t>18</t>
  </si>
  <si>
    <t>OEZ:38558</t>
  </si>
  <si>
    <t>Zaisťovacia podložka OEZ PD-QK-MLBD, resp.ekvivalent</t>
  </si>
  <si>
    <t>-578566000</t>
  </si>
  <si>
    <t>Poznámka k položke:_x000D_
pre PD-Q13-..LBD..., PD-QK-DELTA...C, súprava 10 ks</t>
  </si>
  <si>
    <t>19</t>
  </si>
  <si>
    <t>OEZ:00331</t>
  </si>
  <si>
    <t>Príchytka OEZ C30/6, resp.ekvivalent</t>
  </si>
  <si>
    <t>-1575253970</t>
  </si>
  <si>
    <t>Poznámka k položke:_x000D_
veľkosť 30 x 5, 30 x 6 mm, pre SAP</t>
  </si>
  <si>
    <t>20</t>
  </si>
  <si>
    <t>OEZ:20751</t>
  </si>
  <si>
    <t>Dverový spínač OEZ PD-QK-SK11, resp.ekvivalent</t>
  </si>
  <si>
    <t>-228925031</t>
  </si>
  <si>
    <t>Poznámka k položke:_x000D_
pre QA</t>
  </si>
  <si>
    <t>21</t>
  </si>
  <si>
    <t>OEZ:35853</t>
  </si>
  <si>
    <t>Držiak dverového spínača OEZ PD-Q13-DSK, resp.ekvivalent</t>
  </si>
  <si>
    <t>-921953668</t>
  </si>
  <si>
    <t>22</t>
  </si>
  <si>
    <t>OEZ:44377</t>
  </si>
  <si>
    <t>Svetlo OEZ PD-Q13-OSL, resp.ekvivalent</t>
  </si>
  <si>
    <t>67476634</t>
  </si>
  <si>
    <t>OEZ:35817</t>
  </si>
  <si>
    <t>Lišty PD-Q13-M19, resp.ekvivalent</t>
  </si>
  <si>
    <t>-607638662</t>
  </si>
  <si>
    <t>Poznámka k položke:_x000D_
V 2000, súprava 2 ks, pre QA</t>
  </si>
  <si>
    <t>24</t>
  </si>
  <si>
    <t>OEZ:35823</t>
  </si>
  <si>
    <t>Kryt pre modulárný systém, s výrezom OEZ PD-Q13-KMV01508, resp.ekvivalent</t>
  </si>
  <si>
    <t>-1944901588</t>
  </si>
  <si>
    <t>Poznámka k položke:_x000D_
pre modulárný systém, s výrezom, V krytu x Š skrine 150 x 800, pre QA</t>
  </si>
  <si>
    <t>25</t>
  </si>
  <si>
    <t>OEZ:35835</t>
  </si>
  <si>
    <t>Kryt pre modulárný systém, bez výrezu OEZ PD-Q13-KM02008, resp.ekvivalent</t>
  </si>
  <si>
    <t>890941928</t>
  </si>
  <si>
    <t>Poznámka k položke:_x000D_
pre modulárný systém, bez výrezu, V krytu x Š skrine 200 x 800, pre QA</t>
  </si>
  <si>
    <t>26</t>
  </si>
  <si>
    <t>OEZ:35839</t>
  </si>
  <si>
    <t>Kryt pre modulárný systém, bez výrezu OEZ PD-Q13-KM03008, resp.ekvivalent</t>
  </si>
  <si>
    <t>-1700531255</t>
  </si>
  <si>
    <t>Poznámka k položke:_x000D_
pre modulárný systém, bez výrezu, V krytu x Š skrine 300 x 800, pre QA</t>
  </si>
  <si>
    <t>27</t>
  </si>
  <si>
    <t>OEZ:39354.2</t>
  </si>
  <si>
    <t>Zaslepenie, šírka 55 modulov, farba sivá, OEZ PD-R-ZAS1000-S, resp.ekvivalent</t>
  </si>
  <si>
    <t>-344987185</t>
  </si>
  <si>
    <t>Poznámka k položke:_x000D_
šírka 55 modulov, farba sivá, pre RZB...,RNB...</t>
  </si>
  <si>
    <t>28</t>
  </si>
  <si>
    <t>OEZ:35847</t>
  </si>
  <si>
    <t>Kryty súprava horná a dolná, pre modulárný systém OEZ PD-Q13-KMK08, resp.ekvivalent</t>
  </si>
  <si>
    <t>-236809499</t>
  </si>
  <si>
    <t>Poznámka k položke:_x000D_
súprava horná a dolná, pre modulárný systém, Š skrine 800, pre QA</t>
  </si>
  <si>
    <t>29</t>
  </si>
  <si>
    <t>OEZ:36005</t>
  </si>
  <si>
    <t>Krajný kryt, zvislé prevedenie, pre modulárný systém OEZ PD-Q13-KMM19, resp.ekvivalent</t>
  </si>
  <si>
    <t>-532394052</t>
  </si>
  <si>
    <t>Poznámka k položke:_x000D_
zvislé prevedenie, pre modulárný systém, V skrine 2000 mm, pre QA</t>
  </si>
  <si>
    <t>30</t>
  </si>
  <si>
    <t>OEZ:20752</t>
  </si>
  <si>
    <t>Držiak prípojnicoveho systému, 3 fáz., pre 1 prípojnicu na fázu, OEZ PD-QK-DELTA110C, resp.ekvivalent</t>
  </si>
  <si>
    <t>-108369847</t>
  </si>
  <si>
    <t>Poznámka k položke:_x000D_
3 fáz., pre 1 prípojnicu na fázu, hrúbka prípojníc 10 mm, pre QA</t>
  </si>
  <si>
    <t>31</t>
  </si>
  <si>
    <t>OEZ:20755</t>
  </si>
  <si>
    <t>Montážna sada pre prípojnice V 30 mm, OEZ PD-QK-DS30, resp.ekvivalent</t>
  </si>
  <si>
    <t>236939564</t>
  </si>
  <si>
    <t>Poznámka k položke:_x000D_
pre prípojnice V 30 mm, pre PD-QK-DELTA...C</t>
  </si>
  <si>
    <t>D1-2</t>
  </si>
  <si>
    <t>Rozvádzač RH-výzbroj</t>
  </si>
  <si>
    <t>32</t>
  </si>
  <si>
    <t>3VA2340-5HN32-0AA0</t>
  </si>
  <si>
    <t>Istič OEZ 3VA2340-5HN32-0AA0, resp.ekvivalent</t>
  </si>
  <si>
    <t>1209883889</t>
  </si>
  <si>
    <t>Poznámka k položke:_x000D_
3VA23, In 400 A, Icu 55 kA / 415 V, nadprúdová spúšť ETU350 (LSI), Ir 160 ÷ 400 A, Isd (1,5 ÷ 10)x In, Ii 10x In, 3-pól, predný prívod</t>
  </si>
  <si>
    <t>33</t>
  </si>
  <si>
    <t>3VA9403-0JC23</t>
  </si>
  <si>
    <t>Bloková svorka OEZ 3VA9403-0JC23, resp.ekvivalent</t>
  </si>
  <si>
    <t>1743904640</t>
  </si>
  <si>
    <t>Poznámka k položke:_x000D_
Cu/Al káble 2x(70 ÷ 300) mm2, s predĺženým krytom svoriek, potenciálová svorka, 3 ks, pre 3VA13, 3VA14, 3VA23, 3VA24 do 630 A</t>
  </si>
  <si>
    <t>34</t>
  </si>
  <si>
    <t>3VA9363-0SB20</t>
  </si>
  <si>
    <t>Kryt 3VA9363-0SB20, resp.ekvivalent</t>
  </si>
  <si>
    <t>-1683549098</t>
  </si>
  <si>
    <t>Poznámka k položke:_x000D_
pre istič 3VA13, 3VA14, 3VA23,3VA24, 3-pól vrátane nadprúdovej spúšte</t>
  </si>
  <si>
    <t>35</t>
  </si>
  <si>
    <t>3VA9213-0JC13</t>
  </si>
  <si>
    <t>Bloková svorka OEZ 3VA9213-0JC13, resp.ekvivalent</t>
  </si>
  <si>
    <t>880331533</t>
  </si>
  <si>
    <t>Poznámka k položke:_x000D_
Cu/Al káble 50 ÷ 240 mm2, s predĺženým krytom svoriek, potenciálová svorka, 3 ks, pre 3VA12 do 250 A_x000D_
_x000D_
Náhrada za Pripájacia sada, OEZ CS-BD-B011 + OEZ CS-BD-PS01 + Kryt svoriek OEZ OD-BD-KS03</t>
  </si>
  <si>
    <t>36</t>
  </si>
  <si>
    <t>3VA9988-0BL33</t>
  </si>
  <si>
    <t>Napäťová spúšť OEZ 3VA9988-0BL33, resp.ekvivalent</t>
  </si>
  <si>
    <t>-733612469</t>
  </si>
  <si>
    <t>Poznámka k položke:_x000D_
STL, Ue AC 208 ÷ 277 V / DC 220 ÷ 250 V, šírka 21 mm, pre 3VA1, 3VA2_x000D_
_x000D_
Alternat. Napäťová spúšť OEZ SV-BHD-X230</t>
  </si>
  <si>
    <t>37</t>
  </si>
  <si>
    <t>3VA9988-0AA11</t>
  </si>
  <si>
    <t>Spínač OEZ 3VA9988-0AA11, resp.ekvivalent</t>
  </si>
  <si>
    <t>-111414840</t>
  </si>
  <si>
    <t>Poznámka k položke:_x000D_
1x CO, Ue AC 600 V / DC 250 V, Ith 10 A, šírka 14 mm, pre 3VA1, 3VA2_x000D_
_x000D_
Alternat. Spínač OEZ PS-BHD-1100</t>
  </si>
  <si>
    <t>38</t>
  </si>
  <si>
    <t>3VA2116-5HN32-0AA0</t>
  </si>
  <si>
    <t>Istič OEZ 3VA2116-5HN32-0AA0, resp.ekvivalent</t>
  </si>
  <si>
    <t>405408079</t>
  </si>
  <si>
    <t>Poznámka k položke:_x000D_
3VA21, In 160 A, Icu 55 kA / 415 V, nadprúdová spúšť ETU350 (LSI), Ir 63 ÷ 160 A, Isd (1,5 ÷ 10)x In, Ii 10 x In, 3-pól, predný prívod</t>
  </si>
  <si>
    <t>39</t>
  </si>
  <si>
    <t>3VA9223-0JC22</t>
  </si>
  <si>
    <t>Bloková svorka OEZ 3VA9223-0JC22, resp.ekvivalent</t>
  </si>
  <si>
    <t>1737823582</t>
  </si>
  <si>
    <t>Poznámka k položke:_x000D_
Cu/Al káble 2x(25 ÷ 150) mm2, s predĺženým krytom svoriek, potenciálová svorka, 3 ks, pre 3VA20, 3VA21, 3VA22 do 250 A</t>
  </si>
  <si>
    <t>40</t>
  </si>
  <si>
    <t>-1867078199</t>
  </si>
  <si>
    <t>41</t>
  </si>
  <si>
    <t>3VA9163-0SB20</t>
  </si>
  <si>
    <t>Kryt 3VA9163-0SB20, resp.ekvivalent</t>
  </si>
  <si>
    <t>-193355067</t>
  </si>
  <si>
    <t>Poznámka k položke:_x000D_
pre istič 3VA20, 3VA21, 3VA22, 3-pól vrátane nadprúdovej spúšte</t>
  </si>
  <si>
    <t>42</t>
  </si>
  <si>
    <t>3VA2116-5HN42-0AA0</t>
  </si>
  <si>
    <t>Istič OEZ 3VA2116-5HN42-0AA0, resp.ekvivalent</t>
  </si>
  <si>
    <t>1596130240</t>
  </si>
  <si>
    <t>Poznámka k položke:_x000D_
3VA21, In 160 A, Icu 55 kA / 415 V, nadprúdová spúšť ETU350 (LSI), Ir 63 ÷ 160 A, Isd (1,5 ÷ 10)x In, Ii 10 x In, 4-pól, predný prívod</t>
  </si>
  <si>
    <t>43</t>
  </si>
  <si>
    <t>3VA9224-0JC22</t>
  </si>
  <si>
    <t>Bloková svorka OEZ 3VA9224-0JC22, resp.ekvivalent</t>
  </si>
  <si>
    <t>615217724</t>
  </si>
  <si>
    <t>Poznámka k položke:_x000D_
Cu/Al káble 2x(25 ÷ 150) mm2, s predĺženým krytom svoriek, potenciálová svorka, 4 ks, pre 3VA20, 3VA21, 3VA22 do 250 A</t>
  </si>
  <si>
    <t>44</t>
  </si>
  <si>
    <t>1541661097</t>
  </si>
  <si>
    <t>45</t>
  </si>
  <si>
    <t>1000250714</t>
  </si>
  <si>
    <t>46</t>
  </si>
  <si>
    <t>3VA9124-0RL30</t>
  </si>
  <si>
    <t>Modul prúdového chrániča 3VA9124-0RL30, resp.ekvivalent</t>
  </si>
  <si>
    <t>-1434020063</t>
  </si>
  <si>
    <t>Poznámka k položke:_x000D_
prevedenie RCD820, typ A, Ue AC 127 ÷ 690 V / AC 100 ÷ 400 V, nastavenie Idn a tdn : 0,03 ÷ 30 A; 0 ÷ 10 s, 4-pól, pre 3VA20, 3VA21</t>
  </si>
  <si>
    <t>47</t>
  </si>
  <si>
    <t>3VA9254-0SB10</t>
  </si>
  <si>
    <t>Kryt 3VA9254-0SB10, resp.ekvivalent</t>
  </si>
  <si>
    <t>-719536946</t>
  </si>
  <si>
    <t>Poznámka k položke:_x000D_
4-pól, pre chráničový modul RCD320, RCD520, RCD820, pre istič 3VA12</t>
  </si>
  <si>
    <t>48</t>
  </si>
  <si>
    <t>OEZ:41634</t>
  </si>
  <si>
    <t>Istič LTN-2B-1, resp.ekvivalent</t>
  </si>
  <si>
    <t>-1874404701</t>
  </si>
  <si>
    <t>Poznámka k položke:_x000D_
In 2 A, Ue AC 230 V / DC 72 V, charakteristika B, 1-pól, Icn 10 kA</t>
  </si>
  <si>
    <t>49</t>
  </si>
  <si>
    <t>OEZ:41636</t>
  </si>
  <si>
    <t>Istič LTN-6B-1, resp.ekvivalent</t>
  </si>
  <si>
    <t>805701490</t>
  </si>
  <si>
    <t>Poznámka k položke:_x000D_
Istič####-----####In 6 A, Ue AC 230 V / DC 72 V, charakteristika B, 1-pól, Icn 10 kA</t>
  </si>
  <si>
    <t>50</t>
  </si>
  <si>
    <t>OEZ:41653</t>
  </si>
  <si>
    <t>Istič LTN-6C-1, resp.ekvivalent</t>
  </si>
  <si>
    <t>738080793</t>
  </si>
  <si>
    <t>Poznámka k položke:_x000D_
In 6 A, Ue AC 230/400 V / DC 72 V, charakteristika C, 1-pól, Icn 10 kA</t>
  </si>
  <si>
    <t>51</t>
  </si>
  <si>
    <t>OEZ:41768</t>
  </si>
  <si>
    <t>Istič LTN-6B-3, resp.ekvivalent</t>
  </si>
  <si>
    <t>207445704</t>
  </si>
  <si>
    <t>Poznámka k položke:_x000D_
In 6 A, Ue AC 230/400 V / DC 216 V, charakteristika B, 3-pól, Icn 10 kA</t>
  </si>
  <si>
    <t>52</t>
  </si>
  <si>
    <t>OEZ:41638</t>
  </si>
  <si>
    <t>Istič LTN-10B-1, resp.ekvivalent</t>
  </si>
  <si>
    <t>-202334536</t>
  </si>
  <si>
    <t>Poznámka k položke:_x000D_
In 10 A, Ue AC 230/400 V / DC 72 V, charakteristika B, 1-pól, Icn 10 kA</t>
  </si>
  <si>
    <t>53</t>
  </si>
  <si>
    <t>OEZ:41655</t>
  </si>
  <si>
    <t>Istič LTN-10C-1, resp.ekvivalent</t>
  </si>
  <si>
    <t>-1284276908</t>
  </si>
  <si>
    <t>Poznámka k položke:_x000D_
In 10 A, Ue AC 230 V / DC 72 V, charakteristika C, 1-pól, Icn 10 kA</t>
  </si>
  <si>
    <t>54</t>
  </si>
  <si>
    <t>OEZ:41640</t>
  </si>
  <si>
    <t>Istič LTN-16B-1, resp.ekvivalent</t>
  </si>
  <si>
    <t>-1475364946</t>
  </si>
  <si>
    <t>Poznámka k položke:_x000D_
Istič####-----####In 16 A, Ue AC 230 V / DC 72 V, charakteristika B, 1-pól, Icn 10 kA</t>
  </si>
  <si>
    <t>55</t>
  </si>
  <si>
    <t>OEZ:41681</t>
  </si>
  <si>
    <t>Istič LTN-6B-1N, resp.ekvivalent</t>
  </si>
  <si>
    <t>-343411213</t>
  </si>
  <si>
    <t>Poznámka k položke:_x000D_
In 6 A, Ue AC 230 V / DC 72 V, charakteristika B, 1+N-pól, Icn 10 kA</t>
  </si>
  <si>
    <t>56</t>
  </si>
  <si>
    <t>OEZ:41696</t>
  </si>
  <si>
    <t>Istič LTN-10C-1N, resp.ekvivalent</t>
  </si>
  <si>
    <t>-748592708</t>
  </si>
  <si>
    <t>Poznámka k položke:_x000D_
In 10 A, Ue AC 230 V / DC 72 V, charakteristika C, 1+N-pól, Icn 10 kA</t>
  </si>
  <si>
    <t>57</t>
  </si>
  <si>
    <t>OEZ:41697</t>
  </si>
  <si>
    <t>Istič LTN-13C-1N, resp.ekvivalent</t>
  </si>
  <si>
    <t>-2014391658</t>
  </si>
  <si>
    <t>Poznámka k položke:_x000D_
In 13 A, Ue AC 230 V / DC 72 V, charakteristika C, 1+N-pól, Icn 10 kA</t>
  </si>
  <si>
    <t>58</t>
  </si>
  <si>
    <t>OEZ:41685</t>
  </si>
  <si>
    <t>Istič LTN-16B-1N, resp.ekvivalent</t>
  </si>
  <si>
    <t>-1087997806</t>
  </si>
  <si>
    <t>Poznámka k položke:_x000D_
In 16 A, Ue AC 230 V / DC 72 V, charakteristika B, 1+N-pól, Icn 10 kA</t>
  </si>
  <si>
    <t>59</t>
  </si>
  <si>
    <t>OEZ:41698</t>
  </si>
  <si>
    <t>Istič LTN-16C-1N, resp.ekvivalent</t>
  </si>
  <si>
    <t>-1885778897</t>
  </si>
  <si>
    <t>Poznámka k položke:_x000D_
In 16 A, Ue AC 230 V / DC 72 V, charakteristika C, 1+N-pól, Icn 10 kA</t>
  </si>
  <si>
    <t>60</t>
  </si>
  <si>
    <t>OEZ:41699</t>
  </si>
  <si>
    <t>Istič LTN-20C-1N, resp.ekvivalent</t>
  </si>
  <si>
    <t>785284606</t>
  </si>
  <si>
    <t>Poznámka k položke:_x000D_
In 20 A, Ue AC 230 V / DC 72 V, charakteristika C, 1+N-pól, Icn 10 kA</t>
  </si>
  <si>
    <t>61</t>
  </si>
  <si>
    <t>OEZ:41772</t>
  </si>
  <si>
    <t>Istič LTN-16B-3, resp.ekvivalent</t>
  </si>
  <si>
    <t>-806576711</t>
  </si>
  <si>
    <t>Poznámka k položke:_x000D_
In 16 A, Ue AC 230/400 V / DC 216 V, charakteristika B, 3-pól, Icn 10 kA</t>
  </si>
  <si>
    <t>62</t>
  </si>
  <si>
    <t>OEZ:41775</t>
  </si>
  <si>
    <t>Istič LTN-32B-3, resp.ekvivalent</t>
  </si>
  <si>
    <t>-641236290</t>
  </si>
  <si>
    <t>Poznámka k položke:_x000D_
In 32 A, Ue AC 230/400 V / DC 216 V, charakteristika B, 3-pól, Icn 10 kA</t>
  </si>
  <si>
    <t>63</t>
  </si>
  <si>
    <t>OEZ:41828</t>
  </si>
  <si>
    <t>Istič LTN-10C-3N, resp.ekvivalent</t>
  </si>
  <si>
    <t>1984250671</t>
  </si>
  <si>
    <t>Poznámka k položke:_x000D_
In 10 A, Ue AC 230/400 V / DC 216 V, charakteristika C, 3+N-pól, Icn 10 kA</t>
  </si>
  <si>
    <t>64</t>
  </si>
  <si>
    <t>OEZ:41819</t>
  </si>
  <si>
    <t>Istič LTN-16B-3N, resp.ekvivalent</t>
  </si>
  <si>
    <t>-2077876429</t>
  </si>
  <si>
    <t>Poznámka k položke:_x000D_
In 16 A, Ue AC 230/400 V / DC 216 V, charakteristika B, 3+N-pól, Icn 10 kA</t>
  </si>
  <si>
    <t>65</t>
  </si>
  <si>
    <t>OEZ:41830</t>
  </si>
  <si>
    <t>Istič LTN-16C-3N, resp.ekvivalent</t>
  </si>
  <si>
    <t>-1155451989</t>
  </si>
  <si>
    <t>Poznámka k položke:_x000D_
In 16 A, Ue AC 230/400 V / DC 216 V, charakteristika C, 3+N-pól, Icn 10 kA</t>
  </si>
  <si>
    <t>66</t>
  </si>
  <si>
    <t>OEZ:41831</t>
  </si>
  <si>
    <t>Istič LTN-20C-3N, resp.ekvivalent</t>
  </si>
  <si>
    <t>1213483047</t>
  </si>
  <si>
    <t>Poznámka k položke:_x000D_
In 20 A, Ue AC 230/400 V / DC 216 V, charakteristika C, 3+N-pól, Icn 10 kA</t>
  </si>
  <si>
    <t>67</t>
  </si>
  <si>
    <t>OEZ:39266</t>
  </si>
  <si>
    <t>Motorový spúšťač SM1E-10, resp.ekvivalent</t>
  </si>
  <si>
    <t>-1487861633</t>
  </si>
  <si>
    <t>Poznámka k položke:_x000D_
In 6,3 A ÷ 10 A</t>
  </si>
  <si>
    <t>68</t>
  </si>
  <si>
    <t>BE201000--</t>
  </si>
  <si>
    <t>Motorový spúšťač CUBICO BE201000--, 3-pólový, veľkosť. 0, 6-10A, resp.ekvivalent</t>
  </si>
  <si>
    <t>714620941</t>
  </si>
  <si>
    <t>Poznámka k položke:_x000D_
In 6 A ÷ 10 A_x000D_
Motorový spúšťač CUBICO BE201400--, 3-pólový, veľkosť. 0</t>
  </si>
  <si>
    <t>69</t>
  </si>
  <si>
    <t>BE201400--</t>
  </si>
  <si>
    <t>Motorový spúšťač CUBICO BE201400--, 3-pólový, veľkosť. 0, 9-14A, resp.ekvivalent</t>
  </si>
  <si>
    <t>-1631124615</t>
  </si>
  <si>
    <t>Poznámka k položke:_x000D_
In 9 A ÷ 14 A_x000D_
Motorový spúšťač CUBICO BE201400--, 3-pólový, veľkosť. 0</t>
  </si>
  <si>
    <t>70</t>
  </si>
  <si>
    <t>BE202300--</t>
  </si>
  <si>
    <t>Motorový spúšťač CUBICO BE202300--, 3-pólový, veľkosť. 0, 17-23A, resp.ekvivalent</t>
  </si>
  <si>
    <t>-875685747</t>
  </si>
  <si>
    <t>Poznámka k položke:_x000D_
In 17 A ÷ 23 A_x000D_
Motorový spúšťač CUBICO BE202300--, 3-pólový, veľkosť. 0</t>
  </si>
  <si>
    <t>71</t>
  </si>
  <si>
    <t>BE202500--</t>
  </si>
  <si>
    <t>Motorový spúšťač CUBICO BE202500--, 3-pólový, veľkosť. 0, 20-25A, resp.ekvivalent</t>
  </si>
  <si>
    <t>-125121859</t>
  </si>
  <si>
    <t xml:space="preserve">Poznámka k položke:_x000D_
SCHRACK BE202500--_x000D_
 Motorový spínač CUBICO, 3-pólový, veľkosť. 0, 20-25A </t>
  </si>
  <si>
    <t>72</t>
  </si>
  <si>
    <t>OEZ:43683</t>
  </si>
  <si>
    <t>Poistkový odpínač OPVP10-1-S, resp.ekvivalent</t>
  </si>
  <si>
    <t>-1450568464</t>
  </si>
  <si>
    <t>Poznámka k položke:_x000D_
Ie 32 A, Ue AC 690 V/DC 440 V, pre valcové poistkové vložky 10x38, 1-pól. vyhotovenie, so signalizáciou, náhrada za OPVA10-1-S</t>
  </si>
  <si>
    <t>73</t>
  </si>
  <si>
    <t>OEZ:43685</t>
  </si>
  <si>
    <t>Poistkový odpínač OPVP10-3-S, resp.ekvivalent</t>
  </si>
  <si>
    <t>175816891</t>
  </si>
  <si>
    <t>Poznámka k položke:_x000D_
Ie 32 A, Ue AC 690 V/DC 440 V, pre valcové poistkové vložky 10x38, 3-pól. prevedenie, so signalizáciou</t>
  </si>
  <si>
    <t>74</t>
  </si>
  <si>
    <t>3NP1123-1CA22</t>
  </si>
  <si>
    <t>Poistkový odpínač 3NP1123-1CA22, resp.ekvivalent</t>
  </si>
  <si>
    <t>-2051050190</t>
  </si>
  <si>
    <t>Poznámka k položke:_x000D_
veľkosť 000, 3-pól. prevedenie so signalizáciou stavu poistiek EFM10, AC 230÷690 V, pre montáž na montážnu dosku, strmeňové svorky</t>
  </si>
  <si>
    <t>75</t>
  </si>
  <si>
    <t>3NP1923-1BD00</t>
  </si>
  <si>
    <t>Pripojovací nadstavec priamy 3 ks 3NP1923-1BD00, resp.ekvivalent</t>
  </si>
  <si>
    <t>-1942964849</t>
  </si>
  <si>
    <t>Poznámka k položke:_x000D_
s priamym príznakom, prierez Cu/Al 16 ÷ 95 mm2, pre 3NP1123.., OPVP22, súprava 3 ks</t>
  </si>
  <si>
    <t>76</t>
  </si>
  <si>
    <t>3NP1923-1DA00</t>
  </si>
  <si>
    <t>Krycí rám 3NP1923-1DA00, resp.ekvivalent</t>
  </si>
  <si>
    <t>-61092735</t>
  </si>
  <si>
    <t>Poznámka k položke:_x000D_
veľkosť 000, pre 3-pól. prevedenie</t>
  </si>
  <si>
    <t>77</t>
  </si>
  <si>
    <t>3NP1923-1CF00</t>
  </si>
  <si>
    <t>Podpera pre krycí rám 2 ks 3NP1923-1CF00, resp.ekvivalent</t>
  </si>
  <si>
    <t>1012813943</t>
  </si>
  <si>
    <t>Poznámka k položke:_x000D_
veľkosť 000</t>
  </si>
  <si>
    <t>78</t>
  </si>
  <si>
    <t>OEZ:40750</t>
  </si>
  <si>
    <t>Valcové poistkové vložky PVA10 6A gG, resp.ekvivalent</t>
  </si>
  <si>
    <t>-1441353155</t>
  </si>
  <si>
    <t>Poznámka k položke:_x000D_
Un AC 500 V / DC 250 V, veľkosť 10x38, gG - charakteristika pre všeobecné použitie, Cd/Pb free</t>
  </si>
  <si>
    <t>79</t>
  </si>
  <si>
    <t>OEZ:40748</t>
  </si>
  <si>
    <t>Valcové poistkové vložky PVA10 2A gG, resp.ekvivalent</t>
  </si>
  <si>
    <t>911340214</t>
  </si>
  <si>
    <t>80</t>
  </si>
  <si>
    <t>OEZ:40490</t>
  </si>
  <si>
    <t>Nožové poistkové vložky PNA000 160A gG, resp.ekvivalent</t>
  </si>
  <si>
    <t>-233357017</t>
  </si>
  <si>
    <t>Poznámka k položke:_x000D_
Un AC 400 V / DC 250 V, veľkosť 000, gG - charakteristika pre všeobecné použitie, Cd/Pb free</t>
  </si>
  <si>
    <t>81</t>
  </si>
  <si>
    <t>OEZ:45532</t>
  </si>
  <si>
    <t>Spúšť oblúkovej ochrany ARC-16-1N-3M, resp.ekvivalent</t>
  </si>
  <si>
    <t>1412584869</t>
  </si>
  <si>
    <t>Poznámka k položke:_x000D_
In 16 A, Un 230 V, 1+N-pól, Šírka  zostavy AFDD 2 moduly</t>
  </si>
  <si>
    <t>82</t>
  </si>
  <si>
    <t>OEZ:46478</t>
  </si>
  <si>
    <t>Diaľkové ovládanie s funkciou ARD RC-LT-A230-ARD, resp.ekvivalent</t>
  </si>
  <si>
    <t>1598137277</t>
  </si>
  <si>
    <t>Poznámka k položke:_x000D_
Un AC 230 V, funkcia ARD, pre LTE, LTN, LFE, LFN, LVN, OLE, OLI, MSO, MSN</t>
  </si>
  <si>
    <t>83</t>
  </si>
  <si>
    <t>OEZ:38272</t>
  </si>
  <si>
    <t>Prúdový chránič s nadprúdovou ochranou OLI-10B-1N-030AC, resp.ekvivalent</t>
  </si>
  <si>
    <t>89004422</t>
  </si>
  <si>
    <t>Poznámka k položke:_x000D_
In 10 A, Ue AC 230 V, charakteristika B, Idn 30 mA, 1+N-pól, Icn 10 kA, typ AC</t>
  </si>
  <si>
    <t>84</t>
  </si>
  <si>
    <t>OEZ:42467</t>
  </si>
  <si>
    <t>Prúdový chránič LFN-40-4-030A-G, resp.ekvivalent</t>
  </si>
  <si>
    <t>1134617313</t>
  </si>
  <si>
    <t>Poznámka k položke:_x000D_
In 40 A, Ue AC 230/400 V, Idn 30 mA, 4-pól, Inc 10 kA, typ A, prevedenie G</t>
  </si>
  <si>
    <t>85</t>
  </si>
  <si>
    <t>OEZ:46416</t>
  </si>
  <si>
    <t>Prúdový chránič LFN-40-4-030F-G, resp.ekvivalent</t>
  </si>
  <si>
    <t>-2115404705</t>
  </si>
  <si>
    <t>Poznámka k položke:_x000D_
In 40 A, Ue AC 230/400 V, Idn 30 mA, 4-pól, Inc 10 kA, typ F, prevedenie G</t>
  </si>
  <si>
    <t>86</t>
  </si>
  <si>
    <t>OEZ:42453</t>
  </si>
  <si>
    <t>Prúdový chránič LFN-63-4-030A, resp.ekvivalent</t>
  </si>
  <si>
    <t>1973801576</t>
  </si>
  <si>
    <t>Poznámka k položke:_x000D_
In 63 A, Ue AC 230/400 V, Idn 30 mA, 4-pól, Inc 10 kA, typ A</t>
  </si>
  <si>
    <t>87</t>
  </si>
  <si>
    <t>OEZ:46417</t>
  </si>
  <si>
    <t>Prúdový chránič LFN-63-4-030F-G, resp.ekvivalent</t>
  </si>
  <si>
    <t>-1077473729</t>
  </si>
  <si>
    <t>Poznámka k položke:_x000D_
In 63 A, Ue AC 230/400 V, Idn 30 mA, 4-pól, Inc 10 kA, typ F, prevedenie G</t>
  </si>
  <si>
    <t>88</t>
  </si>
  <si>
    <t>OEZ:42454</t>
  </si>
  <si>
    <t>Prúdový chránič LFN-80-4-030A, resp.ekvivalent</t>
  </si>
  <si>
    <t>1321515383</t>
  </si>
  <si>
    <t>Poznámka k položke:_x000D_
In 80 A, Ue AC 230/400 V, Idn 30 mA, 4-pól, Inc 10 kA, typ A</t>
  </si>
  <si>
    <t>89</t>
  </si>
  <si>
    <t>OEZ:46418</t>
  </si>
  <si>
    <t>Prúdový chránič LFN-80-4-030F-G, resp.ekvivalent</t>
  </si>
  <si>
    <t>1478323528</t>
  </si>
  <si>
    <t>Poznámka k položke:_x000D_
In 80 A, Ue AC 230/400 V, Idn 30 mA, 4-pól, Inc 10 kA, typ F, prevedenie G</t>
  </si>
  <si>
    <t>90</t>
  </si>
  <si>
    <t>OEZ:46454</t>
  </si>
  <si>
    <t>Prúdový chránič LFN-40-4-300BP-K, resp.ekvivalent</t>
  </si>
  <si>
    <t>-319632086</t>
  </si>
  <si>
    <t>Poznámka k položke:_x000D_
In 40 A, Ue AC 230/400 V, Idn 300 mA, 4-pól, Inc 10 kA, typ B+, prevedenie K</t>
  </si>
  <si>
    <t>91</t>
  </si>
  <si>
    <t>OEZ:46455</t>
  </si>
  <si>
    <t>Prúdový chránič LFN-63-4-300BP-K, resp.ekvivalent</t>
  </si>
  <si>
    <t>-544930501</t>
  </si>
  <si>
    <t>Poznámka k položke:_x000D_
In 63 A, Ue AC 230/400 V, Idn 300 mA, 4-pól, Inc 10 kA, typ B+, prevedenie K</t>
  </si>
  <si>
    <t>92</t>
  </si>
  <si>
    <t>OEZ:42297</t>
  </si>
  <si>
    <t>Pomocný spínač PS-LT-1100, resp.ekvivalent</t>
  </si>
  <si>
    <t>587635398</t>
  </si>
  <si>
    <t>Poznámka k položke:_x000D_
1x zapínací kontakt, 1x rozpínací kontakt, pre LTE, LTN, LVN, MSO</t>
  </si>
  <si>
    <t>93</t>
  </si>
  <si>
    <t>OEZ:39270</t>
  </si>
  <si>
    <t>Pomocný spínač PS-SM1E-B11, resp.ekvivalent</t>
  </si>
  <si>
    <t>363060637</t>
  </si>
  <si>
    <t>Poznámka k položke:_x000D_
1x NO, 1x NC, bočná montáž</t>
  </si>
  <si>
    <t>94</t>
  </si>
  <si>
    <t>BE2ZAF11--</t>
  </si>
  <si>
    <t>Pomocný kontakt, čelný, 1R/Z, pre veľ. 0 a 1, resp.ekvivalent</t>
  </si>
  <si>
    <t>1166453498</t>
  </si>
  <si>
    <t xml:space="preserve">Poznámka k položke:_x000D_
SCHRACK BE2ZAF11--_x000D_
1x NO, 1x NC, čelná montáž_x000D_
Pomocný kontakt, čelný, 1R/Z, pre veľ. 0 a 1_x000D_
Príslušenstvo pomocné kontakty, Veľkosť 0_x000D_
</t>
  </si>
  <si>
    <t>95</t>
  </si>
  <si>
    <t>OEZ:39280</t>
  </si>
  <si>
    <t>Napäťová spúšť SV-SM1E-A230, resp.ekvivalent</t>
  </si>
  <si>
    <t>-225727654</t>
  </si>
  <si>
    <t>Poznámka k položke:_x000D_
Uc AC 230 V</t>
  </si>
  <si>
    <t>96</t>
  </si>
  <si>
    <t>OEZ:35681</t>
  </si>
  <si>
    <t>Kolískový prepínač MSK-001-102, resp.ekvivalent</t>
  </si>
  <si>
    <t>1154763577</t>
  </si>
  <si>
    <t>Poznámka k položke:_x000D_
Ith 16 A, Ue AC 250 V, DC 12 V, 1x prepínací kontakt, s medzipolohou</t>
  </si>
  <si>
    <t>97</t>
  </si>
  <si>
    <t>OEZ:36610</t>
  </si>
  <si>
    <t>Inštalačný stýkač RSI-20-20-A230, resp.ekvivalent</t>
  </si>
  <si>
    <t>1176291012</t>
  </si>
  <si>
    <t>Poznámka k položke:_x000D_
Ith 20 A, Uc AC 230 V, 2x zapínací kontakt</t>
  </si>
  <si>
    <t>98</t>
  </si>
  <si>
    <t>OEZ:43273</t>
  </si>
  <si>
    <t>Inštalačný stýkač RSI-32-20-A230, resp.ekvivalent</t>
  </si>
  <si>
    <t>-1579266838</t>
  </si>
  <si>
    <t>Poznámka k položke:_x000D_
Ith 32 A, Uc AC 230 V, 2x zapínací kontakt</t>
  </si>
  <si>
    <t>99</t>
  </si>
  <si>
    <t>LZDM0913--</t>
  </si>
  <si>
    <t>Stýkač 3-pólový, CUBICO mini 4kW 9A 1Z 230VAC , resp.ekvivalent</t>
  </si>
  <si>
    <t>920346551</t>
  </si>
  <si>
    <t xml:space="preserve">Poznámka k položke:_x000D_
Menovitý prúd AC-1/690V - 20A_x000D_
Menovitý prúd AC-3/400V - 9A_x000D_
Menovitý výkon AC-3/400V -  4kW_x000D_
Hlavné kontakty -  3 Z _x000D_
Zabudované pomocné kontakty -  1 Z _x000D_
Napätie cievky AC -  230V </t>
  </si>
  <si>
    <t>100</t>
  </si>
  <si>
    <t>LZDC38B3--</t>
  </si>
  <si>
    <t>Stýkač 3-pólový, CUBICO Classic 18,5kW 1Z+1R 230VAC, resp.ekvivalent</t>
  </si>
  <si>
    <t>530884703</t>
  </si>
  <si>
    <t xml:space="preserve">Poznámka k položke:_x000D_
Menovitý prúd AC-1/690V - 50A_x000D_
Menovitý prúd AC-3/400V - 38A_x000D_
Menovitý výkon AC-3/400V -  18,5kW_x000D_
Hlavné kontakty -  3 Z _x000D_
Zabudované pomocné kontakty -  1 Z + 1 R_x000D_
Napätie cievky AC -  230V </t>
  </si>
  <si>
    <t>101</t>
  </si>
  <si>
    <t>55.34.8.230.004</t>
  </si>
  <si>
    <t>Relé do pätice a plošných spojov - 55.34.8.230.0040 - 4P/7A/250V AC, resp.ekvivalent</t>
  </si>
  <si>
    <t>256</t>
  </si>
  <si>
    <t>496290586</t>
  </si>
  <si>
    <t>102</t>
  </si>
  <si>
    <t>94.04SPA</t>
  </si>
  <si>
    <t>Pätica pre rele - 94.04, resp.ekvivalent</t>
  </si>
  <si>
    <t>-930219464</t>
  </si>
  <si>
    <t>103</t>
  </si>
  <si>
    <t>094.91.3</t>
  </si>
  <si>
    <t>Vysúvacia spona pre rele - 094.91.3, resp.ekvivalent</t>
  </si>
  <si>
    <t>-1076709424</t>
  </si>
  <si>
    <t>104</t>
  </si>
  <si>
    <t>OEZ:43075</t>
  </si>
  <si>
    <t>Časový spínač astro MAA-D16-002-A230, resp.ekvivalent</t>
  </si>
  <si>
    <t>-781494104</t>
  </si>
  <si>
    <t>Poznámka k položke:_x000D_
In 16 A, Uc AC 230 V, 2x prepínací kontakt, týždenný program, šírka 2 moduly, počet kanálov 2, funkcia astro, jazyk CS, EN, DE, PL, RU, IT, FR, ES, PT, NL, DA, FI, NO, SV, TR, záloha chodu</t>
  </si>
  <si>
    <t>105</t>
  </si>
  <si>
    <t>OEZ:43073</t>
  </si>
  <si>
    <t>Časový spínač MAN-D16-002-A230, resp.ekvivalent</t>
  </si>
  <si>
    <t>-1485125299</t>
  </si>
  <si>
    <t>Poznámka k položke:_x000D_
In 16 A, Uc AC 230 V, 2x prepínací kontakt, týždenný program, šírka 2 moduly, počet kanálov 2, jazyk CS, EN, DE, PL, RU, IT, FR, ES, PT, NL, DA, FI, NO, SV, TR, záloha chodu</t>
  </si>
  <si>
    <t>106</t>
  </si>
  <si>
    <t>3842</t>
  </si>
  <si>
    <t>Termostat Elko TER-3D, 0.. +60°C, výstup 1x16A spínací, resp.ekvivalent</t>
  </si>
  <si>
    <t>761645430</t>
  </si>
  <si>
    <t xml:space="preserve">Poznámka k položke:_x000D_
Termostat Elko TER-3D, 0.. +60°C, výstup 1x16A spínac_x000D_
Jednoduchý termostat pre kontrolu a reguláciu teploty v rozmedzí 0.. +60 °C._x000D_
Použiteľný pre kontrolu teploty napr. v rozvádzačoch, kúriacich systémov, chladiacich systémov, kvapalín,chladičov, motorov, zariadení, otvorených priestorov a pod. </t>
  </si>
  <si>
    <t>107</t>
  </si>
  <si>
    <t>209970800017</t>
  </si>
  <si>
    <t>Teplotný senzor Elko TZ-12, -40.. +125°C, resp.ekvivalent</t>
  </si>
  <si>
    <t>-870450529</t>
  </si>
  <si>
    <t xml:space="preserve">Poznámka k položke:_x000D_
Teplotný senzor s vodičom 12m._x000D_
Prívodný kábel je vyrobený z vodiča VO3SS-F 2Dx0.5 mm so silikónovou izoláciou._x000D_
Teplotný rozsah: -40.. +125°C. </t>
  </si>
  <si>
    <t>108</t>
  </si>
  <si>
    <t>MGF39001--</t>
  </si>
  <si>
    <t>Analyzátor elektrických sietí NA96+, 96x96 mm, do 690V, resp.ekvivalent</t>
  </si>
  <si>
    <t>2013786192</t>
  </si>
  <si>
    <t>Poznámka k položke:_x000D_
Schrack MGF39001--_x000D_
Analyzátor elektrických sietí NA96+, 96x96 mm, do 690V_x000D_
galvanicky oddelené meracie obvody, sekundár MTP sa uzemňuje _x000D_
_x000D_
Meranie v 4kvadrantoch_x000D_
Napätie - fázové a združené napätie, minimálne a maximálne napätie vo fáze  vyššie harmonické vo fázach (do 22-tej)  _x000D_
Prúd - fázový a nulový vodič,  stredná hodnota vo fázach,  maximálna stredná hodnota vo fázach,  celkový prúd,  vyššie harmonické vo fázach (do 22-tej) _x000D_
Výkon -  celkový činný, jalový, zdanlivý, fázový činný, jalový, zdanlivý výkon, stredná hodnota,  maximálna stredná hodnota_x000D_
Účinník - celkový, v každej fáze_x000D_
Frekvencia_x000D_
Prevádzkové hodiny_x000D_
Činná práca, pozitívna v každej fáze,  negatívna celková_x000D_
Jalová práca, pozitívna v každej fáze,  negatívna celková</t>
  </si>
  <si>
    <t>109</t>
  </si>
  <si>
    <t>MGF3900S--</t>
  </si>
  <si>
    <t>Zásuvný modul pre NA96/NA96+, pamäťový, výstup RS485, resp.ekvivalent</t>
  </si>
  <si>
    <t>512735246</t>
  </si>
  <si>
    <t>Poznámka k položke:_x000D_
SCHRACK MGF3900S--_x000D_
Zásuvný modul pre NA96/NA96+, pamäťový, výstup RS485_x000D_
IF96012, protokol Modbus RTU_x000D_
Spolupracuje s IDM Evo</t>
  </si>
  <si>
    <t>110</t>
  </si>
  <si>
    <t>MGF3900E--</t>
  </si>
  <si>
    <t>Zásuvný modul pre NA96/NA96+, Ethernet, Webserver IF96015, protokol Modbus RTU, pre zapojenie so softvérom MIDAsEvo, resp.ekvivalent</t>
  </si>
  <si>
    <t>200419516</t>
  </si>
  <si>
    <t xml:space="preserve">Poznámka k položke:_x000D_
SCHRACK MGF3900E--_x000D_
 Zásuvný modul pre NA96/NA96+, Ethernet, Webserver_x000D_
IF96015, protokol Modbus RTU, pre zapojenie so softvérom MIDAsEvo_x000D_
</t>
  </si>
  <si>
    <t>111</t>
  </si>
  <si>
    <t>OEZ:43247</t>
  </si>
  <si>
    <t>Termistorové relé MMR-T1-001-A230, resp.ekvivalent</t>
  </si>
  <si>
    <t>-643486480</t>
  </si>
  <si>
    <t>Poznámka k položke:_x000D_
sledovanie teploty vinutia motora, Uc AC 230 V, 1x prepínací kontakt 8 A</t>
  </si>
  <si>
    <t>112</t>
  </si>
  <si>
    <t>MG954040-A</t>
  </si>
  <si>
    <t>Transformátor prúdu 400A/5A, 30x10mm, resp.ekvivalent</t>
  </si>
  <si>
    <t>100251466</t>
  </si>
  <si>
    <t xml:space="preserve">Poznámka k položke:_x000D_
Schrack MG954040-A_x000D_
_x000D_
Dĺžka/hĺbka 60,50mm_x000D_
Šírka 56,00mm_x000D_
Výška 80,00mm_x000D_
Hmotnosť	0,26kg_x000D_
Stratový výkon 7,00W_x000D_
Min. teplota okolia -25°C_x000D_
Max. teplota okolia	60°C_x000D_
Vstupný (primárny) prúd 400A_x000D_
Max. rozmer zberníc 30x10_x000D_
Trieda 0,5_x000D_
</t>
  </si>
  <si>
    <t>113</t>
  </si>
  <si>
    <t>XB5AVM3</t>
  </si>
  <si>
    <t>Schneider Harmony XB5-AVM3 Signálka zelená s led, resp.ekvivalent</t>
  </si>
  <si>
    <t>-544740862</t>
  </si>
  <si>
    <t>Poznámka k položke:_x000D_
Kód produktu	XB5-AVM3_x000D_
EAN kód	630000548_x000D_
Napětí	230 V_x000D_
Barva	zelená_x000D_
IP	66</t>
  </si>
  <si>
    <t>114</t>
  </si>
  <si>
    <t>XB5AVM4</t>
  </si>
  <si>
    <t>Schneider Harmony XB5-AVM4 Signálka červená s led, resp.ekvivalent</t>
  </si>
  <si>
    <t>1169295942</t>
  </si>
  <si>
    <t>Poznámka k položke:_x000D_
Kód produktu	XB5-AVM4_x000D_
EAN kód	3389110903867_x000D_
Napětí	230 V_x000D_
Barva	červená_x000D_
IP	66_x000D_
Montážny priemer 22 mm</t>
  </si>
  <si>
    <t>115</t>
  </si>
  <si>
    <t>XB5AVM5</t>
  </si>
  <si>
    <t>Schneider Harmony XB5-AVM5 Signálka oranžová s led, resp.ekvivalent</t>
  </si>
  <si>
    <t>1872978966</t>
  </si>
  <si>
    <t xml:space="preserve">Poznámka k položke:_x000D_
Výrobca 	SCHNEIDER ELECTRIC_x000D_
Typ kontrolky 	kontrolka_x000D_
Štandard prepínača 	22mm_x000D_
Výrobná séria 	Harmony XB5_x000D_
Pracovná teplota 	-25...70°C_x000D_
Podsvietenie 	ZBVM_x000D_
Rozmery montážneho otvoru 	Ø22mm_x000D_
Stupeň ochrany 	IP66_x000D_
Farba kontrolky 	oranžová_x000D_
Napájacie napätie 	230...240V AC_x000D_
Druh kontrolky 	plochá </t>
  </si>
  <si>
    <t>116</t>
  </si>
  <si>
    <t>XB5AVM1</t>
  </si>
  <si>
    <t>Schneider Harmony XB5-AVM1 Signálka biela s led, resp.ekvivalent</t>
  </si>
  <si>
    <t>-820297036</t>
  </si>
  <si>
    <t xml:space="preserve">Poznámka k položke:_x000D_
 Kontrolka; 22mm; Harmony XB5; -25÷70°C; Podsv: ZBVM; Ø22mm; IP66 _x000D_
Výrobca 	SCHNEIDER ELECTRIC	_x000D_
Typ kontrolky 	kontrolka	_x000D_
Štandard prepínača 	22mm	_x000D_
Výrobná séria 	Harmony XB5	_x000D_
Pracovná teplota 	-25...70°C_x000D_
Podsvietenie 	ZBVM	_x000D_
Rozmery montážneho otvoru 	Ø22mm_x000D_
Stupeň ochrany 	IP66_x000D_
Farba kontrolky 	biela_x000D_
Napájacie napätie 	230...240V AC_x000D_
Druh kontrolky 	plochá </t>
  </si>
  <si>
    <t>117</t>
  </si>
  <si>
    <t>XB5AD33</t>
  </si>
  <si>
    <t>Schneider Harmony XB5AD33 Prepínač otočný; stab.pol: 3; NO x2; 3A/240VAC; 0,55A/125VDC; 22mm , resp.ekvivalent</t>
  </si>
  <si>
    <t>-1565246761</t>
  </si>
  <si>
    <t xml:space="preserve">Poznámka k položke:_x000D_
 Výrobca 	SCHNEIDER ELECTRIC_x000D_
Typ prepínača 	otočný_x000D_
Usporiadanie kontaktov 	NO x2_x000D_
Zaťažiteľnosť kontaktov AC @R 	3A / 240V AC_x000D_
Zaťažiteľnosť kontaktov DC @R 	0.55A / 125V DC_x000D_
Štandard prepínača 	22mm_x000D_
Farba tlačidla 	čierna_x000D_
Podsvietenie 	nie je_x000D_
Stupeň ochrany 	IP66_x000D_
Tvar tlačidla 	zvýšený_x000D_
Vlastnosti prepínačov 	bez symbolu_x000D_
Počet všetkých polôh 	3_x000D_
Rozmery montážneho otvoru 	Ø22mm_x000D_
Výrobná séria 	Harmony XB5_x000D_
Pracovná teplota 	-25...70°C_x000D_
Označenie hmatníka 	bez popisu_x000D_
Súvisiace články 	ZBE101,   ZBE102_x000D_
Počet stabilných polôh 	3 </t>
  </si>
  <si>
    <t>118</t>
  </si>
  <si>
    <t>ZBY 2101</t>
  </si>
  <si>
    <t>Nosič štítku HARMONY ZBY-2101 čierne poz.čistý , resp.ekvivalent</t>
  </si>
  <si>
    <t>-1707839614</t>
  </si>
  <si>
    <t>Poznámka k položke:_x000D_
 Výrobca 	SCHNEIDER ELECTRIC_x000D_
Nosiče štítkov, 30 x 40 mm,  pre štítok 8 x 27 mm</t>
  </si>
  <si>
    <t>119</t>
  </si>
  <si>
    <t>ZB5AZ101</t>
  </si>
  <si>
    <t>Schneider Harmony ZB5AZ101 spínacia jednotka, resp.ekvivalent</t>
  </si>
  <si>
    <t>128</t>
  </si>
  <si>
    <t>-958271592</t>
  </si>
  <si>
    <t>Poznámka k položke:_x000D_
1xNO kontakt_x000D_
pre XB5 sériu</t>
  </si>
  <si>
    <t>120</t>
  </si>
  <si>
    <t>XB5KSM</t>
  </si>
  <si>
    <t>Schneider Harmony XB5KSM zvukový signalizátor, resp.ekvivalent</t>
  </si>
  <si>
    <t>2007883746</t>
  </si>
  <si>
    <t>Poznámka k položke:_x000D_
 Výrobca 	SCHNEIDER ELECTRIC 	_x000D_
Typ príslušenstva k prepínačom 	zvukový signalizátor 	_x000D_
Štandard prepínača 	22mm 	_x000D_
Napájacie napätie 	230...240V AC 	_x000D_
Výrobná séria 	XB4, XB5 	_x000D_
Rozmery montážneho otvoru 	Ø22mm 	_x000D_
Spôsob signalizácie 	bzučiak 	_x000D_
Intenzita zvuku 	85dB_x000D_
IP40 conforming to IEC 60529</t>
  </si>
  <si>
    <t>121</t>
  </si>
  <si>
    <t>ZB5AC4</t>
  </si>
  <si>
    <t>Hlavica s hríbom pre tlačidlo Ø22 - ZB5-AC4 - s návratom - červená, resp.ekvivalent</t>
  </si>
  <si>
    <t>518270257</t>
  </si>
  <si>
    <t>122</t>
  </si>
  <si>
    <t>ZB5AZ009</t>
  </si>
  <si>
    <t>Montážny prvok ZB5AZ009; 22mm; Harmony XB5; na čelný panel, resp.ekvivalent</t>
  </si>
  <si>
    <t>1166708096</t>
  </si>
  <si>
    <t>123</t>
  </si>
  <si>
    <t>M22-XGPV</t>
  </si>
  <si>
    <t>Ochranná manžeta pre núdzové tlačidlo EATON ELECTRIC M22-XGPV, resp.ekvivalent</t>
  </si>
  <si>
    <t>1399829974</t>
  </si>
  <si>
    <t xml:space="preserve">Poznámka k položke:_x000D_
Výrobca: EATON ELECTRIC 	_x000D_
Typ príslušenstva k prepínačom: ochranná manžeta 	_x000D_
Štandard prepínača: 22mm 	_x000D_
Použitie pre bezpečnostné tlačidlá_x000D_
</t>
  </si>
  <si>
    <t>124</t>
  </si>
  <si>
    <t>8595090535720</t>
  </si>
  <si>
    <t>Ochrana napájacieho vedenia 230 V/50 Hz  kombinované zvodiče SPD typ 1 a 2 (B+C)  pre sieť TN-C,TN-S, TT, IT  FLP-B+C MAXI VS/3+1</t>
  </si>
  <si>
    <t>-1285107468</t>
  </si>
  <si>
    <t xml:space="preserve">Poznámka k položke:_x000D_
Saltek  FLP-B+C MAXI VS/3+1_x000D_
100 kA (10/350)/4 póly, kombinovaný zvodič B+C_x000D_
25 kA (10/350)/1 pól_x000D_
vyberateľný modul, optická signalizácia poruchy, možnosť blokácie modulu, diaľková signalizácia poruchy_x000D_
zostava trojpólového velmi výkonného kombinovaného zvodiča bleskových prúdov a uzatvoreného výkonného iskriska zapojených v móde 3+1, určený k inštalácii do rozvodov nn, na rozhraní zón LPZ 0 a LPZ 1, predovšetkým do hlavných rozvádzačov, k ochrane proti účinkom prepätia pri priamom i nepriamom údere blesku. Vhodný pre rodinné domy, administrativne a priemyselné objekty, popr. do podružných rozvádzačov rozľahlých objektov._x000D_
_x000D_
_x000D_
</t>
  </si>
  <si>
    <t>125</t>
  </si>
  <si>
    <t>SI016220--</t>
  </si>
  <si>
    <t>Zbernica Cu, 30x5 mm l=2,4m, resp.ekvivalent</t>
  </si>
  <si>
    <t>729475284</t>
  </si>
  <si>
    <t xml:space="preserve">Poznámka k položke:_x000D_
Štandardné medené prípojnice 450 A, 30 x 5mm, pocínovane,_x000D_
dĺžka 2,4m _x000D_
</t>
  </si>
  <si>
    <t>126</t>
  </si>
  <si>
    <t>10005806.00</t>
  </si>
  <si>
    <t>Prepojovací mostík - farba modrá SEZ DK 7/N, resp.ekvivalent</t>
  </si>
  <si>
    <t>1284482986</t>
  </si>
  <si>
    <t xml:space="preserve">Poznámka k položke:_x000D_
Prepojovací mostík - farba modrá SEZ DK 7/N_x000D_
Počet svoriek: 7_x000D_
Prúd: 63 A_x000D_
Napätie: 660 V_x000D_
Max. prierez vodiča (mm2): 16 mm2 pevný/10 mm2 lanko_x000D_
Skrutky mostíkov: M5_x000D_
Norma: STN EN 60947-7-1_x000D_
</t>
  </si>
  <si>
    <t>127</t>
  </si>
  <si>
    <t>10005809.00</t>
  </si>
  <si>
    <t>Prepojovací mostík - farba modrá SEZ DK 12/N, resp.ekvivalent</t>
  </si>
  <si>
    <t>-278802863</t>
  </si>
  <si>
    <t xml:space="preserve">Poznámka k položke:_x000D_
Prepojovací mostík - farba modrá SEZ DK 12/N_x000D_
Počet svoriek: 12_x000D_
Prúd: 63 A_x000D_
Napätie: 660 V_x000D_
Max. prierez vodiča (mm2): 16 mm2 pevný/10 mm2 lanko_x000D_
Skrutky mostíkov: M5_x000D_
Norma: STN EN 60947-7-1_x000D_
</t>
  </si>
  <si>
    <t>10004223.00</t>
  </si>
  <si>
    <t>Radová svornica SEZ DK RS 10/2 - sivá, resp. ekvivalent</t>
  </si>
  <si>
    <t>1178508976</t>
  </si>
  <si>
    <t xml:space="preserve">Poznámka k položke:_x000D_
Radová svornica SEZ DK RS 10/2 - sivá_x000D_
Prúd: 61 A_x000D_
Napätie: 800 V_x000D_
IP: 20_x000D_
Max. prierez vodiča (mm2): 0,35 ÷ 10 mm2 pevný/0,5 ÷ 6 mm2 lanko_x000D_
_x000D_
</t>
  </si>
  <si>
    <t>129</t>
  </si>
  <si>
    <t>10002873.00</t>
  </si>
  <si>
    <t>Radová svornica SEZ DK RS 10/1 - modrá, resp.ekvivalent</t>
  </si>
  <si>
    <t>-431984573</t>
  </si>
  <si>
    <t xml:space="preserve">Poznámka k položke:_x000D_
Radová svornica SEZ DK RS 10/1 - modrá_x000D_
Prúd: 61 A_x000D_
Napätie: 800 V_x000D_
IP: 20_x000D_
Max. prierez vodiča (mm2): 0,35 ÷ 10 mm2 pevný/0,5 ÷ 6 mm2 lanko_x000D_
obj.č. 10002873.00_x000D_
</t>
  </si>
  <si>
    <t>130</t>
  </si>
  <si>
    <t>10007255.00</t>
  </si>
  <si>
    <t>Radová svornica SEZ DK RS 10/4 - zelená, resp.ekvivalent</t>
  </si>
  <si>
    <t>-2109468966</t>
  </si>
  <si>
    <t xml:space="preserve">Poznámka k položke:_x000D_
Radová svornica SEZ DK RS 10/4 - zelená_x000D_
Prúd: 61 A_x000D_
Napätie: 800 V_x000D_
IP: 20_x000D_
Max. prierez vodiča (mm2): 0,35 ÷ 10 mm2 pevný/0,5 ÷ 6 mm2 lanko_x000D_
obj.č. 10007255.00_x000D_
</t>
  </si>
  <si>
    <t>131</t>
  </si>
  <si>
    <t>10007256.00</t>
  </si>
  <si>
    <t>Radová svornica SEZ DK RS 25/4 - zelená, resp.ekvivalent</t>
  </si>
  <si>
    <t>1772380299</t>
  </si>
  <si>
    <t xml:space="preserve">Poznámka k položke:_x000D_
Radová svornica SEZ DK RS 25/4 - zelená_x000D_
Prúd: 101 A_x000D_
Napätie: 800 V_x000D_
Max. prierez vodiča (mm2): 1,5 ÷ 25 mm2 pevný/2,5 ÷ 16 mm2 lanko_x000D_
_x000D_
</t>
  </si>
  <si>
    <t>132</t>
  </si>
  <si>
    <t>10004230.00</t>
  </si>
  <si>
    <t>Príložka SEZ DK PRS/2 - sivá, resp. ekvivalent</t>
  </si>
  <si>
    <t>-554873217</t>
  </si>
  <si>
    <t xml:space="preserve">Poznámka k položke:_x000D_
PRÍLOŽKA PRE RADOVÉ SVORNICE RS 2,5 až RS10_x000D_
Príložka SEZ DK PRS/2 - sivá_x000D_
_x000D_
_x000D_
</t>
  </si>
  <si>
    <t>133</t>
  </si>
  <si>
    <t>10002759.00</t>
  </si>
  <si>
    <t>Príložka SEZ DK PRS/1 - modrá, resp.ekvivalent</t>
  </si>
  <si>
    <t>-1826220448</t>
  </si>
  <si>
    <t xml:space="preserve">Poznámka k položke:_x000D_
PRÍLOŽKA PRE RADOVÉ SVORNICE RS 2,5 až RS10_x000D_
Príložka SEZ DK PRS/1 - modrá_x000D_
obj.č. 10002759.00_x000D_
_x000D_
</t>
  </si>
  <si>
    <t>134</t>
  </si>
  <si>
    <t>10004231.00</t>
  </si>
  <si>
    <t>Príložka SEZ DK PRS/3 - žltá, resp.ekvivalent</t>
  </si>
  <si>
    <t>1448418651</t>
  </si>
  <si>
    <t xml:space="preserve">Poznámka k položke:_x000D_
PRÍLOŽKA PRE RADOVÉ SVORNICE RS 2,5 až RS10_x000D_
Príložka SEZ DK PRS/3 - žltá_x000D_
obj.č. 10004231.00_x000D_
_x000D_
</t>
  </si>
  <si>
    <t>135</t>
  </si>
  <si>
    <t>10004233.00</t>
  </si>
  <si>
    <t>Príložka SEZ DK PRS 25/3 - žltá, resp.ekvivalent</t>
  </si>
  <si>
    <t>1309144580</t>
  </si>
  <si>
    <t xml:space="preserve">Poznámka k položke:_x000D_
PRÍLOŽKA PRE RADOVÉ SVORNICE RS25_x000D_
Príložka SEZ DK PRS 25/3 - žltá_x000D_
_x000D_
</t>
  </si>
  <si>
    <t>136</t>
  </si>
  <si>
    <t>10001477.00</t>
  </si>
  <si>
    <t>Koncová zvierka SEZ DK RSD-88, resp. ekvivalent</t>
  </si>
  <si>
    <t>-343666628</t>
  </si>
  <si>
    <t xml:space="preserve">Poznámka k položke:_x000D_
KONCOVÁ ZVIERKA PRE RADOVÉ SVORNICE RS25_x000D_
SEZ DK RSD-88_x000D_
_x000D_
</t>
  </si>
  <si>
    <t>137</t>
  </si>
  <si>
    <t>10002822.00</t>
  </si>
  <si>
    <t>Prepojovací mostík pre 2 svornice + skrutky SEZ DK P 10/2, resp. ekvivalent</t>
  </si>
  <si>
    <t>921052241</t>
  </si>
  <si>
    <t xml:space="preserve">Poznámka k položke:_x000D_
Prepojovací mostík pre 2 svornice + skrutky pre RS10_x000D_
SEZ DK P 10/2_x000D_
_x000D_
</t>
  </si>
  <si>
    <t>21-M1</t>
  </si>
  <si>
    <t>Elektromontáže - rozvádzač RH</t>
  </si>
  <si>
    <t>138</t>
  </si>
  <si>
    <t>K</t>
  </si>
  <si>
    <t>2101900031</t>
  </si>
  <si>
    <t>Montáž oceľoplechovej rozvodnice do váhy 1000 kg</t>
  </si>
  <si>
    <t>1470749400</t>
  </si>
  <si>
    <t>Poznámka k položke:_x000D_
Vrátane osadenia výzbroje, ukončenia a zapojenia kabeláže, atest</t>
  </si>
  <si>
    <t>D11</t>
  </si>
  <si>
    <t>Rozvádzač HR-TR - úprava + napojenie RH</t>
  </si>
  <si>
    <t>139</t>
  </si>
  <si>
    <t>K00010807</t>
  </si>
  <si>
    <t>Kábel NAYY-J 4x240 mm2 SM, resp. ekvivalent</t>
  </si>
  <si>
    <t>m</t>
  </si>
  <si>
    <t>-1950617831</t>
  </si>
  <si>
    <t>Poznámka k položke:_x000D_
Zemný kábel NAYY-J 4x240 mm&amp;sup2 SM s PVC izoláciou a PVC plášťom; 0.6/1 kV</t>
  </si>
  <si>
    <t>140</t>
  </si>
  <si>
    <t>OEZ:43339</t>
  </si>
  <si>
    <t>Poistkový odpínač FSD1-33-LW, resp. ekvivalent</t>
  </si>
  <si>
    <t>-543931505</t>
  </si>
  <si>
    <t>Poznámka k položke:_x000D_
Ie 250 A (400 A/ZP1), Ue 690 V, 3-pól. ovládanie, veľkosť 1, svorky s V príznakmi</t>
  </si>
  <si>
    <t>141</t>
  </si>
  <si>
    <t>OEZ:00021</t>
  </si>
  <si>
    <t>Izolačný kryt V-strmeňa 4834SK, resp. ekvivalent</t>
  </si>
  <si>
    <t>-1332349469</t>
  </si>
  <si>
    <t>Poznámka k položke:_x000D_
pre 5845</t>
  </si>
  <si>
    <t>142</t>
  </si>
  <si>
    <t>OEZ:47973</t>
  </si>
  <si>
    <t>V-strmeň CS-FS123-AL, resp. ekvivalent</t>
  </si>
  <si>
    <t>488966232</t>
  </si>
  <si>
    <t>Poznámka k položke:_x000D_
sm 35 ÷ -240 mm2, so 35 ÷ 300 mm2, rm 16 ÷ 185 mm2, re 16 ÷ 240 mm2, inbus</t>
  </si>
  <si>
    <t>143</t>
  </si>
  <si>
    <t>OEZ:43560</t>
  </si>
  <si>
    <t>Veko pre paralelný vývod OD-FSD12-VP, resp. ekvivalent</t>
  </si>
  <si>
    <t>-601921021</t>
  </si>
  <si>
    <t>Poznámka k položke:_x000D_
pre FSD1,2</t>
  </si>
  <si>
    <t>144</t>
  </si>
  <si>
    <t>OEZ:43557</t>
  </si>
  <si>
    <t>Signalizácia stavu poistkových vložiek OD-FSD123-S, resp. ekvivalent</t>
  </si>
  <si>
    <t>1058164867</t>
  </si>
  <si>
    <t>Poznámka k položke:_x000D_
prepínací kontakt, pre FSD1,2,3</t>
  </si>
  <si>
    <t>145</t>
  </si>
  <si>
    <t>OEZ:43563</t>
  </si>
  <si>
    <t>Tiahla trojpolového ovládania OD-FSD123-TL, resp. ekvivalent</t>
  </si>
  <si>
    <t>2016096267</t>
  </si>
  <si>
    <t>Poznámka k položke:_x000D_
pre FSD1-31,FSD2-31,FSD3-31</t>
  </si>
  <si>
    <t>146</t>
  </si>
  <si>
    <t>OEZ:40439</t>
  </si>
  <si>
    <t>Nožové poistkové vložky PNA1 160A gG, resp. ekvivalent</t>
  </si>
  <si>
    <t>2140160114</t>
  </si>
  <si>
    <t>Poznámka k položke:_x000D_
Un AC 500 V / DC 440 V, veľkosť 1, gG - charakteristika pre všeobecné použitie, Cd/Pb free</t>
  </si>
  <si>
    <t>147</t>
  </si>
  <si>
    <t>5575</t>
  </si>
  <si>
    <t>Výstražná fólia - 330x0,1mm/100m</t>
  </si>
  <si>
    <t>-1820276101</t>
  </si>
  <si>
    <t>148</t>
  </si>
  <si>
    <t>DEKAB 250/2 PVC C</t>
  </si>
  <si>
    <t>Krycia káblová doska do výkopu DEKAB 250/2 PVC červená 1m, resp.ekvivalent</t>
  </si>
  <si>
    <t>-695957317</t>
  </si>
  <si>
    <t>21-M11</t>
  </si>
  <si>
    <t>Elektromontáže - rozvádzač HR-TR</t>
  </si>
  <si>
    <t>149</t>
  </si>
  <si>
    <t>210100107.S</t>
  </si>
  <si>
    <t>Ukončenie Cu a Al drôtov a lán včítane zapojenie, jedna žila, vodič s prierezom do 240 mm2</t>
  </si>
  <si>
    <t>-255383219</t>
  </si>
  <si>
    <t>150</t>
  </si>
  <si>
    <t>210120103.S</t>
  </si>
  <si>
    <t>Poistka nožová veľkost 1 do 250 A 500 V</t>
  </si>
  <si>
    <t>-584560960</t>
  </si>
  <si>
    <t>151</t>
  </si>
  <si>
    <t>21027129201</t>
  </si>
  <si>
    <t>Úprava v rozvádzači TR</t>
  </si>
  <si>
    <t>-55734123</t>
  </si>
  <si>
    <t>Poznámka k položke:_x000D_
vrátane prepojov a montáže, podružného materiálu</t>
  </si>
  <si>
    <t>21-M112</t>
  </si>
  <si>
    <t>Zemné práce - HR</t>
  </si>
  <si>
    <t>152</t>
  </si>
  <si>
    <t>210902222.S</t>
  </si>
  <si>
    <t>Kábel hliníkový silový uložený pevne 1-AYKY 0,6/1 kV 4x240 pre vonkajšie práce</t>
  </si>
  <si>
    <t>-329845991</t>
  </si>
  <si>
    <t>153</t>
  </si>
  <si>
    <t>3457100055000</t>
  </si>
  <si>
    <t>Rúrka ohybná dvojplášťová HDPE, KOPOFLEX BA KF 09110 BA, D 110, KOPOS</t>
  </si>
  <si>
    <t>-238229592</t>
  </si>
  <si>
    <t>Poznámka k položke:_x000D_
Balenie: 50 m</t>
  </si>
  <si>
    <t>154</t>
  </si>
  <si>
    <t>210010154.S</t>
  </si>
  <si>
    <t>Rúrka ohybná elektroinštalačná z HDPE, D 110 uložená pevne</t>
  </si>
  <si>
    <t>-1253391991</t>
  </si>
  <si>
    <t>155</t>
  </si>
  <si>
    <t>460200264.S</t>
  </si>
  <si>
    <t>Hĺbenie káblovej ryhy ručne 50 cm širokej a 80 cm hlbokej, v zemine triedy 4</t>
  </si>
  <si>
    <t>-879754157</t>
  </si>
  <si>
    <t>156</t>
  </si>
  <si>
    <t>460420325</t>
  </si>
  <si>
    <t>Zriadenie kábl. lôžka z preos. zem. so zakrytím bet. dosk. 50x20x4 cm kladenými v smere kábla</t>
  </si>
  <si>
    <t>-825752636</t>
  </si>
  <si>
    <t>157</t>
  </si>
  <si>
    <t>5833110300</t>
  </si>
  <si>
    <t>Kamenivo ťažené drobné 0-1 n</t>
  </si>
  <si>
    <t>t</t>
  </si>
  <si>
    <t>-1679056482</t>
  </si>
  <si>
    <t>158</t>
  </si>
  <si>
    <t>460490012.S</t>
  </si>
  <si>
    <t>Rozvinutie a uloženie výstražnej fólie z PE do ryhy, šírka do 33 cm</t>
  </si>
  <si>
    <t>481089265</t>
  </si>
  <si>
    <t>159</t>
  </si>
  <si>
    <t>460120002</t>
  </si>
  <si>
    <t>Zásyp jamy so zhutnením a s úpravou povrchu, zemina triedy 3 - 4</t>
  </si>
  <si>
    <t>m3</t>
  </si>
  <si>
    <t>-300204656</t>
  </si>
  <si>
    <t>D5</t>
  </si>
  <si>
    <t>Svetelné obvody</t>
  </si>
  <si>
    <t>160</t>
  </si>
  <si>
    <t>8596099001704</t>
  </si>
  <si>
    <t>LED SVIETIDLO NÁSTENNÉ/ STROPNÉ, MODUS PL2500M1N4ND/P2,5; úzký korpus 1275mm, LED 840, korpus PE, opálový PC kryt, IP65, zdroj 700mA, průběžná montáž 2,5mm, resp.ekvivalent</t>
  </si>
  <si>
    <t>-1023928462</t>
  </si>
  <si>
    <t>Poznámka k položke:_x000D_
Označenie A_x000D_
číslo produktu: PL2500M1N4ND/P2,5</t>
  </si>
  <si>
    <t>161</t>
  </si>
  <si>
    <t>8596099001698</t>
  </si>
  <si>
    <t>LED SVIETIDLO NÁSTENNÉ/ STROPNÉ, MODUS PL3500L1N4ND/P2,5; úzký korpus 1575mm, LED 840, korpus PE, opálový PC kryt, IP65, zdroj 700mA, průběžná montáž 2,5mm, resp.ekvivalent</t>
  </si>
  <si>
    <t>-692061077</t>
  </si>
  <si>
    <t>Poznámka k položke:_x000D_
Označenie _x000D_
číslo produktu: PL3500L1N4ND/P2,5</t>
  </si>
  <si>
    <t>162</t>
  </si>
  <si>
    <t>8596099062736</t>
  </si>
  <si>
    <t>LED SVIETIDLO NÁSTENNÉ/ STROPNÉ, MODUS PL5000M2W4ND/P1/2,5; široký korpus 1275mm, LED 840, korpus PE, opálový PC kryt,  IP65,  zdroj 1400mA, průběžná montáž 1f 2,5mm, prisadené, resp.ekvivalent</t>
  </si>
  <si>
    <t>-47421582</t>
  </si>
  <si>
    <t>Poznámka k položke:_x000D_
Označenie _x000D_
číslo produktu: PL5000M2W4ND/P1/2,5</t>
  </si>
  <si>
    <t>163</t>
  </si>
  <si>
    <t>8596099001773</t>
  </si>
  <si>
    <t>LED SVIETIDLO NÁSTENNÉ/ STROPNÉ, MODUS PL7000L2W4ND/P2,5; široký korpus 1575mm, LED 840, korpus PE, opálový PC kryt,  IP65,  zdroj 1200mA, průběžná montáž 1f 2,5mm, prisadené, resp.ekvivalent</t>
  </si>
  <si>
    <t>-445406623</t>
  </si>
  <si>
    <t>Poznámka k položke:_x000D_
Označenie _x000D_
číslo produktu: PL7000L2W4ND/P2,5</t>
  </si>
  <si>
    <t>164</t>
  </si>
  <si>
    <t>8596099025236</t>
  </si>
  <si>
    <t>LED SVIETIDLO NÁSTENNÉ - REFLEKTOR, MODUS RX120AS4/ND, MODUS RX120, asymetrická optika, 4000K LED, CRI 80, resp.ekvivalent</t>
  </si>
  <si>
    <t>1947504105</t>
  </si>
  <si>
    <t xml:space="preserve">Poznámka k položke:_x000D_
Označenie: B_x000D_
číslo produktu: RX120AS4/ND_x000D_
</t>
  </si>
  <si>
    <t>165</t>
  </si>
  <si>
    <t>LIPK0002</t>
  </si>
  <si>
    <t>LED SVIETIDLO STROPNÉ/ PRISADENÉ, SCHRACK Trinity LIPK0002 LED Maia Round 330 30W/24W, 3000/ 2400lm, 3K/4K IP54 biele, okrúhle, resp.ekvivalent</t>
  </si>
  <si>
    <t>-438283800</t>
  </si>
  <si>
    <t>Poznámka k položke:_x000D_
Označenie: C_x000D_
číslo produktu: LIPK0002</t>
  </si>
  <si>
    <t>166</t>
  </si>
  <si>
    <t>LITP0023-A</t>
  </si>
  <si>
    <t>LED SVIETIDLO ZÁPUSTNE/ PRISADENÉ/ ZÁVESNE, SCHRACK Trinity LITP0023 LED Lano 4 33W 840 3960lm 850mA M1200 UGR19 s mikropri.dif., zdroj DALI, resp.ekvivalent</t>
  </si>
  <si>
    <t>1045526557</t>
  </si>
  <si>
    <t xml:space="preserve">Poznámka k položke:_x000D_
Označenie: D_x000D_
číslo produktu: LITP0023-A_x000D_
</t>
  </si>
  <si>
    <t>167</t>
  </si>
  <si>
    <t>LITP0030-A</t>
  </si>
  <si>
    <t>LED napájač DALI-2 33W 850mA stmievateľný pre Lano 4, resp. ekvivalent</t>
  </si>
  <si>
    <t>830783372</t>
  </si>
  <si>
    <t>Poznámka k položke:_x000D_
Pre svietidlo D_x000D_
LITP0023</t>
  </si>
  <si>
    <t>168</t>
  </si>
  <si>
    <t>LIMK002</t>
  </si>
  <si>
    <t>Stropný montážny rám pre LED panely série Lano 4 M1200, resp.ekvivalent</t>
  </si>
  <si>
    <t>1132617302</t>
  </si>
  <si>
    <t>Poznámka k položke:_x000D_
Pre svietidlo D_x000D_
LITP0023 a LITP0021</t>
  </si>
  <si>
    <t>169</t>
  </si>
  <si>
    <t>OZN/ECL/1W/C/3/SA</t>
  </si>
  <si>
    <t>MODUS ECONOMIC LED SA, 3 hod, 1W, IP65, univ. piktogram , svietidlo núdzoveho osvetlenia s akumulátorom, resp.ekvivalent</t>
  </si>
  <si>
    <t>1333103883</t>
  </si>
  <si>
    <t>Poznámka k položke:_x000D_
ECONOMIC LED SA, 3 hod, IP65, univ. piktogram_x000D_
Môže byť zapojené v režime stále svietiace SA aj svietiace pri výpadku SE</t>
  </si>
  <si>
    <t>170</t>
  </si>
  <si>
    <t>OZN/HHP/6x1W/B/3/</t>
  </si>
  <si>
    <t>MODUS HELIOS HHP 6x1W LED  920 lm PREMIUM IP65 3h , svítící při výpadku, čirý kryt , autotest, resp.ekvivalent</t>
  </si>
  <si>
    <t>370810559</t>
  </si>
  <si>
    <t xml:space="preserve">Poznámka k položke:_x000D_
OZN/HHP/6x1W/B/3/SE/AT/TR_x000D_
</t>
  </si>
  <si>
    <t>171</t>
  </si>
  <si>
    <t>5902448994413</t>
  </si>
  <si>
    <t>AXN, OZN/AXENU/1W/E/1/SE/X/WH 1W IP42 1hod, svietidlo núdzoveho osvetlenia s akumulátorom</t>
  </si>
  <si>
    <t>726599097</t>
  </si>
  <si>
    <t>Poznámka k položke:_x000D_
Modus AXN_x000D_
OZN/AXENU/1W/E/1/SE/X/WH_x000D_
AXN univerzální optika,1W LED 130 lm BASIC IP42 1h , svítící při výpadku,  bílé</t>
  </si>
  <si>
    <t>172</t>
  </si>
  <si>
    <t>OZN/ODB/3x1W/B/1/</t>
  </si>
  <si>
    <t>OUTDOOR LED, OZN/AXENU/1W/E/1/SE/X/WH 3W IP66 1hod, svietidlo núdzoveho osvetlenia s akumulátorom</t>
  </si>
  <si>
    <t>-1723728358</t>
  </si>
  <si>
    <t>Poznámka k položke:_x000D_
MODUS OUTDOOR LED_x000D_
OZN/ODB/3x1W/B/1/SA/AT/WH_x000D_
OUTDOOR 3x1W LED  360 lm PREMIUM IP66 1h , stále svítící / svítící při výpadku, autotest, bílé</t>
  </si>
  <si>
    <t>173</t>
  </si>
  <si>
    <t>137.3311P</t>
  </si>
  <si>
    <t>SPÍNAČ "STLAČ" SCAME PROTECTA 137.3311P, resp.ekvivalent</t>
  </si>
  <si>
    <t>-1135163093</t>
  </si>
  <si>
    <t xml:space="preserve">Poznámka k položke:_x000D_
SPÍNAČ 137.3311P_x000D_
Zap.tlač.ovládač STLAC 10A PO_x000D_
Pre ovládanie zvinovacej plachty (2ks, ovládanie hore a dole), pred montážov a zapojením nutné overiť spôsob ovládania a požiadavky na napájanie!_x000D_
</t>
  </si>
  <si>
    <t>174</t>
  </si>
  <si>
    <t>137.3212</t>
  </si>
  <si>
    <t>Striedavý prepínač rad.6 20A SCAME PROTECTA 137.3212, resp.ekvivalent</t>
  </si>
  <si>
    <t>1571644865</t>
  </si>
  <si>
    <t>Poznámka k položke:_x000D_
Striedavý prepína 137.3212_x000D_
Kód produktu: 137.3212 (Vypínače)_x000D_
Striedavý prepínač rad.6 20A</t>
  </si>
  <si>
    <t>175</t>
  </si>
  <si>
    <t>137.3222</t>
  </si>
  <si>
    <t>Dvojitý striedavý prepínač rad.6 20A SCAME PROTECTA 137.3222, resp.ekvivalent</t>
  </si>
  <si>
    <t>1022461610</t>
  </si>
  <si>
    <t>Poznámka k položke:_x000D_
DVOJPÓLOVÝ SPÍNAČ 137.3222_x000D_
Kód produktu: 137.3222 (Vypínače)_x000D_
Dvojitý striedavý prepínač rad.6 20A</t>
  </si>
  <si>
    <t>176</t>
  </si>
  <si>
    <t>137.101</t>
  </si>
  <si>
    <t>Krabica pre 1 spínač na omietku SCAME PROTECTA 137.101, resp.ekvivalent</t>
  </si>
  <si>
    <t>1813145865</t>
  </si>
  <si>
    <t>177</t>
  </si>
  <si>
    <t>137.102</t>
  </si>
  <si>
    <t>Krabica pre 2 spínače na omietku SCAME PROTECTA 137.102, resp.ekvivalent</t>
  </si>
  <si>
    <t>-1055860233</t>
  </si>
  <si>
    <t>178</t>
  </si>
  <si>
    <t>069740</t>
  </si>
  <si>
    <t>Čidlo pohybu - LEGRAND Plexo 069740 - 360° stropné - sivá - IP55, resp.ekvivalent</t>
  </si>
  <si>
    <t>2113023266</t>
  </si>
  <si>
    <t>Poznámka k položke:_x000D_
LEGRAND - Plexo - 0 697 40 - PIR SENZ. 360°, SIV. IP55_x000D_
Kód    069740_x000D_
EAN    3245060697402_x000D_
Možnosť nástennej a stropnej montáže</t>
  </si>
  <si>
    <t>179</t>
  </si>
  <si>
    <t>3558A-A651 C</t>
  </si>
  <si>
    <t xml:space="preserve">Kryt spínača 1, 6, 7, 1/0, 6/0 3558A-A651 C slonová kosť </t>
  </si>
  <si>
    <t>-371440067</t>
  </si>
  <si>
    <t>180</t>
  </si>
  <si>
    <t>3558A-A652 C</t>
  </si>
  <si>
    <t xml:space="preserve">Kryt spínača delený 5, 6+6, 1/0+1/0 3558A-A652 C slonová kosť </t>
  </si>
  <si>
    <t>1971375521</t>
  </si>
  <si>
    <t>181</t>
  </si>
  <si>
    <t>3294A-A123 C</t>
  </si>
  <si>
    <t>Kryt stmievača s otočným ovládaním, 3294A-A123 C slonová kosť , resp.ekvivalent</t>
  </si>
  <si>
    <t>-460000955</t>
  </si>
  <si>
    <t>182</t>
  </si>
  <si>
    <t>3559-A06345</t>
  </si>
  <si>
    <t>Prístroj prepínača 6, 6So 3559-A06345</t>
  </si>
  <si>
    <t>1535475720</t>
  </si>
  <si>
    <t>183</t>
  </si>
  <si>
    <t>3559-A52345</t>
  </si>
  <si>
    <t>Prístroj prepínača 6+6 3559-A52345</t>
  </si>
  <si>
    <t>1446365937</t>
  </si>
  <si>
    <t>184</t>
  </si>
  <si>
    <t>6599-0-2988</t>
  </si>
  <si>
    <t>Prístroj stmievača DALI pre otočné ovládanie a tlačidlové spínanie, ABB 6599-0-2988, resp.ekvivalent</t>
  </si>
  <si>
    <t>-1902409819</t>
  </si>
  <si>
    <t xml:space="preserve">Poznámka k položke:_x000D_
Stmívač výkonový pro stmívání až 64 zařízení DALI se zvýšenou citlivostí nastavení jasu při pomalém otáčení. Má integrovanou orientační LED, nelze pro designovou řadu Impuls. Elektronická ochrana před zkratem a přetížením. Maximální délka kabelového vedení je 300m s průřezem žil od 1,5-2,5mm². Stisknutím tlačítka zapnete potenciometr a otáčením vlevo nebo vpravo regulujete úroveň nastavení jasu, tedy výkon osvětlovací soustavy. Úroveň jasu při zapnutí krátkým stiskem, je bez jiného nastavení naposledy použitá hladina. Minimální hodnota úrovně jasu je řednastavená nebo se dá předvolit. V aktivním režimu přístroj slouží jako napájecí zdroj DALI sběrnice 15,5V DC/75mA až pro 37ks DALI driverů. Při paralelním zapojení tří aktivních potenciometrů, lze napájet až 111 DALI driverů bez nutnosti dalších komponentů v Dali systému. V pasivním režimu se přístroj chová jako přídavná ovládací jednotka._x000D_
_x000D_
_x000D_
4vodičové připojení (v pasivním režimu 2vodičové)_x000D_
Typové číslo: 2117/11 U-500_x000D_
_x000D_
Přístroj není vhodný pro kombinaci s jinými snímači DALI._x000D_
</t>
  </si>
  <si>
    <t>185</t>
  </si>
  <si>
    <t>3901A-B10 C</t>
  </si>
  <si>
    <t xml:space="preserve">Rámček jednonásobný 3901A-B10 C slonová kosť </t>
  </si>
  <si>
    <t>286522234</t>
  </si>
  <si>
    <t>186</t>
  </si>
  <si>
    <t>3901A-B20 C</t>
  </si>
  <si>
    <t xml:space="preserve">Rámček dvojnásobný 3901A-B20 C slonová kosť </t>
  </si>
  <si>
    <t>1578678460</t>
  </si>
  <si>
    <t>187</t>
  </si>
  <si>
    <t>3901A-B30 C</t>
  </si>
  <si>
    <t xml:space="preserve">Rámček trojnásobný 3901A-B30 C slonová kosť </t>
  </si>
  <si>
    <t>1966018769</t>
  </si>
  <si>
    <t>188</t>
  </si>
  <si>
    <t>221-413</t>
  </si>
  <si>
    <t>Svorka WAGO 221-413 - 3x0,2-4mm2 - 32A/450V, resp. ekvivalent</t>
  </si>
  <si>
    <t>-1484432206</t>
  </si>
  <si>
    <t>Poznámka k položke:_x000D_
WAGO 221 - Spojovacia svorka COMPACT - Pre všetky druhy vodičov_x000D_
 - Menovitý prúd: 32A_x000D_
- Menovité napätie: 450V_x000D_
- Plochá konštrukcia_x000D_
- Ľahšia manipulácia_x000D_
- Pevný aj lankový vodič do 4mm2_x000D_
- Dva skúšobné otvory_x000D_
- Individuálne kombinovateľné prierezy a druhy vodičov</t>
  </si>
  <si>
    <t>189</t>
  </si>
  <si>
    <t>221-415</t>
  </si>
  <si>
    <t>Svorka WAGO 221-415 - 5x0,2-4mm2 - 32A/450V, resp. ekvivalent</t>
  </si>
  <si>
    <t>471709944</t>
  </si>
  <si>
    <t>21-M5</t>
  </si>
  <si>
    <t>Elektromontáže - svetelné obvody</t>
  </si>
  <si>
    <t>190</t>
  </si>
  <si>
    <t>210110013.S</t>
  </si>
  <si>
    <t>Striedavý prepínač - radenie 6, nástenný, IP 55, vrátane zapojenia</t>
  </si>
  <si>
    <t>-2103819019</t>
  </si>
  <si>
    <t>191</t>
  </si>
  <si>
    <t>210110015.S</t>
  </si>
  <si>
    <t>Dvojitý striedavý prepínač - radenie 6+6, nástenný IP 55, vrátane zapojenia</t>
  </si>
  <si>
    <t>1305314989</t>
  </si>
  <si>
    <t>192</t>
  </si>
  <si>
    <t>210110016.S</t>
  </si>
  <si>
    <t>Tlačítko - radenie 1/0 nástenný IP 55, vrátane zapojenia</t>
  </si>
  <si>
    <t>-1752296726</t>
  </si>
  <si>
    <t>193</t>
  </si>
  <si>
    <t>210110072</t>
  </si>
  <si>
    <t>Stmievač LED pre zapustenú montáž</t>
  </si>
  <si>
    <t>-316042874</t>
  </si>
  <si>
    <t>194</t>
  </si>
  <si>
    <t>210110095</t>
  </si>
  <si>
    <t>Spínače snímač pohybu - zapojenie a montáž</t>
  </si>
  <si>
    <t>-1847670375</t>
  </si>
  <si>
    <t>195</t>
  </si>
  <si>
    <t>210201345.S</t>
  </si>
  <si>
    <t>Zapojenie svietidla IP65, LED, priemyselné stropného - nástenného</t>
  </si>
  <si>
    <t>-1125553679</t>
  </si>
  <si>
    <t>196</t>
  </si>
  <si>
    <t>210201500</t>
  </si>
  <si>
    <t>Zapojenie svietidla 1x svetelný zdroj, núdzového - núdzový režim</t>
  </si>
  <si>
    <t>-1197085382</t>
  </si>
  <si>
    <t>197</t>
  </si>
  <si>
    <t>210201901.S</t>
  </si>
  <si>
    <t>Montáž svietidla interiérového na stenu do 1,0 kg</t>
  </si>
  <si>
    <t>1612058452</t>
  </si>
  <si>
    <t>198</t>
  </si>
  <si>
    <t>210201913</t>
  </si>
  <si>
    <t>Montáž svietidla interiérového na strop do 5 kg</t>
  </si>
  <si>
    <t>-786350365</t>
  </si>
  <si>
    <t>199</t>
  </si>
  <si>
    <t>210201923.S</t>
  </si>
  <si>
    <t>Montáž svietidla exterierového na stenu do 5 kg</t>
  </si>
  <si>
    <t>-177647958</t>
  </si>
  <si>
    <t>200</t>
  </si>
  <si>
    <t>210292041</t>
  </si>
  <si>
    <t>Preskúšanie svetelného alebo zásuvkového okruhu sprevádzkovaním</t>
  </si>
  <si>
    <t>-885591007</t>
  </si>
  <si>
    <t>D6</t>
  </si>
  <si>
    <t>Zásuvkové obvody</t>
  </si>
  <si>
    <t>201</t>
  </si>
  <si>
    <t>137.4411</t>
  </si>
  <si>
    <t>Zásuvka 2P+E 16A FRENCH IP66 NO SCAME PROTECTA 137.4411, resp.ekvivalent</t>
  </si>
  <si>
    <t>-1912462050</t>
  </si>
  <si>
    <t>Poznámka k položke:_x000D_
ZÁSUVKA FRANCÚZSKY ŠTANDARD 137.4411_x000D_
SCAME PROTECTA 137.4411</t>
  </si>
  <si>
    <t>202</t>
  </si>
  <si>
    <t>137.6411</t>
  </si>
  <si>
    <t>Zásuvka 2P+E 16A FRENCH IP66 NO SCAME PROTECTA 137.6411, kompletná zásuvka s krabicou, resp.ekvivalent</t>
  </si>
  <si>
    <t>264439801</t>
  </si>
  <si>
    <t>Poznámka k položke:_x000D_
ZÁSUVKA FRANCÚZSKY ŠTANDARD 137.6411_x000D_
SCAME PROTECTA 137.6411</t>
  </si>
  <si>
    <t>203</t>
  </si>
  <si>
    <t>1955557755</t>
  </si>
  <si>
    <t>204</t>
  </si>
  <si>
    <t>-736688251</t>
  </si>
  <si>
    <t>205</t>
  </si>
  <si>
    <t>10001641.00</t>
  </si>
  <si>
    <t>Zásuvka nástenná 16A/400V/5P IP67 - IZG 1653 (SEZ DK), resp. ekvivalent</t>
  </si>
  <si>
    <t>1038740257</t>
  </si>
  <si>
    <t xml:space="preserve">Poznámka k položke:_x000D_
Objednávacie číslo: 10001641.00 Napätie/voltage: 400V Druh: Zásuvky nástenné (typy "IZ") Prúd: 16 A Prevedenie: 5-pól Krytie: IP 67 </t>
  </si>
  <si>
    <t>206</t>
  </si>
  <si>
    <t>10001643.00</t>
  </si>
  <si>
    <t>Zásuvka nástenná 32A/400V/5P IP67 - IZG 3253 (SEZ DK), resp. ekvivalent</t>
  </si>
  <si>
    <t>1680621</t>
  </si>
  <si>
    <t xml:space="preserve">Poznámka k položke:_x000D_
Objednávacie číslo: 10001643.00_x000D_
Napätie/voltage: 400V _x000D_
Druh: Zásuvky nástenné (typy "IZ") _x000D_
Prúd: 32 A_x000D_
Prevedenie: 5-pól_x000D_
Krytie: IP 67 </t>
  </si>
  <si>
    <t>207</t>
  </si>
  <si>
    <t>0123100</t>
  </si>
  <si>
    <t>Vačkový spínač 32A v kryte z plast. hmoty s čel.doskou a páčkou pre IP 65, vypínač, el. sch. 1103 A6</t>
  </si>
  <si>
    <t>1365510591</t>
  </si>
  <si>
    <t>208</t>
  </si>
  <si>
    <t>A05959</t>
  </si>
  <si>
    <t>Modul s prepäťovou ochranou pre dodatečnú montáž bez ohľadu na typ napájacieho systému, inštalácia tesne pred chránené zariadenie, diaľková signalizácia poruchy, DA-275-S, lxšxv 102x71x27 mm</t>
  </si>
  <si>
    <t>2090736212</t>
  </si>
  <si>
    <t>Poznámka k položke:_x000D_
EAN 8595090559597</t>
  </si>
  <si>
    <t>209</t>
  </si>
  <si>
    <t>BE500400--</t>
  </si>
  <si>
    <t>Motorový spínač s ochranou 0,25‑0,4A, 3‑pólový, resp. ekvivalent</t>
  </si>
  <si>
    <t>-1119170981</t>
  </si>
  <si>
    <t>Poznámka k položke:_x000D_
Veľkosť BE5, Typ prístroja trieda 10</t>
  </si>
  <si>
    <t>210</t>
  </si>
  <si>
    <t>BE504000--</t>
  </si>
  <si>
    <t>Motorový spínač s ochranou 2,5‑4A, 3‑pólový, resp. ekvivalent</t>
  </si>
  <si>
    <t>575214705</t>
  </si>
  <si>
    <t>211</t>
  </si>
  <si>
    <t>BE082882--</t>
  </si>
  <si>
    <t>Pomocný kontakt 1Z+1R, čelný, pre BE5/BE6, resp. ekvivalent</t>
  </si>
  <si>
    <t>522560241</t>
  </si>
  <si>
    <t>212</t>
  </si>
  <si>
    <t>BE599654--</t>
  </si>
  <si>
    <t>Skrinka s otoč.rukoväťou pre BE5, IP55, čierna/šedá, resp. ekvivalent</t>
  </si>
  <si>
    <t>-206457787</t>
  </si>
  <si>
    <t>213</t>
  </si>
  <si>
    <t>676.35100</t>
  </si>
  <si>
    <t>Kompletné tlačidlo v skrinke pre nástennú montáž IP55, 1 roz+ 1zap SCAME 676.35100</t>
  </si>
  <si>
    <t>2037672539</t>
  </si>
  <si>
    <t xml:space="preserve">Poznámka k položke:_x000D_
SCAME 676.35100_x000D_
_x000D_
</t>
  </si>
  <si>
    <t>214</t>
  </si>
  <si>
    <t>676.10101</t>
  </si>
  <si>
    <t>Kryt + náhradné sklo 100x100 SCAME 676.10101</t>
  </si>
  <si>
    <t>-1221155696</t>
  </si>
  <si>
    <t xml:space="preserve">Poznámka k položke:_x000D_
SCAME 676.10101_x000D_
_x000D_
</t>
  </si>
  <si>
    <t>215</t>
  </si>
  <si>
    <t>590.PL004001</t>
  </si>
  <si>
    <t>NC doplňujúci kontakt rozpínací</t>
  </si>
  <si>
    <t>-1185564587</t>
  </si>
  <si>
    <t xml:space="preserve">Poznámka k položke:_x000D_
590.PL004001_x000D_
</t>
  </si>
  <si>
    <t>216</t>
  </si>
  <si>
    <t>590.PL004002</t>
  </si>
  <si>
    <t>NO doplňujúci kontakt spínací</t>
  </si>
  <si>
    <t>-1856129318</t>
  </si>
  <si>
    <t>Poznámka k položke:_x000D_
590.PL004002</t>
  </si>
  <si>
    <t>217</t>
  </si>
  <si>
    <t>676.10103</t>
  </si>
  <si>
    <t>Montážna konzola kovová 676.10103</t>
  </si>
  <si>
    <t>-798892742</t>
  </si>
  <si>
    <t>Poznámka k položke:_x000D_
676.10103</t>
  </si>
  <si>
    <t>218</t>
  </si>
  <si>
    <t>676.10102</t>
  </si>
  <si>
    <t>Kladivko na rozbitie skla 676.10102</t>
  </si>
  <si>
    <t>1856484285</t>
  </si>
  <si>
    <t>Poznámka k položke:_x000D_
676.10102</t>
  </si>
  <si>
    <t>219</t>
  </si>
  <si>
    <t>310633</t>
  </si>
  <si>
    <t>Protipožiarny tmel HILTI CP 601S 310ML biel., resp. ekvivalent</t>
  </si>
  <si>
    <t>1841373818</t>
  </si>
  <si>
    <t>Poznámka k položke:_x000D_
Obsah patróny/fóliového balenia 	310 ml</t>
  </si>
  <si>
    <t>21-M6</t>
  </si>
  <si>
    <t>Elektromontáže - zásuvkové obvody</t>
  </si>
  <si>
    <t>220</t>
  </si>
  <si>
    <t>210111032.S</t>
  </si>
  <si>
    <t>Zásuvka dvojnásobná na povrchovú montáž IP 44, 250V / 16A, vrátane zapojenia 2 x 2P + PE</t>
  </si>
  <si>
    <t>-930015479</t>
  </si>
  <si>
    <t>221</t>
  </si>
  <si>
    <t>210111033.S</t>
  </si>
  <si>
    <t>Zásuvka na povrchovú montáž IP 55, 250V / 16A, vrátane zapojenia 2P + PE</t>
  </si>
  <si>
    <t>634586066</t>
  </si>
  <si>
    <t>222</t>
  </si>
  <si>
    <t>210111113.S</t>
  </si>
  <si>
    <t>Priemyslová zásuvka nástenná CEE 400 V / 16 A vrátane zapojenia, IZG 1643, 3P + PE, IZG 1653, 3P + N + PE</t>
  </si>
  <si>
    <t>89974796</t>
  </si>
  <si>
    <t>223</t>
  </si>
  <si>
    <t>210111114.S</t>
  </si>
  <si>
    <t>Priemyslová zásuvka nástenná CEE 400 V / 32 A vrátane zapojenia, IZG 3243, 3P + PE, IZG 3253, 3P + N + PE</t>
  </si>
  <si>
    <t>-1401807733</t>
  </si>
  <si>
    <t>224</t>
  </si>
  <si>
    <t>210130201</t>
  </si>
  <si>
    <t>Motorové spúšťače trojpólové SM1 do 32 A</t>
  </si>
  <si>
    <t>1192624320</t>
  </si>
  <si>
    <t>225</t>
  </si>
  <si>
    <t>210290751</t>
  </si>
  <si>
    <t>Montáž motorického spotrebiča, ventilátora do 1.5 kW</t>
  </si>
  <si>
    <t>-101771717</t>
  </si>
  <si>
    <t>226</t>
  </si>
  <si>
    <t>210290752.S</t>
  </si>
  <si>
    <t>Montáž motorického spotrebiča, ventilátora nad 1.5 kW, bez zapojenia</t>
  </si>
  <si>
    <t>-819177559</t>
  </si>
  <si>
    <t>227</t>
  </si>
  <si>
    <t>-527829951</t>
  </si>
  <si>
    <t>D7</t>
  </si>
  <si>
    <t>Elektroinštalačný materiál</t>
  </si>
  <si>
    <t>228</t>
  </si>
  <si>
    <t>341110000800.S1</t>
  </si>
  <si>
    <t>Kábel medený CYKY-O 3x2,5 mm2</t>
  </si>
  <si>
    <t>-1831381325</t>
  </si>
  <si>
    <t>229</t>
  </si>
  <si>
    <t>341110000800.S</t>
  </si>
  <si>
    <t>Kábel medený CYKY-J 3x2,5 mm2</t>
  </si>
  <si>
    <t>-1165018832</t>
  </si>
  <si>
    <t>230</t>
  </si>
  <si>
    <t>KPE000000106</t>
  </si>
  <si>
    <t>Kábel pevný CYKY-J 5x1,5 pvc čierny</t>
  </si>
  <si>
    <t>580059801</t>
  </si>
  <si>
    <t>Poznámka k položke:_x000D_
Konštrukcia kábla - medené jadro, PVC izolácia, výplňový obal, PVC plásť.</t>
  </si>
  <si>
    <t>231</t>
  </si>
  <si>
    <t>341110002000.S</t>
  </si>
  <si>
    <t>Kábel medený CYKY-J 5x2,5 mm2</t>
  </si>
  <si>
    <t>625132485</t>
  </si>
  <si>
    <t>232</t>
  </si>
  <si>
    <t>KPE000000037</t>
  </si>
  <si>
    <t>Kábel pevný N2XH-J 3x2,5 bezhalogénový čierny</t>
  </si>
  <si>
    <t>-753764659</t>
  </si>
  <si>
    <t>Poznámka k položke:_x000D_
Medený vodič, izolácia zo zosieťovaného polyetylénu, výplňová vrstva z bezhalogénovej oheň nešíriacej zmesi, plášť z bezhalogénovej oheň nešíriacej zmesi.</t>
  </si>
  <si>
    <t>233</t>
  </si>
  <si>
    <t>KPE000000494</t>
  </si>
  <si>
    <t>Kábel pevný N2XH-J 3x6 bezhalogénový čierny</t>
  </si>
  <si>
    <t>-743396976</t>
  </si>
  <si>
    <t>234</t>
  </si>
  <si>
    <t>341610016800.S</t>
  </si>
  <si>
    <t>Kábel medený bezhalogenový N2XH-J 5x1,5 mm2</t>
  </si>
  <si>
    <t>2120453008</t>
  </si>
  <si>
    <t>235</t>
  </si>
  <si>
    <t>341610016900.S</t>
  </si>
  <si>
    <t>Kábel medený bezhalogenový N2XH-J 5x2,5 mm2</t>
  </si>
  <si>
    <t>-1876594738</t>
  </si>
  <si>
    <t>236</t>
  </si>
  <si>
    <t>KPE000000500</t>
  </si>
  <si>
    <t>Kábel pevný N2XH-J 5x4 bezhalogénový čierny</t>
  </si>
  <si>
    <t>-1916442173</t>
  </si>
  <si>
    <t>237</t>
  </si>
  <si>
    <t>KPE000000039</t>
  </si>
  <si>
    <t>Kábel pevný N2XH-J 5x6 bezhalogénový čierny</t>
  </si>
  <si>
    <t>1368987172</t>
  </si>
  <si>
    <t>Poznámka k položke:_x000D_
Medený vodič, izolácia zo zosieťovaného polyetylénu, výplňová vrstva z bezhalogénovej oheň nešíriacej zmesi, plášť z bezhalogénovej oheň nešíriacej zmesi</t>
  </si>
  <si>
    <t>238</t>
  </si>
  <si>
    <t>KPE000001018</t>
  </si>
  <si>
    <t>Kábel pevný N2XH-J 5x35 bezhalogénový čierny</t>
  </si>
  <si>
    <t>-1990934902</t>
  </si>
  <si>
    <t>239</t>
  </si>
  <si>
    <t>341610017300.S</t>
  </si>
  <si>
    <t>Kábel medený bezhalogenový N2XH-J 7x1,5 mm2</t>
  </si>
  <si>
    <t>397946832</t>
  </si>
  <si>
    <t>240</t>
  </si>
  <si>
    <t>KPE000000434</t>
  </si>
  <si>
    <t>Kábel pevný N2XH-O 2x1,5 FE180/E60 s funkčnou odolnosťou oranžový</t>
  </si>
  <si>
    <t>1934013786</t>
  </si>
  <si>
    <t>Poznámka k položke:_x000D_
Medený vodič, sklosľudová páska, izolácia z bezhalogénovej oheň nešíriacej zmesi, výplňová vrstva z bezhalogénovej oheň nešíriacej zmesi alebo sklotextilná ohňu odolná páska, plášť z bezhalogénovej oheň nešíriacej zmesi - oranžový.</t>
  </si>
  <si>
    <t>241</t>
  </si>
  <si>
    <t>038947</t>
  </si>
  <si>
    <t>Elektroinštalačná rúrka ohybná, bezhalogénová, HFX 320N D25 -25°C+105°C HF-biela, resp. ekvivalent</t>
  </si>
  <si>
    <t>-792850128</t>
  </si>
  <si>
    <t>242</t>
  </si>
  <si>
    <t>080821</t>
  </si>
  <si>
    <t>Elektroinštalačná rúrka ohybná, bezhalogénová, HFX 320N D32 -25°C+105°C sv.šedá, resp. ekvivalent</t>
  </si>
  <si>
    <t>-580423494</t>
  </si>
  <si>
    <t>243</t>
  </si>
  <si>
    <t>087180</t>
  </si>
  <si>
    <t>Elektroinštalačná rúrka pevná, bezhalog.,  HFIR 320N D25 -25°C+105°C HF, 3m - biela, resp. ekvivalent</t>
  </si>
  <si>
    <t>1151583315</t>
  </si>
  <si>
    <t>244</t>
  </si>
  <si>
    <t>038597</t>
  </si>
  <si>
    <t>Príchytka - HFCL 25 - biela, resp. ekvivalent</t>
  </si>
  <si>
    <t>-411514641</t>
  </si>
  <si>
    <t>245</t>
  </si>
  <si>
    <t>038598</t>
  </si>
  <si>
    <t>Príchytka - HFCL 32 - biela, resp. ekvivalent</t>
  </si>
  <si>
    <t>110651948</t>
  </si>
  <si>
    <t>246</t>
  </si>
  <si>
    <t>038572</t>
  </si>
  <si>
    <t>Spojka - HFSM 25 LG nasúvacia - biela, resp. ekvivalent</t>
  </si>
  <si>
    <t>-526608005</t>
  </si>
  <si>
    <t>247</t>
  </si>
  <si>
    <t>345710005500</t>
  </si>
  <si>
    <t>Rúrka ohybná dvojplášťová HDPE, KOPOFLEX BA KF 09040 BA, D 40, KOPOS</t>
  </si>
  <si>
    <t>-1780109602</t>
  </si>
  <si>
    <t>Poznámka k položke:_x000D_
Balenie: /50/3000 m</t>
  </si>
  <si>
    <t>248</t>
  </si>
  <si>
    <t>442309369</t>
  </si>
  <si>
    <t>249</t>
  </si>
  <si>
    <t>6021 ZNM S</t>
  </si>
  <si>
    <t>Oceľová rúrka závitová pozinkovaná 6021 ZNM S - 3m, resp. ekvivalent</t>
  </si>
  <si>
    <t>-697798264</t>
  </si>
  <si>
    <t xml:space="preserve">Poznámka k položke:_x000D_
Oceľová elektroinštalačná rúrka závitová ČSN pr. 28,3 mm, 44561, mechanická odolnosť 1250N/5cm, pozinkovaná, dĺžka 3 m._x000D_
</t>
  </si>
  <si>
    <t>250</t>
  </si>
  <si>
    <t>6029 ZNM S</t>
  </si>
  <si>
    <t>Oceľová rúrka závitová pozinkovaná 6029 ZNM S - 3m, resp. ekvivalent</t>
  </si>
  <si>
    <t>-496248173</t>
  </si>
  <si>
    <t xml:space="preserve">Poznámka k položke:_x000D_
Oceľová elektroinštalačná rúrka závitová ČSN pr. 37 mm, 44561, mechanická odolnosť 1250N/5cm, pozinkovaná, dĺžka 3 m._x000D_
_x000D_
</t>
  </si>
  <si>
    <t>251</t>
  </si>
  <si>
    <t>4821/P KB</t>
  </si>
  <si>
    <t>Rovná vývodka pre oceľové rúrky - vonkajšia PE - šedá - 4821/P KB, resp. ekvivalent</t>
  </si>
  <si>
    <t>-2064185724</t>
  </si>
  <si>
    <t>252</t>
  </si>
  <si>
    <t>4829/P KB</t>
  </si>
  <si>
    <t>Rovná vývodka pre oceľové rúrky - vonkajšia PE - šedá - 4829/P KB, resp. ekvivalent</t>
  </si>
  <si>
    <t>-1965703213</t>
  </si>
  <si>
    <t>253</t>
  </si>
  <si>
    <t>2207036</t>
  </si>
  <si>
    <t>Upevňovací držiak - 2207036 - Grip 2031 M 30 FS - oceľový pozinkovaný</t>
  </si>
  <si>
    <t>967819036</t>
  </si>
  <si>
    <t xml:space="preserve">Poznámka k položke:_x000D_
Upevňovací držiak - 2207036 - Grip 2031 M 30 FS - oceľový pozinkovaný_x000D_
Zväzkové držiaky sú vyrobené z pozinkovaného oceľového plechu a je možné ich bez problémov otvoriť a znovu zavrieť bez pomoci náradia. Pre jednoduché uloženie vedení a káblov môžu byť zväzkové držiaky počas ukladania káblov zostať otvorené. Až po dokončení inštalácie sa držiaky jednoducho zatvoria. Vďaka konštrukcii uzáveru a hmotnosti inštalovaných vedenie sa uzáver zabezpečuje sám proti nechcenému otvoreniu._x000D_
_x000D_
Do držiaka sa vôjde CYKY 3x1,5 - 30 ks káblov_x000D_
</t>
  </si>
  <si>
    <t>254</t>
  </si>
  <si>
    <t>2207028</t>
  </si>
  <si>
    <t>Upevňovací držiak - 2207028 - Grip 2031 M 15 FS - oceľový pozinkovaný</t>
  </si>
  <si>
    <t>-473915523</t>
  </si>
  <si>
    <t xml:space="preserve">Poznámka k položke:_x000D_
 Popis produktu Upevňovací držiak - 2207028 - Grip 2031 M 15 FS - oceľový pozinkovaný_x000D_
Zväzkové držiaky sú vyrobené z pozinkovaného oceľového plechu a je možné ich bez problémov otvoriť a znovu zavrieť bez pomoci náradia. Pre jednoduché uloženie vedení a káblov môžu byť zväzkové držiaky počas ukladania káblov zostať otvorené. Až po dokončení inštalácie sa držiaky jednoducho zatvoria. Vďaka konštrukcii uzáveru a hmotnosti inštalovaných vedenie sa uzáver zabezpečuje sám proti nechcenému otvoreniu._x000D_
_x000D_
Do držiaka sa vôjde CYKY 3x1,5 - 15 ks káblov_x000D_
</t>
  </si>
  <si>
    <t>255</t>
  </si>
  <si>
    <t>2207060</t>
  </si>
  <si>
    <t>Upevňovací držiak - 2207060 - 2031 M 70 FS - oceľový pozinkovaný</t>
  </si>
  <si>
    <t>-901520770</t>
  </si>
  <si>
    <t>Poznámka k položke:_x000D_
Zväzkový držiak z kovu pre vysokú mechanickú odolnosť aj v prípade požiaru. Vhodný na bezpečnú montáž do priestoru nad protipožiarnymi stropmi. Schválené pre zachovanie elektrickej funkčnosti podľa DIN 4102, časť 12 aj ČSN 73 0895 (ako nenormové uloženie káblov). Na montáž na stenu a strop. Uzáver je možné otvoriť bez použitia nástrojov._x000D_
_x000D_
Technické údaje_x000D_
Bezhalogénový áno_x000D_
Materiál Oceľ_x000D_
Počet vedení NYM 3 x 1,5 70_x000D_
Povrch pásovo zinkované_x000D_
Rozmer 70x NYM3x1,5_x000D_
S hmoždinkami NIE_x000D_
Vyhotovenie ohňovzdorné NIE_x000D_
Zachovanie funkčnosti áno</t>
  </si>
  <si>
    <t>915283</t>
  </si>
  <si>
    <t>5225 ZN F príchytka 28,3 OMEGA pre oceľovú rúrku ČSN a EN, resp. ekvivalent</t>
  </si>
  <si>
    <t>1365063730</t>
  </si>
  <si>
    <t>Poznámka k položke:_x000D_
- druh: príchytka OMEGA pre oceľovú rúrku ČSN a EN,_x000D_
- materiál: oceľ,_x000D_
- povrchová úprava: žiarovo zinkovaná ponorom,_x000D_
- teplotná odolnosť, rozsah použitia: -60 – 250°C,_x000D_
- mechanická ochrana: IK10,_x000D_
- vnútorný priemer: 24-29mm,_x000D_
- priemer otvoru pre upevnenie: 6,1 x 9,8mm,_x000D_
- popis: Pre pripevnenie oceľových rúrok EN lakovaných na podložku. Príchytky sú určené pre pripevnenie oceľových rúrok ČSN na podložku.,_x000D_
- funkčnosť pri požiari: E90,</t>
  </si>
  <si>
    <t>257</t>
  </si>
  <si>
    <t>915290</t>
  </si>
  <si>
    <t>5232 ZN F príchytka 37 OMEGA pre oceľovú rúrku ČSN a EN, resp. ekvivalent</t>
  </si>
  <si>
    <t>-1858813539</t>
  </si>
  <si>
    <t>Poznámka k položke:_x000D_
- druh: príchytka OMEGA pre oceľovú rúrku ČSN a EN,_x000D_
- materiál: oceľ,_x000D_
- povrchová úprava: žiarovo zinkovaná ponorom,_x000D_
- teplotná odolnosť, rozsah použitia: -60 – 250°C,_x000D_
- mechanická ochrana: IK10,_x000D_
- vnútorný priemer: 29-38mm,_x000D_
- priemer otvoru pre upevnenie: 6,1 x 9,8mm,_x000D_
- popis: Pre pripevnenie oceľových rúrok EN lakovaných na podložku. Príchytky sú určené pre pripevnenie oceľových rúrok ČSN na podložku.,_x000D_
- funkčnosť pri požiari: E90,</t>
  </si>
  <si>
    <t>258</t>
  </si>
  <si>
    <t>627291</t>
  </si>
  <si>
    <t>6121 ZNM S koleno 28,3 tuhé oceľové, pozinkované, resp. ekvivalent</t>
  </si>
  <si>
    <t>-20455839</t>
  </si>
  <si>
    <t>Poznámka k položke:_x000D_
- druh: koleno pre oceľové rúrky ČSN závitové,_x000D_
- materiál: oceľ,_x000D_
- povrchová úprava /ZNM : pozinkovaná oceľ Sendzimir ,_x000D_
- vrstva zinku 15 - 27 mikrometrov a nahrádza základný náter ,_x000D_
- korózna odolnosť: stredná -skupina 2,_x000D_
- mechanická odolnosť: 1250N/5cm,_x000D_
- mechanická ochrana: IK10_x000D_
- teplotná odolnosť: -60 – 250 °C,_x000D_
- vonkajší priemer: 28,3mm,_x000D_
- polomer ohybu: 120mm,_x000D_
- oblúk: 90°,_x000D_
- popis: Kolená sú z jednej strany osadené spojkou.,_x000D_
- funkčnosť pri požiari: E90,_x000D_
- typ závitu: P13,5,</t>
  </si>
  <si>
    <t>259</t>
  </si>
  <si>
    <t>627307</t>
  </si>
  <si>
    <t>6129 ZNM S koleno 37 tuhé oceľové, pozinkované, resp. ekvivalent</t>
  </si>
  <si>
    <t>-139437094</t>
  </si>
  <si>
    <t>Poznámka k položke:_x000D_
- druh: koleno pre oceľové rúrky ČSN závitové_x000D_
- materiál: oceľ,_x000D_
- povrchová úprava /ZNM : pozinkovaná oceľ Sendzimir ,_x000D_
- vrstva zinku 15 - 27 mikrometrov a nahrádza základný náter ,_x000D_
- korózna odolnosť: stredná -skupina 2,_x000D_
- mechanická odolnosť: 1250N/5cm,_x000D_
- mechanická ochrana: IK10_x000D_
- teplotná odolnosť: -60 – 250 °C,_x000D_
- vonkajší priemer: 37mm,_x000D_
- polomer ohybu: 155mm,_x000D_
- oblúk: 90°,_x000D_
- popis: Kolená sú z jednej strany osadené spojkou.,_x000D_
- funkčnosť pri požiari: E90,_x000D_
- typ závitu: P13,5,</t>
  </si>
  <si>
    <t>260</t>
  </si>
  <si>
    <t>1112</t>
  </si>
  <si>
    <t>Plastový popisný štítok s uchytením na označovanie káblov, zatváraci 30x8mm</t>
  </si>
  <si>
    <t>100ks</t>
  </si>
  <si>
    <t>84853468</t>
  </si>
  <si>
    <t>261</t>
  </si>
  <si>
    <t>EKR000000202</t>
  </si>
  <si>
    <t>Škatuľová rozvodka 6455-11P/2 - 5-pólová/400V - plastová - sivá, resp. ekvivalent</t>
  </si>
  <si>
    <t>-513937220</t>
  </si>
  <si>
    <t>262</t>
  </si>
  <si>
    <t>EKR000000135</t>
  </si>
  <si>
    <t>Škatuľová rozvodka - 6455-27P - 5pólová - plastová, resp. ekvivalent</t>
  </si>
  <si>
    <t>-1359415261</t>
  </si>
  <si>
    <t>263</t>
  </si>
  <si>
    <t>99017</t>
  </si>
  <si>
    <t>Krabica KSK 80, resp. ekvivalent</t>
  </si>
  <si>
    <t>-813005472</t>
  </si>
  <si>
    <t>Poznámka k položke:_x000D_
Montáž na materiály triedy horľavosti A1 - F_x000D_
Pro montáž do prostředí vyžadujících krytí IP 66. _x000D_
Integrované těsnění v otvorech pro montáž na podkladový materiál._x000D_
Určené pro přímou instalaci na povrch bez nutnosti podkládání izolační_x000D_
podložkou._x000D_
Dokonalé utěsnění kabelů i trubek._x000D_
Nerezové šrouby pro instalaci víka a krytky pro hlavy montážních šroubů_x000D_
součástí balení._x000D_
Možnost instalace speciální řadové svorkovnice (S-KSK 1)._x000D_
Integrovaný O-kroužek pro možnost instalace kabelové průchodky._x000D_
8x průchody ∅ 20 mm.</t>
  </si>
  <si>
    <t>264</t>
  </si>
  <si>
    <t>919656</t>
  </si>
  <si>
    <t>Svorkovnica S-KSK 1 pre krabicu KSK, resp. ekvivalent</t>
  </si>
  <si>
    <t>-578493959</t>
  </si>
  <si>
    <t xml:space="preserve">Poznámka k položke:_x000D_
Montáž na materiály triedy horľavosti A1 - F_x000D_
Vhodná pro krabice KSK 80 a KSK 100. Odbočovací svorkovnice složená z pěti oddělených svorek. Jedna svorka je určena pro 4 vodiče o průřezu 1,5 - 2,5 mm2 nebo 3 vodiče o průřezu 4 mm2. Umožňuje snadnou montáž na dno krabic. Je určena pro max. napětí 500 V. Zkoušena dle ČSN EN 60998-1. </t>
  </si>
  <si>
    <t>265</t>
  </si>
  <si>
    <t>805.5520.0</t>
  </si>
  <si>
    <t>Vývodka M20x1,5 Heavy duty bez matice, resp. ekvivalent</t>
  </si>
  <si>
    <t>912568349</t>
  </si>
  <si>
    <t xml:space="preserve">Poznámka k položke:_x000D_
SCAME vývodka 805.5520.0_x000D_
Kód produktu: 805.5520.0 (Vývodky)_x000D_
Vyvodka M20x1,5 Heavy duty bez matice_x000D_
Krytie IP	IP68 _x000D_
Závit	M20X1,5 _x000D_
Komerčná séria	Séria UNION _x000D_
Typ	HEAVY DUTY _x000D_
Stupeň krytia	vodotesný _x000D_
_x000D_
</t>
  </si>
  <si>
    <t>266</t>
  </si>
  <si>
    <t>805.5720</t>
  </si>
  <si>
    <t>Matica M 20X1,5 HEAVY DUTY, resp. ekvivalent</t>
  </si>
  <si>
    <t>-2038705398</t>
  </si>
  <si>
    <t xml:space="preserve">Poznámka k položke:_x000D_
SCAME matica 805.5720_x000D_
Kód produktu: 805.5720 (Vývodky)_x000D_
Matica M 20X1,5 HEAVY DUTY_x000D_
Závit	M20X1,5 _x000D_
Komerčná séria	Séria UNION _x000D_
Typ	HEAVY DUTY </t>
  </si>
  <si>
    <t>267</t>
  </si>
  <si>
    <t>805.5920</t>
  </si>
  <si>
    <t>Tesnenie 805.5920, resp. ekvivalent</t>
  </si>
  <si>
    <t>1028022583</t>
  </si>
  <si>
    <t xml:space="preserve">Poznámka k položke:_x000D_
SCAME tesnenie 805.5920_x000D_
Kód produktu: 805.5920 (Vývodky)_x000D_
Tesniaca guma pre M 20X1,5 HD vývodku_x000D_
</t>
  </si>
  <si>
    <t>21-M7</t>
  </si>
  <si>
    <t>Elektromontáže</t>
  </si>
  <si>
    <t>268</t>
  </si>
  <si>
    <t>210010321</t>
  </si>
  <si>
    <t>Krabica odbočná s viečkom, svorkovnicou vrátane zapojenia</t>
  </si>
  <si>
    <t>1710614156</t>
  </si>
  <si>
    <t>269</t>
  </si>
  <si>
    <t>210800227</t>
  </si>
  <si>
    <t>Vodič medený uložený pod omietkou CYKY  450/750 V  3x2,5mm2</t>
  </si>
  <si>
    <t>-1276634179</t>
  </si>
  <si>
    <t>270</t>
  </si>
  <si>
    <t>210800238.S</t>
  </si>
  <si>
    <t>Kábel medený uložený pod omietkou CYKY  450/750 V  5x1,5mm2</t>
  </si>
  <si>
    <t>-1035238486</t>
  </si>
  <si>
    <t>271</t>
  </si>
  <si>
    <t>210800239</t>
  </si>
  <si>
    <t>Vodič medený uložený pod omietkou CYKY  450/750 V  5x2,5mm2</t>
  </si>
  <si>
    <t>-502098858</t>
  </si>
  <si>
    <t>272</t>
  </si>
  <si>
    <t>210881076.S</t>
  </si>
  <si>
    <t>Kábel bezhalogénový, medený uložený pevne N2XH 0,6/1,0 kV  3x2,5</t>
  </si>
  <si>
    <t>1818021412</t>
  </si>
  <si>
    <t>273</t>
  </si>
  <si>
    <t>210881078.S</t>
  </si>
  <si>
    <t>Kábel bezhalogénový, medený uložený pevne N2XH 0,6/1,0 kV  3x6</t>
  </si>
  <si>
    <t>611221507</t>
  </si>
  <si>
    <t>274</t>
  </si>
  <si>
    <t>210881100.S</t>
  </si>
  <si>
    <t>Kábel bezhalogénový, medený uložený pevne N2XH 0,6/1,0 kV  5x1,5</t>
  </si>
  <si>
    <t>1855859811</t>
  </si>
  <si>
    <t>275</t>
  </si>
  <si>
    <t>210881101.S</t>
  </si>
  <si>
    <t>Kábel bezhalogénový, medený uložený pevne N2XH 0,6/1,0 kV  5x2,5</t>
  </si>
  <si>
    <t>567692715</t>
  </si>
  <si>
    <t>276</t>
  </si>
  <si>
    <t>210881102.S</t>
  </si>
  <si>
    <t>Kábel bezhalogénový, medený uložený pevne N2XH 0,6/1,0 kV  5x4</t>
  </si>
  <si>
    <t>-1273849165</t>
  </si>
  <si>
    <t>277</t>
  </si>
  <si>
    <t>210881103.S</t>
  </si>
  <si>
    <t>Kábel bezhalogénový, medený uložený pevne N2XH 0,6/1,0 kV  5x6</t>
  </si>
  <si>
    <t>2113090534</t>
  </si>
  <si>
    <t>278</t>
  </si>
  <si>
    <t>210881368.S</t>
  </si>
  <si>
    <t>Kábel bezhalogénový, medený uložený pevne N2XH 0,6/1,0 kV  5x35</t>
  </si>
  <si>
    <t>460669664</t>
  </si>
  <si>
    <t>279</t>
  </si>
  <si>
    <t>210881105.S</t>
  </si>
  <si>
    <t>Kábel bezhalogénový, medený uložený pevne N2XH 0,6/1,0 kV  7x1,5</t>
  </si>
  <si>
    <t>1843632207</t>
  </si>
  <si>
    <t>280</t>
  </si>
  <si>
    <t>210881325.S</t>
  </si>
  <si>
    <t>Kábel bezhalogénový, medený uložený pevne NHXH-FE 180/E30 0,6/1,0 kV  2x1,5</t>
  </si>
  <si>
    <t>77533066</t>
  </si>
  <si>
    <t>281</t>
  </si>
  <si>
    <t>210010063.S</t>
  </si>
  <si>
    <t>Rúrka elektroinštalačná oceľová, závitová, typ 6021, uložená pevne</t>
  </si>
  <si>
    <t>984321935</t>
  </si>
  <si>
    <t>282</t>
  </si>
  <si>
    <t>210010064.S</t>
  </si>
  <si>
    <t>Rúrka elektroinštalačná oceľová, závitová, typ 6029, uložená pevne</t>
  </si>
  <si>
    <t>452575468</t>
  </si>
  <si>
    <t>283</t>
  </si>
  <si>
    <t>210020001.S</t>
  </si>
  <si>
    <t>Káblové vešiaky a závesy, hák pre voľné uloženie kábla z pásky 30 x 3 mm</t>
  </si>
  <si>
    <t>-347555812</t>
  </si>
  <si>
    <t>284</t>
  </si>
  <si>
    <t>210010149.S</t>
  </si>
  <si>
    <t>Rúrka ohybná elektroinštalačná z HDPE, D 40 uložená pevne</t>
  </si>
  <si>
    <t>1851221391</t>
  </si>
  <si>
    <t>285</t>
  </si>
  <si>
    <t>1474846214</t>
  </si>
  <si>
    <t>286</t>
  </si>
  <si>
    <t>210010026.S</t>
  </si>
  <si>
    <t>Rúrka ohybná elektroinštalačná z PVC typ FXP 25, uložená pevne</t>
  </si>
  <si>
    <t>-315040111</t>
  </si>
  <si>
    <t>287</t>
  </si>
  <si>
    <t>210010027.S</t>
  </si>
  <si>
    <t>Rúrka ohybná elektroinštalačná z PVC typ FXP 32, uložená pevne</t>
  </si>
  <si>
    <t>437288800</t>
  </si>
  <si>
    <t>288</t>
  </si>
  <si>
    <t>220081141.S</t>
  </si>
  <si>
    <t>Vytvorenie protipožiarnej prepážky na jednoplášť.celoplast.,kábli(zvislé ul.kábla) do 100 žíl</t>
  </si>
  <si>
    <t>-1674119890</t>
  </si>
  <si>
    <t>D7.1</t>
  </si>
  <si>
    <t>Elektroinštalačný materiál - Káblové žľaby</t>
  </si>
  <si>
    <t>289</t>
  </si>
  <si>
    <t>8595057668683</t>
  </si>
  <si>
    <t>Kanál parapetný dutý HD - biela RAL 9003 PK 210X70 D HD</t>
  </si>
  <si>
    <t>1099485895</t>
  </si>
  <si>
    <t>290</t>
  </si>
  <si>
    <t>8595057668690</t>
  </si>
  <si>
    <t>Kryt koncový PK 210x70 D HB - biela RAL 9003 8491 HB</t>
  </si>
  <si>
    <t>-467364028</t>
  </si>
  <si>
    <t>291</t>
  </si>
  <si>
    <t>8595057668720</t>
  </si>
  <si>
    <t>Kryt odbočný PK 210x70 d HB - biela RAL 9003 8494 HB</t>
  </si>
  <si>
    <t>1533515664</t>
  </si>
  <si>
    <t>292</t>
  </si>
  <si>
    <t>8595057668713</t>
  </si>
  <si>
    <t>Kryt ohybový PK 210x70 d HB - biela RAL 9003 8493 HB</t>
  </si>
  <si>
    <t>-1530418006</t>
  </si>
  <si>
    <t>293</t>
  </si>
  <si>
    <t>8595057668751</t>
  </si>
  <si>
    <t>Kryt priechodkový PK 210x70 d HB - biela RAL 9003 8497 HB</t>
  </si>
  <si>
    <t>-649966191</t>
  </si>
  <si>
    <t>294</t>
  </si>
  <si>
    <t>8595057668737</t>
  </si>
  <si>
    <t>Kryt roh vnútor. PK210x70d HB - biela RAL 9003 8495 HB</t>
  </si>
  <si>
    <t>2116868679</t>
  </si>
  <si>
    <t>295</t>
  </si>
  <si>
    <t>8595057668744</t>
  </si>
  <si>
    <t>Kryt roh vonkajší PK210x70D HB - biela RAL 9003 8496 HB</t>
  </si>
  <si>
    <t>-898715842</t>
  </si>
  <si>
    <t>296</t>
  </si>
  <si>
    <t>8595057668706</t>
  </si>
  <si>
    <t>Kryt spojovací PK210x70 D HB - biela RAL 9003 8492 HB</t>
  </si>
  <si>
    <t>-299542980</t>
  </si>
  <si>
    <t>297</t>
  </si>
  <si>
    <t>8595057664364</t>
  </si>
  <si>
    <t>Priečka deliaca s AL fóliou PKS 70/60</t>
  </si>
  <si>
    <t>1213069114</t>
  </si>
  <si>
    <t>298</t>
  </si>
  <si>
    <t>8595057627345</t>
  </si>
  <si>
    <t>Lanko prepojovacie k tieniacemu kanálu PLSK</t>
  </si>
  <si>
    <t>-1028229497</t>
  </si>
  <si>
    <t>299</t>
  </si>
  <si>
    <t>8595057646766</t>
  </si>
  <si>
    <t>Podložka prístrrojová PK110x70d HB - biela RAL 9003 8450-12 HB</t>
  </si>
  <si>
    <t>-302632282</t>
  </si>
  <si>
    <t>300</t>
  </si>
  <si>
    <t>8595568919458</t>
  </si>
  <si>
    <t>Krabica prístr. pk..x70 d HF - KP PK HF HB</t>
  </si>
  <si>
    <t>-359413015</t>
  </si>
  <si>
    <t>301</t>
  </si>
  <si>
    <t>8595568932051</t>
  </si>
  <si>
    <t>KRYTKA KEYSTONE MODULU   -1/20 HB-biela QD 45X22.5-HOLDER HB</t>
  </si>
  <si>
    <t>564766081</t>
  </si>
  <si>
    <t>302</t>
  </si>
  <si>
    <t>KEJC6AS10G</t>
  </si>
  <si>
    <t>Keystone Jack, RJ45/s, Cat.6A, KELine, KEJ-C6A-S-10G</t>
  </si>
  <si>
    <t>-1952560766</t>
  </si>
  <si>
    <t>303</t>
  </si>
  <si>
    <t>8595568919182</t>
  </si>
  <si>
    <t>Zásuvka QUADRO QP 45X45 C BB - červená</t>
  </si>
  <si>
    <t>-151925228</t>
  </si>
  <si>
    <t>304</t>
  </si>
  <si>
    <t>8595568919199</t>
  </si>
  <si>
    <t>Zásuvka QUADRO QP 45X45 C HB - biela</t>
  </si>
  <si>
    <t>-681340526</t>
  </si>
  <si>
    <t>305</t>
  </si>
  <si>
    <t>345750008700</t>
  </si>
  <si>
    <t>Žlab káblový MARS 125x50 mm, resp.ekvivalent</t>
  </si>
  <si>
    <t>-1669008854</t>
  </si>
  <si>
    <t>306</t>
  </si>
  <si>
    <t>345750008900</t>
  </si>
  <si>
    <t>Žlab káblový MARS 250x50 mm, resp.ekvivalent</t>
  </si>
  <si>
    <t>-1701413809</t>
  </si>
  <si>
    <t>307</t>
  </si>
  <si>
    <t>345750010500</t>
  </si>
  <si>
    <t>Žlab káblový MARS 300x100 mm, resp.ekvivalent</t>
  </si>
  <si>
    <t>-297250912</t>
  </si>
  <si>
    <t>308</t>
  </si>
  <si>
    <t>345750011500</t>
  </si>
  <si>
    <t>Kryt káblového žľabu MARS 125 mm, resp.ekvivalent</t>
  </si>
  <si>
    <t>1647754625</t>
  </si>
  <si>
    <t>309</t>
  </si>
  <si>
    <t>345750011800</t>
  </si>
  <si>
    <t>Kryt káblového žľabu MARS 250 mm, resp.ekvivalent</t>
  </si>
  <si>
    <t>675569010</t>
  </si>
  <si>
    <t>310</t>
  </si>
  <si>
    <t>345750011900</t>
  </si>
  <si>
    <t>Kryt káblového žľabu MARS 300 mm, resp.ekvivalent</t>
  </si>
  <si>
    <t>-393363334</t>
  </si>
  <si>
    <t>311</t>
  </si>
  <si>
    <t>345750012600</t>
  </si>
  <si>
    <t>Koleno 90° pre káblový žlab MARS 125x50 mm, resp.ekvivalent</t>
  </si>
  <si>
    <t>-1425547737</t>
  </si>
  <si>
    <t>312</t>
  </si>
  <si>
    <t>345750012800</t>
  </si>
  <si>
    <t>Koleno 90° pre káblový žlab MARS 250x50 mm, resp.ekvivalent</t>
  </si>
  <si>
    <t>1322334263</t>
  </si>
  <si>
    <t>313</t>
  </si>
  <si>
    <t>345750014400</t>
  </si>
  <si>
    <t>Koleno 90° pre káblový žlab MARS 300x100 mm, resp.ekvivalent</t>
  </si>
  <si>
    <t>-1467556262</t>
  </si>
  <si>
    <t>314</t>
  </si>
  <si>
    <t>345750026100</t>
  </si>
  <si>
    <t>Kryt kolena 90° pre káblové žlaby MARS 125 mm, resp.ekvivalent</t>
  </si>
  <si>
    <t>1084814236</t>
  </si>
  <si>
    <t>315</t>
  </si>
  <si>
    <t>345750026400</t>
  </si>
  <si>
    <t>Kryt kolena 90° pre káblové žlaby MARS 250 mm, resp.ekvivalent</t>
  </si>
  <si>
    <t>1893296396</t>
  </si>
  <si>
    <t>316</t>
  </si>
  <si>
    <t>345750026500</t>
  </si>
  <si>
    <t>Kryt kolena 90° pre káblové žlaby MARS 300 mm, resp.ekvivalent</t>
  </si>
  <si>
    <t>1021561417</t>
  </si>
  <si>
    <t>317</t>
  </si>
  <si>
    <t>345750031500</t>
  </si>
  <si>
    <t>T-kus pre káblový žlab MARS 3x125x50 mm, resp.ekvivalent</t>
  </si>
  <si>
    <t>-737607161</t>
  </si>
  <si>
    <t>318</t>
  </si>
  <si>
    <t>345750031700</t>
  </si>
  <si>
    <t>T-kus pre káblový žlab MARS 3x250x50 mm, resp.ekvivalent</t>
  </si>
  <si>
    <t>2000357496</t>
  </si>
  <si>
    <t>319</t>
  </si>
  <si>
    <t>345750033300</t>
  </si>
  <si>
    <t>T-kus pre káblový žlab MARS 3x300x100 mm, resp.ekvivalent</t>
  </si>
  <si>
    <t>542002809</t>
  </si>
  <si>
    <t>320</t>
  </si>
  <si>
    <t>345750034500</t>
  </si>
  <si>
    <t>Kryt T-kus pre káblový žlab MARS 3x125 mm, resp.ekvivalent</t>
  </si>
  <si>
    <t>2005278588</t>
  </si>
  <si>
    <t>321</t>
  </si>
  <si>
    <t>345750034800</t>
  </si>
  <si>
    <t>Kryt T-kus pre káblový žlab MARS 3x250 mm, resp.ekvivalent</t>
  </si>
  <si>
    <t>807778682</t>
  </si>
  <si>
    <t>322</t>
  </si>
  <si>
    <t>345750034900</t>
  </si>
  <si>
    <t>Kryt T-kus pre káblový žlab MARS 3x300 mm</t>
  </si>
  <si>
    <t>93144277</t>
  </si>
  <si>
    <t>323</t>
  </si>
  <si>
    <t>345750035700</t>
  </si>
  <si>
    <t>Kríž pre káblový žlab MARS 4x125x50 mm, resp.ekvivalent</t>
  </si>
  <si>
    <t>-415423049</t>
  </si>
  <si>
    <t>324</t>
  </si>
  <si>
    <t>345750038600</t>
  </si>
  <si>
    <t>Kryt kríža 4x125 mm, resp.ekvivalent</t>
  </si>
  <si>
    <t>-939164209</t>
  </si>
  <si>
    <t>325</t>
  </si>
  <si>
    <t>345750043000</t>
  </si>
  <si>
    <t>Nosník pre káblový žlab MARS 125 mm, resp.ekvivalent</t>
  </si>
  <si>
    <t>712869778</t>
  </si>
  <si>
    <t>326</t>
  </si>
  <si>
    <t>345750043200</t>
  </si>
  <si>
    <t>Nosník pre káblový žlab MARS 250 mm, resp.ekvivalent</t>
  </si>
  <si>
    <t>2130585217</t>
  </si>
  <si>
    <t>327</t>
  </si>
  <si>
    <t>345750043300</t>
  </si>
  <si>
    <t>Nosník pre káblový žlab MARS 300 mm, resp.ekvivalent</t>
  </si>
  <si>
    <t>1376782593</t>
  </si>
  <si>
    <t>328</t>
  </si>
  <si>
    <t>345750044500</t>
  </si>
  <si>
    <t>Záves v tvare U pre káblový žlab MARS 125 mm, resp.ekvivalent</t>
  </si>
  <si>
    <t>729956251</t>
  </si>
  <si>
    <t>329</t>
  </si>
  <si>
    <t>345750044800</t>
  </si>
  <si>
    <t>Záves v tvare U pre káblový žlab MARS 250 mm, resp.ekvivalent</t>
  </si>
  <si>
    <t>-1632923383</t>
  </si>
  <si>
    <t>330</t>
  </si>
  <si>
    <t>345750044900</t>
  </si>
  <si>
    <t>Záves v tvare U pre káblový žlab MARS 300 mm, resp.ekvivalent</t>
  </si>
  <si>
    <t>-831591477</t>
  </si>
  <si>
    <t>331</t>
  </si>
  <si>
    <t>345750045300</t>
  </si>
  <si>
    <t>Uholník L pre káblový žlab MARS 2,0x35x35x2000, resp.ekvivalent</t>
  </si>
  <si>
    <t>-467381951</t>
  </si>
  <si>
    <t>332</t>
  </si>
  <si>
    <t>345750047600</t>
  </si>
  <si>
    <t>Spojka pre káblový žlab MARS 50 mm, resp.ekvivalent</t>
  </si>
  <si>
    <t>354490470</t>
  </si>
  <si>
    <t>333</t>
  </si>
  <si>
    <t>345750050900</t>
  </si>
  <si>
    <t>Zakončenie žľabu MARS 62x50 mm, resp.ekvivalent</t>
  </si>
  <si>
    <t>-1423964246</t>
  </si>
  <si>
    <t>334</t>
  </si>
  <si>
    <t>345750054100</t>
  </si>
  <si>
    <t>Pružný uzáver krytu pre káblový žlab MARS, resp.ekvivalent</t>
  </si>
  <si>
    <t>-1508631476</t>
  </si>
  <si>
    <t>335</t>
  </si>
  <si>
    <t>345750054300</t>
  </si>
  <si>
    <t>Spojovacia sada pre káblový žlab MARS M8, resp.ekvivalent</t>
  </si>
  <si>
    <t>súb.</t>
  </si>
  <si>
    <t>-1833840155</t>
  </si>
  <si>
    <t>336</t>
  </si>
  <si>
    <t>210010145.S</t>
  </si>
  <si>
    <t>Parapetný kanál dutý z PVC 210x70, vrátane príslušenstva</t>
  </si>
  <si>
    <t>-1785384512</t>
  </si>
  <si>
    <t>337</t>
  </si>
  <si>
    <t>210020305</t>
  </si>
  <si>
    <t>Káblový žľab Mars, pozink. vrátane príslušenstva, 125/50 mm vrátane veka a podpery</t>
  </si>
  <si>
    <t>-96124073</t>
  </si>
  <si>
    <t>338</t>
  </si>
  <si>
    <t>210020309</t>
  </si>
  <si>
    <t>Káblový žľab Mars, pozink. vrátane príslušenstva, 250/50 mm vrátane veka a podpery</t>
  </si>
  <si>
    <t>-1865144509</t>
  </si>
  <si>
    <t>339</t>
  </si>
  <si>
    <t>210020311</t>
  </si>
  <si>
    <t>Káblový žľab Mars, pozink. vrátane príslušenstva, 300/100 mm vrátane veka a podpery</t>
  </si>
  <si>
    <t>-545124924</t>
  </si>
  <si>
    <t>340</t>
  </si>
  <si>
    <t>949942101</t>
  </si>
  <si>
    <t>Hydraulická zdvíhacia plošina vrátane obsluhy inštalovaná na automobilovom podvozku výšky zdvihu do 27 m</t>
  </si>
  <si>
    <t>hod</t>
  </si>
  <si>
    <t>-93736522</t>
  </si>
  <si>
    <t>D8</t>
  </si>
  <si>
    <t>Bleskozvodný materiál</t>
  </si>
  <si>
    <t>341</t>
  </si>
  <si>
    <t>459129</t>
  </si>
  <si>
    <t>Skúšobná svorka - DEHN SV-UNI+ Rd8-10/8-10 NIRO, resp.ekvivalent</t>
  </si>
  <si>
    <t>-1752628691</t>
  </si>
  <si>
    <t>Poznámka k položke:_x000D_
Skúšobná svorka - SZ_x000D_
 Svorky UNI slúžia na spojenie zvodu a vývodu uzemnenia vo všetkých prevedeniach a z rôznych materiálov. • so stredovou doštičkou • nerezové skrutky M8x20/25 mm • pre 2 kruhové vodiče</t>
  </si>
  <si>
    <t>342</t>
  </si>
  <si>
    <t>459139</t>
  </si>
  <si>
    <t>Svorka -  DEHN SV-UNI+ Rd8-10/FI30 NIRO, resp.ekvivalent</t>
  </si>
  <si>
    <t>-1868550916</t>
  </si>
  <si>
    <t xml:space="preserve">Poznámka k položke:_x000D_
Svorka_x000D_
 • so stredovou doštičkou • pre kruhový a páskový vodič • nerezové skrutky M8x20/25 mm </t>
  </si>
  <si>
    <t>343</t>
  </si>
  <si>
    <t>390259</t>
  </si>
  <si>
    <t>Spojovacia svorka - DEHN S-MMV Rd 6-8 PHNIRO, resp.ekvivalent</t>
  </si>
  <si>
    <t>-1014758462</t>
  </si>
  <si>
    <t xml:space="preserve">Poznámka k položke:_x000D_
Spojovacia svorka - SS_x000D_
 • univerzálna svorka pre vodiče ? 6-8 mm • umožňuje krížové, paralelné spojenie vodičov • ochrana proti preklzu skrutky • štvorcový otvor v hornom diele; vratová skrutka M10 s plochou polgulatou hlavou a maticou </t>
  </si>
  <si>
    <t>344</t>
  </si>
  <si>
    <t>390209</t>
  </si>
  <si>
    <t>Krížová svorka - SK - DEHN Svorka KV 200kA Rd8-10 NIRO, resp.ekvivalent</t>
  </si>
  <si>
    <t>-1880843876</t>
  </si>
  <si>
    <t xml:space="preserve">Poznámka k položke:_x000D_
Krížová svorka - SK </t>
  </si>
  <si>
    <t>345</t>
  </si>
  <si>
    <t>339059</t>
  </si>
  <si>
    <t>Pripojovacia svorka - SO - pre pripojenie odkvapových žľabov -  DEHN SV-O (B) Rd 8-10 NIRO, resp.ekvivalent</t>
  </si>
  <si>
    <t>-2006221275</t>
  </si>
  <si>
    <t>Poznámka k položke:_x000D_
Pripojovacia svorka - SO - pre pripojenie odkvapových žľabov_x000D_
 DEHN SV-O (B) Rd 8-10 NIRO_x000D_
(DRK DUL 8.10 W16.22 V2A)	_x000D_
 • s dvojitou príchytkou • pripojenie 2 vodičov príchytkou v priečnom alebo pozdĺžnom smere • nerezová skrutka M8x20/25 mm_x000D_
Odkvapová svorka 2xRd 8-10mm rozsah uchytenia 16-22mm nerez V2A</t>
  </si>
  <si>
    <t>346</t>
  </si>
  <si>
    <t>253310</t>
  </si>
  <si>
    <t>DEHNiso tyč GFK 10 L 3000, resp.ekvivalent</t>
  </si>
  <si>
    <t>1505155771</t>
  </si>
  <si>
    <t>Poznámka k položke:_x000D_
 • izolačná tyč pre montáž izolovaných podpier s rôznou dĺžkou</t>
  </si>
  <si>
    <t>347</t>
  </si>
  <si>
    <t>253302</t>
  </si>
  <si>
    <t>DEHNiso držiak Rd 8, resp.ekvivalent</t>
  </si>
  <si>
    <t>-1284029288</t>
  </si>
  <si>
    <t xml:space="preserve">Poznámka k položke:_x000D_
 • plastový držiak vedenia Rd 8mm s adaptérom pre upevnenie na izolačnú tyč Rd 10 mm </t>
  </si>
  <si>
    <t>348</t>
  </si>
  <si>
    <t>106126</t>
  </si>
  <si>
    <t>DEHNiso puzdro D16 ZG, resp.ekvivalent</t>
  </si>
  <si>
    <t>2012331253</t>
  </si>
  <si>
    <t xml:space="preserve">Poznámka k položke:_x000D_
Púzdro pre primer 16mm s vnútorným závitom M8 Zinok_x000D_
 • zdierka pre upevnenie držiakov tyčí alebo vedení na izolačnú tyč Rd 16 • vnútorný závit M8 </t>
  </si>
  <si>
    <t>349</t>
  </si>
  <si>
    <t>297120</t>
  </si>
  <si>
    <t>Podpera vedenia s lepiacim páskom a držiakom DEHNgrip DEHN PV-SL Rd 8 grip 32S, resp.ekvivalent</t>
  </si>
  <si>
    <t>-1803232381</t>
  </si>
  <si>
    <t>Poznámka k položke:_x000D_
• Ø vzpery 67 mm, sivá plastová základňa a nerezový držiak DEHNgrip_x000D_
• uloženie na strechy, steny a konštrukcie s hladkým povrchom_x000D_
• pri montáži sa odstráni ochranná fólia a potom sa pritlačí k očistenému podkladu_x000D_
• voľné uloženie vodiča, Ø vodiča 8 mm</t>
  </si>
  <si>
    <t>350</t>
  </si>
  <si>
    <t>297199</t>
  </si>
  <si>
    <t>Špeciálne čistidlo, resp.ekvivalent</t>
  </si>
  <si>
    <t>2145930708</t>
  </si>
  <si>
    <t xml:space="preserve">Poznámka k položke:_x000D_
 • špeciálne čistidlo plôch pod podpery s lepiacou páskou_x000D_
• Isopropylalkoholová báza </t>
  </si>
  <si>
    <t>351</t>
  </si>
  <si>
    <t>202906</t>
  </si>
  <si>
    <t>DEHN PV-SV Rd 6-10 quick, P5/8 NIRO podpera vedenia na zaháknutie s držiakom DEHNQUICK, resp.ekvivalent</t>
  </si>
  <si>
    <t>118612862</t>
  </si>
  <si>
    <t xml:space="preserve">Poznámka k položke:_x000D_
(DLH DQ 6.10 WPRO5 8 V2A)	_x000D_
Podpera vedenia Rd 6-10 quick pre vlnitú strechu svorka hák 5 a 8, FeZn_x000D_
Podpera vedenia na zaháknutie na hrebeň a do plochy pre krytinu s profilom 5 a 8 a s držiakom DEHNQUICK. Zalomená vzpera na zaháknutie. Pevné uloženie vodiča. </t>
  </si>
  <si>
    <t>352</t>
  </si>
  <si>
    <t>216000</t>
  </si>
  <si>
    <t>DEHN PV-H Rd 7-10 FI 20 12S FeZn, resp.ekvivalent</t>
  </si>
  <si>
    <t>1940203228</t>
  </si>
  <si>
    <t xml:space="preserve">Poznámka k položke:_x000D_
• s tesnením pre zaskrutkovanie do strechy, Ø vodiča 7-10 / Fl 20 mm_x000D_
• príchytka pre kruhové a páskové vodiče_x000D_
• voľné uloženie vodiča_x000D_
• výška podpery 41 mm </t>
  </si>
  <si>
    <t>353</t>
  </si>
  <si>
    <t>206339</t>
  </si>
  <si>
    <t>DEHN PV-SV Rd 8 grip 20, P5/8 NIRO, P5/8 NIRO podpera vedenia na zaháknutie s držiakom DEHNgrip, resp.ekvivalent</t>
  </si>
  <si>
    <t>-2052350797</t>
  </si>
  <si>
    <t>Poznámka k položke:_x000D_
(DLH DG 8 H20 WPRO5 8 V2A)_x000D_
Podpera vedenia Rd 8 grip 20 pre vlnitú strechu svorka hák 5 a 8, FeZn_x000D_
 Podpera vedenia na zaháknutie na hrebeň a do plochy pre krytinu s profilom 5 a 8 a s držiakom DEHNgrip Rovná vzpera na zaháknutie. Voľné uloženie vodiča.</t>
  </si>
  <si>
    <t>354</t>
  </si>
  <si>
    <t>105245</t>
  </si>
  <si>
    <t>DEHN Strešná prechodka pre šikmé strechy čierna, resp.ekvivalent</t>
  </si>
  <si>
    <t>858445393</t>
  </si>
  <si>
    <t xml:space="preserve">Poznámka k položke:_x000D_
Strešná prechodka Rd 10/16/48mm, pre sklon 24°-53°, rozmer 450x500, čierna (dostupná aj v červenej farbe obj.č. 105246)_x000D_
• sada na prechod zachytávačov a trubiek šikmou strechou_x000D_
• univerzálna tvarovateľná hliníková taška použiteľná na všetky typy striech_x000D_
• komplet obsahuje hliníkovú tašku, gumovú objímku a tesnenie </t>
  </si>
  <si>
    <t>355</t>
  </si>
  <si>
    <t>101000</t>
  </si>
  <si>
    <t>DEHN Zachytávacia tyč Rd10 L 1000 Al, resp.ekvivalent</t>
  </si>
  <si>
    <t>-1890564255</t>
  </si>
  <si>
    <t>Poznámka k položke:_x000D_
Zachytávacia tyč do podstavcov s klinom 1000mm_x000D_
Použitie ako pomocný zachytávač</t>
  </si>
  <si>
    <t>356</t>
  </si>
  <si>
    <t>103221</t>
  </si>
  <si>
    <t>DEHN Zachytávacia tyč D16/10 M16 L2000 AlMgSi, resp.ekvivalent</t>
  </si>
  <si>
    <t>1432173560</t>
  </si>
  <si>
    <t>Poznámka k položke:_x000D_
 • priemer 16mm so zúžením na 10mm o dlžke 1000mm_x000D_
• uchytenie v závite M16</t>
  </si>
  <si>
    <t>357</t>
  </si>
  <si>
    <t>103231</t>
  </si>
  <si>
    <t>DEHN Zachytávacia tyč D16/10 M16 L2500 AlMgSi, resp.ekvivalent</t>
  </si>
  <si>
    <t>-896044409</t>
  </si>
  <si>
    <t>358</t>
  </si>
  <si>
    <t>392209</t>
  </si>
  <si>
    <t>Svorka MV - pre zachytávače - MV 200kA Rd 8-10/16 NIRO, resp. ekvivalent</t>
  </si>
  <si>
    <t>1540542059</t>
  </si>
  <si>
    <t xml:space="preserve">Poznámka k položke:_x000D_
náhrada SJ 01_x000D_
 DEHN Svorka MV 200kA Rd 8-10/16 NIRO_x000D_
</t>
  </si>
  <si>
    <t>359</t>
  </si>
  <si>
    <t>274150</t>
  </si>
  <si>
    <t>Podpera vedenia na stenu - DEHN PV-F Rd 8-10 FI 20 hold 30 NIRO M8, resp.ekvivalent</t>
  </si>
  <si>
    <t>-1786147496</t>
  </si>
  <si>
    <t xml:space="preserve">Poznámka k položke:_x000D_
 DEHN PV-F Rd 8-10 FI 20 hold 30 NIRO M8_x000D_
(LH ZS 8.10 FL20 M8 KS CU)	_x000D_
 • pevné uloženie vodiča • ? vodiča 8 - 10 mm / Fl 20 mm • s vnútorným závitom M8; pevne pripevnená príchytka, 2 skrutky M6 s podložkou • držiak DEHNhold, výška držiaka 30 mm _x000D_
</t>
  </si>
  <si>
    <t>360</t>
  </si>
  <si>
    <t>f521117</t>
  </si>
  <si>
    <t>Držiak ochranného uholníka - DOU vrut 3 - Fe/Zn - 180x80mm - f521117, resp. ekvivalent</t>
  </si>
  <si>
    <t>-231774738</t>
  </si>
  <si>
    <t>361</t>
  </si>
  <si>
    <t>EBL000000096</t>
  </si>
  <si>
    <t>Ochranný uholník - OU 1,7m - 1700mm - Fe/Zn - 1,77kg, resp. ekvivalent</t>
  </si>
  <si>
    <t>578846723</t>
  </si>
  <si>
    <t>362</t>
  </si>
  <si>
    <t>480003</t>
  </si>
  <si>
    <t>Štítok orientačný - "1 a 18", resp. ekvivalent</t>
  </si>
  <si>
    <t>-901543754</t>
  </si>
  <si>
    <t>Poznámka k položke:_x000D_
 DEHN čiselný štítok č.1 až č.18 Rd7-10/FI30 Al_x000D_
(NS 7.10 FL30 MZ 1 AL)	_x000D_
DEHN štítok s vyfrézovaným číslom 14 až 25 pre kruhové vodiče Rd7-10 a páskové vodiče FI30</t>
  </si>
  <si>
    <t>363</t>
  </si>
  <si>
    <t>840008</t>
  </si>
  <si>
    <t>Gulatina - drôt 08mm - AL/Mg/Si - (1kg/7,40m) - 20kg/bal., resp. ekvivalent</t>
  </si>
  <si>
    <t>kg</t>
  </si>
  <si>
    <t>-1464152493</t>
  </si>
  <si>
    <t>Poznámka k položke:_x000D_
 DEHN Kruhový vodič 8 AIMgSi polotvrdý (148m)_x000D_
(RD 8 ALMGSI HH R148M)	_x000D_
Drôt AIMgSi Rd8 polotvrdý, bal.148m/20kg_x000D_
 • vedenie z Al a zliatiny AlMgSi nesmie byť uložený priamo na omietke, fasáde pod omietkou, v betóne a v zemi • drôty, vodiče s kruhovým prierezom, pre zachytávacie tyče, zvody, vyrovnanie potenciálu a uzemňovanie. Drôty vyhovujú požiadavkám ČSN EN 50164-2 alebo ČSN EN 62561-2.</t>
  </si>
  <si>
    <t>364</t>
  </si>
  <si>
    <t>800010</t>
  </si>
  <si>
    <t>Gulatina - drôt 10 mm - Fe/Zn - (1kg/1,62 m), resp. ekvivalent</t>
  </si>
  <si>
    <t>2072310325</t>
  </si>
  <si>
    <t xml:space="preserve">Poznámka k položke:_x000D_
 DEHN Kruhový vodič 10 FeZn (81m)_x000D_
(RD 10 STTZN R81M)	_x000D_
Drôt FeZn Rd10, bal.81m/50kg_x000D_
 • pre zachytávacie vedenia, zvody, vyrovnávanie potenciálu a uzemnenie • priemerná vrstva pozinkovania 50 mikronov </t>
  </si>
  <si>
    <t>21-M8</t>
  </si>
  <si>
    <t>Elektromontáže - bleskozvod</t>
  </si>
  <si>
    <t>365</t>
  </si>
  <si>
    <t>210220050.S</t>
  </si>
  <si>
    <t>Označenie zvodov číselnými štítkami</t>
  </si>
  <si>
    <t>1388160982</t>
  </si>
  <si>
    <t>366</t>
  </si>
  <si>
    <t>210220104.S</t>
  </si>
  <si>
    <t>Podpery vedenia FeZn na strechy PV23, PV24</t>
  </si>
  <si>
    <t>-635053641</t>
  </si>
  <si>
    <t>367</t>
  </si>
  <si>
    <t>210220202.S</t>
  </si>
  <si>
    <t xml:space="preserve">Zachytávacia tyč </t>
  </si>
  <si>
    <t>669153064</t>
  </si>
  <si>
    <t>368</t>
  </si>
  <si>
    <t>210220241</t>
  </si>
  <si>
    <t>Svorka FeZn krížová SK a diagonálna krížová DKS</t>
  </si>
  <si>
    <t>-1118888922</t>
  </si>
  <si>
    <t>369</t>
  </si>
  <si>
    <t>210220243.S</t>
  </si>
  <si>
    <t>Svorka FeZn spojovacia SS</t>
  </si>
  <si>
    <t>-1191737742</t>
  </si>
  <si>
    <t>370</t>
  </si>
  <si>
    <t>210220246</t>
  </si>
  <si>
    <t>Svorka FeZn na odkvapový žľab SO</t>
  </si>
  <si>
    <t>-1306447622</t>
  </si>
  <si>
    <t>371</t>
  </si>
  <si>
    <t>210220247.S</t>
  </si>
  <si>
    <t>Svorka FeZn skúšobná SZ</t>
  </si>
  <si>
    <t>-1652351785</t>
  </si>
  <si>
    <t>372</t>
  </si>
  <si>
    <t>210220260.S</t>
  </si>
  <si>
    <t>Ochranný uholník FeZn OU</t>
  </si>
  <si>
    <t>-2075789934</t>
  </si>
  <si>
    <t>373</t>
  </si>
  <si>
    <t>210220265.S</t>
  </si>
  <si>
    <t>Držiak ochranného uholníka FeZn univerzálny DOU</t>
  </si>
  <si>
    <t>-16663664</t>
  </si>
  <si>
    <t>374</t>
  </si>
  <si>
    <t>210221060</t>
  </si>
  <si>
    <t xml:space="preserve">Tvarovanie ochranného vedenia na povrchu </t>
  </si>
  <si>
    <t>1519132221</t>
  </si>
  <si>
    <t>375</t>
  </si>
  <si>
    <t>220730301</t>
  </si>
  <si>
    <t>Uzemnenie nosných častí a rúrok, uzemňovací drôt FeZn D 8mm na podperách</t>
  </si>
  <si>
    <t>-1188520329</t>
  </si>
  <si>
    <t>376</t>
  </si>
  <si>
    <t>220730303.S</t>
  </si>
  <si>
    <t>Uzemnenie nosných častí a rúrok, svorka hromozvodná SJ 01</t>
  </si>
  <si>
    <t>-354559975</t>
  </si>
  <si>
    <t>377</t>
  </si>
  <si>
    <t>22073030311</t>
  </si>
  <si>
    <t>Uchytenie zachytávacich tyčí do konštrukcie strechy</t>
  </si>
  <si>
    <t>kpl</t>
  </si>
  <si>
    <t>-1633348575</t>
  </si>
  <si>
    <t>D9</t>
  </si>
  <si>
    <t>Hlavná uzemňovacia sústava</t>
  </si>
  <si>
    <t>378</t>
  </si>
  <si>
    <t>EBL000000696</t>
  </si>
  <si>
    <t>Prípojnica HUP 1809 - 5015073, resp. ekvivalent</t>
  </si>
  <si>
    <t>-903007131</t>
  </si>
  <si>
    <t>379</t>
  </si>
  <si>
    <t>318209</t>
  </si>
  <si>
    <t>Uzemňovacia svorka -   DEHN S-K BD Rd 8-10 FI 30 NIRO-4, resp. ekvivalent</t>
  </si>
  <si>
    <t>-1904556933</t>
  </si>
  <si>
    <t xml:space="preserve">Poznámka k položke:_x000D_
Uzemňovacia svorka - SR 03 B_x000D_
 DEHN S-K BD Rd 8-10 FI 30 NIRO-4_x000D_
(KS 8.10 FL30 V4A)		_x000D_
 • umožňujú krížové a T spojenia vodičov • bez stredovej doštičky • pre kruhový a páskový vodič so šírkou do 30 mm </t>
  </si>
  <si>
    <t>380</t>
  </si>
  <si>
    <t>318233</t>
  </si>
  <si>
    <t>Odbočovacia spojovacia svorka -  DEHN S-K BD FI 30 NIRO-4, resp. ekvivalent</t>
  </si>
  <si>
    <t>859791933</t>
  </si>
  <si>
    <t xml:space="preserve">Poznámka k položke:_x000D_
Odbočovacia spojovacia svorka - SR 02 (M8)_x000D_
 DEHN S-K BD FI 30 NIRO-4_x000D_
(KS FL30 V4A)	_x000D_
 • umožňujú krížové a T spojenia vodičov • bez stredovej doštičky • pre 2 páskové vodiče so šírkou do 30 mm </t>
  </si>
  <si>
    <t>381</t>
  </si>
  <si>
    <t>E00009678</t>
  </si>
  <si>
    <t>Bleskozvod svorka SUB FeZn , resp. ekvivalent</t>
  </si>
  <si>
    <t>-1718144138</t>
  </si>
  <si>
    <t>Poznámka k položke:_x000D_
Univerzálna svorka._x000D_
Materiál : oceľ S 235 - žiarovo pozinkovaná (Fe/Zn)_x000D_
Rozmer 42x42mm.</t>
  </si>
  <si>
    <t>382</t>
  </si>
  <si>
    <t>zn_(Fe)SP 1</t>
  </si>
  <si>
    <t>Svorka pripojovacia pre spojenie kovových súčiastok D=8-10mm, SP1 mat. Fe-Zn, (z), resp. ekvivalent</t>
  </si>
  <si>
    <t>-1141927011</t>
  </si>
  <si>
    <t>383</t>
  </si>
  <si>
    <t>810304</t>
  </si>
  <si>
    <t>Pásovina - páska 30/4mm - Fe/Zn - (1kg/1,06m), resp. ekvivalent</t>
  </si>
  <si>
    <t>-1943854014</t>
  </si>
  <si>
    <t xml:space="preserve">Poznámka k položke:_x000D_
 DEHN Pásikový vodič 30x4 FeZn (52m)_x000D_
(BA 30X4 STTZN R52M)	_x000D_
Pásovina FeZn FI30x4mm,120mm2, bal.52m/50kg_x000D_
 • pre pospojovanie a uzemnenie • priemerná vrstva pozinkovania 70 mikronov • páskové vodiče pre uzemňovanie a vyrovnanie potenciálu vyhovujú požiadavkám ČSN EN 50164-2 alebo ČSN EN 62561-2 </t>
  </si>
  <si>
    <t>384</t>
  </si>
  <si>
    <t>-1274827658</t>
  </si>
  <si>
    <t>385</t>
  </si>
  <si>
    <t>f712113</t>
  </si>
  <si>
    <t>Uzemňovacia tyč - ZT 2 m - 2000mm/pr.25mm - Fe/Zn, resp. ekvivalent</t>
  </si>
  <si>
    <t>-374504260</t>
  </si>
  <si>
    <t>386</t>
  </si>
  <si>
    <t>f611128</t>
  </si>
  <si>
    <t>Svorka k uzemňovacej tyči - SJ 02 - 25mm - Fe/Zn, resp. ekvivalent</t>
  </si>
  <si>
    <t>-1359212797</t>
  </si>
  <si>
    <t>387</t>
  </si>
  <si>
    <t>f613130</t>
  </si>
  <si>
    <t>Armovacia svorka guľ./pás., resp. ekvivalent</t>
  </si>
  <si>
    <t>262157326</t>
  </si>
  <si>
    <t>388</t>
  </si>
  <si>
    <t>I131307</t>
  </si>
  <si>
    <t>Svorka zemniaca - Bernard - ZSA 16, resp. ekvivalent</t>
  </si>
  <si>
    <t>-864197171</t>
  </si>
  <si>
    <t>389</t>
  </si>
  <si>
    <t>I142708</t>
  </si>
  <si>
    <t>Zemniaca páska CU - 0,5m, resp. ekvivalent</t>
  </si>
  <si>
    <t>56791997</t>
  </si>
  <si>
    <t>390</t>
  </si>
  <si>
    <t>34170140</t>
  </si>
  <si>
    <t>Hmota izolačná AnticorPlast 701-40 pre bleskozvod, resp. ekvivalent</t>
  </si>
  <si>
    <t>-7169100</t>
  </si>
  <si>
    <t>Poznámka k položke:_x000D_
Petrolátová páska s inhibitory korózie pre ochranu úložných zariadení pred koroziou v triede A-30 dle ČSN EN 12068._x000D_
Trvale plastická páska protikoróznej ochrany pre izolovanie spojok uzemnenia a bleskozvodov._x000D_
Syntetická tkanina napustená petrolátovou hmotou._x000D_
Hrúbka pásky 1,2 mm._x000D_
Spracovanie v rozmezí teplôt –34 až 50 °C.</t>
  </si>
  <si>
    <t>391</t>
  </si>
  <si>
    <t>34120225</t>
  </si>
  <si>
    <t>Izolačná páska SuperFlex 202, resp. ekvivalent</t>
  </si>
  <si>
    <t>-1322025842</t>
  </si>
  <si>
    <t>Poznámka k položke:_x000D_
Páska SuperFlex 202 prieťažná (mechanická ochrana na Anticor Plast 701-40) 25mmx20m</t>
  </si>
  <si>
    <t>392</t>
  </si>
  <si>
    <t>341MWTM-16/5-100</t>
  </si>
  <si>
    <t>Hadica zmršťovacia MWTM-16/5mm s lepidlom čierna, resp. ekvivalent</t>
  </si>
  <si>
    <t>388027736</t>
  </si>
  <si>
    <t xml:space="preserve">Poznámka k položke:_x000D_
Strednostenná bezhalogénová teplom zmraštiteľná hadica s lepidlom. Odporúčaný rozsah priemeru: minimálne 5,5mm / maximálne 14,5mm._x000D_
</t>
  </si>
  <si>
    <t>393</t>
  </si>
  <si>
    <t>KVO000000211</t>
  </si>
  <si>
    <t>Vodič pevný H07V-U 1x4 zeleno/žltý pvc</t>
  </si>
  <si>
    <t>1814816370</t>
  </si>
  <si>
    <t>394</t>
  </si>
  <si>
    <t>KVO000000534</t>
  </si>
  <si>
    <t>Vodič pevný H07V-U 1x6 zeleno/žltý pvc</t>
  </si>
  <si>
    <t>-134354463</t>
  </si>
  <si>
    <t>395</t>
  </si>
  <si>
    <t>KVO000000093</t>
  </si>
  <si>
    <t>Vodič ohybný H07V-K 1x16 zeleno/žltý pvc</t>
  </si>
  <si>
    <t>545476459</t>
  </si>
  <si>
    <t>Poznámka k položke:_x000D_
PVC izolácia (TI1)Rozsah pracovných teplôt od -30°C do +70°C.</t>
  </si>
  <si>
    <t>396</t>
  </si>
  <si>
    <t>KVO000000524</t>
  </si>
  <si>
    <t>Vodič ohybný H07V-K 1x25 zeleno/žltý pvc</t>
  </si>
  <si>
    <t>1402587194</t>
  </si>
  <si>
    <t>397</t>
  </si>
  <si>
    <t>044750</t>
  </si>
  <si>
    <t>Vodič ohybný H07V-K 1x120 zeleno/žltý pvc</t>
  </si>
  <si>
    <t>1265068436</t>
  </si>
  <si>
    <t>Poznámka k položke:_x000D_
Kód tovaru: 044750, číslo tovaru: H07V-K 1X120ZELŽLT</t>
  </si>
  <si>
    <t>21-M15</t>
  </si>
  <si>
    <t>Zemné práce - hlavná uzemňovacia sústava</t>
  </si>
  <si>
    <t>398</t>
  </si>
  <si>
    <t>210220042.S</t>
  </si>
  <si>
    <t>Svorka územňovacia na potrubie Ø12 - 32 mm</t>
  </si>
  <si>
    <t>-2016442412</t>
  </si>
  <si>
    <t>399</t>
  </si>
  <si>
    <t>210220442.S</t>
  </si>
  <si>
    <t>Svorka FeZn odbočovacia spojovacia SR01, SR02</t>
  </si>
  <si>
    <t>1358949084</t>
  </si>
  <si>
    <t>400</t>
  </si>
  <si>
    <t>210222253.S</t>
  </si>
  <si>
    <t>Svorka FeZn uzemňovacia SR03, pre vonkajšie práce</t>
  </si>
  <si>
    <t>1667785979</t>
  </si>
  <si>
    <t>401</t>
  </si>
  <si>
    <t>210222245.S</t>
  </si>
  <si>
    <t>Svorka FeZn pripojovacia SP, pre vonkajšie práce</t>
  </si>
  <si>
    <t>-7772981</t>
  </si>
  <si>
    <t>402</t>
  </si>
  <si>
    <t>210220240.S</t>
  </si>
  <si>
    <t>Svorka FeZn k zachytávacej, uzemňovacej tyči  SJ</t>
  </si>
  <si>
    <t>-1937687221</t>
  </si>
  <si>
    <t>403</t>
  </si>
  <si>
    <t>210220280.S</t>
  </si>
  <si>
    <t>Uzemňovacia tyč FeZn ZT</t>
  </si>
  <si>
    <t>1426802459</t>
  </si>
  <si>
    <t>404</t>
  </si>
  <si>
    <t>220111721.S</t>
  </si>
  <si>
    <t>Tyč uzemňovacia, zasadenie do zeme prepojenie,bez zemných prác</t>
  </si>
  <si>
    <t>-1602113501</t>
  </si>
  <si>
    <t>405</t>
  </si>
  <si>
    <t>220111771</t>
  </si>
  <si>
    <t>Vedenie uzeňovacie z FeZn drôtu do 120 mm2 na povrchu</t>
  </si>
  <si>
    <t>-1251682194</t>
  </si>
  <si>
    <t>406</t>
  </si>
  <si>
    <t>220111776</t>
  </si>
  <si>
    <t>Vedenie uzeňovacie z FeZn drôtu do 120 mm2 v zemi</t>
  </si>
  <si>
    <t>2111472926</t>
  </si>
  <si>
    <t>407</t>
  </si>
  <si>
    <t>220111777.S</t>
  </si>
  <si>
    <t>Vedenie uzeňovacie z FeZn drôtu do priemeru 10 mm v zemi</t>
  </si>
  <si>
    <t>-1056597454</t>
  </si>
  <si>
    <t>408</t>
  </si>
  <si>
    <t>460200273</t>
  </si>
  <si>
    <t>Hĺbenie káblovej ryhy ručne 50 cm širokej a 90 cm hlbokej, v zemine triedy 3</t>
  </si>
  <si>
    <t>2024017683</t>
  </si>
  <si>
    <t>409</t>
  </si>
  <si>
    <t>1732371613</t>
  </si>
  <si>
    <t>Práce a dodávky M</t>
  </si>
  <si>
    <t>410</t>
  </si>
  <si>
    <t>21000019</t>
  </si>
  <si>
    <t>Podružný materiál 3%</t>
  </si>
  <si>
    <t>%</t>
  </si>
  <si>
    <t>1972788649</t>
  </si>
  <si>
    <t>411</t>
  </si>
  <si>
    <t>21000016</t>
  </si>
  <si>
    <t>MD - mimostavenisková doprava 1%</t>
  </si>
  <si>
    <t>2016661706</t>
  </si>
  <si>
    <t>412</t>
  </si>
  <si>
    <t>21000017</t>
  </si>
  <si>
    <t>MV - murárska výpomoc 1%</t>
  </si>
  <si>
    <t>1958388048</t>
  </si>
  <si>
    <t>413</t>
  </si>
  <si>
    <t>21000018</t>
  </si>
  <si>
    <t>PD - podiel dodávok 1%</t>
  </si>
  <si>
    <t>1599345661</t>
  </si>
  <si>
    <t>414</t>
  </si>
  <si>
    <t>210000201</t>
  </si>
  <si>
    <t>PPV - podiel pridružených výkonov 1%</t>
  </si>
  <si>
    <t>-1652791635</t>
  </si>
  <si>
    <t>415</t>
  </si>
  <si>
    <t>210000202</t>
  </si>
  <si>
    <t>Dopravné náklady 1%</t>
  </si>
  <si>
    <t>-1098696453</t>
  </si>
  <si>
    <t>D14</t>
  </si>
  <si>
    <t>Dokumentácia</t>
  </si>
  <si>
    <t>416</t>
  </si>
  <si>
    <t>000400022</t>
  </si>
  <si>
    <t>Projektové práce - stavebná časť (stavebné objekty vrátane ich technického vybavenia). náklady na dokumentáciu skutočného zhotovenia stavby</t>
  </si>
  <si>
    <t>1024</t>
  </si>
  <si>
    <t>1410320156</t>
  </si>
  <si>
    <t>417</t>
  </si>
  <si>
    <t>210251575</t>
  </si>
  <si>
    <t>Vystavenie revíznej správy, východisková revízia - Elektroinštalácia</t>
  </si>
  <si>
    <t>849734526</t>
  </si>
  <si>
    <t>418</t>
  </si>
  <si>
    <t>210251576</t>
  </si>
  <si>
    <t>Vystavenie revíznej správy, východisková revízia - NN Prípojka</t>
  </si>
  <si>
    <t>1196672436</t>
  </si>
  <si>
    <t>419</t>
  </si>
  <si>
    <t>210251577</t>
  </si>
  <si>
    <t>Vystavenie revíznej správy, východisková revízia - Bleskozvod</t>
  </si>
  <si>
    <t>1760419704</t>
  </si>
  <si>
    <t xml:space="preserve">AGRIA Liptovský Ondrej, a. s., Liptovský Ondrej 126, 032 04 Liptovský Ondrej  </t>
  </si>
  <si>
    <t>REKAPITULÁCIA VÝKAZU VÝMER</t>
  </si>
  <si>
    <t>KRYCÍ LIST VÝKAZU VÝMER</t>
  </si>
  <si>
    <t>COMBA s.r.o. Špitálska 41, 054 01 Levoča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</si>
</sst>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0"/>
      <name val="Arial CE"/>
    </font>
    <font>
      <sz val="10"/>
      <color rgb="FFFFFFFF"/>
      <name val="Arial CE"/>
    </font>
    <font>
      <b/>
      <sz val="10"/>
      <color rgb="FFFFFFFF"/>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sz val="7"/>
      <color rgb="FF969696"/>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5" fillId="0" borderId="0" applyNumberFormat="0" applyFill="0" applyBorder="0" applyAlignment="0" applyProtection="0"/>
  </cellStyleXfs>
  <cellXfs count="198">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10"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2"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13"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6"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2"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8"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19" fillId="4" borderId="0" xfId="0" applyFont="1" applyFill="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4" xfId="0" applyNumberFormat="1" applyFont="1" applyBorder="1" applyAlignment="1">
      <alignment vertical="center"/>
    </xf>
    <xf numFmtId="4" fontId="17" fillId="0" borderId="0" xfId="0" applyNumberFormat="1" applyFont="1" applyAlignment="1">
      <alignment vertical="center"/>
    </xf>
    <xf numFmtId="166" fontId="17" fillId="0" borderId="0" xfId="0" applyNumberFormat="1" applyFont="1" applyAlignment="1">
      <alignment vertical="center"/>
    </xf>
    <xf numFmtId="4" fontId="17" fillId="0" borderId="15" xfId="0" applyNumberFormat="1" applyFont="1" applyBorder="1" applyAlignment="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5" fillId="0" borderId="3"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3" fillId="0" borderId="0" xfId="0" applyFont="1" applyAlignment="1">
      <alignment horizontal="center" vertical="center"/>
    </xf>
    <xf numFmtId="4" fontId="26" fillId="0" borderId="14" xfId="0" applyNumberFormat="1" applyFont="1" applyBorder="1" applyAlignment="1">
      <alignment vertical="center"/>
    </xf>
    <xf numFmtId="4" fontId="26" fillId="0" borderId="0" xfId="0" applyNumberFormat="1" applyFont="1" applyAlignment="1">
      <alignment vertical="center"/>
    </xf>
    <xf numFmtId="166" fontId="26" fillId="0" borderId="0" xfId="0" applyNumberFormat="1" applyFont="1" applyAlignment="1">
      <alignment vertical="center"/>
    </xf>
    <xf numFmtId="4" fontId="26" fillId="0" borderId="15" xfId="0" applyNumberFormat="1" applyFont="1" applyBorder="1" applyAlignment="1">
      <alignment vertical="center"/>
    </xf>
    <xf numFmtId="0" fontId="5" fillId="0" borderId="0" xfId="0" applyFont="1" applyAlignment="1">
      <alignment horizontal="left" vertical="center"/>
    </xf>
    <xf numFmtId="0" fontId="27" fillId="0" borderId="0" xfId="0" applyFont="1" applyAlignment="1">
      <alignment horizontal="left" vertical="center"/>
    </xf>
    <xf numFmtId="0" fontId="0" fillId="0" borderId="3" xfId="0" applyBorder="1" applyAlignment="1">
      <alignment vertical="center" wrapText="1"/>
    </xf>
    <xf numFmtId="0" fontId="12" fillId="0" borderId="0" xfId="0" applyFont="1" applyAlignment="1">
      <alignment horizontal="left" vertical="center"/>
    </xf>
    <xf numFmtId="4" fontId="13" fillId="0" borderId="0" xfId="0" applyNumberFormat="1" applyFont="1" applyAlignment="1">
      <alignment vertical="center"/>
    </xf>
    <xf numFmtId="0" fontId="9" fillId="0" borderId="0" xfId="0" applyFont="1" applyAlignment="1">
      <alignment vertical="center"/>
    </xf>
    <xf numFmtId="164" fontId="13" fillId="0" borderId="0" xfId="0" applyNumberFormat="1"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19" fillId="4" borderId="0" xfId="0" applyFont="1" applyFill="1" applyAlignment="1">
      <alignment horizontal="left" vertical="center"/>
    </xf>
    <xf numFmtId="0" fontId="19" fillId="4" borderId="0" xfId="0" applyFont="1" applyFill="1" applyAlignment="1">
      <alignment horizontal="right" vertical="center"/>
    </xf>
    <xf numFmtId="0" fontId="28"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0" xfId="0" applyFont="1" applyFill="1" applyAlignment="1">
      <alignment horizontal="center" vertical="center" wrapText="1"/>
    </xf>
    <xf numFmtId="4" fontId="21" fillId="0" borderId="0" xfId="0" applyNumberFormat="1" applyFont="1"/>
    <xf numFmtId="166" fontId="29" fillId="0" borderId="12" xfId="0" applyNumberFormat="1" applyFont="1" applyBorder="1"/>
    <xf numFmtId="166" fontId="29" fillId="0" borderId="13" xfId="0" applyNumberFormat="1" applyFont="1" applyBorder="1"/>
    <xf numFmtId="4" fontId="30"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0" fillId="0" borderId="3" xfId="0" applyBorder="1" applyAlignment="1" applyProtection="1">
      <alignment vertical="center"/>
      <protection locked="0"/>
    </xf>
    <xf numFmtId="0" fontId="31" fillId="0" borderId="22" xfId="0" applyFont="1" applyBorder="1" applyAlignment="1" applyProtection="1">
      <alignment horizontal="center" vertical="center"/>
      <protection locked="0"/>
    </xf>
    <xf numFmtId="49" fontId="31" fillId="0" borderId="22" xfId="0" applyNumberFormat="1"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2" xfId="0" applyFont="1" applyBorder="1" applyAlignment="1" applyProtection="1">
      <alignment horizontal="center" vertical="center" wrapText="1"/>
      <protection locked="0"/>
    </xf>
    <xf numFmtId="167" fontId="31" fillId="0" borderId="22" xfId="0" applyNumberFormat="1" applyFont="1" applyBorder="1" applyAlignment="1" applyProtection="1">
      <alignment vertical="center"/>
      <protection locked="0"/>
    </xf>
    <xf numFmtId="4" fontId="31" fillId="0" borderId="22" xfId="0" applyNumberFormat="1" applyFont="1" applyBorder="1" applyAlignment="1" applyProtection="1">
      <alignment vertical="center"/>
      <protection locked="0"/>
    </xf>
    <xf numFmtId="0" fontId="32" fillId="0" borderId="22" xfId="0" applyFont="1" applyBorder="1" applyAlignment="1" applyProtection="1">
      <alignment vertical="center"/>
      <protection locked="0"/>
    </xf>
    <xf numFmtId="0" fontId="32" fillId="0" borderId="3" xfId="0" applyFont="1" applyBorder="1" applyAlignment="1">
      <alignment vertical="center"/>
    </xf>
    <xf numFmtId="0" fontId="31" fillId="0" borderId="14" xfId="0" applyFont="1" applyBorder="1" applyAlignment="1">
      <alignment horizontal="left" vertical="center"/>
    </xf>
    <xf numFmtId="0" fontId="31" fillId="0" borderId="0" xfId="0" applyFont="1" applyAlignment="1">
      <alignment horizontal="center" vertical="center"/>
    </xf>
    <xf numFmtId="166" fontId="20" fillId="0" borderId="0" xfId="0" applyNumberFormat="1" applyFont="1" applyAlignment="1">
      <alignment vertical="center"/>
    </xf>
    <xf numFmtId="166" fontId="20" fillId="0" borderId="15" xfId="0" applyNumberFormat="1" applyFont="1" applyBorder="1" applyAlignment="1">
      <alignment vertical="center"/>
    </xf>
    <xf numFmtId="0" fontId="19" fillId="0" borderId="0" xfId="0" applyFont="1" applyAlignment="1">
      <alignment horizontal="left" vertical="center"/>
    </xf>
    <xf numFmtId="4" fontId="0" fillId="0" borderId="0" xfId="0" applyNumberFormat="1" applyAlignment="1">
      <alignment vertical="center"/>
    </xf>
    <xf numFmtId="0" fontId="33" fillId="0" borderId="0" xfId="0" applyFont="1" applyAlignment="1">
      <alignment horizontal="left" vertical="center"/>
    </xf>
    <xf numFmtId="0" fontId="34" fillId="0" borderId="0" xfId="0" applyFont="1" applyAlignment="1">
      <alignment vertical="center" wrapText="1"/>
    </xf>
    <xf numFmtId="0" fontId="0" fillId="0" borderId="14" xfId="0" applyBorder="1" applyAlignment="1">
      <alignment vertical="center"/>
    </xf>
    <xf numFmtId="0" fontId="7" fillId="0" borderId="0" xfId="0" applyFont="1" applyAlignment="1">
      <alignment horizontal="left"/>
    </xf>
    <xf numFmtId="4" fontId="7" fillId="0" borderId="0" xfId="0" applyNumberFormat="1" applyFont="1"/>
    <xf numFmtId="0" fontId="19" fillId="0" borderId="22" xfId="0" applyFont="1" applyBorder="1" applyAlignment="1" applyProtection="1">
      <alignment horizontal="center" vertical="center"/>
      <protection locked="0"/>
    </xf>
    <xf numFmtId="49" fontId="19" fillId="0" borderId="22" xfId="0" applyNumberFormat="1"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2" xfId="0" applyFont="1" applyBorder="1" applyAlignment="1" applyProtection="1">
      <alignment horizontal="center" vertical="center" wrapText="1"/>
      <protection locked="0"/>
    </xf>
    <xf numFmtId="167" fontId="19" fillId="0" borderId="22" xfId="0" applyNumberFormat="1" applyFont="1" applyBorder="1" applyAlignment="1" applyProtection="1">
      <alignment vertical="center"/>
      <protection locked="0"/>
    </xf>
    <xf numFmtId="4" fontId="19" fillId="0" borderId="22" xfId="0" applyNumberFormat="1" applyFont="1" applyBorder="1" applyAlignment="1" applyProtection="1">
      <alignment vertical="center"/>
      <protection locked="0"/>
    </xf>
    <xf numFmtId="0" fontId="0" fillId="0" borderId="22" xfId="0" applyBorder="1" applyAlignment="1" applyProtection="1">
      <alignment vertical="center"/>
      <protection locked="0"/>
    </xf>
    <xf numFmtId="0" fontId="20" fillId="0" borderId="14" xfId="0" applyFont="1" applyBorder="1" applyAlignment="1">
      <alignment horizontal="left" vertical="center"/>
    </xf>
    <xf numFmtId="0" fontId="20" fillId="0" borderId="0" xfId="0" applyFont="1" applyAlignment="1">
      <alignment horizontal="center" vertical="center"/>
    </xf>
    <xf numFmtId="0" fontId="20" fillId="0" borderId="19" xfId="0" applyFont="1" applyBorder="1" applyAlignment="1">
      <alignment horizontal="left" vertical="center"/>
    </xf>
    <xf numFmtId="0" fontId="20" fillId="0" borderId="20" xfId="0" applyFont="1" applyBorder="1" applyAlignment="1">
      <alignment horizontal="center" vertical="center"/>
    </xf>
    <xf numFmtId="166" fontId="20" fillId="0" borderId="20" xfId="0" applyNumberFormat="1" applyFont="1" applyBorder="1" applyAlignment="1">
      <alignment vertical="center"/>
    </xf>
    <xf numFmtId="166" fontId="20" fillId="0" borderId="21" xfId="0" applyNumberFormat="1" applyFont="1" applyBorder="1" applyAlignment="1">
      <alignmen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0" fontId="2" fillId="0" borderId="0" xfId="0" applyFont="1" applyAlignment="1">
      <alignment horizontal="left" vertical="center" wrapText="1"/>
    </xf>
    <xf numFmtId="4" fontId="12"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4" fillId="0" borderId="0" xfId="0" applyNumberFormat="1" applyFont="1" applyAlignment="1">
      <alignment vertical="center"/>
    </xf>
    <xf numFmtId="0" fontId="13" fillId="0" borderId="0" xfId="0" applyFont="1" applyAlignment="1">
      <alignment vertical="center"/>
    </xf>
    <xf numFmtId="164" fontId="13" fillId="0" borderId="0" xfId="0" applyNumberFormat="1" applyFont="1" applyAlignment="1">
      <alignment horizontal="left" vertical="center"/>
    </xf>
    <xf numFmtId="4" fontId="15"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3" borderId="7" xfId="0" applyFont="1" applyFill="1" applyBorder="1" applyAlignment="1">
      <alignment horizontal="left" vertical="center"/>
    </xf>
    <xf numFmtId="0" fontId="0" fillId="3" borderId="7" xfId="0" applyFill="1" applyBorder="1" applyAlignment="1">
      <alignment vertical="center"/>
    </xf>
    <xf numFmtId="4" fontId="4" fillId="3" borderId="7" xfId="0" applyNumberFormat="1" applyFont="1" applyFill="1" applyBorder="1" applyAlignment="1">
      <alignment vertical="center"/>
    </xf>
    <xf numFmtId="0" fontId="0" fillId="3" borderId="8"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7" fillId="0" borderId="11" xfId="0" applyFont="1" applyBorder="1" applyAlignment="1">
      <alignment horizontal="center" vertical="center"/>
    </xf>
    <xf numFmtId="0" fontId="17" fillId="0" borderId="12" xfId="0" applyFont="1" applyBorder="1" applyAlignment="1">
      <alignment horizontal="left" vertical="center"/>
    </xf>
    <xf numFmtId="0" fontId="18" fillId="0" borderId="14" xfId="0" applyFont="1" applyBorder="1" applyAlignment="1">
      <alignment horizontal="left" vertical="center"/>
    </xf>
    <xf numFmtId="0" fontId="18" fillId="0" borderId="0" xfId="0" applyFont="1" applyAlignment="1">
      <alignment horizontal="left" vertical="center"/>
    </xf>
    <xf numFmtId="0" fontId="19" fillId="4" borderId="6" xfId="0" applyFont="1" applyFill="1" applyBorder="1" applyAlignment="1">
      <alignment horizontal="center" vertical="center"/>
    </xf>
    <xf numFmtId="0" fontId="19" fillId="4" borderId="7" xfId="0" applyFont="1" applyFill="1" applyBorder="1" applyAlignment="1">
      <alignment horizontal="left" vertical="center"/>
    </xf>
    <xf numFmtId="0" fontId="19" fillId="4" borderId="7" xfId="0" applyFont="1" applyFill="1" applyBorder="1" applyAlignment="1">
      <alignment horizontal="center" vertical="center"/>
    </xf>
    <xf numFmtId="0" fontId="19" fillId="4" borderId="7" xfId="0" applyFont="1" applyFill="1" applyBorder="1" applyAlignment="1">
      <alignment horizontal="right" vertical="center"/>
    </xf>
    <xf numFmtId="0" fontId="19" fillId="4" borderId="8" xfId="0" applyFont="1" applyFill="1" applyBorder="1" applyAlignment="1">
      <alignment horizontal="left" vertical="center"/>
    </xf>
    <xf numFmtId="4" fontId="25" fillId="0" borderId="0" xfId="0" applyNumberFormat="1" applyFont="1" applyAlignment="1">
      <alignment vertical="center"/>
    </xf>
    <xf numFmtId="0" fontId="25" fillId="0" borderId="0" xfId="0" applyFont="1" applyAlignment="1">
      <alignment vertical="center"/>
    </xf>
    <xf numFmtId="0" fontId="24" fillId="0" borderId="0" xfId="0" applyFont="1" applyAlignment="1">
      <alignment horizontal="left" vertical="center" wrapText="1"/>
    </xf>
    <xf numFmtId="4" fontId="21" fillId="0" borderId="0" xfId="0" applyNumberFormat="1" applyFont="1" applyAlignment="1">
      <alignment horizontal="right" vertical="center"/>
    </xf>
    <xf numFmtId="4" fontId="21" fillId="0" borderId="0" xfId="0" applyNumberFormat="1" applyFont="1" applyAlignment="1">
      <alignment vertical="center"/>
    </xf>
    <xf numFmtId="0" fontId="10" fillId="2"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8"/>
  <sheetViews>
    <sheetView showGridLines="0" tabSelected="1" workbookViewId="0">
      <selection activeCell="U20" sqref="U20"/>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2" t="s">
        <v>0</v>
      </c>
      <c r="AZ1" s="12" t="s">
        <v>1</v>
      </c>
      <c r="BA1" s="12" t="s">
        <v>2</v>
      </c>
      <c r="BB1" s="12" t="s">
        <v>1</v>
      </c>
      <c r="BT1" s="12" t="s">
        <v>3</v>
      </c>
      <c r="BU1" s="12" t="s">
        <v>3</v>
      </c>
      <c r="BV1" s="12" t="s">
        <v>4</v>
      </c>
    </row>
    <row r="2" spans="1:74" ht="36.950000000000003" customHeight="1">
      <c r="AR2" s="194" t="s">
        <v>5</v>
      </c>
      <c r="AS2" s="159"/>
      <c r="AT2" s="159"/>
      <c r="AU2" s="159"/>
      <c r="AV2" s="159"/>
      <c r="AW2" s="159"/>
      <c r="AX2" s="159"/>
      <c r="AY2" s="159"/>
      <c r="AZ2" s="159"/>
      <c r="BA2" s="159"/>
      <c r="BB2" s="159"/>
      <c r="BC2" s="159"/>
      <c r="BD2" s="159"/>
      <c r="BE2" s="159"/>
      <c r="BS2" s="13" t="s">
        <v>6</v>
      </c>
      <c r="BT2" s="13" t="s">
        <v>7</v>
      </c>
    </row>
    <row r="3" spans="1:74" ht="6.95" customHeight="1">
      <c r="B3" s="14"/>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6"/>
      <c r="BS3" s="13" t="s">
        <v>6</v>
      </c>
      <c r="BT3" s="13" t="s">
        <v>7</v>
      </c>
    </row>
    <row r="4" spans="1:74" ht="24.95" customHeight="1">
      <c r="B4" s="16"/>
      <c r="D4" s="17" t="s">
        <v>2042</v>
      </c>
      <c r="AR4" s="16"/>
      <c r="AS4" s="18" t="s">
        <v>8</v>
      </c>
      <c r="BS4" s="13" t="s">
        <v>9</v>
      </c>
    </row>
    <row r="5" spans="1:74" ht="12" customHeight="1">
      <c r="B5" s="16"/>
      <c r="D5" s="19" t="s">
        <v>10</v>
      </c>
      <c r="K5" s="158" t="s">
        <v>11</v>
      </c>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R5" s="16"/>
      <c r="BS5" s="13" t="s">
        <v>6</v>
      </c>
    </row>
    <row r="6" spans="1:74" ht="36.950000000000003" customHeight="1">
      <c r="B6" s="16"/>
      <c r="D6" s="21" t="s">
        <v>12</v>
      </c>
      <c r="K6" s="160" t="s">
        <v>13</v>
      </c>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R6" s="16"/>
      <c r="BS6" s="13" t="s">
        <v>6</v>
      </c>
    </row>
    <row r="7" spans="1:74" ht="12" customHeight="1">
      <c r="B7" s="16"/>
      <c r="D7" s="22" t="s">
        <v>14</v>
      </c>
      <c r="K7" s="20" t="s">
        <v>1</v>
      </c>
      <c r="AK7" s="22" t="s">
        <v>15</v>
      </c>
      <c r="AN7" s="20" t="s">
        <v>1</v>
      </c>
      <c r="AR7" s="16"/>
      <c r="BS7" s="13" t="s">
        <v>6</v>
      </c>
    </row>
    <row r="8" spans="1:74" ht="12" customHeight="1">
      <c r="B8" s="16"/>
      <c r="D8" s="22" t="s">
        <v>16</v>
      </c>
      <c r="K8" s="20" t="s">
        <v>17</v>
      </c>
      <c r="AK8" s="22" t="s">
        <v>18</v>
      </c>
      <c r="AN8" s="20" t="s">
        <v>19</v>
      </c>
      <c r="AR8" s="16"/>
      <c r="BS8" s="13" t="s">
        <v>6</v>
      </c>
    </row>
    <row r="9" spans="1:74" ht="14.45" customHeight="1">
      <c r="B9" s="16"/>
      <c r="AR9" s="16"/>
      <c r="BS9" s="13" t="s">
        <v>6</v>
      </c>
    </row>
    <row r="10" spans="1:74" ht="12" customHeight="1">
      <c r="B10" s="16"/>
      <c r="D10" s="22" t="s">
        <v>20</v>
      </c>
      <c r="K10" t="s">
        <v>2041</v>
      </c>
      <c r="AK10" s="22" t="s">
        <v>21</v>
      </c>
      <c r="AN10" s="20" t="s">
        <v>1</v>
      </c>
      <c r="AR10" s="16"/>
      <c r="BS10" s="13" t="s">
        <v>6</v>
      </c>
    </row>
    <row r="11" spans="1:74" ht="18.399999999999999" customHeight="1">
      <c r="B11" s="16"/>
      <c r="E11" s="20" t="s">
        <v>17</v>
      </c>
      <c r="AK11" s="22" t="s">
        <v>22</v>
      </c>
      <c r="AN11" s="20" t="s">
        <v>1</v>
      </c>
      <c r="AR11" s="16"/>
      <c r="BS11" s="13" t="s">
        <v>6</v>
      </c>
    </row>
    <row r="12" spans="1:74" ht="6.95" customHeight="1">
      <c r="B12" s="16"/>
      <c r="AR12" s="16"/>
      <c r="BS12" s="13" t="s">
        <v>6</v>
      </c>
    </row>
    <row r="13" spans="1:74" ht="12" customHeight="1">
      <c r="B13" s="16"/>
      <c r="D13" s="22" t="s">
        <v>23</v>
      </c>
      <c r="AK13" s="22" t="s">
        <v>21</v>
      </c>
      <c r="AN13" s="20" t="s">
        <v>1</v>
      </c>
      <c r="AR13" s="16"/>
      <c r="BS13" s="13" t="s">
        <v>6</v>
      </c>
    </row>
    <row r="14" spans="1:74" ht="12.75">
      <c r="B14" s="16"/>
      <c r="E14" s="20" t="s">
        <v>17</v>
      </c>
      <c r="AK14" s="22" t="s">
        <v>22</v>
      </c>
      <c r="AN14" s="20" t="s">
        <v>1</v>
      </c>
      <c r="AR14" s="16"/>
      <c r="BS14" s="13" t="s">
        <v>6</v>
      </c>
    </row>
    <row r="15" spans="1:74" ht="6.95" customHeight="1">
      <c r="B15" s="16"/>
      <c r="AR15" s="16"/>
      <c r="BS15" s="13" t="s">
        <v>3</v>
      </c>
    </row>
    <row r="16" spans="1:74" ht="12" customHeight="1">
      <c r="B16" s="16"/>
      <c r="D16" s="22" t="s">
        <v>24</v>
      </c>
      <c r="K16" t="s">
        <v>2044</v>
      </c>
      <c r="AK16" s="22" t="s">
        <v>21</v>
      </c>
      <c r="AN16" s="20" t="s">
        <v>1</v>
      </c>
      <c r="AR16" s="16"/>
      <c r="BS16" s="13" t="s">
        <v>3</v>
      </c>
    </row>
    <row r="17" spans="2:71" ht="18.399999999999999" customHeight="1">
      <c r="B17" s="16"/>
      <c r="E17" s="20" t="s">
        <v>17</v>
      </c>
      <c r="AK17" s="22" t="s">
        <v>22</v>
      </c>
      <c r="AN17" s="20" t="s">
        <v>1</v>
      </c>
      <c r="AR17" s="16"/>
      <c r="BS17" s="13" t="s">
        <v>25</v>
      </c>
    </row>
    <row r="18" spans="2:71" ht="6.95" customHeight="1">
      <c r="B18" s="16"/>
      <c r="AR18" s="16"/>
      <c r="BS18" s="13" t="s">
        <v>6</v>
      </c>
    </row>
    <row r="19" spans="2:71" ht="12" customHeight="1">
      <c r="B19" s="16"/>
      <c r="D19" s="22" t="s">
        <v>26</v>
      </c>
      <c r="AK19" s="22" t="s">
        <v>21</v>
      </c>
      <c r="AN19" s="20" t="s">
        <v>1</v>
      </c>
      <c r="AR19" s="16"/>
      <c r="BS19" s="13" t="s">
        <v>6</v>
      </c>
    </row>
    <row r="20" spans="2:71" ht="18.399999999999999" customHeight="1">
      <c r="B20" s="16"/>
      <c r="E20" s="20" t="s">
        <v>27</v>
      </c>
      <c r="AK20" s="22" t="s">
        <v>22</v>
      </c>
      <c r="AN20" s="20" t="s">
        <v>1</v>
      </c>
      <c r="AR20" s="16"/>
      <c r="BS20" s="13" t="s">
        <v>25</v>
      </c>
    </row>
    <row r="21" spans="2:71" ht="6.95" customHeight="1">
      <c r="B21" s="16"/>
      <c r="AR21" s="16"/>
    </row>
    <row r="22" spans="2:71" ht="12" customHeight="1">
      <c r="B22" s="16"/>
      <c r="D22" s="22" t="s">
        <v>28</v>
      </c>
      <c r="AR22" s="16"/>
    </row>
    <row r="23" spans="2:71" ht="16.5" customHeight="1">
      <c r="B23" s="16"/>
      <c r="E23" s="161" t="s">
        <v>1</v>
      </c>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R23" s="16"/>
    </row>
    <row r="24" spans="2:71" ht="6.95" customHeight="1">
      <c r="B24" s="16"/>
      <c r="AR24" s="16"/>
    </row>
    <row r="25" spans="2:71" ht="6.95" customHeight="1">
      <c r="B25" s="16"/>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R25" s="16"/>
    </row>
    <row r="26" spans="2:71" s="1" customFormat="1" ht="25.9" customHeight="1">
      <c r="B26" s="25"/>
      <c r="D26" s="26" t="s">
        <v>29</v>
      </c>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162">
        <f>ROUND(AG94,2)</f>
        <v>0</v>
      </c>
      <c r="AL26" s="163"/>
      <c r="AM26" s="163"/>
      <c r="AN26" s="163"/>
      <c r="AO26" s="163"/>
      <c r="AR26" s="25"/>
    </row>
    <row r="27" spans="2:71" s="1" customFormat="1" ht="6.95" customHeight="1">
      <c r="B27" s="25"/>
      <c r="AR27" s="25"/>
    </row>
    <row r="28" spans="2:71" s="1" customFormat="1" ht="12.75">
      <c r="B28" s="25"/>
      <c r="L28" s="164" t="s">
        <v>30</v>
      </c>
      <c r="M28" s="164"/>
      <c r="N28" s="164"/>
      <c r="O28" s="164"/>
      <c r="P28" s="164"/>
      <c r="W28" s="164" t="s">
        <v>31</v>
      </c>
      <c r="X28" s="164"/>
      <c r="Y28" s="164"/>
      <c r="Z28" s="164"/>
      <c r="AA28" s="164"/>
      <c r="AB28" s="164"/>
      <c r="AC28" s="164"/>
      <c r="AD28" s="164"/>
      <c r="AE28" s="164"/>
      <c r="AK28" s="164" t="s">
        <v>32</v>
      </c>
      <c r="AL28" s="164"/>
      <c r="AM28" s="164"/>
      <c r="AN28" s="164"/>
      <c r="AO28" s="164"/>
      <c r="AR28" s="25"/>
    </row>
    <row r="29" spans="2:71" s="2" customFormat="1" ht="14.45" customHeight="1">
      <c r="B29" s="29"/>
      <c r="D29" s="22" t="s">
        <v>33</v>
      </c>
      <c r="F29" s="30" t="s">
        <v>34</v>
      </c>
      <c r="L29" s="167">
        <v>0.23</v>
      </c>
      <c r="M29" s="166"/>
      <c r="N29" s="166"/>
      <c r="O29" s="166"/>
      <c r="P29" s="166"/>
      <c r="Q29" s="31"/>
      <c r="R29" s="31"/>
      <c r="S29" s="31"/>
      <c r="T29" s="31"/>
      <c r="U29" s="31"/>
      <c r="V29" s="31"/>
      <c r="W29" s="165">
        <f>ROUND(AZ94, 2)</f>
        <v>0</v>
      </c>
      <c r="X29" s="166"/>
      <c r="Y29" s="166"/>
      <c r="Z29" s="166"/>
      <c r="AA29" s="166"/>
      <c r="AB29" s="166"/>
      <c r="AC29" s="166"/>
      <c r="AD29" s="166"/>
      <c r="AE29" s="166"/>
      <c r="AF29" s="31"/>
      <c r="AG29" s="31"/>
      <c r="AH29" s="31"/>
      <c r="AI29" s="31"/>
      <c r="AJ29" s="31"/>
      <c r="AK29" s="165">
        <f>ROUND(AV94, 2)</f>
        <v>0</v>
      </c>
      <c r="AL29" s="166"/>
      <c r="AM29" s="166"/>
      <c r="AN29" s="166"/>
      <c r="AO29" s="166"/>
      <c r="AP29" s="31"/>
      <c r="AQ29" s="31"/>
      <c r="AR29" s="32"/>
      <c r="AS29" s="31"/>
      <c r="AT29" s="31"/>
      <c r="AU29" s="31"/>
      <c r="AV29" s="31"/>
      <c r="AW29" s="31"/>
      <c r="AX29" s="31"/>
      <c r="AY29" s="31"/>
      <c r="AZ29" s="31"/>
    </row>
    <row r="30" spans="2:71" s="2" customFormat="1" ht="14.45" customHeight="1">
      <c r="B30" s="29"/>
      <c r="F30" s="30" t="s">
        <v>35</v>
      </c>
      <c r="L30" s="170">
        <v>0.23</v>
      </c>
      <c r="M30" s="169"/>
      <c r="N30" s="169"/>
      <c r="O30" s="169"/>
      <c r="P30" s="169"/>
      <c r="W30" s="168">
        <f>ROUND(BA94, 2)</f>
        <v>0</v>
      </c>
      <c r="X30" s="169"/>
      <c r="Y30" s="169"/>
      <c r="Z30" s="169"/>
      <c r="AA30" s="169"/>
      <c r="AB30" s="169"/>
      <c r="AC30" s="169"/>
      <c r="AD30" s="169"/>
      <c r="AE30" s="169"/>
      <c r="AK30" s="168">
        <f>ROUND(AW94, 2)</f>
        <v>0</v>
      </c>
      <c r="AL30" s="169"/>
      <c r="AM30" s="169"/>
      <c r="AN30" s="169"/>
      <c r="AO30" s="169"/>
      <c r="AR30" s="29"/>
    </row>
    <row r="31" spans="2:71" s="2" customFormat="1" ht="14.45" hidden="1" customHeight="1">
      <c r="B31" s="29"/>
      <c r="F31" s="22" t="s">
        <v>36</v>
      </c>
      <c r="L31" s="170">
        <v>0.23</v>
      </c>
      <c r="M31" s="169"/>
      <c r="N31" s="169"/>
      <c r="O31" s="169"/>
      <c r="P31" s="169"/>
      <c r="W31" s="168">
        <f>ROUND(BB94, 2)</f>
        <v>0</v>
      </c>
      <c r="X31" s="169"/>
      <c r="Y31" s="169"/>
      <c r="Z31" s="169"/>
      <c r="AA31" s="169"/>
      <c r="AB31" s="169"/>
      <c r="AC31" s="169"/>
      <c r="AD31" s="169"/>
      <c r="AE31" s="169"/>
      <c r="AK31" s="168">
        <v>0</v>
      </c>
      <c r="AL31" s="169"/>
      <c r="AM31" s="169"/>
      <c r="AN31" s="169"/>
      <c r="AO31" s="169"/>
      <c r="AR31" s="29"/>
    </row>
    <row r="32" spans="2:71" s="2" customFormat="1" ht="14.45" hidden="1" customHeight="1">
      <c r="B32" s="29"/>
      <c r="F32" s="22" t="s">
        <v>37</v>
      </c>
      <c r="L32" s="170">
        <v>0.23</v>
      </c>
      <c r="M32" s="169"/>
      <c r="N32" s="169"/>
      <c r="O32" s="169"/>
      <c r="P32" s="169"/>
      <c r="W32" s="168">
        <f>ROUND(BC94, 2)</f>
        <v>0</v>
      </c>
      <c r="X32" s="169"/>
      <c r="Y32" s="169"/>
      <c r="Z32" s="169"/>
      <c r="AA32" s="169"/>
      <c r="AB32" s="169"/>
      <c r="AC32" s="169"/>
      <c r="AD32" s="169"/>
      <c r="AE32" s="169"/>
      <c r="AK32" s="168">
        <v>0</v>
      </c>
      <c r="AL32" s="169"/>
      <c r="AM32" s="169"/>
      <c r="AN32" s="169"/>
      <c r="AO32" s="169"/>
      <c r="AR32" s="29"/>
    </row>
    <row r="33" spans="2:52" s="2" customFormat="1" ht="14.45" hidden="1" customHeight="1">
      <c r="B33" s="29"/>
      <c r="F33" s="30" t="s">
        <v>38</v>
      </c>
      <c r="L33" s="167">
        <v>0</v>
      </c>
      <c r="M33" s="166"/>
      <c r="N33" s="166"/>
      <c r="O33" s="166"/>
      <c r="P33" s="166"/>
      <c r="Q33" s="31"/>
      <c r="R33" s="31"/>
      <c r="S33" s="31"/>
      <c r="T33" s="31"/>
      <c r="U33" s="31"/>
      <c r="V33" s="31"/>
      <c r="W33" s="165">
        <f>ROUND(BD94, 2)</f>
        <v>0</v>
      </c>
      <c r="X33" s="166"/>
      <c r="Y33" s="166"/>
      <c r="Z33" s="166"/>
      <c r="AA33" s="166"/>
      <c r="AB33" s="166"/>
      <c r="AC33" s="166"/>
      <c r="AD33" s="166"/>
      <c r="AE33" s="166"/>
      <c r="AF33" s="31"/>
      <c r="AG33" s="31"/>
      <c r="AH33" s="31"/>
      <c r="AI33" s="31"/>
      <c r="AJ33" s="31"/>
      <c r="AK33" s="165">
        <v>0</v>
      </c>
      <c r="AL33" s="166"/>
      <c r="AM33" s="166"/>
      <c r="AN33" s="166"/>
      <c r="AO33" s="166"/>
      <c r="AP33" s="31"/>
      <c r="AQ33" s="31"/>
      <c r="AR33" s="32"/>
      <c r="AS33" s="31"/>
      <c r="AT33" s="31"/>
      <c r="AU33" s="31"/>
      <c r="AV33" s="31"/>
      <c r="AW33" s="31"/>
      <c r="AX33" s="31"/>
      <c r="AY33" s="31"/>
      <c r="AZ33" s="31"/>
    </row>
    <row r="34" spans="2:52" s="1" customFormat="1" ht="6.95" customHeight="1">
      <c r="B34" s="25"/>
      <c r="AR34" s="25"/>
    </row>
    <row r="35" spans="2:52" s="1" customFormat="1" ht="25.9" customHeight="1">
      <c r="B35" s="25"/>
      <c r="C35" s="33"/>
      <c r="D35" s="34" t="s">
        <v>39</v>
      </c>
      <c r="E35" s="35"/>
      <c r="F35" s="35"/>
      <c r="G35" s="35"/>
      <c r="H35" s="35"/>
      <c r="I35" s="35"/>
      <c r="J35" s="35"/>
      <c r="K35" s="35"/>
      <c r="L35" s="35"/>
      <c r="M35" s="35"/>
      <c r="N35" s="35"/>
      <c r="O35" s="35"/>
      <c r="P35" s="35"/>
      <c r="Q35" s="35"/>
      <c r="R35" s="35"/>
      <c r="S35" s="35"/>
      <c r="T35" s="36" t="s">
        <v>40</v>
      </c>
      <c r="U35" s="35"/>
      <c r="V35" s="35"/>
      <c r="W35" s="35"/>
      <c r="X35" s="171" t="s">
        <v>41</v>
      </c>
      <c r="Y35" s="172"/>
      <c r="Z35" s="172"/>
      <c r="AA35" s="172"/>
      <c r="AB35" s="172"/>
      <c r="AC35" s="35"/>
      <c r="AD35" s="35"/>
      <c r="AE35" s="35"/>
      <c r="AF35" s="35"/>
      <c r="AG35" s="35"/>
      <c r="AH35" s="35"/>
      <c r="AI35" s="35"/>
      <c r="AJ35" s="35"/>
      <c r="AK35" s="173">
        <f>SUM(AK26:AK33)</f>
        <v>0</v>
      </c>
      <c r="AL35" s="172"/>
      <c r="AM35" s="172"/>
      <c r="AN35" s="172"/>
      <c r="AO35" s="174"/>
      <c r="AP35" s="33"/>
      <c r="AQ35" s="33"/>
      <c r="AR35" s="25"/>
    </row>
    <row r="36" spans="2:52" s="1" customFormat="1" ht="6.95" customHeight="1">
      <c r="B36" s="25"/>
      <c r="AR36" s="25"/>
    </row>
    <row r="37" spans="2:52" s="1" customFormat="1" ht="14.45" customHeight="1">
      <c r="B37" s="25"/>
      <c r="AR37" s="25"/>
    </row>
    <row r="38" spans="2:52" ht="14.45" customHeight="1">
      <c r="B38" s="16"/>
      <c r="AR38" s="16"/>
    </row>
    <row r="39" spans="2:52" ht="14.45" customHeight="1">
      <c r="B39" s="16"/>
      <c r="AR39" s="16"/>
    </row>
    <row r="40" spans="2:52" ht="14.45" customHeight="1">
      <c r="B40" s="16"/>
      <c r="AR40" s="16"/>
    </row>
    <row r="41" spans="2:52" ht="14.45" customHeight="1">
      <c r="B41" s="16"/>
      <c r="AR41" s="16"/>
    </row>
    <row r="42" spans="2:52" ht="14.45" customHeight="1">
      <c r="B42" s="16"/>
      <c r="AR42" s="16"/>
    </row>
    <row r="43" spans="2:52" ht="14.45" customHeight="1">
      <c r="B43" s="16"/>
      <c r="AR43" s="16"/>
    </row>
    <row r="44" spans="2:52" ht="14.45" customHeight="1">
      <c r="B44" s="16"/>
      <c r="AR44" s="16"/>
    </row>
    <row r="45" spans="2:52" ht="14.45" customHeight="1">
      <c r="B45" s="16"/>
      <c r="AR45" s="16"/>
    </row>
    <row r="46" spans="2:52" ht="14.45" customHeight="1">
      <c r="B46" s="16"/>
      <c r="AR46" s="16"/>
    </row>
    <row r="47" spans="2:52" ht="14.45" customHeight="1">
      <c r="B47" s="16"/>
      <c r="AR47" s="16"/>
    </row>
    <row r="48" spans="2:52" ht="14.45" customHeight="1">
      <c r="B48" s="16"/>
      <c r="AR48" s="16"/>
    </row>
    <row r="49" spans="2:44" s="1" customFormat="1" ht="14.45" customHeight="1">
      <c r="B49" s="25"/>
      <c r="D49" s="37" t="s">
        <v>42</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7" t="s">
        <v>43</v>
      </c>
      <c r="AI49" s="38"/>
      <c r="AJ49" s="38"/>
      <c r="AK49" s="38"/>
      <c r="AL49" s="38"/>
      <c r="AM49" s="38"/>
      <c r="AN49" s="38"/>
      <c r="AO49" s="38"/>
      <c r="AR49" s="25"/>
    </row>
    <row r="50" spans="2:44" ht="11.25">
      <c r="B50" s="16"/>
      <c r="AR50" s="16"/>
    </row>
    <row r="51" spans="2:44" ht="11.25">
      <c r="B51" s="16"/>
      <c r="AR51" s="16"/>
    </row>
    <row r="52" spans="2:44" ht="11.25">
      <c r="B52" s="16"/>
      <c r="AR52" s="16"/>
    </row>
    <row r="53" spans="2:44" ht="11.25">
      <c r="B53" s="16"/>
      <c r="AR53" s="16"/>
    </row>
    <row r="54" spans="2:44" ht="11.25">
      <c r="B54" s="16"/>
      <c r="AR54" s="16"/>
    </row>
    <row r="55" spans="2:44" ht="11.25">
      <c r="B55" s="16"/>
      <c r="AR55" s="16"/>
    </row>
    <row r="56" spans="2:44" ht="11.25">
      <c r="B56" s="16"/>
      <c r="AR56" s="16"/>
    </row>
    <row r="57" spans="2:44" ht="11.25">
      <c r="B57" s="16"/>
      <c r="AR57" s="16"/>
    </row>
    <row r="58" spans="2:44" ht="11.25">
      <c r="B58" s="16"/>
      <c r="AR58" s="16"/>
    </row>
    <row r="59" spans="2:44" ht="11.25">
      <c r="B59" s="16"/>
      <c r="AR59" s="16"/>
    </row>
    <row r="60" spans="2:44" s="1" customFormat="1" ht="12.75">
      <c r="B60" s="25"/>
      <c r="D60" s="39" t="s">
        <v>44</v>
      </c>
      <c r="E60" s="27"/>
      <c r="F60" s="27"/>
      <c r="G60" s="27"/>
      <c r="H60" s="27"/>
      <c r="I60" s="27"/>
      <c r="J60" s="27"/>
      <c r="K60" s="27"/>
      <c r="L60" s="27"/>
      <c r="M60" s="27"/>
      <c r="N60" s="27"/>
      <c r="O60" s="27"/>
      <c r="P60" s="27"/>
      <c r="Q60" s="27"/>
      <c r="R60" s="27"/>
      <c r="S60" s="27"/>
      <c r="T60" s="27"/>
      <c r="U60" s="27"/>
      <c r="V60" s="39" t="s">
        <v>45</v>
      </c>
      <c r="W60" s="27"/>
      <c r="X60" s="27"/>
      <c r="Y60" s="27"/>
      <c r="Z60" s="27"/>
      <c r="AA60" s="27"/>
      <c r="AB60" s="27"/>
      <c r="AC60" s="27"/>
      <c r="AD60" s="27"/>
      <c r="AE60" s="27"/>
      <c r="AF60" s="27"/>
      <c r="AG60" s="27"/>
      <c r="AH60" s="39" t="s">
        <v>44</v>
      </c>
      <c r="AI60" s="27"/>
      <c r="AJ60" s="27"/>
      <c r="AK60" s="27"/>
      <c r="AL60" s="27"/>
      <c r="AM60" s="39" t="s">
        <v>45</v>
      </c>
      <c r="AN60" s="27"/>
      <c r="AO60" s="27"/>
      <c r="AR60" s="25"/>
    </row>
    <row r="61" spans="2:44" ht="11.25">
      <c r="B61" s="16"/>
      <c r="AR61" s="16"/>
    </row>
    <row r="62" spans="2:44" ht="11.25">
      <c r="B62" s="16"/>
      <c r="AR62" s="16"/>
    </row>
    <row r="63" spans="2:44" ht="11.25">
      <c r="B63" s="16"/>
      <c r="AR63" s="16"/>
    </row>
    <row r="64" spans="2:44" s="1" customFormat="1" ht="12.75">
      <c r="B64" s="25"/>
      <c r="D64" s="37" t="s">
        <v>46</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7" t="s">
        <v>47</v>
      </c>
      <c r="AI64" s="38"/>
      <c r="AJ64" s="38"/>
      <c r="AK64" s="38"/>
      <c r="AL64" s="38"/>
      <c r="AM64" s="38"/>
      <c r="AN64" s="38"/>
      <c r="AO64" s="38"/>
      <c r="AR64" s="25"/>
    </row>
    <row r="65" spans="2:44" ht="11.25">
      <c r="B65" s="16"/>
      <c r="AR65" s="16"/>
    </row>
    <row r="66" spans="2:44" ht="11.25">
      <c r="B66" s="16"/>
      <c r="AR66" s="16"/>
    </row>
    <row r="67" spans="2:44" ht="11.25">
      <c r="B67" s="16"/>
      <c r="AR67" s="16"/>
    </row>
    <row r="68" spans="2:44" ht="11.25">
      <c r="B68" s="16"/>
      <c r="AR68" s="16"/>
    </row>
    <row r="69" spans="2:44" ht="11.25">
      <c r="B69" s="16"/>
      <c r="AR69" s="16"/>
    </row>
    <row r="70" spans="2:44" ht="11.25">
      <c r="B70" s="16"/>
      <c r="AR70" s="16"/>
    </row>
    <row r="71" spans="2:44" ht="11.25">
      <c r="B71" s="16"/>
      <c r="AR71" s="16"/>
    </row>
    <row r="72" spans="2:44" ht="11.25">
      <c r="B72" s="16"/>
      <c r="AR72" s="16"/>
    </row>
    <row r="73" spans="2:44" ht="11.25">
      <c r="B73" s="16"/>
      <c r="AR73" s="16"/>
    </row>
    <row r="74" spans="2:44" ht="11.25">
      <c r="B74" s="16"/>
      <c r="AR74" s="16"/>
    </row>
    <row r="75" spans="2:44" s="1" customFormat="1" ht="12.75">
      <c r="B75" s="25"/>
      <c r="D75" s="39" t="s">
        <v>44</v>
      </c>
      <c r="E75" s="27"/>
      <c r="F75" s="27"/>
      <c r="G75" s="27"/>
      <c r="H75" s="27"/>
      <c r="I75" s="27"/>
      <c r="J75" s="27"/>
      <c r="K75" s="27"/>
      <c r="L75" s="27"/>
      <c r="M75" s="27"/>
      <c r="N75" s="27"/>
      <c r="O75" s="27"/>
      <c r="P75" s="27"/>
      <c r="Q75" s="27"/>
      <c r="R75" s="27"/>
      <c r="S75" s="27"/>
      <c r="T75" s="27"/>
      <c r="U75" s="27"/>
      <c r="V75" s="39" t="s">
        <v>45</v>
      </c>
      <c r="W75" s="27"/>
      <c r="X75" s="27"/>
      <c r="Y75" s="27"/>
      <c r="Z75" s="27"/>
      <c r="AA75" s="27"/>
      <c r="AB75" s="27"/>
      <c r="AC75" s="27"/>
      <c r="AD75" s="27"/>
      <c r="AE75" s="27"/>
      <c r="AF75" s="27"/>
      <c r="AG75" s="27"/>
      <c r="AH75" s="39" t="s">
        <v>44</v>
      </c>
      <c r="AI75" s="27"/>
      <c r="AJ75" s="27"/>
      <c r="AK75" s="27"/>
      <c r="AL75" s="27"/>
      <c r="AM75" s="39" t="s">
        <v>45</v>
      </c>
      <c r="AN75" s="27"/>
      <c r="AO75" s="27"/>
      <c r="AR75" s="25"/>
    </row>
    <row r="76" spans="2:44" s="1" customFormat="1" ht="11.25">
      <c r="B76" s="25"/>
      <c r="AR76" s="25"/>
    </row>
    <row r="77" spans="2:44" s="1" customFormat="1" ht="6.95" customHeight="1">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25"/>
    </row>
    <row r="81" spans="1:91" s="1" customFormat="1" ht="6.95"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25"/>
    </row>
    <row r="82" spans="1:91" s="1" customFormat="1" ht="24.95" customHeight="1">
      <c r="B82" s="25"/>
      <c r="C82" s="17" t="s">
        <v>48</v>
      </c>
      <c r="AR82" s="25"/>
    </row>
    <row r="83" spans="1:91" s="1" customFormat="1" ht="6.95" customHeight="1">
      <c r="B83" s="25"/>
      <c r="AR83" s="25"/>
    </row>
    <row r="84" spans="1:91" s="3" customFormat="1" ht="12" customHeight="1">
      <c r="B84" s="44"/>
      <c r="C84" s="22" t="s">
        <v>10</v>
      </c>
      <c r="L84" s="3" t="str">
        <f>K5</f>
        <v>012-25</v>
      </c>
      <c r="AR84" s="44"/>
    </row>
    <row r="85" spans="1:91" s="4" customFormat="1" ht="36.950000000000003" customHeight="1">
      <c r="B85" s="45"/>
      <c r="C85" s="46" t="s">
        <v>12</v>
      </c>
      <c r="L85" s="175" t="str">
        <f>K6</f>
        <v>Rekonštrukcia ustajňovacích priestorov na hospodárskom dvore Liptovský Peter</v>
      </c>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R85" s="45"/>
    </row>
    <row r="86" spans="1:91" s="1" customFormat="1" ht="6.95" customHeight="1">
      <c r="B86" s="25"/>
      <c r="AR86" s="25"/>
    </row>
    <row r="87" spans="1:91" s="1" customFormat="1" ht="12" customHeight="1">
      <c r="B87" s="25"/>
      <c r="C87" s="22" t="s">
        <v>16</v>
      </c>
      <c r="L87" s="47" t="str">
        <f>IF(K8="","",K8)</f>
        <v xml:space="preserve"> </v>
      </c>
      <c r="AI87" s="22" t="s">
        <v>18</v>
      </c>
      <c r="AM87" s="177" t="str">
        <f>IF(AN8= "","",AN8)</f>
        <v>3. 3. 2025</v>
      </c>
      <c r="AN87" s="177"/>
      <c r="AR87" s="25"/>
    </row>
    <row r="88" spans="1:91" s="1" customFormat="1" ht="6.95" customHeight="1">
      <c r="B88" s="25"/>
      <c r="AR88" s="25"/>
    </row>
    <row r="89" spans="1:91" s="1" customFormat="1" ht="15.2" customHeight="1">
      <c r="B89" s="25"/>
      <c r="C89" s="22" t="s">
        <v>20</v>
      </c>
      <c r="L89" s="3" t="str">
        <f>IF(E11= "","",E11)</f>
        <v xml:space="preserve"> </v>
      </c>
      <c r="AI89" s="22" t="s">
        <v>24</v>
      </c>
      <c r="AM89" s="178" t="str">
        <f>IF(E17="","",E17)</f>
        <v xml:space="preserve"> </v>
      </c>
      <c r="AN89" s="179"/>
      <c r="AO89" s="179"/>
      <c r="AP89" s="179"/>
      <c r="AR89" s="25"/>
      <c r="AS89" s="180" t="s">
        <v>49</v>
      </c>
      <c r="AT89" s="181"/>
      <c r="AU89" s="49"/>
      <c r="AV89" s="49"/>
      <c r="AW89" s="49"/>
      <c r="AX89" s="49"/>
      <c r="AY89" s="49"/>
      <c r="AZ89" s="49"/>
      <c r="BA89" s="49"/>
      <c r="BB89" s="49"/>
      <c r="BC89" s="49"/>
      <c r="BD89" s="50"/>
    </row>
    <row r="90" spans="1:91" s="1" customFormat="1" ht="15.2" customHeight="1">
      <c r="B90" s="25"/>
      <c r="C90" s="22" t="s">
        <v>23</v>
      </c>
      <c r="L90" s="3" t="str">
        <f>IF(E14="","",E14)</f>
        <v xml:space="preserve"> </v>
      </c>
      <c r="AI90" s="22" t="s">
        <v>26</v>
      </c>
      <c r="AM90" s="178" t="str">
        <f>IF(E20="","",E20)</f>
        <v>Ing. Štefan Ondirko</v>
      </c>
      <c r="AN90" s="179"/>
      <c r="AO90" s="179"/>
      <c r="AP90" s="179"/>
      <c r="AR90" s="25"/>
      <c r="AS90" s="182"/>
      <c r="AT90" s="183"/>
      <c r="BD90" s="52"/>
    </row>
    <row r="91" spans="1:91" s="1" customFormat="1" ht="10.9" customHeight="1">
      <c r="B91" s="25"/>
      <c r="AR91" s="25"/>
      <c r="AS91" s="182"/>
      <c r="AT91" s="183"/>
      <c r="BD91" s="52"/>
    </row>
    <row r="92" spans="1:91" s="1" customFormat="1" ht="29.25" customHeight="1">
      <c r="B92" s="25"/>
      <c r="C92" s="184" t="s">
        <v>50</v>
      </c>
      <c r="D92" s="185"/>
      <c r="E92" s="185"/>
      <c r="F92" s="185"/>
      <c r="G92" s="185"/>
      <c r="H92" s="53"/>
      <c r="I92" s="186" t="s">
        <v>51</v>
      </c>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7" t="s">
        <v>52</v>
      </c>
      <c r="AH92" s="185"/>
      <c r="AI92" s="185"/>
      <c r="AJ92" s="185"/>
      <c r="AK92" s="185"/>
      <c r="AL92" s="185"/>
      <c r="AM92" s="185"/>
      <c r="AN92" s="186" t="s">
        <v>53</v>
      </c>
      <c r="AO92" s="185"/>
      <c r="AP92" s="188"/>
      <c r="AQ92" s="54" t="s">
        <v>54</v>
      </c>
      <c r="AR92" s="25"/>
      <c r="AS92" s="55" t="s">
        <v>55</v>
      </c>
      <c r="AT92" s="56" t="s">
        <v>56</v>
      </c>
      <c r="AU92" s="56" t="s">
        <v>57</v>
      </c>
      <c r="AV92" s="56" t="s">
        <v>58</v>
      </c>
      <c r="AW92" s="56" t="s">
        <v>59</v>
      </c>
      <c r="AX92" s="56" t="s">
        <v>60</v>
      </c>
      <c r="AY92" s="56" t="s">
        <v>61</v>
      </c>
      <c r="AZ92" s="56" t="s">
        <v>62</v>
      </c>
      <c r="BA92" s="56" t="s">
        <v>63</v>
      </c>
      <c r="BB92" s="56" t="s">
        <v>64</v>
      </c>
      <c r="BC92" s="56" t="s">
        <v>65</v>
      </c>
      <c r="BD92" s="57" t="s">
        <v>66</v>
      </c>
    </row>
    <row r="93" spans="1:91" s="1" customFormat="1" ht="10.9" customHeight="1">
      <c r="B93" s="25"/>
      <c r="AR93" s="25"/>
      <c r="AS93" s="58"/>
      <c r="AT93" s="49"/>
      <c r="AU93" s="49"/>
      <c r="AV93" s="49"/>
      <c r="AW93" s="49"/>
      <c r="AX93" s="49"/>
      <c r="AY93" s="49"/>
      <c r="AZ93" s="49"/>
      <c r="BA93" s="49"/>
      <c r="BB93" s="49"/>
      <c r="BC93" s="49"/>
      <c r="BD93" s="50"/>
    </row>
    <row r="94" spans="1:91" s="5" customFormat="1" ht="32.450000000000003" customHeight="1">
      <c r="B94" s="59"/>
      <c r="C94" s="60" t="s">
        <v>67</v>
      </c>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192">
        <f>ROUND(SUM(AG95:AG95),2)</f>
        <v>0</v>
      </c>
      <c r="AH94" s="192"/>
      <c r="AI94" s="192"/>
      <c r="AJ94" s="192"/>
      <c r="AK94" s="192"/>
      <c r="AL94" s="192"/>
      <c r="AM94" s="192"/>
      <c r="AN94" s="193">
        <f>SUM(AG94,AT94)</f>
        <v>0</v>
      </c>
      <c r="AO94" s="193"/>
      <c r="AP94" s="193"/>
      <c r="AQ94" s="63" t="s">
        <v>1</v>
      </c>
      <c r="AR94" s="59"/>
      <c r="AS94" s="64">
        <f>ROUND(SUM(AS95:AS95),2)</f>
        <v>0</v>
      </c>
      <c r="AT94" s="65">
        <f>ROUND(SUM(AV94:AW94),2)</f>
        <v>0</v>
      </c>
      <c r="AU94" s="66">
        <f>ROUND(SUM(AU95:AU95),5)</f>
        <v>8384.0573999999997</v>
      </c>
      <c r="AV94" s="65">
        <f>ROUND(AZ94*L29,2)</f>
        <v>0</v>
      </c>
      <c r="AW94" s="65">
        <f>ROUND(BA94*L30,2)</f>
        <v>0</v>
      </c>
      <c r="AX94" s="65">
        <f>ROUND(BB94*L29,2)</f>
        <v>0</v>
      </c>
      <c r="AY94" s="65">
        <f>ROUND(BC94*L30,2)</f>
        <v>0</v>
      </c>
      <c r="AZ94" s="65">
        <f>ROUND(SUM(AZ95:AZ95),2)</f>
        <v>0</v>
      </c>
      <c r="BA94" s="65">
        <f>ROUND(SUM(BA95:BA95),2)</f>
        <v>0</v>
      </c>
      <c r="BB94" s="65">
        <f>ROUND(SUM(BB95:BB95),2)</f>
        <v>0</v>
      </c>
      <c r="BC94" s="65">
        <f>ROUND(SUM(BC95:BC95),2)</f>
        <v>0</v>
      </c>
      <c r="BD94" s="67">
        <f>ROUND(SUM(BD95:BD95),2)</f>
        <v>0</v>
      </c>
      <c r="BS94" s="68" t="s">
        <v>68</v>
      </c>
      <c r="BT94" s="68" t="s">
        <v>69</v>
      </c>
      <c r="BU94" s="69" t="s">
        <v>70</v>
      </c>
      <c r="BV94" s="68" t="s">
        <v>71</v>
      </c>
      <c r="BW94" s="68" t="s">
        <v>4</v>
      </c>
      <c r="BX94" s="68" t="s">
        <v>72</v>
      </c>
      <c r="CL94" s="68" t="s">
        <v>1</v>
      </c>
    </row>
    <row r="95" spans="1:91" s="6" customFormat="1" ht="16.5" customHeight="1">
      <c r="A95" s="70" t="s">
        <v>73</v>
      </c>
      <c r="B95" s="71"/>
      <c r="C95" s="72"/>
      <c r="D95" s="191" t="s">
        <v>74</v>
      </c>
      <c r="E95" s="191"/>
      <c r="F95" s="191"/>
      <c r="G95" s="191"/>
      <c r="H95" s="191"/>
      <c r="I95" s="73"/>
      <c r="J95" s="191" t="s">
        <v>75</v>
      </c>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89">
        <f>'SO-01 - Kravín s robotmi'!J30</f>
        <v>0</v>
      </c>
      <c r="AH95" s="190"/>
      <c r="AI95" s="190"/>
      <c r="AJ95" s="190"/>
      <c r="AK95" s="190"/>
      <c r="AL95" s="190"/>
      <c r="AM95" s="190"/>
      <c r="AN95" s="189">
        <f>SUM(AG95,AT95)</f>
        <v>0</v>
      </c>
      <c r="AO95" s="190"/>
      <c r="AP95" s="190"/>
      <c r="AQ95" s="74" t="s">
        <v>76</v>
      </c>
      <c r="AR95" s="71"/>
      <c r="AS95" s="75">
        <v>0</v>
      </c>
      <c r="AT95" s="76">
        <f>ROUND(SUM(AV95:AW95),2)</f>
        <v>0</v>
      </c>
      <c r="AU95" s="77">
        <f>'SO-01 - Kravín s robotmi'!P135</f>
        <v>8384.0573999999997</v>
      </c>
      <c r="AV95" s="76">
        <f>'SO-01 - Kravín s robotmi'!J33</f>
        <v>0</v>
      </c>
      <c r="AW95" s="76">
        <f>'SO-01 - Kravín s robotmi'!J34</f>
        <v>0</v>
      </c>
      <c r="AX95" s="76">
        <f>'SO-01 - Kravín s robotmi'!J35</f>
        <v>0</v>
      </c>
      <c r="AY95" s="76">
        <f>'SO-01 - Kravín s robotmi'!J36</f>
        <v>0</v>
      </c>
      <c r="AZ95" s="76">
        <f>'SO-01 - Kravín s robotmi'!F33</f>
        <v>0</v>
      </c>
      <c r="BA95" s="76">
        <f>'SO-01 - Kravín s robotmi'!F34</f>
        <v>0</v>
      </c>
      <c r="BB95" s="76">
        <f>'SO-01 - Kravín s robotmi'!F35</f>
        <v>0</v>
      </c>
      <c r="BC95" s="76">
        <f>'SO-01 - Kravín s robotmi'!F36</f>
        <v>0</v>
      </c>
      <c r="BD95" s="78">
        <f>'SO-01 - Kravín s robotmi'!F37</f>
        <v>0</v>
      </c>
      <c r="BT95" s="79" t="s">
        <v>77</v>
      </c>
      <c r="BV95" s="79" t="s">
        <v>71</v>
      </c>
      <c r="BW95" s="79" t="s">
        <v>78</v>
      </c>
      <c r="BX95" s="79" t="s">
        <v>4</v>
      </c>
      <c r="CL95" s="79" t="s">
        <v>1</v>
      </c>
      <c r="CM95" s="79" t="s">
        <v>69</v>
      </c>
    </row>
    <row r="96" spans="1:91" s="1" customFormat="1" ht="30" customHeight="1">
      <c r="B96" s="25"/>
      <c r="AR96" s="25"/>
    </row>
    <row r="97" spans="2:44" s="1" customFormat="1" ht="6.95" customHeight="1">
      <c r="B97" s="40"/>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25"/>
    </row>
    <row r="98" spans="2:44" ht="11.25"/>
  </sheetData>
  <mergeCells count="40">
    <mergeCell ref="AR2:BE2"/>
    <mergeCell ref="C92:G92"/>
    <mergeCell ref="I92:AF92"/>
    <mergeCell ref="AG92:AM92"/>
    <mergeCell ref="AN92:AP92"/>
    <mergeCell ref="AN95:AP95"/>
    <mergeCell ref="AG95:AM95"/>
    <mergeCell ref="D95:H95"/>
    <mergeCell ref="J95:AF95"/>
    <mergeCell ref="AG94:AM94"/>
    <mergeCell ref="AN94:AP94"/>
    <mergeCell ref="L85:AJ85"/>
    <mergeCell ref="AM87:AN87"/>
    <mergeCell ref="AM89:AP89"/>
    <mergeCell ref="AS89:AT91"/>
    <mergeCell ref="AM90:AP90"/>
    <mergeCell ref="W33:AE33"/>
    <mergeCell ref="AK33:AO33"/>
    <mergeCell ref="L33:P33"/>
    <mergeCell ref="X35:AB35"/>
    <mergeCell ref="AK35:AO35"/>
    <mergeCell ref="W31:AE31"/>
    <mergeCell ref="AK31:AO31"/>
    <mergeCell ref="L31:P31"/>
    <mergeCell ref="W32:AE32"/>
    <mergeCell ref="AK32:AO32"/>
    <mergeCell ref="L32:P32"/>
    <mergeCell ref="W29:AE29"/>
    <mergeCell ref="AK29:AO29"/>
    <mergeCell ref="L29:P29"/>
    <mergeCell ref="W30:AE30"/>
    <mergeCell ref="AK30:AO30"/>
    <mergeCell ref="L30:P30"/>
    <mergeCell ref="K5:AJ5"/>
    <mergeCell ref="K6:AJ6"/>
    <mergeCell ref="E23:AN23"/>
    <mergeCell ref="AK26:AO26"/>
    <mergeCell ref="L28:P28"/>
    <mergeCell ref="W28:AE28"/>
    <mergeCell ref="AK28:AO28"/>
  </mergeCells>
  <hyperlinks>
    <hyperlink ref="A95" location="'SO-01 - Kravín s robotmi'!C2" display="/" xr:uid="{00000000-0004-0000-00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M808"/>
  <sheetViews>
    <sheetView showGridLines="0" topLeftCell="A22" workbookViewId="0">
      <selection activeCell="E27" sqref="E27:H27"/>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2:46" ht="11.25"/>
    <row r="2" spans="2:46" ht="36.950000000000003" customHeight="1">
      <c r="L2" s="194" t="s">
        <v>5</v>
      </c>
      <c r="M2" s="159"/>
      <c r="N2" s="159"/>
      <c r="O2" s="159"/>
      <c r="P2" s="159"/>
      <c r="Q2" s="159"/>
      <c r="R2" s="159"/>
      <c r="S2" s="159"/>
      <c r="T2" s="159"/>
      <c r="U2" s="159"/>
      <c r="V2" s="159"/>
      <c r="AT2" s="13" t="s">
        <v>78</v>
      </c>
    </row>
    <row r="3" spans="2:46" ht="6.95" customHeight="1">
      <c r="B3" s="14"/>
      <c r="C3" s="15"/>
      <c r="D3" s="15"/>
      <c r="E3" s="15"/>
      <c r="F3" s="15"/>
      <c r="G3" s="15"/>
      <c r="H3" s="15"/>
      <c r="I3" s="15"/>
      <c r="J3" s="15"/>
      <c r="K3" s="15"/>
      <c r="L3" s="16"/>
      <c r="AT3" s="13" t="s">
        <v>69</v>
      </c>
    </row>
    <row r="4" spans="2:46" ht="24.95" customHeight="1">
      <c r="B4" s="16"/>
      <c r="D4" s="17" t="s">
        <v>2043</v>
      </c>
      <c r="L4" s="16"/>
      <c r="M4" s="80" t="s">
        <v>8</v>
      </c>
      <c r="AT4" s="13" t="s">
        <v>3</v>
      </c>
    </row>
    <row r="5" spans="2:46" ht="6.95" customHeight="1">
      <c r="B5" s="16"/>
      <c r="L5" s="16"/>
    </row>
    <row r="6" spans="2:46" ht="12" customHeight="1">
      <c r="B6" s="16"/>
      <c r="D6" s="22" t="s">
        <v>12</v>
      </c>
      <c r="L6" s="16"/>
    </row>
    <row r="7" spans="2:46" ht="26.25" customHeight="1">
      <c r="B7" s="16"/>
      <c r="E7" s="195" t="str">
        <f>'Rekapitulácia stavby'!K6</f>
        <v>Rekonštrukcia ustajňovacích priestorov na hospodárskom dvore Liptovský Peter</v>
      </c>
      <c r="F7" s="196"/>
      <c r="G7" s="196"/>
      <c r="H7" s="196"/>
      <c r="L7" s="16"/>
    </row>
    <row r="8" spans="2:46" s="1" customFormat="1" ht="12" customHeight="1">
      <c r="B8" s="25"/>
      <c r="D8" s="22" t="s">
        <v>79</v>
      </c>
      <c r="L8" s="25"/>
    </row>
    <row r="9" spans="2:46" s="1" customFormat="1" ht="16.5" customHeight="1">
      <c r="B9" s="25"/>
      <c r="E9" s="175" t="s">
        <v>80</v>
      </c>
      <c r="F9" s="197"/>
      <c r="G9" s="197"/>
      <c r="H9" s="197"/>
      <c r="L9" s="25"/>
    </row>
    <row r="10" spans="2:46" s="1" customFormat="1" ht="11.25">
      <c r="B10" s="25"/>
      <c r="L10" s="25"/>
    </row>
    <row r="11" spans="2:46" s="1" customFormat="1" ht="12" customHeight="1">
      <c r="B11" s="25"/>
      <c r="D11" s="22" t="s">
        <v>14</v>
      </c>
      <c r="F11" s="20" t="s">
        <v>1</v>
      </c>
      <c r="I11" s="22" t="s">
        <v>15</v>
      </c>
      <c r="J11" s="20" t="s">
        <v>1</v>
      </c>
      <c r="L11" s="25"/>
    </row>
    <row r="12" spans="2:46" s="1" customFormat="1" ht="12" customHeight="1">
      <c r="B12" s="25"/>
      <c r="D12" s="22" t="s">
        <v>16</v>
      </c>
      <c r="F12" s="20" t="s">
        <v>17</v>
      </c>
      <c r="I12" s="22" t="s">
        <v>18</v>
      </c>
      <c r="J12" s="48" t="str">
        <f>'Rekapitulácia stavby'!AN8</f>
        <v>3. 3. 2025</v>
      </c>
      <c r="L12" s="25"/>
    </row>
    <row r="13" spans="2:46" s="1" customFormat="1" ht="10.9" customHeight="1">
      <c r="B13" s="25"/>
      <c r="L13" s="25"/>
    </row>
    <row r="14" spans="2:46" s="1" customFormat="1" ht="12" customHeight="1">
      <c r="B14" s="25"/>
      <c r="D14" s="22" t="s">
        <v>20</v>
      </c>
      <c r="F14" s="1" t="s">
        <v>2041</v>
      </c>
      <c r="I14" s="22" t="s">
        <v>21</v>
      </c>
      <c r="J14" s="20" t="str">
        <f>IF('Rekapitulácia stavby'!AN10="","",'Rekapitulácia stavby'!AN10)</f>
        <v/>
      </c>
      <c r="L14" s="25"/>
    </row>
    <row r="15" spans="2:46" s="1" customFormat="1" ht="18" customHeight="1">
      <c r="B15" s="25"/>
      <c r="E15" s="20" t="str">
        <f>IF('Rekapitulácia stavby'!E11="","",'Rekapitulácia stavby'!E11)</f>
        <v xml:space="preserve"> </v>
      </c>
      <c r="I15" s="22" t="s">
        <v>22</v>
      </c>
      <c r="J15" s="20" t="str">
        <f>IF('Rekapitulácia stavby'!AN11="","",'Rekapitulácia stavby'!AN11)</f>
        <v/>
      </c>
      <c r="L15" s="25"/>
    </row>
    <row r="16" spans="2:46" s="1" customFormat="1" ht="6.95" customHeight="1">
      <c r="B16" s="25"/>
      <c r="L16" s="25"/>
    </row>
    <row r="17" spans="2:12" s="1" customFormat="1" ht="12" customHeight="1">
      <c r="B17" s="25"/>
      <c r="D17" s="22" t="s">
        <v>23</v>
      </c>
      <c r="I17" s="22" t="s">
        <v>21</v>
      </c>
      <c r="J17" s="20" t="str">
        <f>'Rekapitulácia stavby'!AN13</f>
        <v/>
      </c>
      <c r="L17" s="25"/>
    </row>
    <row r="18" spans="2:12" s="1" customFormat="1" ht="18" customHeight="1">
      <c r="B18" s="25"/>
      <c r="E18" s="158" t="str">
        <f>'Rekapitulácia stavby'!E14</f>
        <v xml:space="preserve"> </v>
      </c>
      <c r="F18" s="158"/>
      <c r="G18" s="158"/>
      <c r="H18" s="158"/>
      <c r="I18" s="22" t="s">
        <v>22</v>
      </c>
      <c r="J18" s="20" t="str">
        <f>'Rekapitulácia stavby'!AN14</f>
        <v/>
      </c>
      <c r="L18" s="25"/>
    </row>
    <row r="19" spans="2:12" s="1" customFormat="1" ht="6.95" customHeight="1">
      <c r="B19" s="25"/>
      <c r="L19" s="25"/>
    </row>
    <row r="20" spans="2:12" s="1" customFormat="1" ht="12" customHeight="1">
      <c r="B20" s="25"/>
      <c r="D20" s="22" t="s">
        <v>24</v>
      </c>
      <c r="F20" s="1" t="s">
        <v>2044</v>
      </c>
      <c r="I20" s="22" t="s">
        <v>21</v>
      </c>
      <c r="J20" s="20" t="str">
        <f>IF('Rekapitulácia stavby'!AN16="","",'Rekapitulácia stavby'!AN16)</f>
        <v/>
      </c>
      <c r="L20" s="25"/>
    </row>
    <row r="21" spans="2:12" s="1" customFormat="1" ht="18" customHeight="1">
      <c r="B21" s="25"/>
      <c r="E21" s="20" t="str">
        <f>IF('Rekapitulácia stavby'!E17="","",'Rekapitulácia stavby'!E17)</f>
        <v xml:space="preserve"> </v>
      </c>
      <c r="I21" s="22" t="s">
        <v>22</v>
      </c>
      <c r="J21" s="20" t="str">
        <f>IF('Rekapitulácia stavby'!AN17="","",'Rekapitulácia stavby'!AN17)</f>
        <v/>
      </c>
      <c r="L21" s="25"/>
    </row>
    <row r="22" spans="2:12" s="1" customFormat="1" ht="6.95" customHeight="1">
      <c r="B22" s="25"/>
      <c r="L22" s="25"/>
    </row>
    <row r="23" spans="2:12" s="1" customFormat="1" ht="12" customHeight="1">
      <c r="B23" s="25"/>
      <c r="D23" s="22" t="s">
        <v>26</v>
      </c>
      <c r="I23" s="22" t="s">
        <v>21</v>
      </c>
      <c r="J23" s="20" t="s">
        <v>1</v>
      </c>
      <c r="L23" s="25"/>
    </row>
    <row r="24" spans="2:12" s="1" customFormat="1" ht="18" customHeight="1">
      <c r="B24" s="25"/>
      <c r="E24" s="20" t="s">
        <v>27</v>
      </c>
      <c r="I24" s="22" t="s">
        <v>22</v>
      </c>
      <c r="J24" s="20" t="s">
        <v>1</v>
      </c>
      <c r="L24" s="25"/>
    </row>
    <row r="25" spans="2:12" s="1" customFormat="1" ht="6.95" customHeight="1">
      <c r="B25" s="25"/>
      <c r="L25" s="25"/>
    </row>
    <row r="26" spans="2:12" s="1" customFormat="1" ht="12" customHeight="1">
      <c r="B26" s="25"/>
      <c r="D26" s="22" t="s">
        <v>28</v>
      </c>
      <c r="L26" s="25"/>
    </row>
    <row r="27" spans="2:12" s="7" customFormat="1" ht="16.5" customHeight="1">
      <c r="B27" s="81"/>
      <c r="E27" s="161" t="s">
        <v>1</v>
      </c>
      <c r="F27" s="161"/>
      <c r="G27" s="161"/>
      <c r="H27" s="161"/>
      <c r="L27" s="81"/>
    </row>
    <row r="28" spans="2:12" s="1" customFormat="1" ht="6.95" customHeight="1">
      <c r="B28" s="25"/>
      <c r="L28" s="25"/>
    </row>
    <row r="29" spans="2:12" s="1" customFormat="1" ht="6.95" customHeight="1">
      <c r="B29" s="25"/>
      <c r="D29" s="49"/>
      <c r="E29" s="49"/>
      <c r="F29" s="49"/>
      <c r="G29" s="49"/>
      <c r="H29" s="49"/>
      <c r="I29" s="49"/>
      <c r="J29" s="49"/>
      <c r="K29" s="49"/>
      <c r="L29" s="25"/>
    </row>
    <row r="30" spans="2:12" s="1" customFormat="1" ht="25.35" customHeight="1">
      <c r="B30" s="25"/>
      <c r="D30" s="82" t="s">
        <v>29</v>
      </c>
      <c r="J30" s="62">
        <f>ROUND(J135, 2)</f>
        <v>0</v>
      </c>
      <c r="L30" s="25"/>
    </row>
    <row r="31" spans="2:12" s="1" customFormat="1" ht="6.95" customHeight="1">
      <c r="B31" s="25"/>
      <c r="D31" s="49"/>
      <c r="E31" s="49"/>
      <c r="F31" s="49"/>
      <c r="G31" s="49"/>
      <c r="H31" s="49"/>
      <c r="I31" s="49"/>
      <c r="J31" s="49"/>
      <c r="K31" s="49"/>
      <c r="L31" s="25"/>
    </row>
    <row r="32" spans="2:12" s="1" customFormat="1" ht="14.45" customHeight="1">
      <c r="B32" s="25"/>
      <c r="F32" s="28" t="s">
        <v>31</v>
      </c>
      <c r="I32" s="28" t="s">
        <v>30</v>
      </c>
      <c r="J32" s="28" t="s">
        <v>32</v>
      </c>
      <c r="L32" s="25"/>
    </row>
    <row r="33" spans="2:12" s="1" customFormat="1" ht="14.45" customHeight="1">
      <c r="B33" s="25"/>
      <c r="D33" s="51" t="s">
        <v>33</v>
      </c>
      <c r="E33" s="30" t="s">
        <v>34</v>
      </c>
      <c r="F33" s="83">
        <f>ROUND((SUM(BE135:BE807)),  2)</f>
        <v>0</v>
      </c>
      <c r="G33" s="84"/>
      <c r="H33" s="84"/>
      <c r="I33" s="85">
        <v>0.23</v>
      </c>
      <c r="J33" s="83">
        <f>ROUND(((SUM(BE135:BE807))*I33),  2)</f>
        <v>0</v>
      </c>
      <c r="L33" s="25"/>
    </row>
    <row r="34" spans="2:12" s="1" customFormat="1" ht="14.45" customHeight="1">
      <c r="B34" s="25"/>
      <c r="E34" s="30" t="s">
        <v>35</v>
      </c>
      <c r="F34" s="86">
        <f>ROUND((SUM(BF135:BF807)),  2)</f>
        <v>0</v>
      </c>
      <c r="I34" s="87">
        <v>0.23</v>
      </c>
      <c r="J34" s="86">
        <f>ROUND(((SUM(BF135:BF807))*I34),  2)</f>
        <v>0</v>
      </c>
      <c r="L34" s="25"/>
    </row>
    <row r="35" spans="2:12" s="1" customFormat="1" ht="14.45" hidden="1" customHeight="1">
      <c r="B35" s="25"/>
      <c r="E35" s="22" t="s">
        <v>36</v>
      </c>
      <c r="F35" s="86">
        <f>ROUND((SUM(BG135:BG807)),  2)</f>
        <v>0</v>
      </c>
      <c r="I35" s="87">
        <v>0.23</v>
      </c>
      <c r="J35" s="86">
        <f>0</f>
        <v>0</v>
      </c>
      <c r="L35" s="25"/>
    </row>
    <row r="36" spans="2:12" s="1" customFormat="1" ht="14.45" hidden="1" customHeight="1">
      <c r="B36" s="25"/>
      <c r="E36" s="22" t="s">
        <v>37</v>
      </c>
      <c r="F36" s="86">
        <f>ROUND((SUM(BH135:BH807)),  2)</f>
        <v>0</v>
      </c>
      <c r="I36" s="87">
        <v>0.23</v>
      </c>
      <c r="J36" s="86">
        <f>0</f>
        <v>0</v>
      </c>
      <c r="L36" s="25"/>
    </row>
    <row r="37" spans="2:12" s="1" customFormat="1" ht="14.45" hidden="1" customHeight="1">
      <c r="B37" s="25"/>
      <c r="E37" s="30" t="s">
        <v>38</v>
      </c>
      <c r="F37" s="83">
        <f>ROUND((SUM(BI135:BI807)),  2)</f>
        <v>0</v>
      </c>
      <c r="G37" s="84"/>
      <c r="H37" s="84"/>
      <c r="I37" s="85">
        <v>0</v>
      </c>
      <c r="J37" s="83">
        <f>0</f>
        <v>0</v>
      </c>
      <c r="L37" s="25"/>
    </row>
    <row r="38" spans="2:12" s="1" customFormat="1" ht="6.95" customHeight="1">
      <c r="B38" s="25"/>
      <c r="L38" s="25"/>
    </row>
    <row r="39" spans="2:12" s="1" customFormat="1" ht="25.35" customHeight="1">
      <c r="B39" s="25"/>
      <c r="C39" s="88"/>
      <c r="D39" s="89" t="s">
        <v>39</v>
      </c>
      <c r="E39" s="53"/>
      <c r="F39" s="53"/>
      <c r="G39" s="90" t="s">
        <v>40</v>
      </c>
      <c r="H39" s="91" t="s">
        <v>41</v>
      </c>
      <c r="I39" s="53"/>
      <c r="J39" s="92">
        <f>SUM(J30:J37)</f>
        <v>0</v>
      </c>
      <c r="K39" s="93"/>
      <c r="L39" s="25"/>
    </row>
    <row r="40" spans="2:12" s="1" customFormat="1" ht="14.45" customHeight="1">
      <c r="B40" s="25"/>
      <c r="L40" s="25"/>
    </row>
    <row r="41" spans="2:12" ht="14.45" customHeight="1">
      <c r="B41" s="16"/>
      <c r="L41" s="16"/>
    </row>
    <row r="42" spans="2:12" ht="14.45" customHeight="1">
      <c r="B42" s="16"/>
      <c r="L42" s="16"/>
    </row>
    <row r="43" spans="2:12" ht="14.45" customHeight="1">
      <c r="B43" s="16"/>
      <c r="L43" s="16"/>
    </row>
    <row r="44" spans="2:12" ht="14.45" customHeight="1">
      <c r="B44" s="16"/>
      <c r="L44" s="16"/>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5"/>
      <c r="D50" s="37" t="s">
        <v>42</v>
      </c>
      <c r="E50" s="38"/>
      <c r="F50" s="38"/>
      <c r="G50" s="37" t="s">
        <v>43</v>
      </c>
      <c r="H50" s="38"/>
      <c r="I50" s="38"/>
      <c r="J50" s="38"/>
      <c r="K50" s="38"/>
      <c r="L50" s="25"/>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5"/>
      <c r="D61" s="39" t="s">
        <v>44</v>
      </c>
      <c r="E61" s="27"/>
      <c r="F61" s="94" t="s">
        <v>45</v>
      </c>
      <c r="G61" s="39" t="s">
        <v>44</v>
      </c>
      <c r="H61" s="27"/>
      <c r="I61" s="27"/>
      <c r="J61" s="95" t="s">
        <v>45</v>
      </c>
      <c r="K61" s="27"/>
      <c r="L61" s="25"/>
    </row>
    <row r="62" spans="2:12" ht="11.25">
      <c r="B62" s="16"/>
      <c r="L62" s="16"/>
    </row>
    <row r="63" spans="2:12" ht="11.25">
      <c r="B63" s="16"/>
      <c r="L63" s="16"/>
    </row>
    <row r="64" spans="2:12" ht="11.25">
      <c r="B64" s="16"/>
      <c r="L64" s="16"/>
    </row>
    <row r="65" spans="2:12" s="1" customFormat="1" ht="12.75">
      <c r="B65" s="25"/>
      <c r="D65" s="37" t="s">
        <v>46</v>
      </c>
      <c r="E65" s="38"/>
      <c r="F65" s="38"/>
      <c r="G65" s="37" t="s">
        <v>47</v>
      </c>
      <c r="H65" s="38"/>
      <c r="I65" s="38"/>
      <c r="J65" s="38"/>
      <c r="K65" s="38"/>
      <c r="L65" s="25"/>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5"/>
      <c r="D76" s="39" t="s">
        <v>44</v>
      </c>
      <c r="E76" s="27"/>
      <c r="F76" s="94" t="s">
        <v>45</v>
      </c>
      <c r="G76" s="39" t="s">
        <v>44</v>
      </c>
      <c r="H76" s="27"/>
      <c r="I76" s="27"/>
      <c r="J76" s="95" t="s">
        <v>45</v>
      </c>
      <c r="K76" s="27"/>
      <c r="L76" s="25"/>
    </row>
    <row r="77" spans="2:12" s="1" customFormat="1" ht="14.45" customHeight="1">
      <c r="B77" s="40"/>
      <c r="C77" s="41"/>
      <c r="D77" s="41"/>
      <c r="E77" s="41"/>
      <c r="F77" s="41"/>
      <c r="G77" s="41"/>
      <c r="H77" s="41"/>
      <c r="I77" s="41"/>
      <c r="J77" s="41"/>
      <c r="K77" s="41"/>
      <c r="L77" s="25"/>
    </row>
    <row r="81" spans="2:47" s="1" customFormat="1" ht="6.95" customHeight="1">
      <c r="B81" s="42"/>
      <c r="C81" s="43"/>
      <c r="D81" s="43"/>
      <c r="E81" s="43"/>
      <c r="F81" s="43"/>
      <c r="G81" s="43"/>
      <c r="H81" s="43"/>
      <c r="I81" s="43"/>
      <c r="J81" s="43"/>
      <c r="K81" s="43"/>
      <c r="L81" s="25"/>
    </row>
    <row r="82" spans="2:47" s="1" customFormat="1" ht="24.95" customHeight="1">
      <c r="B82" s="25"/>
      <c r="C82" s="17" t="s">
        <v>81</v>
      </c>
      <c r="L82" s="25"/>
    </row>
    <row r="83" spans="2:47" s="1" customFormat="1" ht="6.95" customHeight="1">
      <c r="B83" s="25"/>
      <c r="L83" s="25"/>
    </row>
    <row r="84" spans="2:47" s="1" customFormat="1" ht="12" customHeight="1">
      <c r="B84" s="25"/>
      <c r="C84" s="22" t="s">
        <v>12</v>
      </c>
      <c r="L84" s="25"/>
    </row>
    <row r="85" spans="2:47" s="1" customFormat="1" ht="26.25" customHeight="1">
      <c r="B85" s="25"/>
      <c r="E85" s="195" t="str">
        <f>E7</f>
        <v>Rekonštrukcia ustajňovacích priestorov na hospodárskom dvore Liptovský Peter</v>
      </c>
      <c r="F85" s="196"/>
      <c r="G85" s="196"/>
      <c r="H85" s="196"/>
      <c r="L85" s="25"/>
    </row>
    <row r="86" spans="2:47" s="1" customFormat="1" ht="12" customHeight="1">
      <c r="B86" s="25"/>
      <c r="C86" s="22" t="s">
        <v>79</v>
      </c>
      <c r="L86" s="25"/>
    </row>
    <row r="87" spans="2:47" s="1" customFormat="1" ht="16.5" customHeight="1">
      <c r="B87" s="25"/>
      <c r="E87" s="175" t="str">
        <f>E9</f>
        <v>SO-01 - Kravín s robotmi</v>
      </c>
      <c r="F87" s="197"/>
      <c r="G87" s="197"/>
      <c r="H87" s="197"/>
      <c r="L87" s="25"/>
    </row>
    <row r="88" spans="2:47" s="1" customFormat="1" ht="6.95" customHeight="1">
      <c r="B88" s="25"/>
      <c r="L88" s="25"/>
    </row>
    <row r="89" spans="2:47" s="1" customFormat="1" ht="12" customHeight="1">
      <c r="B89" s="25"/>
      <c r="C89" s="22" t="s">
        <v>16</v>
      </c>
      <c r="F89" s="20" t="str">
        <f>F12</f>
        <v xml:space="preserve"> </v>
      </c>
      <c r="I89" s="22" t="s">
        <v>18</v>
      </c>
      <c r="J89" s="48" t="str">
        <f>IF(J12="","",J12)</f>
        <v>3. 3. 2025</v>
      </c>
      <c r="L89" s="25"/>
    </row>
    <row r="90" spans="2:47" s="1" customFormat="1" ht="6.95" customHeight="1">
      <c r="B90" s="25"/>
      <c r="L90" s="25"/>
    </row>
    <row r="91" spans="2:47" s="1" customFormat="1" ht="15.2" customHeight="1">
      <c r="B91" s="25"/>
      <c r="C91" s="22" t="s">
        <v>20</v>
      </c>
      <c r="F91" s="20" t="str">
        <f>E15</f>
        <v xml:space="preserve"> </v>
      </c>
      <c r="I91" s="22" t="s">
        <v>24</v>
      </c>
      <c r="J91" s="23" t="str">
        <f>E21</f>
        <v xml:space="preserve"> </v>
      </c>
      <c r="L91" s="25"/>
    </row>
    <row r="92" spans="2:47" s="1" customFormat="1" ht="15.2" customHeight="1">
      <c r="B92" s="25"/>
      <c r="C92" s="22" t="s">
        <v>23</v>
      </c>
      <c r="F92" s="20" t="str">
        <f>IF(E18="","",E18)</f>
        <v xml:space="preserve"> </v>
      </c>
      <c r="I92" s="22" t="s">
        <v>26</v>
      </c>
      <c r="J92" s="23" t="str">
        <f>E24</f>
        <v>Ing. Štefan Ondirko</v>
      </c>
      <c r="L92" s="25"/>
    </row>
    <row r="93" spans="2:47" s="1" customFormat="1" ht="10.35" customHeight="1">
      <c r="B93" s="25"/>
      <c r="L93" s="25"/>
    </row>
    <row r="94" spans="2:47" s="1" customFormat="1" ht="29.25" customHeight="1">
      <c r="B94" s="25"/>
      <c r="C94" s="96" t="s">
        <v>82</v>
      </c>
      <c r="D94" s="88"/>
      <c r="E94" s="88"/>
      <c r="F94" s="88"/>
      <c r="G94" s="88"/>
      <c r="H94" s="88"/>
      <c r="I94" s="88"/>
      <c r="J94" s="97" t="s">
        <v>83</v>
      </c>
      <c r="K94" s="88"/>
      <c r="L94" s="25"/>
    </row>
    <row r="95" spans="2:47" s="1" customFormat="1" ht="10.35" customHeight="1">
      <c r="B95" s="25"/>
      <c r="L95" s="25"/>
    </row>
    <row r="96" spans="2:47" s="1" customFormat="1" ht="22.9" customHeight="1">
      <c r="B96" s="25"/>
      <c r="C96" s="98" t="s">
        <v>84</v>
      </c>
      <c r="J96" s="62">
        <f>J135</f>
        <v>0</v>
      </c>
      <c r="L96" s="25"/>
      <c r="AU96" s="13" t="s">
        <v>85</v>
      </c>
    </row>
    <row r="97" spans="2:12" s="8" customFormat="1" ht="24.95" customHeight="1">
      <c r="B97" s="99"/>
      <c r="D97" s="100" t="s">
        <v>86</v>
      </c>
      <c r="E97" s="101"/>
      <c r="F97" s="101"/>
      <c r="G97" s="101"/>
      <c r="H97" s="101"/>
      <c r="I97" s="101"/>
      <c r="J97" s="102">
        <f>J136</f>
        <v>0</v>
      </c>
      <c r="L97" s="99"/>
    </row>
    <row r="98" spans="2:12" s="9" customFormat="1" ht="19.899999999999999" customHeight="1">
      <c r="B98" s="103"/>
      <c r="D98" s="104" t="s">
        <v>87</v>
      </c>
      <c r="E98" s="105"/>
      <c r="F98" s="105"/>
      <c r="G98" s="105"/>
      <c r="H98" s="105"/>
      <c r="I98" s="105"/>
      <c r="J98" s="106">
        <f>J199</f>
        <v>0</v>
      </c>
      <c r="L98" s="103"/>
    </row>
    <row r="99" spans="2:12" s="9" customFormat="1" ht="19.899999999999999" customHeight="1">
      <c r="B99" s="103"/>
      <c r="D99" s="104" t="s">
        <v>88</v>
      </c>
      <c r="E99" s="105"/>
      <c r="F99" s="105"/>
      <c r="G99" s="105"/>
      <c r="H99" s="105"/>
      <c r="I99" s="105"/>
      <c r="J99" s="106">
        <f>J407</f>
        <v>0</v>
      </c>
      <c r="L99" s="103"/>
    </row>
    <row r="100" spans="2:12" s="8" customFormat="1" ht="24.95" customHeight="1">
      <c r="B100" s="99"/>
      <c r="D100" s="100" t="s">
        <v>89</v>
      </c>
      <c r="E100" s="101"/>
      <c r="F100" s="101"/>
      <c r="G100" s="101"/>
      <c r="H100" s="101"/>
      <c r="I100" s="101"/>
      <c r="J100" s="102">
        <f>J410</f>
        <v>0</v>
      </c>
      <c r="L100" s="99"/>
    </row>
    <row r="101" spans="2:12" s="9" customFormat="1" ht="19.899999999999999" customHeight="1">
      <c r="B101" s="103"/>
      <c r="D101" s="104" t="s">
        <v>90</v>
      </c>
      <c r="E101" s="105"/>
      <c r="F101" s="105"/>
      <c r="G101" s="105"/>
      <c r="H101" s="105"/>
      <c r="I101" s="105"/>
      <c r="J101" s="106">
        <f>J429</f>
        <v>0</v>
      </c>
      <c r="L101" s="103"/>
    </row>
    <row r="102" spans="2:12" s="9" customFormat="1" ht="19.899999999999999" customHeight="1">
      <c r="B102" s="103"/>
      <c r="D102" s="104" t="s">
        <v>91</v>
      </c>
      <c r="E102" s="105"/>
      <c r="F102" s="105"/>
      <c r="G102" s="105"/>
      <c r="H102" s="105"/>
      <c r="I102" s="105"/>
      <c r="J102" s="106">
        <f>J434</f>
        <v>0</v>
      </c>
      <c r="L102" s="103"/>
    </row>
    <row r="103" spans="2:12" s="8" customFormat="1" ht="24.95" customHeight="1">
      <c r="B103" s="99"/>
      <c r="D103" s="100" t="s">
        <v>92</v>
      </c>
      <c r="E103" s="101"/>
      <c r="F103" s="101"/>
      <c r="G103" s="101"/>
      <c r="H103" s="101"/>
      <c r="I103" s="101"/>
      <c r="J103" s="102">
        <f>J444</f>
        <v>0</v>
      </c>
      <c r="L103" s="99"/>
    </row>
    <row r="104" spans="2:12" s="9" customFormat="1" ht="19.899999999999999" customHeight="1">
      <c r="B104" s="103"/>
      <c r="D104" s="104" t="s">
        <v>93</v>
      </c>
      <c r="E104" s="105"/>
      <c r="F104" s="105"/>
      <c r="G104" s="105"/>
      <c r="H104" s="105"/>
      <c r="I104" s="105"/>
      <c r="J104" s="106">
        <f>J495</f>
        <v>0</v>
      </c>
      <c r="L104" s="103"/>
    </row>
    <row r="105" spans="2:12" s="8" customFormat="1" ht="24.95" customHeight="1">
      <c r="B105" s="99"/>
      <c r="D105" s="100" t="s">
        <v>94</v>
      </c>
      <c r="E105" s="101"/>
      <c r="F105" s="101"/>
      <c r="G105" s="101"/>
      <c r="H105" s="101"/>
      <c r="I105" s="101"/>
      <c r="J105" s="102">
        <f>J507</f>
        <v>0</v>
      </c>
      <c r="L105" s="99"/>
    </row>
    <row r="106" spans="2:12" s="9" customFormat="1" ht="19.899999999999999" customHeight="1">
      <c r="B106" s="103"/>
      <c r="D106" s="104" t="s">
        <v>95</v>
      </c>
      <c r="E106" s="105"/>
      <c r="F106" s="105"/>
      <c r="G106" s="105"/>
      <c r="H106" s="105"/>
      <c r="I106" s="105"/>
      <c r="J106" s="106">
        <f>J541</f>
        <v>0</v>
      </c>
      <c r="L106" s="103"/>
    </row>
    <row r="107" spans="2:12" s="8" customFormat="1" ht="24.95" customHeight="1">
      <c r="B107" s="99"/>
      <c r="D107" s="100" t="s">
        <v>96</v>
      </c>
      <c r="E107" s="101"/>
      <c r="F107" s="101"/>
      <c r="G107" s="101"/>
      <c r="H107" s="101"/>
      <c r="I107" s="101"/>
      <c r="J107" s="102">
        <f>J550</f>
        <v>0</v>
      </c>
      <c r="L107" s="99"/>
    </row>
    <row r="108" spans="2:12" s="9" customFormat="1" ht="19.899999999999999" customHeight="1">
      <c r="B108" s="103"/>
      <c r="D108" s="104" t="s">
        <v>97</v>
      </c>
      <c r="E108" s="105"/>
      <c r="F108" s="105"/>
      <c r="G108" s="105"/>
      <c r="H108" s="105"/>
      <c r="I108" s="105"/>
      <c r="J108" s="106">
        <f>J615</f>
        <v>0</v>
      </c>
      <c r="L108" s="103"/>
    </row>
    <row r="109" spans="2:12" s="8" customFormat="1" ht="24.95" customHeight="1">
      <c r="B109" s="99"/>
      <c r="D109" s="100" t="s">
        <v>98</v>
      </c>
      <c r="E109" s="101"/>
      <c r="F109" s="101"/>
      <c r="G109" s="101"/>
      <c r="H109" s="101"/>
      <c r="I109" s="101"/>
      <c r="J109" s="102">
        <f>J637</f>
        <v>0</v>
      </c>
      <c r="L109" s="99"/>
    </row>
    <row r="110" spans="2:12" s="8" customFormat="1" ht="24.95" customHeight="1">
      <c r="B110" s="99"/>
      <c r="D110" s="100" t="s">
        <v>99</v>
      </c>
      <c r="E110" s="101"/>
      <c r="F110" s="101"/>
      <c r="G110" s="101"/>
      <c r="H110" s="101"/>
      <c r="I110" s="101"/>
      <c r="J110" s="102">
        <f>J690</f>
        <v>0</v>
      </c>
      <c r="L110" s="99"/>
    </row>
    <row r="111" spans="2:12" s="9" customFormat="1" ht="19.899999999999999" customHeight="1">
      <c r="B111" s="103"/>
      <c r="D111" s="104" t="s">
        <v>100</v>
      </c>
      <c r="E111" s="105"/>
      <c r="F111" s="105"/>
      <c r="G111" s="105"/>
      <c r="H111" s="105"/>
      <c r="I111" s="105"/>
      <c r="J111" s="106">
        <f>J737</f>
        <v>0</v>
      </c>
      <c r="L111" s="103"/>
    </row>
    <row r="112" spans="2:12" s="8" customFormat="1" ht="24.95" customHeight="1">
      <c r="B112" s="99"/>
      <c r="D112" s="100" t="s">
        <v>101</v>
      </c>
      <c r="E112" s="101"/>
      <c r="F112" s="101"/>
      <c r="G112" s="101"/>
      <c r="H112" s="101"/>
      <c r="I112" s="101"/>
      <c r="J112" s="102">
        <f>J751</f>
        <v>0</v>
      </c>
      <c r="L112" s="99"/>
    </row>
    <row r="113" spans="2:12" s="9" customFormat="1" ht="19.899999999999999" customHeight="1">
      <c r="B113" s="103"/>
      <c r="D113" s="104" t="s">
        <v>102</v>
      </c>
      <c r="E113" s="105"/>
      <c r="F113" s="105"/>
      <c r="G113" s="105"/>
      <c r="H113" s="105"/>
      <c r="I113" s="105"/>
      <c r="J113" s="106">
        <f>J783</f>
        <v>0</v>
      </c>
      <c r="L113" s="103"/>
    </row>
    <row r="114" spans="2:12" s="8" customFormat="1" ht="24.95" customHeight="1">
      <c r="B114" s="99"/>
      <c r="D114" s="100" t="s">
        <v>103</v>
      </c>
      <c r="E114" s="101"/>
      <c r="F114" s="101"/>
      <c r="G114" s="101"/>
      <c r="H114" s="101"/>
      <c r="I114" s="101"/>
      <c r="J114" s="102">
        <f>J796</f>
        <v>0</v>
      </c>
      <c r="L114" s="99"/>
    </row>
    <row r="115" spans="2:12" s="9" customFormat="1" ht="19.899999999999999" customHeight="1">
      <c r="B115" s="103"/>
      <c r="D115" s="104" t="s">
        <v>104</v>
      </c>
      <c r="E115" s="105"/>
      <c r="F115" s="105"/>
      <c r="G115" s="105"/>
      <c r="H115" s="105"/>
      <c r="I115" s="105"/>
      <c r="J115" s="106">
        <f>J803</f>
        <v>0</v>
      </c>
      <c r="L115" s="103"/>
    </row>
    <row r="116" spans="2:12" s="1" customFormat="1" ht="21.75" customHeight="1">
      <c r="B116" s="25"/>
      <c r="L116" s="25"/>
    </row>
    <row r="117" spans="2:12" s="1" customFormat="1" ht="6.95" customHeight="1">
      <c r="B117" s="40"/>
      <c r="C117" s="41"/>
      <c r="D117" s="41"/>
      <c r="E117" s="41"/>
      <c r="F117" s="41"/>
      <c r="G117" s="41"/>
      <c r="H117" s="41"/>
      <c r="I117" s="41"/>
      <c r="J117" s="41"/>
      <c r="K117" s="41"/>
      <c r="L117" s="25"/>
    </row>
    <row r="121" spans="2:12" s="1" customFormat="1" ht="6.95" customHeight="1">
      <c r="B121" s="42"/>
      <c r="C121" s="43"/>
      <c r="D121" s="43"/>
      <c r="E121" s="43"/>
      <c r="F121" s="43"/>
      <c r="G121" s="43"/>
      <c r="H121" s="43"/>
      <c r="I121" s="43"/>
      <c r="J121" s="43"/>
      <c r="K121" s="43"/>
      <c r="L121" s="25"/>
    </row>
    <row r="122" spans="2:12" s="1" customFormat="1" ht="24.95" customHeight="1">
      <c r="B122" s="25"/>
      <c r="C122" s="17" t="s">
        <v>105</v>
      </c>
      <c r="L122" s="25"/>
    </row>
    <row r="123" spans="2:12" s="1" customFormat="1" ht="6.95" customHeight="1">
      <c r="B123" s="25"/>
      <c r="L123" s="25"/>
    </row>
    <row r="124" spans="2:12" s="1" customFormat="1" ht="12" customHeight="1">
      <c r="B124" s="25"/>
      <c r="C124" s="22" t="s">
        <v>12</v>
      </c>
      <c r="L124" s="25"/>
    </row>
    <row r="125" spans="2:12" s="1" customFormat="1" ht="26.25" customHeight="1">
      <c r="B125" s="25"/>
      <c r="E125" s="195" t="str">
        <f>E7</f>
        <v>Rekonštrukcia ustajňovacích priestorov na hospodárskom dvore Liptovský Peter</v>
      </c>
      <c r="F125" s="196"/>
      <c r="G125" s="196"/>
      <c r="H125" s="196"/>
      <c r="L125" s="25"/>
    </row>
    <row r="126" spans="2:12" s="1" customFormat="1" ht="12" customHeight="1">
      <c r="B126" s="25"/>
      <c r="C126" s="22" t="s">
        <v>79</v>
      </c>
      <c r="L126" s="25"/>
    </row>
    <row r="127" spans="2:12" s="1" customFormat="1" ht="16.5" customHeight="1">
      <c r="B127" s="25"/>
      <c r="E127" s="175" t="str">
        <f>E9</f>
        <v>SO-01 - Kravín s robotmi</v>
      </c>
      <c r="F127" s="197"/>
      <c r="G127" s="197"/>
      <c r="H127" s="197"/>
      <c r="L127" s="25"/>
    </row>
    <row r="128" spans="2:12" s="1" customFormat="1" ht="6.95" customHeight="1">
      <c r="B128" s="25"/>
      <c r="L128" s="25"/>
    </row>
    <row r="129" spans="2:65" s="1" customFormat="1" ht="12" customHeight="1">
      <c r="B129" s="25"/>
      <c r="C129" s="22" t="s">
        <v>16</v>
      </c>
      <c r="F129" s="20" t="str">
        <f>F12</f>
        <v xml:space="preserve"> </v>
      </c>
      <c r="I129" s="22" t="s">
        <v>18</v>
      </c>
      <c r="J129" s="48" t="str">
        <f>IF(J12="","",J12)</f>
        <v>3. 3. 2025</v>
      </c>
      <c r="L129" s="25"/>
    </row>
    <row r="130" spans="2:65" s="1" customFormat="1" ht="6.95" customHeight="1">
      <c r="B130" s="25"/>
      <c r="L130" s="25"/>
    </row>
    <row r="131" spans="2:65" s="1" customFormat="1" ht="15.2" customHeight="1">
      <c r="B131" s="25"/>
      <c r="C131" s="22" t="s">
        <v>20</v>
      </c>
      <c r="F131" s="20" t="str">
        <f>E15</f>
        <v xml:space="preserve"> </v>
      </c>
      <c r="I131" s="22" t="s">
        <v>24</v>
      </c>
      <c r="J131" s="23" t="str">
        <f>E21</f>
        <v xml:space="preserve"> </v>
      </c>
      <c r="L131" s="25"/>
    </row>
    <row r="132" spans="2:65" s="1" customFormat="1" ht="15.2" customHeight="1">
      <c r="B132" s="25"/>
      <c r="C132" s="22" t="s">
        <v>23</v>
      </c>
      <c r="F132" s="20" t="str">
        <f>IF(E18="","",E18)</f>
        <v xml:space="preserve"> </v>
      </c>
      <c r="I132" s="22" t="s">
        <v>26</v>
      </c>
      <c r="J132" s="23" t="str">
        <f>E24</f>
        <v>Ing. Štefan Ondirko</v>
      </c>
      <c r="L132" s="25"/>
    </row>
    <row r="133" spans="2:65" s="1" customFormat="1" ht="10.35" customHeight="1">
      <c r="B133" s="25"/>
      <c r="L133" s="25"/>
    </row>
    <row r="134" spans="2:65" s="10" customFormat="1" ht="29.25" customHeight="1">
      <c r="B134" s="107"/>
      <c r="C134" s="108" t="s">
        <v>106</v>
      </c>
      <c r="D134" s="109" t="s">
        <v>54</v>
      </c>
      <c r="E134" s="109" t="s">
        <v>50</v>
      </c>
      <c r="F134" s="109" t="s">
        <v>51</v>
      </c>
      <c r="G134" s="109" t="s">
        <v>107</v>
      </c>
      <c r="H134" s="109" t="s">
        <v>108</v>
      </c>
      <c r="I134" s="109" t="s">
        <v>109</v>
      </c>
      <c r="J134" s="110" t="s">
        <v>83</v>
      </c>
      <c r="K134" s="111" t="s">
        <v>110</v>
      </c>
      <c r="L134" s="107"/>
      <c r="M134" s="55" t="s">
        <v>1</v>
      </c>
      <c r="N134" s="56" t="s">
        <v>33</v>
      </c>
      <c r="O134" s="56" t="s">
        <v>111</v>
      </c>
      <c r="P134" s="56" t="s">
        <v>112</v>
      </c>
      <c r="Q134" s="56" t="s">
        <v>113</v>
      </c>
      <c r="R134" s="56" t="s">
        <v>114</v>
      </c>
      <c r="S134" s="56" t="s">
        <v>115</v>
      </c>
      <c r="T134" s="57" t="s">
        <v>116</v>
      </c>
    </row>
    <row r="135" spans="2:65" s="1" customFormat="1" ht="22.9" customHeight="1">
      <c r="B135" s="25"/>
      <c r="C135" s="60" t="s">
        <v>84</v>
      </c>
      <c r="J135" s="112">
        <f>BK135</f>
        <v>0</v>
      </c>
      <c r="L135" s="25"/>
      <c r="M135" s="58"/>
      <c r="N135" s="49"/>
      <c r="O135" s="49"/>
      <c r="P135" s="113">
        <f>P136+P410+P444+P507+P550+P637+P690+P751+P796</f>
        <v>8384.0573999999997</v>
      </c>
      <c r="Q135" s="49"/>
      <c r="R135" s="113">
        <f>R136+R410+R444+R507+R550+R637+R690+R751+R796</f>
        <v>1363.7597396900001</v>
      </c>
      <c r="S135" s="49"/>
      <c r="T135" s="114">
        <f>T136+T410+T444+T507+T550+T637+T690+T751+T796</f>
        <v>0</v>
      </c>
      <c r="AT135" s="13" t="s">
        <v>68</v>
      </c>
      <c r="AU135" s="13" t="s">
        <v>85</v>
      </c>
      <c r="BK135" s="115">
        <f>BK136+BK410+BK444+BK507+BK550+BK637+BK690+BK751+BK796</f>
        <v>0</v>
      </c>
    </row>
    <row r="136" spans="2:65" s="11" customFormat="1" ht="25.9" customHeight="1">
      <c r="B136" s="116"/>
      <c r="D136" s="117" t="s">
        <v>68</v>
      </c>
      <c r="E136" s="118" t="s">
        <v>117</v>
      </c>
      <c r="F136" s="118" t="s">
        <v>118</v>
      </c>
      <c r="J136" s="119">
        <f>BK136</f>
        <v>0</v>
      </c>
      <c r="L136" s="116"/>
      <c r="M136" s="120"/>
      <c r="P136" s="121">
        <f>P137+SUM(P138:P199)+P407</f>
        <v>3.25</v>
      </c>
      <c r="R136" s="121">
        <f>R137+SUM(R138:R199)+R407</f>
        <v>766.59885969000004</v>
      </c>
      <c r="T136" s="122">
        <f>T137+SUM(T138:T199)+T407</f>
        <v>0</v>
      </c>
      <c r="AR136" s="117" t="s">
        <v>77</v>
      </c>
      <c r="AT136" s="123" t="s">
        <v>68</v>
      </c>
      <c r="AU136" s="123" t="s">
        <v>69</v>
      </c>
      <c r="AY136" s="117" t="s">
        <v>119</v>
      </c>
      <c r="BK136" s="124">
        <f>BK137+SUM(BK138:BK199)+BK407</f>
        <v>0</v>
      </c>
    </row>
    <row r="137" spans="2:65" s="1" customFormat="1" ht="33" customHeight="1">
      <c r="B137" s="125"/>
      <c r="C137" s="126" t="s">
        <v>77</v>
      </c>
      <c r="D137" s="126" t="s">
        <v>120</v>
      </c>
      <c r="E137" s="127" t="s">
        <v>121</v>
      </c>
      <c r="F137" s="128" t="s">
        <v>122</v>
      </c>
      <c r="G137" s="129" t="s">
        <v>123</v>
      </c>
      <c r="H137" s="130">
        <v>4</v>
      </c>
      <c r="I137" s="131"/>
      <c r="J137" s="131">
        <f>ROUND(I137*H137,2)</f>
        <v>0</v>
      </c>
      <c r="K137" s="132"/>
      <c r="L137" s="133"/>
      <c r="M137" s="134" t="s">
        <v>1</v>
      </c>
      <c r="N137" s="135" t="s">
        <v>35</v>
      </c>
      <c r="O137" s="136">
        <v>0</v>
      </c>
      <c r="P137" s="136">
        <f>O137*H137</f>
        <v>0</v>
      </c>
      <c r="Q137" s="136">
        <v>88.8</v>
      </c>
      <c r="R137" s="136">
        <f>Q137*H137</f>
        <v>355.2</v>
      </c>
      <c r="S137" s="136">
        <v>0</v>
      </c>
      <c r="T137" s="137">
        <f>S137*H137</f>
        <v>0</v>
      </c>
      <c r="AR137" s="138" t="s">
        <v>124</v>
      </c>
      <c r="AT137" s="138" t="s">
        <v>120</v>
      </c>
      <c r="AU137" s="138" t="s">
        <v>77</v>
      </c>
      <c r="AY137" s="13" t="s">
        <v>119</v>
      </c>
      <c r="BE137" s="139">
        <f>IF(N137="základná",J137,0)</f>
        <v>0</v>
      </c>
      <c r="BF137" s="139">
        <f>IF(N137="znížená",J137,0)</f>
        <v>0</v>
      </c>
      <c r="BG137" s="139">
        <f>IF(N137="zákl. prenesená",J137,0)</f>
        <v>0</v>
      </c>
      <c r="BH137" s="139">
        <f>IF(N137="zníž. prenesená",J137,0)</f>
        <v>0</v>
      </c>
      <c r="BI137" s="139">
        <f>IF(N137="nulová",J137,0)</f>
        <v>0</v>
      </c>
      <c r="BJ137" s="13" t="s">
        <v>125</v>
      </c>
      <c r="BK137" s="139">
        <f>ROUND(I137*H137,2)</f>
        <v>0</v>
      </c>
      <c r="BL137" s="13" t="s">
        <v>126</v>
      </c>
      <c r="BM137" s="138" t="s">
        <v>127</v>
      </c>
    </row>
    <row r="138" spans="2:65" s="1" customFormat="1" ht="19.5">
      <c r="B138" s="25"/>
      <c r="D138" s="140" t="s">
        <v>128</v>
      </c>
      <c r="F138" s="141" t="s">
        <v>129</v>
      </c>
      <c r="L138" s="25"/>
      <c r="M138" s="142"/>
      <c r="T138" s="52"/>
      <c r="AT138" s="13" t="s">
        <v>128</v>
      </c>
      <c r="AU138" s="13" t="s">
        <v>77</v>
      </c>
    </row>
    <row r="139" spans="2:65" s="1" customFormat="1" ht="16.5" customHeight="1">
      <c r="B139" s="125"/>
      <c r="C139" s="126" t="s">
        <v>125</v>
      </c>
      <c r="D139" s="126" t="s">
        <v>120</v>
      </c>
      <c r="E139" s="127" t="s">
        <v>130</v>
      </c>
      <c r="F139" s="128" t="s">
        <v>131</v>
      </c>
      <c r="G139" s="129" t="s">
        <v>123</v>
      </c>
      <c r="H139" s="130">
        <v>4</v>
      </c>
      <c r="I139" s="131"/>
      <c r="J139" s="131">
        <f>ROUND(I139*H139,2)</f>
        <v>0</v>
      </c>
      <c r="K139" s="132"/>
      <c r="L139" s="133"/>
      <c r="M139" s="134" t="s">
        <v>1</v>
      </c>
      <c r="N139" s="135" t="s">
        <v>35</v>
      </c>
      <c r="O139" s="136">
        <v>0</v>
      </c>
      <c r="P139" s="136">
        <f>O139*H139</f>
        <v>0</v>
      </c>
      <c r="Q139" s="136">
        <v>1.21</v>
      </c>
      <c r="R139" s="136">
        <f>Q139*H139</f>
        <v>4.84</v>
      </c>
      <c r="S139" s="136">
        <v>0</v>
      </c>
      <c r="T139" s="137">
        <f>S139*H139</f>
        <v>0</v>
      </c>
      <c r="AR139" s="138" t="s">
        <v>124</v>
      </c>
      <c r="AT139" s="138" t="s">
        <v>120</v>
      </c>
      <c r="AU139" s="138" t="s">
        <v>77</v>
      </c>
      <c r="AY139" s="13" t="s">
        <v>119</v>
      </c>
      <c r="BE139" s="139">
        <f>IF(N139="základná",J139,0)</f>
        <v>0</v>
      </c>
      <c r="BF139" s="139">
        <f>IF(N139="znížená",J139,0)</f>
        <v>0</v>
      </c>
      <c r="BG139" s="139">
        <f>IF(N139="zákl. prenesená",J139,0)</f>
        <v>0</v>
      </c>
      <c r="BH139" s="139">
        <f>IF(N139="zníž. prenesená",J139,0)</f>
        <v>0</v>
      </c>
      <c r="BI139" s="139">
        <f>IF(N139="nulová",J139,0)</f>
        <v>0</v>
      </c>
      <c r="BJ139" s="13" t="s">
        <v>125</v>
      </c>
      <c r="BK139" s="139">
        <f>ROUND(I139*H139,2)</f>
        <v>0</v>
      </c>
      <c r="BL139" s="13" t="s">
        <v>126</v>
      </c>
      <c r="BM139" s="138" t="s">
        <v>132</v>
      </c>
    </row>
    <row r="140" spans="2:65" s="1" customFormat="1" ht="19.5">
      <c r="B140" s="25"/>
      <c r="D140" s="140" t="s">
        <v>128</v>
      </c>
      <c r="F140" s="141" t="s">
        <v>133</v>
      </c>
      <c r="L140" s="25"/>
      <c r="M140" s="142"/>
      <c r="T140" s="52"/>
      <c r="AT140" s="13" t="s">
        <v>128</v>
      </c>
      <c r="AU140" s="13" t="s">
        <v>77</v>
      </c>
    </row>
    <row r="141" spans="2:65" s="1" customFormat="1" ht="16.5" customHeight="1">
      <c r="B141" s="125"/>
      <c r="C141" s="126" t="s">
        <v>134</v>
      </c>
      <c r="D141" s="126" t="s">
        <v>120</v>
      </c>
      <c r="E141" s="127" t="s">
        <v>135</v>
      </c>
      <c r="F141" s="128" t="s">
        <v>136</v>
      </c>
      <c r="G141" s="129" t="s">
        <v>123</v>
      </c>
      <c r="H141" s="130">
        <v>1</v>
      </c>
      <c r="I141" s="131"/>
      <c r="J141" s="131">
        <f>ROUND(I141*H141,2)</f>
        <v>0</v>
      </c>
      <c r="K141" s="132"/>
      <c r="L141" s="133"/>
      <c r="M141" s="134" t="s">
        <v>1</v>
      </c>
      <c r="N141" s="135" t="s">
        <v>35</v>
      </c>
      <c r="O141" s="136">
        <v>0</v>
      </c>
      <c r="P141" s="136">
        <f>O141*H141</f>
        <v>0</v>
      </c>
      <c r="Q141" s="136">
        <v>19</v>
      </c>
      <c r="R141" s="136">
        <f>Q141*H141</f>
        <v>19</v>
      </c>
      <c r="S141" s="136">
        <v>0</v>
      </c>
      <c r="T141" s="137">
        <f>S141*H141</f>
        <v>0</v>
      </c>
      <c r="AR141" s="138" t="s">
        <v>124</v>
      </c>
      <c r="AT141" s="138" t="s">
        <v>120</v>
      </c>
      <c r="AU141" s="138" t="s">
        <v>77</v>
      </c>
      <c r="AY141" s="13" t="s">
        <v>119</v>
      </c>
      <c r="BE141" s="139">
        <f>IF(N141="základná",J141,0)</f>
        <v>0</v>
      </c>
      <c r="BF141" s="139">
        <f>IF(N141="znížená",J141,0)</f>
        <v>0</v>
      </c>
      <c r="BG141" s="139">
        <f>IF(N141="zákl. prenesená",J141,0)</f>
        <v>0</v>
      </c>
      <c r="BH141" s="139">
        <f>IF(N141="zníž. prenesená",J141,0)</f>
        <v>0</v>
      </c>
      <c r="BI141" s="139">
        <f>IF(N141="nulová",J141,0)</f>
        <v>0</v>
      </c>
      <c r="BJ141" s="13" t="s">
        <v>125</v>
      </c>
      <c r="BK141" s="139">
        <f>ROUND(I141*H141,2)</f>
        <v>0</v>
      </c>
      <c r="BL141" s="13" t="s">
        <v>126</v>
      </c>
      <c r="BM141" s="138" t="s">
        <v>137</v>
      </c>
    </row>
    <row r="142" spans="2:65" s="1" customFormat="1" ht="19.5">
      <c r="B142" s="25"/>
      <c r="D142" s="140" t="s">
        <v>128</v>
      </c>
      <c r="F142" s="141" t="s">
        <v>138</v>
      </c>
      <c r="L142" s="25"/>
      <c r="M142" s="142"/>
      <c r="T142" s="52"/>
      <c r="AT142" s="13" t="s">
        <v>128</v>
      </c>
      <c r="AU142" s="13" t="s">
        <v>77</v>
      </c>
    </row>
    <row r="143" spans="2:65" s="1" customFormat="1" ht="21.75" customHeight="1">
      <c r="B143" s="125"/>
      <c r="C143" s="126" t="s">
        <v>126</v>
      </c>
      <c r="D143" s="126" t="s">
        <v>120</v>
      </c>
      <c r="E143" s="127" t="s">
        <v>139</v>
      </c>
      <c r="F143" s="128" t="s">
        <v>140</v>
      </c>
      <c r="G143" s="129" t="s">
        <v>123</v>
      </c>
      <c r="H143" s="130">
        <v>4</v>
      </c>
      <c r="I143" s="131"/>
      <c r="J143" s="131">
        <f>ROUND(I143*H143,2)</f>
        <v>0</v>
      </c>
      <c r="K143" s="132"/>
      <c r="L143" s="133"/>
      <c r="M143" s="134" t="s">
        <v>1</v>
      </c>
      <c r="N143" s="135" t="s">
        <v>35</v>
      </c>
      <c r="O143" s="136">
        <v>0</v>
      </c>
      <c r="P143" s="136">
        <f>O143*H143</f>
        <v>0</v>
      </c>
      <c r="Q143" s="136">
        <v>2.15</v>
      </c>
      <c r="R143" s="136">
        <f>Q143*H143</f>
        <v>8.6</v>
      </c>
      <c r="S143" s="136">
        <v>0</v>
      </c>
      <c r="T143" s="137">
        <f>S143*H143</f>
        <v>0</v>
      </c>
      <c r="AR143" s="138" t="s">
        <v>124</v>
      </c>
      <c r="AT143" s="138" t="s">
        <v>120</v>
      </c>
      <c r="AU143" s="138" t="s">
        <v>77</v>
      </c>
      <c r="AY143" s="13" t="s">
        <v>119</v>
      </c>
      <c r="BE143" s="139">
        <f>IF(N143="základná",J143,0)</f>
        <v>0</v>
      </c>
      <c r="BF143" s="139">
        <f>IF(N143="znížená",J143,0)</f>
        <v>0</v>
      </c>
      <c r="BG143" s="139">
        <f>IF(N143="zákl. prenesená",J143,0)</f>
        <v>0</v>
      </c>
      <c r="BH143" s="139">
        <f>IF(N143="zníž. prenesená",J143,0)</f>
        <v>0</v>
      </c>
      <c r="BI143" s="139">
        <f>IF(N143="nulová",J143,0)</f>
        <v>0</v>
      </c>
      <c r="BJ143" s="13" t="s">
        <v>125</v>
      </c>
      <c r="BK143" s="139">
        <f>ROUND(I143*H143,2)</f>
        <v>0</v>
      </c>
      <c r="BL143" s="13" t="s">
        <v>126</v>
      </c>
      <c r="BM143" s="138" t="s">
        <v>141</v>
      </c>
    </row>
    <row r="144" spans="2:65" s="1" customFormat="1" ht="19.5">
      <c r="B144" s="25"/>
      <c r="D144" s="140" t="s">
        <v>128</v>
      </c>
      <c r="F144" s="141" t="s">
        <v>142</v>
      </c>
      <c r="L144" s="25"/>
      <c r="M144" s="142"/>
      <c r="T144" s="52"/>
      <c r="AT144" s="13" t="s">
        <v>128</v>
      </c>
      <c r="AU144" s="13" t="s">
        <v>77</v>
      </c>
    </row>
    <row r="145" spans="2:65" s="1" customFormat="1" ht="16.5" customHeight="1">
      <c r="B145" s="125"/>
      <c r="C145" s="126" t="s">
        <v>143</v>
      </c>
      <c r="D145" s="126" t="s">
        <v>120</v>
      </c>
      <c r="E145" s="127" t="s">
        <v>144</v>
      </c>
      <c r="F145" s="128" t="s">
        <v>145</v>
      </c>
      <c r="G145" s="129" t="s">
        <v>123</v>
      </c>
      <c r="H145" s="130">
        <v>4</v>
      </c>
      <c r="I145" s="131"/>
      <c r="J145" s="131">
        <f>ROUND(I145*H145,2)</f>
        <v>0</v>
      </c>
      <c r="K145" s="132"/>
      <c r="L145" s="133"/>
      <c r="M145" s="134" t="s">
        <v>1</v>
      </c>
      <c r="N145" s="135" t="s">
        <v>35</v>
      </c>
      <c r="O145" s="136">
        <v>0</v>
      </c>
      <c r="P145" s="136">
        <f>O145*H145</f>
        <v>0</v>
      </c>
      <c r="Q145" s="136">
        <v>1.36</v>
      </c>
      <c r="R145" s="136">
        <f>Q145*H145</f>
        <v>5.44</v>
      </c>
      <c r="S145" s="136">
        <v>0</v>
      </c>
      <c r="T145" s="137">
        <f>S145*H145</f>
        <v>0</v>
      </c>
      <c r="AR145" s="138" t="s">
        <v>124</v>
      </c>
      <c r="AT145" s="138" t="s">
        <v>120</v>
      </c>
      <c r="AU145" s="138" t="s">
        <v>77</v>
      </c>
      <c r="AY145" s="13" t="s">
        <v>119</v>
      </c>
      <c r="BE145" s="139">
        <f>IF(N145="základná",J145,0)</f>
        <v>0</v>
      </c>
      <c r="BF145" s="139">
        <f>IF(N145="znížená",J145,0)</f>
        <v>0</v>
      </c>
      <c r="BG145" s="139">
        <f>IF(N145="zákl. prenesená",J145,0)</f>
        <v>0</v>
      </c>
      <c r="BH145" s="139">
        <f>IF(N145="zníž. prenesená",J145,0)</f>
        <v>0</v>
      </c>
      <c r="BI145" s="139">
        <f>IF(N145="nulová",J145,0)</f>
        <v>0</v>
      </c>
      <c r="BJ145" s="13" t="s">
        <v>125</v>
      </c>
      <c r="BK145" s="139">
        <f>ROUND(I145*H145,2)</f>
        <v>0</v>
      </c>
      <c r="BL145" s="13" t="s">
        <v>126</v>
      </c>
      <c r="BM145" s="138" t="s">
        <v>146</v>
      </c>
    </row>
    <row r="146" spans="2:65" s="1" customFormat="1" ht="19.5">
      <c r="B146" s="25"/>
      <c r="D146" s="140" t="s">
        <v>128</v>
      </c>
      <c r="F146" s="141" t="s">
        <v>147</v>
      </c>
      <c r="L146" s="25"/>
      <c r="M146" s="142"/>
      <c r="T146" s="52"/>
      <c r="AT146" s="13" t="s">
        <v>128</v>
      </c>
      <c r="AU146" s="13" t="s">
        <v>77</v>
      </c>
    </row>
    <row r="147" spans="2:65" s="1" customFormat="1" ht="16.5" customHeight="1">
      <c r="B147" s="125"/>
      <c r="C147" s="126" t="s">
        <v>148</v>
      </c>
      <c r="D147" s="126" t="s">
        <v>120</v>
      </c>
      <c r="E147" s="127" t="s">
        <v>149</v>
      </c>
      <c r="F147" s="128" t="s">
        <v>150</v>
      </c>
      <c r="G147" s="129" t="s">
        <v>123</v>
      </c>
      <c r="H147" s="130">
        <v>4</v>
      </c>
      <c r="I147" s="131"/>
      <c r="J147" s="131">
        <f>ROUND(I147*H147,2)</f>
        <v>0</v>
      </c>
      <c r="K147" s="132"/>
      <c r="L147" s="133"/>
      <c r="M147" s="134" t="s">
        <v>1</v>
      </c>
      <c r="N147" s="135" t="s">
        <v>35</v>
      </c>
      <c r="O147" s="136">
        <v>0</v>
      </c>
      <c r="P147" s="136">
        <f>O147*H147</f>
        <v>0</v>
      </c>
      <c r="Q147" s="136">
        <v>1.36</v>
      </c>
      <c r="R147" s="136">
        <f>Q147*H147</f>
        <v>5.44</v>
      </c>
      <c r="S147" s="136">
        <v>0</v>
      </c>
      <c r="T147" s="137">
        <f>S147*H147</f>
        <v>0</v>
      </c>
      <c r="AR147" s="138" t="s">
        <v>124</v>
      </c>
      <c r="AT147" s="138" t="s">
        <v>120</v>
      </c>
      <c r="AU147" s="138" t="s">
        <v>77</v>
      </c>
      <c r="AY147" s="13" t="s">
        <v>119</v>
      </c>
      <c r="BE147" s="139">
        <f>IF(N147="základná",J147,0)</f>
        <v>0</v>
      </c>
      <c r="BF147" s="139">
        <f>IF(N147="znížená",J147,0)</f>
        <v>0</v>
      </c>
      <c r="BG147" s="139">
        <f>IF(N147="zákl. prenesená",J147,0)</f>
        <v>0</v>
      </c>
      <c r="BH147" s="139">
        <f>IF(N147="zníž. prenesená",J147,0)</f>
        <v>0</v>
      </c>
      <c r="BI147" s="139">
        <f>IF(N147="nulová",J147,0)</f>
        <v>0</v>
      </c>
      <c r="BJ147" s="13" t="s">
        <v>125</v>
      </c>
      <c r="BK147" s="139">
        <f>ROUND(I147*H147,2)</f>
        <v>0</v>
      </c>
      <c r="BL147" s="13" t="s">
        <v>126</v>
      </c>
      <c r="BM147" s="138" t="s">
        <v>151</v>
      </c>
    </row>
    <row r="148" spans="2:65" s="1" customFormat="1" ht="19.5">
      <c r="B148" s="25"/>
      <c r="D148" s="140" t="s">
        <v>128</v>
      </c>
      <c r="F148" s="141" t="s">
        <v>152</v>
      </c>
      <c r="L148" s="25"/>
      <c r="M148" s="142"/>
      <c r="T148" s="52"/>
      <c r="AT148" s="13" t="s">
        <v>128</v>
      </c>
      <c r="AU148" s="13" t="s">
        <v>77</v>
      </c>
    </row>
    <row r="149" spans="2:65" s="1" customFormat="1" ht="24.2" customHeight="1">
      <c r="B149" s="125"/>
      <c r="C149" s="126" t="s">
        <v>153</v>
      </c>
      <c r="D149" s="126" t="s">
        <v>120</v>
      </c>
      <c r="E149" s="127" t="s">
        <v>154</v>
      </c>
      <c r="F149" s="128" t="s">
        <v>155</v>
      </c>
      <c r="G149" s="129" t="s">
        <v>123</v>
      </c>
      <c r="H149" s="130">
        <v>4</v>
      </c>
      <c r="I149" s="131"/>
      <c r="J149" s="131">
        <f>ROUND(I149*H149,2)</f>
        <v>0</v>
      </c>
      <c r="K149" s="132"/>
      <c r="L149" s="133"/>
      <c r="M149" s="134" t="s">
        <v>1</v>
      </c>
      <c r="N149" s="135" t="s">
        <v>35</v>
      </c>
      <c r="O149" s="136">
        <v>0</v>
      </c>
      <c r="P149" s="136">
        <f>O149*H149</f>
        <v>0</v>
      </c>
      <c r="Q149" s="136">
        <v>7.7</v>
      </c>
      <c r="R149" s="136">
        <f>Q149*H149</f>
        <v>30.8</v>
      </c>
      <c r="S149" s="136">
        <v>0</v>
      </c>
      <c r="T149" s="137">
        <f>S149*H149</f>
        <v>0</v>
      </c>
      <c r="AR149" s="138" t="s">
        <v>124</v>
      </c>
      <c r="AT149" s="138" t="s">
        <v>120</v>
      </c>
      <c r="AU149" s="138" t="s">
        <v>77</v>
      </c>
      <c r="AY149" s="13" t="s">
        <v>119</v>
      </c>
      <c r="BE149" s="139">
        <f>IF(N149="základná",J149,0)</f>
        <v>0</v>
      </c>
      <c r="BF149" s="139">
        <f>IF(N149="znížená",J149,0)</f>
        <v>0</v>
      </c>
      <c r="BG149" s="139">
        <f>IF(N149="zákl. prenesená",J149,0)</f>
        <v>0</v>
      </c>
      <c r="BH149" s="139">
        <f>IF(N149="zníž. prenesená",J149,0)</f>
        <v>0</v>
      </c>
      <c r="BI149" s="139">
        <f>IF(N149="nulová",J149,0)</f>
        <v>0</v>
      </c>
      <c r="BJ149" s="13" t="s">
        <v>125</v>
      </c>
      <c r="BK149" s="139">
        <f>ROUND(I149*H149,2)</f>
        <v>0</v>
      </c>
      <c r="BL149" s="13" t="s">
        <v>126</v>
      </c>
      <c r="BM149" s="138" t="s">
        <v>156</v>
      </c>
    </row>
    <row r="150" spans="2:65" s="1" customFormat="1" ht="19.5">
      <c r="B150" s="25"/>
      <c r="D150" s="140" t="s">
        <v>128</v>
      </c>
      <c r="F150" s="141" t="s">
        <v>157</v>
      </c>
      <c r="L150" s="25"/>
      <c r="M150" s="142"/>
      <c r="T150" s="52"/>
      <c r="AT150" s="13" t="s">
        <v>128</v>
      </c>
      <c r="AU150" s="13" t="s">
        <v>77</v>
      </c>
    </row>
    <row r="151" spans="2:65" s="1" customFormat="1" ht="16.5" customHeight="1">
      <c r="B151" s="125"/>
      <c r="C151" s="126" t="s">
        <v>124</v>
      </c>
      <c r="D151" s="126" t="s">
        <v>120</v>
      </c>
      <c r="E151" s="127" t="s">
        <v>158</v>
      </c>
      <c r="F151" s="128" t="s">
        <v>159</v>
      </c>
      <c r="G151" s="129" t="s">
        <v>123</v>
      </c>
      <c r="H151" s="130">
        <v>32</v>
      </c>
      <c r="I151" s="131"/>
      <c r="J151" s="131">
        <f>ROUND(I151*H151,2)</f>
        <v>0</v>
      </c>
      <c r="K151" s="132"/>
      <c r="L151" s="133"/>
      <c r="M151" s="134" t="s">
        <v>1</v>
      </c>
      <c r="N151" s="135" t="s">
        <v>35</v>
      </c>
      <c r="O151" s="136">
        <v>0</v>
      </c>
      <c r="P151" s="136">
        <f>O151*H151</f>
        <v>0</v>
      </c>
      <c r="Q151" s="136">
        <v>1.4E-2</v>
      </c>
      <c r="R151" s="136">
        <f>Q151*H151</f>
        <v>0.44800000000000001</v>
      </c>
      <c r="S151" s="136">
        <v>0</v>
      </c>
      <c r="T151" s="137">
        <f>S151*H151</f>
        <v>0</v>
      </c>
      <c r="AR151" s="138" t="s">
        <v>124</v>
      </c>
      <c r="AT151" s="138" t="s">
        <v>120</v>
      </c>
      <c r="AU151" s="138" t="s">
        <v>77</v>
      </c>
      <c r="AY151" s="13" t="s">
        <v>119</v>
      </c>
      <c r="BE151" s="139">
        <f>IF(N151="základná",J151,0)</f>
        <v>0</v>
      </c>
      <c r="BF151" s="139">
        <f>IF(N151="znížená",J151,0)</f>
        <v>0</v>
      </c>
      <c r="BG151" s="139">
        <f>IF(N151="zákl. prenesená",J151,0)</f>
        <v>0</v>
      </c>
      <c r="BH151" s="139">
        <f>IF(N151="zníž. prenesená",J151,0)</f>
        <v>0</v>
      </c>
      <c r="BI151" s="139">
        <f>IF(N151="nulová",J151,0)</f>
        <v>0</v>
      </c>
      <c r="BJ151" s="13" t="s">
        <v>125</v>
      </c>
      <c r="BK151" s="139">
        <f>ROUND(I151*H151,2)</f>
        <v>0</v>
      </c>
      <c r="BL151" s="13" t="s">
        <v>126</v>
      </c>
      <c r="BM151" s="138" t="s">
        <v>160</v>
      </c>
    </row>
    <row r="152" spans="2:65" s="1" customFormat="1" ht="19.5">
      <c r="B152" s="25"/>
      <c r="D152" s="140" t="s">
        <v>128</v>
      </c>
      <c r="F152" s="141" t="s">
        <v>161</v>
      </c>
      <c r="L152" s="25"/>
      <c r="M152" s="142"/>
      <c r="T152" s="52"/>
      <c r="AT152" s="13" t="s">
        <v>128</v>
      </c>
      <c r="AU152" s="13" t="s">
        <v>77</v>
      </c>
    </row>
    <row r="153" spans="2:65" s="1" customFormat="1" ht="24.2" customHeight="1">
      <c r="B153" s="125"/>
      <c r="C153" s="126" t="s">
        <v>162</v>
      </c>
      <c r="D153" s="126" t="s">
        <v>120</v>
      </c>
      <c r="E153" s="127" t="s">
        <v>163</v>
      </c>
      <c r="F153" s="128" t="s">
        <v>164</v>
      </c>
      <c r="G153" s="129" t="s">
        <v>123</v>
      </c>
      <c r="H153" s="130">
        <v>4</v>
      </c>
      <c r="I153" s="131"/>
      <c r="J153" s="131">
        <f>ROUND(I153*H153,2)</f>
        <v>0</v>
      </c>
      <c r="K153" s="132"/>
      <c r="L153" s="133"/>
      <c r="M153" s="134" t="s">
        <v>1</v>
      </c>
      <c r="N153" s="135" t="s">
        <v>35</v>
      </c>
      <c r="O153" s="136">
        <v>0</v>
      </c>
      <c r="P153" s="136">
        <f>O153*H153</f>
        <v>0</v>
      </c>
      <c r="Q153" s="136">
        <v>4.8</v>
      </c>
      <c r="R153" s="136">
        <f>Q153*H153</f>
        <v>19.2</v>
      </c>
      <c r="S153" s="136">
        <v>0</v>
      </c>
      <c r="T153" s="137">
        <f>S153*H153</f>
        <v>0</v>
      </c>
      <c r="AR153" s="138" t="s">
        <v>124</v>
      </c>
      <c r="AT153" s="138" t="s">
        <v>120</v>
      </c>
      <c r="AU153" s="138" t="s">
        <v>77</v>
      </c>
      <c r="AY153" s="13" t="s">
        <v>119</v>
      </c>
      <c r="BE153" s="139">
        <f>IF(N153="základná",J153,0)</f>
        <v>0</v>
      </c>
      <c r="BF153" s="139">
        <f>IF(N153="znížená",J153,0)</f>
        <v>0</v>
      </c>
      <c r="BG153" s="139">
        <f>IF(N153="zákl. prenesená",J153,0)</f>
        <v>0</v>
      </c>
      <c r="BH153" s="139">
        <f>IF(N153="zníž. prenesená",J153,0)</f>
        <v>0</v>
      </c>
      <c r="BI153" s="139">
        <f>IF(N153="nulová",J153,0)</f>
        <v>0</v>
      </c>
      <c r="BJ153" s="13" t="s">
        <v>125</v>
      </c>
      <c r="BK153" s="139">
        <f>ROUND(I153*H153,2)</f>
        <v>0</v>
      </c>
      <c r="BL153" s="13" t="s">
        <v>126</v>
      </c>
      <c r="BM153" s="138" t="s">
        <v>165</v>
      </c>
    </row>
    <row r="154" spans="2:65" s="1" customFormat="1" ht="19.5">
      <c r="B154" s="25"/>
      <c r="D154" s="140" t="s">
        <v>128</v>
      </c>
      <c r="F154" s="141" t="s">
        <v>166</v>
      </c>
      <c r="L154" s="25"/>
      <c r="M154" s="142"/>
      <c r="T154" s="52"/>
      <c r="AT154" s="13" t="s">
        <v>128</v>
      </c>
      <c r="AU154" s="13" t="s">
        <v>77</v>
      </c>
    </row>
    <row r="155" spans="2:65" s="1" customFormat="1" ht="16.5" customHeight="1">
      <c r="B155" s="125"/>
      <c r="C155" s="126" t="s">
        <v>167</v>
      </c>
      <c r="D155" s="126" t="s">
        <v>120</v>
      </c>
      <c r="E155" s="127" t="s">
        <v>168</v>
      </c>
      <c r="F155" s="128" t="s">
        <v>169</v>
      </c>
      <c r="G155" s="129" t="s">
        <v>123</v>
      </c>
      <c r="H155" s="130">
        <v>4</v>
      </c>
      <c r="I155" s="131"/>
      <c r="J155" s="131">
        <f>ROUND(I155*H155,2)</f>
        <v>0</v>
      </c>
      <c r="K155" s="132"/>
      <c r="L155" s="133"/>
      <c r="M155" s="134" t="s">
        <v>1</v>
      </c>
      <c r="N155" s="135" t="s">
        <v>35</v>
      </c>
      <c r="O155" s="136">
        <v>0</v>
      </c>
      <c r="P155" s="136">
        <f>O155*H155</f>
        <v>0</v>
      </c>
      <c r="Q155" s="136">
        <v>0.27</v>
      </c>
      <c r="R155" s="136">
        <f>Q155*H155</f>
        <v>1.08</v>
      </c>
      <c r="S155" s="136">
        <v>0</v>
      </c>
      <c r="T155" s="137">
        <f>S155*H155</f>
        <v>0</v>
      </c>
      <c r="AR155" s="138" t="s">
        <v>124</v>
      </c>
      <c r="AT155" s="138" t="s">
        <v>120</v>
      </c>
      <c r="AU155" s="138" t="s">
        <v>77</v>
      </c>
      <c r="AY155" s="13" t="s">
        <v>119</v>
      </c>
      <c r="BE155" s="139">
        <f>IF(N155="základná",J155,0)</f>
        <v>0</v>
      </c>
      <c r="BF155" s="139">
        <f>IF(N155="znížená",J155,0)</f>
        <v>0</v>
      </c>
      <c r="BG155" s="139">
        <f>IF(N155="zákl. prenesená",J155,0)</f>
        <v>0</v>
      </c>
      <c r="BH155" s="139">
        <f>IF(N155="zníž. prenesená",J155,0)</f>
        <v>0</v>
      </c>
      <c r="BI155" s="139">
        <f>IF(N155="nulová",J155,0)</f>
        <v>0</v>
      </c>
      <c r="BJ155" s="13" t="s">
        <v>125</v>
      </c>
      <c r="BK155" s="139">
        <f>ROUND(I155*H155,2)</f>
        <v>0</v>
      </c>
      <c r="BL155" s="13" t="s">
        <v>126</v>
      </c>
      <c r="BM155" s="138" t="s">
        <v>170</v>
      </c>
    </row>
    <row r="156" spans="2:65" s="1" customFormat="1" ht="19.5">
      <c r="B156" s="25"/>
      <c r="D156" s="140" t="s">
        <v>128</v>
      </c>
      <c r="F156" s="141" t="s">
        <v>171</v>
      </c>
      <c r="L156" s="25"/>
      <c r="M156" s="142"/>
      <c r="T156" s="52"/>
      <c r="AT156" s="13" t="s">
        <v>128</v>
      </c>
      <c r="AU156" s="13" t="s">
        <v>77</v>
      </c>
    </row>
    <row r="157" spans="2:65" s="1" customFormat="1" ht="16.5" customHeight="1">
      <c r="B157" s="125"/>
      <c r="C157" s="126" t="s">
        <v>172</v>
      </c>
      <c r="D157" s="126" t="s">
        <v>120</v>
      </c>
      <c r="E157" s="127" t="s">
        <v>173</v>
      </c>
      <c r="F157" s="128" t="s">
        <v>174</v>
      </c>
      <c r="G157" s="129" t="s">
        <v>123</v>
      </c>
      <c r="H157" s="130">
        <v>4</v>
      </c>
      <c r="I157" s="131"/>
      <c r="J157" s="131">
        <f>ROUND(I157*H157,2)</f>
        <v>0</v>
      </c>
      <c r="K157" s="132"/>
      <c r="L157" s="133"/>
      <c r="M157" s="134" t="s">
        <v>1</v>
      </c>
      <c r="N157" s="135" t="s">
        <v>35</v>
      </c>
      <c r="O157" s="136">
        <v>0</v>
      </c>
      <c r="P157" s="136">
        <f>O157*H157</f>
        <v>0</v>
      </c>
      <c r="Q157" s="136">
        <v>0.15</v>
      </c>
      <c r="R157" s="136">
        <f>Q157*H157</f>
        <v>0.6</v>
      </c>
      <c r="S157" s="136">
        <v>0</v>
      </c>
      <c r="T157" s="137">
        <f>S157*H157</f>
        <v>0</v>
      </c>
      <c r="AR157" s="138" t="s">
        <v>124</v>
      </c>
      <c r="AT157" s="138" t="s">
        <v>120</v>
      </c>
      <c r="AU157" s="138" t="s">
        <v>77</v>
      </c>
      <c r="AY157" s="13" t="s">
        <v>119</v>
      </c>
      <c r="BE157" s="139">
        <f>IF(N157="základná",J157,0)</f>
        <v>0</v>
      </c>
      <c r="BF157" s="139">
        <f>IF(N157="znížená",J157,0)</f>
        <v>0</v>
      </c>
      <c r="BG157" s="139">
        <f>IF(N157="zákl. prenesená",J157,0)</f>
        <v>0</v>
      </c>
      <c r="BH157" s="139">
        <f>IF(N157="zníž. prenesená",J157,0)</f>
        <v>0</v>
      </c>
      <c r="BI157" s="139">
        <f>IF(N157="nulová",J157,0)</f>
        <v>0</v>
      </c>
      <c r="BJ157" s="13" t="s">
        <v>125</v>
      </c>
      <c r="BK157" s="139">
        <f>ROUND(I157*H157,2)</f>
        <v>0</v>
      </c>
      <c r="BL157" s="13" t="s">
        <v>126</v>
      </c>
      <c r="BM157" s="138" t="s">
        <v>175</v>
      </c>
    </row>
    <row r="158" spans="2:65" s="1" customFormat="1" ht="19.5">
      <c r="B158" s="25"/>
      <c r="D158" s="140" t="s">
        <v>128</v>
      </c>
      <c r="F158" s="141" t="s">
        <v>176</v>
      </c>
      <c r="L158" s="25"/>
      <c r="M158" s="142"/>
      <c r="T158" s="52"/>
      <c r="AT158" s="13" t="s">
        <v>128</v>
      </c>
      <c r="AU158" s="13" t="s">
        <v>77</v>
      </c>
    </row>
    <row r="159" spans="2:65" s="1" customFormat="1" ht="33" customHeight="1">
      <c r="B159" s="125"/>
      <c r="C159" s="126" t="s">
        <v>177</v>
      </c>
      <c r="D159" s="126" t="s">
        <v>120</v>
      </c>
      <c r="E159" s="127" t="s">
        <v>178</v>
      </c>
      <c r="F159" s="128" t="s">
        <v>179</v>
      </c>
      <c r="G159" s="129" t="s">
        <v>123</v>
      </c>
      <c r="H159" s="130">
        <v>4</v>
      </c>
      <c r="I159" s="131"/>
      <c r="J159" s="131">
        <f>ROUND(I159*H159,2)</f>
        <v>0</v>
      </c>
      <c r="K159" s="132"/>
      <c r="L159" s="133"/>
      <c r="M159" s="134" t="s">
        <v>1</v>
      </c>
      <c r="N159" s="135" t="s">
        <v>35</v>
      </c>
      <c r="O159" s="136">
        <v>0</v>
      </c>
      <c r="P159" s="136">
        <f>O159*H159</f>
        <v>0</v>
      </c>
      <c r="Q159" s="136">
        <v>1.3</v>
      </c>
      <c r="R159" s="136">
        <f>Q159*H159</f>
        <v>5.2</v>
      </c>
      <c r="S159" s="136">
        <v>0</v>
      </c>
      <c r="T159" s="137">
        <f>S159*H159</f>
        <v>0</v>
      </c>
      <c r="AR159" s="138" t="s">
        <v>124</v>
      </c>
      <c r="AT159" s="138" t="s">
        <v>120</v>
      </c>
      <c r="AU159" s="138" t="s">
        <v>77</v>
      </c>
      <c r="AY159" s="13" t="s">
        <v>119</v>
      </c>
      <c r="BE159" s="139">
        <f>IF(N159="základná",J159,0)</f>
        <v>0</v>
      </c>
      <c r="BF159" s="139">
        <f>IF(N159="znížená",J159,0)</f>
        <v>0</v>
      </c>
      <c r="BG159" s="139">
        <f>IF(N159="zákl. prenesená",J159,0)</f>
        <v>0</v>
      </c>
      <c r="BH159" s="139">
        <f>IF(N159="zníž. prenesená",J159,0)</f>
        <v>0</v>
      </c>
      <c r="BI159" s="139">
        <f>IF(N159="nulová",J159,0)</f>
        <v>0</v>
      </c>
      <c r="BJ159" s="13" t="s">
        <v>125</v>
      </c>
      <c r="BK159" s="139">
        <f>ROUND(I159*H159,2)</f>
        <v>0</v>
      </c>
      <c r="BL159" s="13" t="s">
        <v>126</v>
      </c>
      <c r="BM159" s="138" t="s">
        <v>180</v>
      </c>
    </row>
    <row r="160" spans="2:65" s="1" customFormat="1" ht="29.25">
      <c r="B160" s="25"/>
      <c r="D160" s="140" t="s">
        <v>128</v>
      </c>
      <c r="F160" s="141" t="s">
        <v>181</v>
      </c>
      <c r="L160" s="25"/>
      <c r="M160" s="142"/>
      <c r="T160" s="52"/>
      <c r="AT160" s="13" t="s">
        <v>128</v>
      </c>
      <c r="AU160" s="13" t="s">
        <v>77</v>
      </c>
    </row>
    <row r="161" spans="2:65" s="1" customFormat="1" ht="21.75" customHeight="1">
      <c r="B161" s="125"/>
      <c r="C161" s="126" t="s">
        <v>182</v>
      </c>
      <c r="D161" s="126" t="s">
        <v>120</v>
      </c>
      <c r="E161" s="127" t="s">
        <v>183</v>
      </c>
      <c r="F161" s="128" t="s">
        <v>184</v>
      </c>
      <c r="G161" s="129" t="s">
        <v>123</v>
      </c>
      <c r="H161" s="130">
        <v>44</v>
      </c>
      <c r="I161" s="131"/>
      <c r="J161" s="131">
        <f>ROUND(I161*H161,2)</f>
        <v>0</v>
      </c>
      <c r="K161" s="132"/>
      <c r="L161" s="133"/>
      <c r="M161" s="134" t="s">
        <v>1</v>
      </c>
      <c r="N161" s="135" t="s">
        <v>35</v>
      </c>
      <c r="O161" s="136">
        <v>0</v>
      </c>
      <c r="P161" s="136">
        <f>O161*H161</f>
        <v>0</v>
      </c>
      <c r="Q161" s="136">
        <v>0.8</v>
      </c>
      <c r="R161" s="136">
        <f>Q161*H161</f>
        <v>35.200000000000003</v>
      </c>
      <c r="S161" s="136">
        <v>0</v>
      </c>
      <c r="T161" s="137">
        <f>S161*H161</f>
        <v>0</v>
      </c>
      <c r="AR161" s="138" t="s">
        <v>124</v>
      </c>
      <c r="AT161" s="138" t="s">
        <v>120</v>
      </c>
      <c r="AU161" s="138" t="s">
        <v>77</v>
      </c>
      <c r="AY161" s="13" t="s">
        <v>119</v>
      </c>
      <c r="BE161" s="139">
        <f>IF(N161="základná",J161,0)</f>
        <v>0</v>
      </c>
      <c r="BF161" s="139">
        <f>IF(N161="znížená",J161,0)</f>
        <v>0</v>
      </c>
      <c r="BG161" s="139">
        <f>IF(N161="zákl. prenesená",J161,0)</f>
        <v>0</v>
      </c>
      <c r="BH161" s="139">
        <f>IF(N161="zníž. prenesená",J161,0)</f>
        <v>0</v>
      </c>
      <c r="BI161" s="139">
        <f>IF(N161="nulová",J161,0)</f>
        <v>0</v>
      </c>
      <c r="BJ161" s="13" t="s">
        <v>125</v>
      </c>
      <c r="BK161" s="139">
        <f>ROUND(I161*H161,2)</f>
        <v>0</v>
      </c>
      <c r="BL161" s="13" t="s">
        <v>126</v>
      </c>
      <c r="BM161" s="138" t="s">
        <v>185</v>
      </c>
    </row>
    <row r="162" spans="2:65" s="1" customFormat="1" ht="19.5">
      <c r="B162" s="25"/>
      <c r="D162" s="140" t="s">
        <v>128</v>
      </c>
      <c r="F162" s="141" t="s">
        <v>186</v>
      </c>
      <c r="L162" s="25"/>
      <c r="M162" s="142"/>
      <c r="T162" s="52"/>
      <c r="AT162" s="13" t="s">
        <v>128</v>
      </c>
      <c r="AU162" s="13" t="s">
        <v>77</v>
      </c>
    </row>
    <row r="163" spans="2:65" s="1" customFormat="1" ht="21.75" customHeight="1">
      <c r="B163" s="125"/>
      <c r="C163" s="126" t="s">
        <v>187</v>
      </c>
      <c r="D163" s="126" t="s">
        <v>120</v>
      </c>
      <c r="E163" s="127" t="s">
        <v>188</v>
      </c>
      <c r="F163" s="128" t="s">
        <v>189</v>
      </c>
      <c r="G163" s="129" t="s">
        <v>123</v>
      </c>
      <c r="H163" s="130">
        <v>12</v>
      </c>
      <c r="I163" s="131"/>
      <c r="J163" s="131">
        <f>ROUND(I163*H163,2)</f>
        <v>0</v>
      </c>
      <c r="K163" s="132"/>
      <c r="L163" s="133"/>
      <c r="M163" s="134" t="s">
        <v>1</v>
      </c>
      <c r="N163" s="135" t="s">
        <v>35</v>
      </c>
      <c r="O163" s="136">
        <v>0</v>
      </c>
      <c r="P163" s="136">
        <f>O163*H163</f>
        <v>0</v>
      </c>
      <c r="Q163" s="136">
        <v>1</v>
      </c>
      <c r="R163" s="136">
        <f>Q163*H163</f>
        <v>12</v>
      </c>
      <c r="S163" s="136">
        <v>0</v>
      </c>
      <c r="T163" s="137">
        <f>S163*H163</f>
        <v>0</v>
      </c>
      <c r="AR163" s="138" t="s">
        <v>124</v>
      </c>
      <c r="AT163" s="138" t="s">
        <v>120</v>
      </c>
      <c r="AU163" s="138" t="s">
        <v>77</v>
      </c>
      <c r="AY163" s="13" t="s">
        <v>119</v>
      </c>
      <c r="BE163" s="139">
        <f>IF(N163="základná",J163,0)</f>
        <v>0</v>
      </c>
      <c r="BF163" s="139">
        <f>IF(N163="znížená",J163,0)</f>
        <v>0</v>
      </c>
      <c r="BG163" s="139">
        <f>IF(N163="zákl. prenesená",J163,0)</f>
        <v>0</v>
      </c>
      <c r="BH163" s="139">
        <f>IF(N163="zníž. prenesená",J163,0)</f>
        <v>0</v>
      </c>
      <c r="BI163" s="139">
        <f>IF(N163="nulová",J163,0)</f>
        <v>0</v>
      </c>
      <c r="BJ163" s="13" t="s">
        <v>125</v>
      </c>
      <c r="BK163" s="139">
        <f>ROUND(I163*H163,2)</f>
        <v>0</v>
      </c>
      <c r="BL163" s="13" t="s">
        <v>126</v>
      </c>
      <c r="BM163" s="138" t="s">
        <v>190</v>
      </c>
    </row>
    <row r="164" spans="2:65" s="1" customFormat="1" ht="19.5">
      <c r="B164" s="25"/>
      <c r="D164" s="140" t="s">
        <v>128</v>
      </c>
      <c r="F164" s="141" t="s">
        <v>191</v>
      </c>
      <c r="L164" s="25"/>
      <c r="M164" s="142"/>
      <c r="T164" s="52"/>
      <c r="AT164" s="13" t="s">
        <v>128</v>
      </c>
      <c r="AU164" s="13" t="s">
        <v>77</v>
      </c>
    </row>
    <row r="165" spans="2:65" s="1" customFormat="1" ht="16.5" customHeight="1">
      <c r="B165" s="125"/>
      <c r="C165" s="126" t="s">
        <v>192</v>
      </c>
      <c r="D165" s="126" t="s">
        <v>120</v>
      </c>
      <c r="E165" s="127" t="s">
        <v>193</v>
      </c>
      <c r="F165" s="128" t="s">
        <v>194</v>
      </c>
      <c r="G165" s="129" t="s">
        <v>123</v>
      </c>
      <c r="H165" s="130">
        <v>8</v>
      </c>
      <c r="I165" s="131"/>
      <c r="J165" s="131">
        <f>ROUND(I165*H165,2)</f>
        <v>0</v>
      </c>
      <c r="K165" s="132"/>
      <c r="L165" s="133"/>
      <c r="M165" s="134" t="s">
        <v>1</v>
      </c>
      <c r="N165" s="135" t="s">
        <v>35</v>
      </c>
      <c r="O165" s="136">
        <v>0</v>
      </c>
      <c r="P165" s="136">
        <f>O165*H165</f>
        <v>0</v>
      </c>
      <c r="Q165" s="136">
        <v>2.2000000000000002</v>
      </c>
      <c r="R165" s="136">
        <f>Q165*H165</f>
        <v>17.600000000000001</v>
      </c>
      <c r="S165" s="136">
        <v>0</v>
      </c>
      <c r="T165" s="137">
        <f>S165*H165</f>
        <v>0</v>
      </c>
      <c r="AR165" s="138" t="s">
        <v>124</v>
      </c>
      <c r="AT165" s="138" t="s">
        <v>120</v>
      </c>
      <c r="AU165" s="138" t="s">
        <v>77</v>
      </c>
      <c r="AY165" s="13" t="s">
        <v>119</v>
      </c>
      <c r="BE165" s="139">
        <f>IF(N165="základná",J165,0)</f>
        <v>0</v>
      </c>
      <c r="BF165" s="139">
        <f>IF(N165="znížená",J165,0)</f>
        <v>0</v>
      </c>
      <c r="BG165" s="139">
        <f>IF(N165="zákl. prenesená",J165,0)</f>
        <v>0</v>
      </c>
      <c r="BH165" s="139">
        <f>IF(N165="zníž. prenesená",J165,0)</f>
        <v>0</v>
      </c>
      <c r="BI165" s="139">
        <f>IF(N165="nulová",J165,0)</f>
        <v>0</v>
      </c>
      <c r="BJ165" s="13" t="s">
        <v>125</v>
      </c>
      <c r="BK165" s="139">
        <f>ROUND(I165*H165,2)</f>
        <v>0</v>
      </c>
      <c r="BL165" s="13" t="s">
        <v>126</v>
      </c>
      <c r="BM165" s="138" t="s">
        <v>195</v>
      </c>
    </row>
    <row r="166" spans="2:65" s="1" customFormat="1" ht="19.5">
      <c r="B166" s="25"/>
      <c r="D166" s="140" t="s">
        <v>128</v>
      </c>
      <c r="F166" s="141" t="s">
        <v>196</v>
      </c>
      <c r="L166" s="25"/>
      <c r="M166" s="142"/>
      <c r="T166" s="52"/>
      <c r="AT166" s="13" t="s">
        <v>128</v>
      </c>
      <c r="AU166" s="13" t="s">
        <v>77</v>
      </c>
    </row>
    <row r="167" spans="2:65" s="1" customFormat="1" ht="16.5" customHeight="1">
      <c r="B167" s="125"/>
      <c r="C167" s="126" t="s">
        <v>197</v>
      </c>
      <c r="D167" s="126" t="s">
        <v>120</v>
      </c>
      <c r="E167" s="127" t="s">
        <v>198</v>
      </c>
      <c r="F167" s="128" t="s">
        <v>199</v>
      </c>
      <c r="G167" s="129" t="s">
        <v>123</v>
      </c>
      <c r="H167" s="130">
        <v>66</v>
      </c>
      <c r="I167" s="131"/>
      <c r="J167" s="131">
        <f>ROUND(I167*H167,2)</f>
        <v>0</v>
      </c>
      <c r="K167" s="132"/>
      <c r="L167" s="133"/>
      <c r="M167" s="134" t="s">
        <v>1</v>
      </c>
      <c r="N167" s="135" t="s">
        <v>35</v>
      </c>
      <c r="O167" s="136">
        <v>0</v>
      </c>
      <c r="P167" s="136">
        <f>O167*H167</f>
        <v>0</v>
      </c>
      <c r="Q167" s="136">
        <v>0.4</v>
      </c>
      <c r="R167" s="136">
        <f>Q167*H167</f>
        <v>26.400000000000002</v>
      </c>
      <c r="S167" s="136">
        <v>0</v>
      </c>
      <c r="T167" s="137">
        <f>S167*H167</f>
        <v>0</v>
      </c>
      <c r="AR167" s="138" t="s">
        <v>124</v>
      </c>
      <c r="AT167" s="138" t="s">
        <v>120</v>
      </c>
      <c r="AU167" s="138" t="s">
        <v>77</v>
      </c>
      <c r="AY167" s="13" t="s">
        <v>119</v>
      </c>
      <c r="BE167" s="139">
        <f>IF(N167="základná",J167,0)</f>
        <v>0</v>
      </c>
      <c r="BF167" s="139">
        <f>IF(N167="znížená",J167,0)</f>
        <v>0</v>
      </c>
      <c r="BG167" s="139">
        <f>IF(N167="zákl. prenesená",J167,0)</f>
        <v>0</v>
      </c>
      <c r="BH167" s="139">
        <f>IF(N167="zníž. prenesená",J167,0)</f>
        <v>0</v>
      </c>
      <c r="BI167" s="139">
        <f>IF(N167="nulová",J167,0)</f>
        <v>0</v>
      </c>
      <c r="BJ167" s="13" t="s">
        <v>125</v>
      </c>
      <c r="BK167" s="139">
        <f>ROUND(I167*H167,2)</f>
        <v>0</v>
      </c>
      <c r="BL167" s="13" t="s">
        <v>126</v>
      </c>
      <c r="BM167" s="138" t="s">
        <v>200</v>
      </c>
    </row>
    <row r="168" spans="2:65" s="1" customFormat="1" ht="19.5">
      <c r="B168" s="25"/>
      <c r="D168" s="140" t="s">
        <v>128</v>
      </c>
      <c r="F168" s="141" t="s">
        <v>201</v>
      </c>
      <c r="L168" s="25"/>
      <c r="M168" s="142"/>
      <c r="T168" s="52"/>
      <c r="AT168" s="13" t="s">
        <v>128</v>
      </c>
      <c r="AU168" s="13" t="s">
        <v>77</v>
      </c>
    </row>
    <row r="169" spans="2:65" s="1" customFormat="1" ht="24.2" customHeight="1">
      <c r="B169" s="125"/>
      <c r="C169" s="126" t="s">
        <v>202</v>
      </c>
      <c r="D169" s="126" t="s">
        <v>120</v>
      </c>
      <c r="E169" s="127" t="s">
        <v>203</v>
      </c>
      <c r="F169" s="128" t="s">
        <v>204</v>
      </c>
      <c r="G169" s="129" t="s">
        <v>123</v>
      </c>
      <c r="H169" s="130">
        <v>4</v>
      </c>
      <c r="I169" s="131"/>
      <c r="J169" s="131">
        <f>ROUND(I169*H169,2)</f>
        <v>0</v>
      </c>
      <c r="K169" s="132"/>
      <c r="L169" s="133"/>
      <c r="M169" s="134" t="s">
        <v>1</v>
      </c>
      <c r="N169" s="135" t="s">
        <v>35</v>
      </c>
      <c r="O169" s="136">
        <v>0</v>
      </c>
      <c r="P169" s="136">
        <f>O169*H169</f>
        <v>0</v>
      </c>
      <c r="Q169" s="136">
        <v>1</v>
      </c>
      <c r="R169" s="136">
        <f>Q169*H169</f>
        <v>4</v>
      </c>
      <c r="S169" s="136">
        <v>0</v>
      </c>
      <c r="T169" s="137">
        <f>S169*H169</f>
        <v>0</v>
      </c>
      <c r="AR169" s="138" t="s">
        <v>124</v>
      </c>
      <c r="AT169" s="138" t="s">
        <v>120</v>
      </c>
      <c r="AU169" s="138" t="s">
        <v>77</v>
      </c>
      <c r="AY169" s="13" t="s">
        <v>119</v>
      </c>
      <c r="BE169" s="139">
        <f>IF(N169="základná",J169,0)</f>
        <v>0</v>
      </c>
      <c r="BF169" s="139">
        <f>IF(N169="znížená",J169,0)</f>
        <v>0</v>
      </c>
      <c r="BG169" s="139">
        <f>IF(N169="zákl. prenesená",J169,0)</f>
        <v>0</v>
      </c>
      <c r="BH169" s="139">
        <f>IF(N169="zníž. prenesená",J169,0)</f>
        <v>0</v>
      </c>
      <c r="BI169" s="139">
        <f>IF(N169="nulová",J169,0)</f>
        <v>0</v>
      </c>
      <c r="BJ169" s="13" t="s">
        <v>125</v>
      </c>
      <c r="BK169" s="139">
        <f>ROUND(I169*H169,2)</f>
        <v>0</v>
      </c>
      <c r="BL169" s="13" t="s">
        <v>126</v>
      </c>
      <c r="BM169" s="138" t="s">
        <v>205</v>
      </c>
    </row>
    <row r="170" spans="2:65" s="1" customFormat="1" ht="19.5">
      <c r="B170" s="25"/>
      <c r="D170" s="140" t="s">
        <v>128</v>
      </c>
      <c r="F170" s="141" t="s">
        <v>206</v>
      </c>
      <c r="L170" s="25"/>
      <c r="M170" s="142"/>
      <c r="T170" s="52"/>
      <c r="AT170" s="13" t="s">
        <v>128</v>
      </c>
      <c r="AU170" s="13" t="s">
        <v>77</v>
      </c>
    </row>
    <row r="171" spans="2:65" s="1" customFormat="1" ht="24.2" customHeight="1">
      <c r="B171" s="125"/>
      <c r="C171" s="126" t="s">
        <v>207</v>
      </c>
      <c r="D171" s="126" t="s">
        <v>120</v>
      </c>
      <c r="E171" s="127" t="s">
        <v>208</v>
      </c>
      <c r="F171" s="128" t="s">
        <v>209</v>
      </c>
      <c r="G171" s="129" t="s">
        <v>123</v>
      </c>
      <c r="H171" s="130">
        <v>12</v>
      </c>
      <c r="I171" s="131"/>
      <c r="J171" s="131">
        <f>ROUND(I171*H171,2)</f>
        <v>0</v>
      </c>
      <c r="K171" s="132"/>
      <c r="L171" s="133"/>
      <c r="M171" s="134" t="s">
        <v>1</v>
      </c>
      <c r="N171" s="135" t="s">
        <v>35</v>
      </c>
      <c r="O171" s="136">
        <v>0</v>
      </c>
      <c r="P171" s="136">
        <f>O171*H171</f>
        <v>0</v>
      </c>
      <c r="Q171" s="136">
        <v>0.3</v>
      </c>
      <c r="R171" s="136">
        <f>Q171*H171</f>
        <v>3.5999999999999996</v>
      </c>
      <c r="S171" s="136">
        <v>0</v>
      </c>
      <c r="T171" s="137">
        <f>S171*H171</f>
        <v>0</v>
      </c>
      <c r="AR171" s="138" t="s">
        <v>124</v>
      </c>
      <c r="AT171" s="138" t="s">
        <v>120</v>
      </c>
      <c r="AU171" s="138" t="s">
        <v>77</v>
      </c>
      <c r="AY171" s="13" t="s">
        <v>119</v>
      </c>
      <c r="BE171" s="139">
        <f>IF(N171="základná",J171,0)</f>
        <v>0</v>
      </c>
      <c r="BF171" s="139">
        <f>IF(N171="znížená",J171,0)</f>
        <v>0</v>
      </c>
      <c r="BG171" s="139">
        <f>IF(N171="zákl. prenesená",J171,0)</f>
        <v>0</v>
      </c>
      <c r="BH171" s="139">
        <f>IF(N171="zníž. prenesená",J171,0)</f>
        <v>0</v>
      </c>
      <c r="BI171" s="139">
        <f>IF(N171="nulová",J171,0)</f>
        <v>0</v>
      </c>
      <c r="BJ171" s="13" t="s">
        <v>125</v>
      </c>
      <c r="BK171" s="139">
        <f>ROUND(I171*H171,2)</f>
        <v>0</v>
      </c>
      <c r="BL171" s="13" t="s">
        <v>126</v>
      </c>
      <c r="BM171" s="138" t="s">
        <v>210</v>
      </c>
    </row>
    <row r="172" spans="2:65" s="1" customFormat="1" ht="19.5">
      <c r="B172" s="25"/>
      <c r="D172" s="140" t="s">
        <v>128</v>
      </c>
      <c r="F172" s="141" t="s">
        <v>211</v>
      </c>
      <c r="L172" s="25"/>
      <c r="M172" s="142"/>
      <c r="T172" s="52"/>
      <c r="AT172" s="13" t="s">
        <v>128</v>
      </c>
      <c r="AU172" s="13" t="s">
        <v>77</v>
      </c>
    </row>
    <row r="173" spans="2:65" s="1" customFormat="1" ht="16.5" customHeight="1">
      <c r="B173" s="125"/>
      <c r="C173" s="126" t="s">
        <v>212</v>
      </c>
      <c r="D173" s="126" t="s">
        <v>120</v>
      </c>
      <c r="E173" s="127" t="s">
        <v>213</v>
      </c>
      <c r="F173" s="128" t="s">
        <v>214</v>
      </c>
      <c r="G173" s="129" t="s">
        <v>123</v>
      </c>
      <c r="H173" s="130">
        <v>4</v>
      </c>
      <c r="I173" s="131"/>
      <c r="J173" s="131">
        <f>ROUND(I173*H173,2)</f>
        <v>0</v>
      </c>
      <c r="K173" s="132"/>
      <c r="L173" s="133"/>
      <c r="M173" s="134" t="s">
        <v>1</v>
      </c>
      <c r="N173" s="135" t="s">
        <v>35</v>
      </c>
      <c r="O173" s="136">
        <v>0</v>
      </c>
      <c r="P173" s="136">
        <f>O173*H173</f>
        <v>0</v>
      </c>
      <c r="Q173" s="136">
        <v>1.2999999999999999E-2</v>
      </c>
      <c r="R173" s="136">
        <f>Q173*H173</f>
        <v>5.1999999999999998E-2</v>
      </c>
      <c r="S173" s="136">
        <v>0</v>
      </c>
      <c r="T173" s="137">
        <f>S173*H173</f>
        <v>0</v>
      </c>
      <c r="AR173" s="138" t="s">
        <v>124</v>
      </c>
      <c r="AT173" s="138" t="s">
        <v>120</v>
      </c>
      <c r="AU173" s="138" t="s">
        <v>77</v>
      </c>
      <c r="AY173" s="13" t="s">
        <v>119</v>
      </c>
      <c r="BE173" s="139">
        <f>IF(N173="základná",J173,0)</f>
        <v>0</v>
      </c>
      <c r="BF173" s="139">
        <f>IF(N173="znížená",J173,0)</f>
        <v>0</v>
      </c>
      <c r="BG173" s="139">
        <f>IF(N173="zákl. prenesená",J173,0)</f>
        <v>0</v>
      </c>
      <c r="BH173" s="139">
        <f>IF(N173="zníž. prenesená",J173,0)</f>
        <v>0</v>
      </c>
      <c r="BI173" s="139">
        <f>IF(N173="nulová",J173,0)</f>
        <v>0</v>
      </c>
      <c r="BJ173" s="13" t="s">
        <v>125</v>
      </c>
      <c r="BK173" s="139">
        <f>ROUND(I173*H173,2)</f>
        <v>0</v>
      </c>
      <c r="BL173" s="13" t="s">
        <v>126</v>
      </c>
      <c r="BM173" s="138" t="s">
        <v>215</v>
      </c>
    </row>
    <row r="174" spans="2:65" s="1" customFormat="1" ht="19.5">
      <c r="B174" s="25"/>
      <c r="D174" s="140" t="s">
        <v>128</v>
      </c>
      <c r="F174" s="141" t="s">
        <v>216</v>
      </c>
      <c r="L174" s="25"/>
      <c r="M174" s="142"/>
      <c r="T174" s="52"/>
      <c r="AT174" s="13" t="s">
        <v>128</v>
      </c>
      <c r="AU174" s="13" t="s">
        <v>77</v>
      </c>
    </row>
    <row r="175" spans="2:65" s="1" customFormat="1" ht="16.5" customHeight="1">
      <c r="B175" s="125"/>
      <c r="C175" s="126" t="s">
        <v>217</v>
      </c>
      <c r="D175" s="126" t="s">
        <v>120</v>
      </c>
      <c r="E175" s="127" t="s">
        <v>218</v>
      </c>
      <c r="F175" s="128" t="s">
        <v>219</v>
      </c>
      <c r="G175" s="129" t="s">
        <v>123</v>
      </c>
      <c r="H175" s="130">
        <v>4</v>
      </c>
      <c r="I175" s="131"/>
      <c r="J175" s="131">
        <f>ROUND(I175*H175,2)</f>
        <v>0</v>
      </c>
      <c r="K175" s="132"/>
      <c r="L175" s="133"/>
      <c r="M175" s="134" t="s">
        <v>1</v>
      </c>
      <c r="N175" s="135" t="s">
        <v>35</v>
      </c>
      <c r="O175" s="136">
        <v>0</v>
      </c>
      <c r="P175" s="136">
        <f>O175*H175</f>
        <v>0</v>
      </c>
      <c r="Q175" s="136">
        <v>0.1</v>
      </c>
      <c r="R175" s="136">
        <f>Q175*H175</f>
        <v>0.4</v>
      </c>
      <c r="S175" s="136">
        <v>0</v>
      </c>
      <c r="T175" s="137">
        <f>S175*H175</f>
        <v>0</v>
      </c>
      <c r="AR175" s="138" t="s">
        <v>124</v>
      </c>
      <c r="AT175" s="138" t="s">
        <v>120</v>
      </c>
      <c r="AU175" s="138" t="s">
        <v>77</v>
      </c>
      <c r="AY175" s="13" t="s">
        <v>119</v>
      </c>
      <c r="BE175" s="139">
        <f>IF(N175="základná",J175,0)</f>
        <v>0</v>
      </c>
      <c r="BF175" s="139">
        <f>IF(N175="znížená",J175,0)</f>
        <v>0</v>
      </c>
      <c r="BG175" s="139">
        <f>IF(N175="zákl. prenesená",J175,0)</f>
        <v>0</v>
      </c>
      <c r="BH175" s="139">
        <f>IF(N175="zníž. prenesená",J175,0)</f>
        <v>0</v>
      </c>
      <c r="BI175" s="139">
        <f>IF(N175="nulová",J175,0)</f>
        <v>0</v>
      </c>
      <c r="BJ175" s="13" t="s">
        <v>125</v>
      </c>
      <c r="BK175" s="139">
        <f>ROUND(I175*H175,2)</f>
        <v>0</v>
      </c>
      <c r="BL175" s="13" t="s">
        <v>126</v>
      </c>
      <c r="BM175" s="138" t="s">
        <v>220</v>
      </c>
    </row>
    <row r="176" spans="2:65" s="1" customFormat="1" ht="19.5">
      <c r="B176" s="25"/>
      <c r="D176" s="140" t="s">
        <v>128</v>
      </c>
      <c r="F176" s="141" t="s">
        <v>221</v>
      </c>
      <c r="L176" s="25"/>
      <c r="M176" s="142"/>
      <c r="T176" s="52"/>
      <c r="AT176" s="13" t="s">
        <v>128</v>
      </c>
      <c r="AU176" s="13" t="s">
        <v>77</v>
      </c>
    </row>
    <row r="177" spans="2:65" s="1" customFormat="1" ht="24.2" customHeight="1">
      <c r="B177" s="125"/>
      <c r="C177" s="126" t="s">
        <v>222</v>
      </c>
      <c r="D177" s="126" t="s">
        <v>120</v>
      </c>
      <c r="E177" s="127" t="s">
        <v>223</v>
      </c>
      <c r="F177" s="128" t="s">
        <v>224</v>
      </c>
      <c r="G177" s="129" t="s">
        <v>123</v>
      </c>
      <c r="H177" s="130">
        <v>4</v>
      </c>
      <c r="I177" s="131"/>
      <c r="J177" s="131">
        <f>ROUND(I177*H177,2)</f>
        <v>0</v>
      </c>
      <c r="K177" s="132"/>
      <c r="L177" s="133"/>
      <c r="M177" s="134" t="s">
        <v>1</v>
      </c>
      <c r="N177" s="135" t="s">
        <v>35</v>
      </c>
      <c r="O177" s="136">
        <v>0</v>
      </c>
      <c r="P177" s="136">
        <f>O177*H177</f>
        <v>0</v>
      </c>
      <c r="Q177" s="136">
        <v>0.2</v>
      </c>
      <c r="R177" s="136">
        <f>Q177*H177</f>
        <v>0.8</v>
      </c>
      <c r="S177" s="136">
        <v>0</v>
      </c>
      <c r="T177" s="137">
        <f>S177*H177</f>
        <v>0</v>
      </c>
      <c r="AR177" s="138" t="s">
        <v>124</v>
      </c>
      <c r="AT177" s="138" t="s">
        <v>120</v>
      </c>
      <c r="AU177" s="138" t="s">
        <v>77</v>
      </c>
      <c r="AY177" s="13" t="s">
        <v>119</v>
      </c>
      <c r="BE177" s="139">
        <f>IF(N177="základná",J177,0)</f>
        <v>0</v>
      </c>
      <c r="BF177" s="139">
        <f>IF(N177="znížená",J177,0)</f>
        <v>0</v>
      </c>
      <c r="BG177" s="139">
        <f>IF(N177="zákl. prenesená",J177,0)</f>
        <v>0</v>
      </c>
      <c r="BH177" s="139">
        <f>IF(N177="zníž. prenesená",J177,0)</f>
        <v>0</v>
      </c>
      <c r="BI177" s="139">
        <f>IF(N177="nulová",J177,0)</f>
        <v>0</v>
      </c>
      <c r="BJ177" s="13" t="s">
        <v>125</v>
      </c>
      <c r="BK177" s="139">
        <f>ROUND(I177*H177,2)</f>
        <v>0</v>
      </c>
      <c r="BL177" s="13" t="s">
        <v>126</v>
      </c>
      <c r="BM177" s="138" t="s">
        <v>225</v>
      </c>
    </row>
    <row r="178" spans="2:65" s="1" customFormat="1" ht="19.5">
      <c r="B178" s="25"/>
      <c r="D178" s="140" t="s">
        <v>128</v>
      </c>
      <c r="F178" s="141" t="s">
        <v>221</v>
      </c>
      <c r="L178" s="25"/>
      <c r="M178" s="142"/>
      <c r="T178" s="52"/>
      <c r="AT178" s="13" t="s">
        <v>128</v>
      </c>
      <c r="AU178" s="13" t="s">
        <v>77</v>
      </c>
    </row>
    <row r="179" spans="2:65" s="1" customFormat="1" ht="16.5" customHeight="1">
      <c r="B179" s="125"/>
      <c r="C179" s="126" t="s">
        <v>226</v>
      </c>
      <c r="D179" s="126" t="s">
        <v>120</v>
      </c>
      <c r="E179" s="127" t="s">
        <v>227</v>
      </c>
      <c r="F179" s="128" t="s">
        <v>228</v>
      </c>
      <c r="G179" s="129" t="s">
        <v>123</v>
      </c>
      <c r="H179" s="130">
        <v>4</v>
      </c>
      <c r="I179" s="131"/>
      <c r="J179" s="131">
        <f>ROUND(I179*H179,2)</f>
        <v>0</v>
      </c>
      <c r="K179" s="132"/>
      <c r="L179" s="133"/>
      <c r="M179" s="134" t="s">
        <v>1</v>
      </c>
      <c r="N179" s="135" t="s">
        <v>35</v>
      </c>
      <c r="O179" s="136">
        <v>0</v>
      </c>
      <c r="P179" s="136">
        <f>O179*H179</f>
        <v>0</v>
      </c>
      <c r="Q179" s="136">
        <v>0.24</v>
      </c>
      <c r="R179" s="136">
        <f>Q179*H179</f>
        <v>0.96</v>
      </c>
      <c r="S179" s="136">
        <v>0</v>
      </c>
      <c r="T179" s="137">
        <f>S179*H179</f>
        <v>0</v>
      </c>
      <c r="AR179" s="138" t="s">
        <v>124</v>
      </c>
      <c r="AT179" s="138" t="s">
        <v>120</v>
      </c>
      <c r="AU179" s="138" t="s">
        <v>77</v>
      </c>
      <c r="AY179" s="13" t="s">
        <v>119</v>
      </c>
      <c r="BE179" s="139">
        <f>IF(N179="základná",J179,0)</f>
        <v>0</v>
      </c>
      <c r="BF179" s="139">
        <f>IF(N179="znížená",J179,0)</f>
        <v>0</v>
      </c>
      <c r="BG179" s="139">
        <f>IF(N179="zákl. prenesená",J179,0)</f>
        <v>0</v>
      </c>
      <c r="BH179" s="139">
        <f>IF(N179="zníž. prenesená",J179,0)</f>
        <v>0</v>
      </c>
      <c r="BI179" s="139">
        <f>IF(N179="nulová",J179,0)</f>
        <v>0</v>
      </c>
      <c r="BJ179" s="13" t="s">
        <v>125</v>
      </c>
      <c r="BK179" s="139">
        <f>ROUND(I179*H179,2)</f>
        <v>0</v>
      </c>
      <c r="BL179" s="13" t="s">
        <v>126</v>
      </c>
      <c r="BM179" s="138" t="s">
        <v>229</v>
      </c>
    </row>
    <row r="180" spans="2:65" s="1" customFormat="1" ht="19.5">
      <c r="B180" s="25"/>
      <c r="D180" s="140" t="s">
        <v>128</v>
      </c>
      <c r="F180" s="141" t="s">
        <v>221</v>
      </c>
      <c r="L180" s="25"/>
      <c r="M180" s="142"/>
      <c r="T180" s="52"/>
      <c r="AT180" s="13" t="s">
        <v>128</v>
      </c>
      <c r="AU180" s="13" t="s">
        <v>77</v>
      </c>
    </row>
    <row r="181" spans="2:65" s="1" customFormat="1" ht="16.5" customHeight="1">
      <c r="B181" s="125"/>
      <c r="C181" s="126" t="s">
        <v>7</v>
      </c>
      <c r="D181" s="126" t="s">
        <v>120</v>
      </c>
      <c r="E181" s="127" t="s">
        <v>230</v>
      </c>
      <c r="F181" s="128" t="s">
        <v>231</v>
      </c>
      <c r="G181" s="129" t="s">
        <v>123</v>
      </c>
      <c r="H181" s="130">
        <v>4</v>
      </c>
      <c r="I181" s="131"/>
      <c r="J181" s="131">
        <f>ROUND(I181*H181,2)</f>
        <v>0</v>
      </c>
      <c r="K181" s="132"/>
      <c r="L181" s="133"/>
      <c r="M181" s="134" t="s">
        <v>1</v>
      </c>
      <c r="N181" s="135" t="s">
        <v>35</v>
      </c>
      <c r="O181" s="136">
        <v>0</v>
      </c>
      <c r="P181" s="136">
        <f>O181*H181</f>
        <v>0</v>
      </c>
      <c r="Q181" s="136">
        <v>12.2</v>
      </c>
      <c r="R181" s="136">
        <f>Q181*H181</f>
        <v>48.8</v>
      </c>
      <c r="S181" s="136">
        <v>0</v>
      </c>
      <c r="T181" s="137">
        <f>S181*H181</f>
        <v>0</v>
      </c>
      <c r="AR181" s="138" t="s">
        <v>124</v>
      </c>
      <c r="AT181" s="138" t="s">
        <v>120</v>
      </c>
      <c r="AU181" s="138" t="s">
        <v>77</v>
      </c>
      <c r="AY181" s="13" t="s">
        <v>119</v>
      </c>
      <c r="BE181" s="139">
        <f>IF(N181="základná",J181,0)</f>
        <v>0</v>
      </c>
      <c r="BF181" s="139">
        <f>IF(N181="znížená",J181,0)</f>
        <v>0</v>
      </c>
      <c r="BG181" s="139">
        <f>IF(N181="zákl. prenesená",J181,0)</f>
        <v>0</v>
      </c>
      <c r="BH181" s="139">
        <f>IF(N181="zníž. prenesená",J181,0)</f>
        <v>0</v>
      </c>
      <c r="BI181" s="139">
        <f>IF(N181="nulová",J181,0)</f>
        <v>0</v>
      </c>
      <c r="BJ181" s="13" t="s">
        <v>125</v>
      </c>
      <c r="BK181" s="139">
        <f>ROUND(I181*H181,2)</f>
        <v>0</v>
      </c>
      <c r="BL181" s="13" t="s">
        <v>126</v>
      </c>
      <c r="BM181" s="138" t="s">
        <v>232</v>
      </c>
    </row>
    <row r="182" spans="2:65" s="1" customFormat="1" ht="19.5">
      <c r="B182" s="25"/>
      <c r="D182" s="140" t="s">
        <v>128</v>
      </c>
      <c r="F182" s="141" t="s">
        <v>233</v>
      </c>
      <c r="L182" s="25"/>
      <c r="M182" s="142"/>
      <c r="T182" s="52"/>
      <c r="AT182" s="13" t="s">
        <v>128</v>
      </c>
      <c r="AU182" s="13" t="s">
        <v>77</v>
      </c>
    </row>
    <row r="183" spans="2:65" s="1" customFormat="1" ht="24.2" customHeight="1">
      <c r="B183" s="125"/>
      <c r="C183" s="126" t="s">
        <v>234</v>
      </c>
      <c r="D183" s="126" t="s">
        <v>120</v>
      </c>
      <c r="E183" s="127" t="s">
        <v>235</v>
      </c>
      <c r="F183" s="128" t="s">
        <v>236</v>
      </c>
      <c r="G183" s="129" t="s">
        <v>123</v>
      </c>
      <c r="H183" s="130">
        <v>32</v>
      </c>
      <c r="I183" s="131"/>
      <c r="J183" s="131">
        <f>ROUND(I183*H183,2)</f>
        <v>0</v>
      </c>
      <c r="K183" s="132"/>
      <c r="L183" s="133"/>
      <c r="M183" s="134" t="s">
        <v>1</v>
      </c>
      <c r="N183" s="135" t="s">
        <v>35</v>
      </c>
      <c r="O183" s="136">
        <v>0</v>
      </c>
      <c r="P183" s="136">
        <f>O183*H183</f>
        <v>0</v>
      </c>
      <c r="Q183" s="136">
        <v>0.27</v>
      </c>
      <c r="R183" s="136">
        <f>Q183*H183</f>
        <v>8.64</v>
      </c>
      <c r="S183" s="136">
        <v>0</v>
      </c>
      <c r="T183" s="137">
        <f>S183*H183</f>
        <v>0</v>
      </c>
      <c r="AR183" s="138" t="s">
        <v>124</v>
      </c>
      <c r="AT183" s="138" t="s">
        <v>120</v>
      </c>
      <c r="AU183" s="138" t="s">
        <v>77</v>
      </c>
      <c r="AY183" s="13" t="s">
        <v>119</v>
      </c>
      <c r="BE183" s="139">
        <f>IF(N183="základná",J183,0)</f>
        <v>0</v>
      </c>
      <c r="BF183" s="139">
        <f>IF(N183="znížená",J183,0)</f>
        <v>0</v>
      </c>
      <c r="BG183" s="139">
        <f>IF(N183="zákl. prenesená",J183,0)</f>
        <v>0</v>
      </c>
      <c r="BH183" s="139">
        <f>IF(N183="zníž. prenesená",J183,0)</f>
        <v>0</v>
      </c>
      <c r="BI183" s="139">
        <f>IF(N183="nulová",J183,0)</f>
        <v>0</v>
      </c>
      <c r="BJ183" s="13" t="s">
        <v>125</v>
      </c>
      <c r="BK183" s="139">
        <f>ROUND(I183*H183,2)</f>
        <v>0</v>
      </c>
      <c r="BL183" s="13" t="s">
        <v>126</v>
      </c>
      <c r="BM183" s="138" t="s">
        <v>237</v>
      </c>
    </row>
    <row r="184" spans="2:65" s="1" customFormat="1" ht="29.25">
      <c r="B184" s="25"/>
      <c r="D184" s="140" t="s">
        <v>128</v>
      </c>
      <c r="F184" s="141" t="s">
        <v>238</v>
      </c>
      <c r="L184" s="25"/>
      <c r="M184" s="142"/>
      <c r="T184" s="52"/>
      <c r="AT184" s="13" t="s">
        <v>128</v>
      </c>
      <c r="AU184" s="13" t="s">
        <v>77</v>
      </c>
    </row>
    <row r="185" spans="2:65" s="1" customFormat="1" ht="24.2" customHeight="1">
      <c r="B185" s="125"/>
      <c r="C185" s="126" t="s">
        <v>239</v>
      </c>
      <c r="D185" s="126" t="s">
        <v>120</v>
      </c>
      <c r="E185" s="127" t="s">
        <v>240</v>
      </c>
      <c r="F185" s="128" t="s">
        <v>241</v>
      </c>
      <c r="G185" s="129" t="s">
        <v>123</v>
      </c>
      <c r="H185" s="130">
        <v>8</v>
      </c>
      <c r="I185" s="131"/>
      <c r="J185" s="131">
        <f>ROUND(I185*H185,2)</f>
        <v>0</v>
      </c>
      <c r="K185" s="132"/>
      <c r="L185" s="133"/>
      <c r="M185" s="134" t="s">
        <v>1</v>
      </c>
      <c r="N185" s="135" t="s">
        <v>35</v>
      </c>
      <c r="O185" s="136">
        <v>0</v>
      </c>
      <c r="P185" s="136">
        <f>O185*H185</f>
        <v>0</v>
      </c>
      <c r="Q185" s="136">
        <v>0.48</v>
      </c>
      <c r="R185" s="136">
        <f>Q185*H185</f>
        <v>3.84</v>
      </c>
      <c r="S185" s="136">
        <v>0</v>
      </c>
      <c r="T185" s="137">
        <f>S185*H185</f>
        <v>0</v>
      </c>
      <c r="AR185" s="138" t="s">
        <v>124</v>
      </c>
      <c r="AT185" s="138" t="s">
        <v>120</v>
      </c>
      <c r="AU185" s="138" t="s">
        <v>77</v>
      </c>
      <c r="AY185" s="13" t="s">
        <v>119</v>
      </c>
      <c r="BE185" s="139">
        <f>IF(N185="základná",J185,0)</f>
        <v>0</v>
      </c>
      <c r="BF185" s="139">
        <f>IF(N185="znížená",J185,0)</f>
        <v>0</v>
      </c>
      <c r="BG185" s="139">
        <f>IF(N185="zákl. prenesená",J185,0)</f>
        <v>0</v>
      </c>
      <c r="BH185" s="139">
        <f>IF(N185="zníž. prenesená",J185,0)</f>
        <v>0</v>
      </c>
      <c r="BI185" s="139">
        <f>IF(N185="nulová",J185,0)</f>
        <v>0</v>
      </c>
      <c r="BJ185" s="13" t="s">
        <v>125</v>
      </c>
      <c r="BK185" s="139">
        <f>ROUND(I185*H185,2)</f>
        <v>0</v>
      </c>
      <c r="BL185" s="13" t="s">
        <v>126</v>
      </c>
      <c r="BM185" s="138" t="s">
        <v>242</v>
      </c>
    </row>
    <row r="186" spans="2:65" s="1" customFormat="1" ht="29.25">
      <c r="B186" s="25"/>
      <c r="D186" s="140" t="s">
        <v>128</v>
      </c>
      <c r="F186" s="141" t="s">
        <v>243</v>
      </c>
      <c r="L186" s="25"/>
      <c r="M186" s="142"/>
      <c r="T186" s="52"/>
      <c r="AT186" s="13" t="s">
        <v>128</v>
      </c>
      <c r="AU186" s="13" t="s">
        <v>77</v>
      </c>
    </row>
    <row r="187" spans="2:65" s="1" customFormat="1" ht="24.2" customHeight="1">
      <c r="B187" s="125"/>
      <c r="C187" s="126" t="s">
        <v>244</v>
      </c>
      <c r="D187" s="126" t="s">
        <v>120</v>
      </c>
      <c r="E187" s="127" t="s">
        <v>245</v>
      </c>
      <c r="F187" s="128" t="s">
        <v>246</v>
      </c>
      <c r="G187" s="129" t="s">
        <v>123</v>
      </c>
      <c r="H187" s="130">
        <v>4</v>
      </c>
      <c r="I187" s="131"/>
      <c r="J187" s="131">
        <f>ROUND(I187*H187,2)</f>
        <v>0</v>
      </c>
      <c r="K187" s="132"/>
      <c r="L187" s="133"/>
      <c r="M187" s="134" t="s">
        <v>1</v>
      </c>
      <c r="N187" s="135" t="s">
        <v>35</v>
      </c>
      <c r="O187" s="136">
        <v>0</v>
      </c>
      <c r="P187" s="136">
        <f>O187*H187</f>
        <v>0</v>
      </c>
      <c r="Q187" s="136">
        <v>0.64</v>
      </c>
      <c r="R187" s="136">
        <f>Q187*H187</f>
        <v>2.56</v>
      </c>
      <c r="S187" s="136">
        <v>0</v>
      </c>
      <c r="T187" s="137">
        <f>S187*H187</f>
        <v>0</v>
      </c>
      <c r="AR187" s="138" t="s">
        <v>124</v>
      </c>
      <c r="AT187" s="138" t="s">
        <v>120</v>
      </c>
      <c r="AU187" s="138" t="s">
        <v>77</v>
      </c>
      <c r="AY187" s="13" t="s">
        <v>119</v>
      </c>
      <c r="BE187" s="139">
        <f>IF(N187="základná",J187,0)</f>
        <v>0</v>
      </c>
      <c r="BF187" s="139">
        <f>IF(N187="znížená",J187,0)</f>
        <v>0</v>
      </c>
      <c r="BG187" s="139">
        <f>IF(N187="zákl. prenesená",J187,0)</f>
        <v>0</v>
      </c>
      <c r="BH187" s="139">
        <f>IF(N187="zníž. prenesená",J187,0)</f>
        <v>0</v>
      </c>
      <c r="BI187" s="139">
        <f>IF(N187="nulová",J187,0)</f>
        <v>0</v>
      </c>
      <c r="BJ187" s="13" t="s">
        <v>125</v>
      </c>
      <c r="BK187" s="139">
        <f>ROUND(I187*H187,2)</f>
        <v>0</v>
      </c>
      <c r="BL187" s="13" t="s">
        <v>126</v>
      </c>
      <c r="BM187" s="138" t="s">
        <v>247</v>
      </c>
    </row>
    <row r="188" spans="2:65" s="1" customFormat="1" ht="29.25">
      <c r="B188" s="25"/>
      <c r="D188" s="140" t="s">
        <v>128</v>
      </c>
      <c r="F188" s="141" t="s">
        <v>248</v>
      </c>
      <c r="L188" s="25"/>
      <c r="M188" s="142"/>
      <c r="T188" s="52"/>
      <c r="AT188" s="13" t="s">
        <v>128</v>
      </c>
      <c r="AU188" s="13" t="s">
        <v>77</v>
      </c>
    </row>
    <row r="189" spans="2:65" s="1" customFormat="1" ht="24.2" customHeight="1">
      <c r="B189" s="125"/>
      <c r="C189" s="126" t="s">
        <v>249</v>
      </c>
      <c r="D189" s="126" t="s">
        <v>120</v>
      </c>
      <c r="E189" s="127" t="s">
        <v>250</v>
      </c>
      <c r="F189" s="128" t="s">
        <v>251</v>
      </c>
      <c r="G189" s="129" t="s">
        <v>123</v>
      </c>
      <c r="H189" s="130">
        <v>40</v>
      </c>
      <c r="I189" s="131"/>
      <c r="J189" s="131">
        <f>ROUND(I189*H189,2)</f>
        <v>0</v>
      </c>
      <c r="K189" s="132"/>
      <c r="L189" s="133"/>
      <c r="M189" s="134" t="s">
        <v>1</v>
      </c>
      <c r="N189" s="135" t="s">
        <v>35</v>
      </c>
      <c r="O189" s="136">
        <v>0</v>
      </c>
      <c r="P189" s="136">
        <f>O189*H189</f>
        <v>0</v>
      </c>
      <c r="Q189" s="136">
        <v>0.14199999999999999</v>
      </c>
      <c r="R189" s="136">
        <f>Q189*H189</f>
        <v>5.68</v>
      </c>
      <c r="S189" s="136">
        <v>0</v>
      </c>
      <c r="T189" s="137">
        <f>S189*H189</f>
        <v>0</v>
      </c>
      <c r="AR189" s="138" t="s">
        <v>124</v>
      </c>
      <c r="AT189" s="138" t="s">
        <v>120</v>
      </c>
      <c r="AU189" s="138" t="s">
        <v>77</v>
      </c>
      <c r="AY189" s="13" t="s">
        <v>119</v>
      </c>
      <c r="BE189" s="139">
        <f>IF(N189="základná",J189,0)</f>
        <v>0</v>
      </c>
      <c r="BF189" s="139">
        <f>IF(N189="znížená",J189,0)</f>
        <v>0</v>
      </c>
      <c r="BG189" s="139">
        <f>IF(N189="zákl. prenesená",J189,0)</f>
        <v>0</v>
      </c>
      <c r="BH189" s="139">
        <f>IF(N189="zníž. prenesená",J189,0)</f>
        <v>0</v>
      </c>
      <c r="BI189" s="139">
        <f>IF(N189="nulová",J189,0)</f>
        <v>0</v>
      </c>
      <c r="BJ189" s="13" t="s">
        <v>125</v>
      </c>
      <c r="BK189" s="139">
        <f>ROUND(I189*H189,2)</f>
        <v>0</v>
      </c>
      <c r="BL189" s="13" t="s">
        <v>126</v>
      </c>
      <c r="BM189" s="138" t="s">
        <v>252</v>
      </c>
    </row>
    <row r="190" spans="2:65" s="1" customFormat="1" ht="19.5">
      <c r="B190" s="25"/>
      <c r="D190" s="140" t="s">
        <v>128</v>
      </c>
      <c r="F190" s="141" t="s">
        <v>253</v>
      </c>
      <c r="L190" s="25"/>
      <c r="M190" s="142"/>
      <c r="T190" s="52"/>
      <c r="AT190" s="13" t="s">
        <v>128</v>
      </c>
      <c r="AU190" s="13" t="s">
        <v>77</v>
      </c>
    </row>
    <row r="191" spans="2:65" s="1" customFormat="1" ht="24.2" customHeight="1">
      <c r="B191" s="125"/>
      <c r="C191" s="126" t="s">
        <v>254</v>
      </c>
      <c r="D191" s="126" t="s">
        <v>120</v>
      </c>
      <c r="E191" s="127" t="s">
        <v>255</v>
      </c>
      <c r="F191" s="128" t="s">
        <v>256</v>
      </c>
      <c r="G191" s="129" t="s">
        <v>123</v>
      </c>
      <c r="H191" s="130">
        <v>4</v>
      </c>
      <c r="I191" s="131"/>
      <c r="J191" s="131">
        <f>ROUND(I191*H191,2)</f>
        <v>0</v>
      </c>
      <c r="K191" s="132"/>
      <c r="L191" s="133"/>
      <c r="M191" s="134" t="s">
        <v>1</v>
      </c>
      <c r="N191" s="135" t="s">
        <v>35</v>
      </c>
      <c r="O191" s="136">
        <v>0</v>
      </c>
      <c r="P191" s="136">
        <f>O191*H191</f>
        <v>0</v>
      </c>
      <c r="Q191" s="136">
        <v>0.44</v>
      </c>
      <c r="R191" s="136">
        <f>Q191*H191</f>
        <v>1.76</v>
      </c>
      <c r="S191" s="136">
        <v>0</v>
      </c>
      <c r="T191" s="137">
        <f>S191*H191</f>
        <v>0</v>
      </c>
      <c r="AR191" s="138" t="s">
        <v>124</v>
      </c>
      <c r="AT191" s="138" t="s">
        <v>120</v>
      </c>
      <c r="AU191" s="138" t="s">
        <v>77</v>
      </c>
      <c r="AY191" s="13" t="s">
        <v>119</v>
      </c>
      <c r="BE191" s="139">
        <f>IF(N191="základná",J191,0)</f>
        <v>0</v>
      </c>
      <c r="BF191" s="139">
        <f>IF(N191="znížená",J191,0)</f>
        <v>0</v>
      </c>
      <c r="BG191" s="139">
        <f>IF(N191="zákl. prenesená",J191,0)</f>
        <v>0</v>
      </c>
      <c r="BH191" s="139">
        <f>IF(N191="zníž. prenesená",J191,0)</f>
        <v>0</v>
      </c>
      <c r="BI191" s="139">
        <f>IF(N191="nulová",J191,0)</f>
        <v>0</v>
      </c>
      <c r="BJ191" s="13" t="s">
        <v>125</v>
      </c>
      <c r="BK191" s="139">
        <f>ROUND(I191*H191,2)</f>
        <v>0</v>
      </c>
      <c r="BL191" s="13" t="s">
        <v>126</v>
      </c>
      <c r="BM191" s="138" t="s">
        <v>257</v>
      </c>
    </row>
    <row r="192" spans="2:65" s="1" customFormat="1" ht="19.5">
      <c r="B192" s="25"/>
      <c r="D192" s="140" t="s">
        <v>128</v>
      </c>
      <c r="F192" s="141" t="s">
        <v>258</v>
      </c>
      <c r="L192" s="25"/>
      <c r="M192" s="142"/>
      <c r="T192" s="52"/>
      <c r="AT192" s="13" t="s">
        <v>128</v>
      </c>
      <c r="AU192" s="13" t="s">
        <v>77</v>
      </c>
    </row>
    <row r="193" spans="2:65" s="1" customFormat="1" ht="24.2" customHeight="1">
      <c r="B193" s="125"/>
      <c r="C193" s="126" t="s">
        <v>259</v>
      </c>
      <c r="D193" s="126" t="s">
        <v>120</v>
      </c>
      <c r="E193" s="127" t="s">
        <v>260</v>
      </c>
      <c r="F193" s="128" t="s">
        <v>261</v>
      </c>
      <c r="G193" s="129" t="s">
        <v>123</v>
      </c>
      <c r="H193" s="130">
        <v>4</v>
      </c>
      <c r="I193" s="131"/>
      <c r="J193" s="131">
        <f>ROUND(I193*H193,2)</f>
        <v>0</v>
      </c>
      <c r="K193" s="132"/>
      <c r="L193" s="133"/>
      <c r="M193" s="134" t="s">
        <v>1</v>
      </c>
      <c r="N193" s="135" t="s">
        <v>35</v>
      </c>
      <c r="O193" s="136">
        <v>0</v>
      </c>
      <c r="P193" s="136">
        <f>O193*H193</f>
        <v>0</v>
      </c>
      <c r="Q193" s="136">
        <v>1.2969999999999999</v>
      </c>
      <c r="R193" s="136">
        <f>Q193*H193</f>
        <v>5.1879999999999997</v>
      </c>
      <c r="S193" s="136">
        <v>0</v>
      </c>
      <c r="T193" s="137">
        <f>S193*H193</f>
        <v>0</v>
      </c>
      <c r="AR193" s="138" t="s">
        <v>124</v>
      </c>
      <c r="AT193" s="138" t="s">
        <v>120</v>
      </c>
      <c r="AU193" s="138" t="s">
        <v>77</v>
      </c>
      <c r="AY193" s="13" t="s">
        <v>119</v>
      </c>
      <c r="BE193" s="139">
        <f>IF(N193="základná",J193,0)</f>
        <v>0</v>
      </c>
      <c r="BF193" s="139">
        <f>IF(N193="znížená",J193,0)</f>
        <v>0</v>
      </c>
      <c r="BG193" s="139">
        <f>IF(N193="zákl. prenesená",J193,0)</f>
        <v>0</v>
      </c>
      <c r="BH193" s="139">
        <f>IF(N193="zníž. prenesená",J193,0)</f>
        <v>0</v>
      </c>
      <c r="BI193" s="139">
        <f>IF(N193="nulová",J193,0)</f>
        <v>0</v>
      </c>
      <c r="BJ193" s="13" t="s">
        <v>125</v>
      </c>
      <c r="BK193" s="139">
        <f>ROUND(I193*H193,2)</f>
        <v>0</v>
      </c>
      <c r="BL193" s="13" t="s">
        <v>126</v>
      </c>
      <c r="BM193" s="138" t="s">
        <v>262</v>
      </c>
    </row>
    <row r="194" spans="2:65" s="1" customFormat="1" ht="19.5">
      <c r="B194" s="25"/>
      <c r="D194" s="140" t="s">
        <v>128</v>
      </c>
      <c r="F194" s="141" t="s">
        <v>263</v>
      </c>
      <c r="L194" s="25"/>
      <c r="M194" s="142"/>
      <c r="T194" s="52"/>
      <c r="AT194" s="13" t="s">
        <v>128</v>
      </c>
      <c r="AU194" s="13" t="s">
        <v>77</v>
      </c>
    </row>
    <row r="195" spans="2:65" s="1" customFormat="1" ht="33" customHeight="1">
      <c r="B195" s="125"/>
      <c r="C195" s="126" t="s">
        <v>264</v>
      </c>
      <c r="D195" s="126" t="s">
        <v>120</v>
      </c>
      <c r="E195" s="127" t="s">
        <v>265</v>
      </c>
      <c r="F195" s="128" t="s">
        <v>266</v>
      </c>
      <c r="G195" s="129" t="s">
        <v>123</v>
      </c>
      <c r="H195" s="130">
        <v>4</v>
      </c>
      <c r="I195" s="131"/>
      <c r="J195" s="131">
        <f>ROUND(I195*H195,2)</f>
        <v>0</v>
      </c>
      <c r="K195" s="132"/>
      <c r="L195" s="133"/>
      <c r="M195" s="134" t="s">
        <v>1</v>
      </c>
      <c r="N195" s="135" t="s">
        <v>35</v>
      </c>
      <c r="O195" s="136">
        <v>0</v>
      </c>
      <c r="P195" s="136">
        <f>O195*H195</f>
        <v>0</v>
      </c>
      <c r="Q195" s="136">
        <v>1.1000000000000001</v>
      </c>
      <c r="R195" s="136">
        <f>Q195*H195</f>
        <v>4.4000000000000004</v>
      </c>
      <c r="S195" s="136">
        <v>0</v>
      </c>
      <c r="T195" s="137">
        <f>S195*H195</f>
        <v>0</v>
      </c>
      <c r="AR195" s="138" t="s">
        <v>124</v>
      </c>
      <c r="AT195" s="138" t="s">
        <v>120</v>
      </c>
      <c r="AU195" s="138" t="s">
        <v>77</v>
      </c>
      <c r="AY195" s="13" t="s">
        <v>119</v>
      </c>
      <c r="BE195" s="139">
        <f>IF(N195="základná",J195,0)</f>
        <v>0</v>
      </c>
      <c r="BF195" s="139">
        <f>IF(N195="znížená",J195,0)</f>
        <v>0</v>
      </c>
      <c r="BG195" s="139">
        <f>IF(N195="zákl. prenesená",J195,0)</f>
        <v>0</v>
      </c>
      <c r="BH195" s="139">
        <f>IF(N195="zníž. prenesená",J195,0)</f>
        <v>0</v>
      </c>
      <c r="BI195" s="139">
        <f>IF(N195="nulová",J195,0)</f>
        <v>0</v>
      </c>
      <c r="BJ195" s="13" t="s">
        <v>125</v>
      </c>
      <c r="BK195" s="139">
        <f>ROUND(I195*H195,2)</f>
        <v>0</v>
      </c>
      <c r="BL195" s="13" t="s">
        <v>126</v>
      </c>
      <c r="BM195" s="138" t="s">
        <v>267</v>
      </c>
    </row>
    <row r="196" spans="2:65" s="1" customFormat="1" ht="19.5">
      <c r="B196" s="25"/>
      <c r="D196" s="140" t="s">
        <v>128</v>
      </c>
      <c r="F196" s="141" t="s">
        <v>268</v>
      </c>
      <c r="L196" s="25"/>
      <c r="M196" s="142"/>
      <c r="T196" s="52"/>
      <c r="AT196" s="13" t="s">
        <v>128</v>
      </c>
      <c r="AU196" s="13" t="s">
        <v>77</v>
      </c>
    </row>
    <row r="197" spans="2:65" s="1" customFormat="1" ht="24.2" customHeight="1">
      <c r="B197" s="125"/>
      <c r="C197" s="126" t="s">
        <v>269</v>
      </c>
      <c r="D197" s="126" t="s">
        <v>120</v>
      </c>
      <c r="E197" s="127" t="s">
        <v>270</v>
      </c>
      <c r="F197" s="128" t="s">
        <v>271</v>
      </c>
      <c r="G197" s="129" t="s">
        <v>123</v>
      </c>
      <c r="H197" s="130">
        <v>12</v>
      </c>
      <c r="I197" s="131"/>
      <c r="J197" s="131">
        <f>ROUND(I197*H197,2)</f>
        <v>0</v>
      </c>
      <c r="K197" s="132"/>
      <c r="L197" s="133"/>
      <c r="M197" s="134" t="s">
        <v>1</v>
      </c>
      <c r="N197" s="135" t="s">
        <v>35</v>
      </c>
      <c r="O197" s="136">
        <v>0</v>
      </c>
      <c r="P197" s="136">
        <f>O197*H197</f>
        <v>0</v>
      </c>
      <c r="Q197" s="136">
        <v>0.3</v>
      </c>
      <c r="R197" s="136">
        <f>Q197*H197</f>
        <v>3.5999999999999996</v>
      </c>
      <c r="S197" s="136">
        <v>0</v>
      </c>
      <c r="T197" s="137">
        <f>S197*H197</f>
        <v>0</v>
      </c>
      <c r="AR197" s="138" t="s">
        <v>124</v>
      </c>
      <c r="AT197" s="138" t="s">
        <v>120</v>
      </c>
      <c r="AU197" s="138" t="s">
        <v>77</v>
      </c>
      <c r="AY197" s="13" t="s">
        <v>119</v>
      </c>
      <c r="BE197" s="139">
        <f>IF(N197="základná",J197,0)</f>
        <v>0</v>
      </c>
      <c r="BF197" s="139">
        <f>IF(N197="znížená",J197,0)</f>
        <v>0</v>
      </c>
      <c r="BG197" s="139">
        <f>IF(N197="zákl. prenesená",J197,0)</f>
        <v>0</v>
      </c>
      <c r="BH197" s="139">
        <f>IF(N197="zníž. prenesená",J197,0)</f>
        <v>0</v>
      </c>
      <c r="BI197" s="139">
        <f>IF(N197="nulová",J197,0)</f>
        <v>0</v>
      </c>
      <c r="BJ197" s="13" t="s">
        <v>125</v>
      </c>
      <c r="BK197" s="139">
        <f>ROUND(I197*H197,2)</f>
        <v>0</v>
      </c>
      <c r="BL197" s="13" t="s">
        <v>126</v>
      </c>
      <c r="BM197" s="138" t="s">
        <v>272</v>
      </c>
    </row>
    <row r="198" spans="2:65" s="1" customFormat="1" ht="19.5">
      <c r="B198" s="25"/>
      <c r="D198" s="140" t="s">
        <v>128</v>
      </c>
      <c r="F198" s="141" t="s">
        <v>273</v>
      </c>
      <c r="L198" s="25"/>
      <c r="M198" s="142"/>
      <c r="T198" s="52"/>
      <c r="AT198" s="13" t="s">
        <v>128</v>
      </c>
      <c r="AU198" s="13" t="s">
        <v>77</v>
      </c>
    </row>
    <row r="199" spans="2:65" s="11" customFormat="1" ht="22.9" customHeight="1">
      <c r="B199" s="116"/>
      <c r="D199" s="117" t="s">
        <v>68</v>
      </c>
      <c r="E199" s="143" t="s">
        <v>274</v>
      </c>
      <c r="F199" s="143" t="s">
        <v>275</v>
      </c>
      <c r="J199" s="144">
        <f>BK199</f>
        <v>0</v>
      </c>
      <c r="L199" s="116"/>
      <c r="M199" s="120"/>
      <c r="P199" s="121">
        <f>SUM(P200:P406)</f>
        <v>0</v>
      </c>
      <c r="R199" s="121">
        <f>SUM(R200:R406)</f>
        <v>125.27085969000012</v>
      </c>
      <c r="T199" s="122">
        <f>SUM(T200:T406)</f>
        <v>0</v>
      </c>
      <c r="AR199" s="117" t="s">
        <v>77</v>
      </c>
      <c r="AT199" s="123" t="s">
        <v>68</v>
      </c>
      <c r="AU199" s="123" t="s">
        <v>77</v>
      </c>
      <c r="AY199" s="117" t="s">
        <v>119</v>
      </c>
      <c r="BK199" s="124">
        <f>SUM(BK200:BK406)</f>
        <v>0</v>
      </c>
    </row>
    <row r="200" spans="2:65" s="1" customFormat="1" ht="24.2" customHeight="1">
      <c r="B200" s="125"/>
      <c r="C200" s="126" t="s">
        <v>276</v>
      </c>
      <c r="D200" s="126" t="s">
        <v>120</v>
      </c>
      <c r="E200" s="127" t="s">
        <v>277</v>
      </c>
      <c r="F200" s="128" t="s">
        <v>278</v>
      </c>
      <c r="G200" s="129" t="s">
        <v>123</v>
      </c>
      <c r="H200" s="130">
        <v>1</v>
      </c>
      <c r="I200" s="131"/>
      <c r="J200" s="131">
        <f>ROUND(I200*H200,2)</f>
        <v>0</v>
      </c>
      <c r="K200" s="132"/>
      <c r="L200" s="133"/>
      <c r="M200" s="134" t="s">
        <v>1</v>
      </c>
      <c r="N200" s="135" t="s">
        <v>35</v>
      </c>
      <c r="O200" s="136">
        <v>0</v>
      </c>
      <c r="P200" s="136">
        <f>O200*H200</f>
        <v>0</v>
      </c>
      <c r="Q200" s="136">
        <v>4.6799998299999999</v>
      </c>
      <c r="R200" s="136">
        <f>Q200*H200</f>
        <v>4.6799998299999999</v>
      </c>
      <c r="S200" s="136">
        <v>0</v>
      </c>
      <c r="T200" s="137">
        <f>S200*H200</f>
        <v>0</v>
      </c>
      <c r="AR200" s="138" t="s">
        <v>124</v>
      </c>
      <c r="AT200" s="138" t="s">
        <v>120</v>
      </c>
      <c r="AU200" s="138" t="s">
        <v>125</v>
      </c>
      <c r="AY200" s="13" t="s">
        <v>119</v>
      </c>
      <c r="BE200" s="139">
        <f>IF(N200="základná",J200,0)</f>
        <v>0</v>
      </c>
      <c r="BF200" s="139">
        <f>IF(N200="znížená",J200,0)</f>
        <v>0</v>
      </c>
      <c r="BG200" s="139">
        <f>IF(N200="zákl. prenesená",J200,0)</f>
        <v>0</v>
      </c>
      <c r="BH200" s="139">
        <f>IF(N200="zníž. prenesená",J200,0)</f>
        <v>0</v>
      </c>
      <c r="BI200" s="139">
        <f>IF(N200="nulová",J200,0)</f>
        <v>0</v>
      </c>
      <c r="BJ200" s="13" t="s">
        <v>125</v>
      </c>
      <c r="BK200" s="139">
        <f>ROUND(I200*H200,2)</f>
        <v>0</v>
      </c>
      <c r="BL200" s="13" t="s">
        <v>126</v>
      </c>
      <c r="BM200" s="138" t="s">
        <v>279</v>
      </c>
    </row>
    <row r="201" spans="2:65" s="1" customFormat="1" ht="39">
      <c r="B201" s="25"/>
      <c r="D201" s="140" t="s">
        <v>128</v>
      </c>
      <c r="F201" s="141" t="s">
        <v>280</v>
      </c>
      <c r="L201" s="25"/>
      <c r="M201" s="142"/>
      <c r="T201" s="52"/>
      <c r="AT201" s="13" t="s">
        <v>128</v>
      </c>
      <c r="AU201" s="13" t="s">
        <v>125</v>
      </c>
    </row>
    <row r="202" spans="2:65" s="1" customFormat="1" ht="21.75" customHeight="1">
      <c r="B202" s="125"/>
      <c r="C202" s="126" t="s">
        <v>281</v>
      </c>
      <c r="D202" s="126" t="s">
        <v>120</v>
      </c>
      <c r="E202" s="127" t="s">
        <v>282</v>
      </c>
      <c r="F202" s="128" t="s">
        <v>283</v>
      </c>
      <c r="G202" s="129" t="s">
        <v>123</v>
      </c>
      <c r="H202" s="130">
        <v>2</v>
      </c>
      <c r="I202" s="131"/>
      <c r="J202" s="131">
        <f>ROUND(I202*H202,2)</f>
        <v>0</v>
      </c>
      <c r="K202" s="132"/>
      <c r="L202" s="133"/>
      <c r="M202" s="134" t="s">
        <v>1</v>
      </c>
      <c r="N202" s="135" t="s">
        <v>35</v>
      </c>
      <c r="O202" s="136">
        <v>0</v>
      </c>
      <c r="P202" s="136">
        <f>O202*H202</f>
        <v>0</v>
      </c>
      <c r="Q202" s="136">
        <v>1.0399999600000001</v>
      </c>
      <c r="R202" s="136">
        <f>Q202*H202</f>
        <v>2.0799999200000001</v>
      </c>
      <c r="S202" s="136">
        <v>0</v>
      </c>
      <c r="T202" s="137">
        <f>S202*H202</f>
        <v>0</v>
      </c>
      <c r="AR202" s="138" t="s">
        <v>124</v>
      </c>
      <c r="AT202" s="138" t="s">
        <v>120</v>
      </c>
      <c r="AU202" s="138" t="s">
        <v>125</v>
      </c>
      <c r="AY202" s="13" t="s">
        <v>119</v>
      </c>
      <c r="BE202" s="139">
        <f>IF(N202="základná",J202,0)</f>
        <v>0</v>
      </c>
      <c r="BF202" s="139">
        <f>IF(N202="znížená",J202,0)</f>
        <v>0</v>
      </c>
      <c r="BG202" s="139">
        <f>IF(N202="zákl. prenesená",J202,0)</f>
        <v>0</v>
      </c>
      <c r="BH202" s="139">
        <f>IF(N202="zníž. prenesená",J202,0)</f>
        <v>0</v>
      </c>
      <c r="BI202" s="139">
        <f>IF(N202="nulová",J202,0)</f>
        <v>0</v>
      </c>
      <c r="BJ202" s="13" t="s">
        <v>125</v>
      </c>
      <c r="BK202" s="139">
        <f>ROUND(I202*H202,2)</f>
        <v>0</v>
      </c>
      <c r="BL202" s="13" t="s">
        <v>126</v>
      </c>
      <c r="BM202" s="138" t="s">
        <v>284</v>
      </c>
    </row>
    <row r="203" spans="2:65" s="1" customFormat="1" ht="39">
      <c r="B203" s="25"/>
      <c r="D203" s="140" t="s">
        <v>128</v>
      </c>
      <c r="F203" s="141" t="s">
        <v>285</v>
      </c>
      <c r="L203" s="25"/>
      <c r="M203" s="142"/>
      <c r="T203" s="52"/>
      <c r="AT203" s="13" t="s">
        <v>128</v>
      </c>
      <c r="AU203" s="13" t="s">
        <v>125</v>
      </c>
    </row>
    <row r="204" spans="2:65" s="1" customFormat="1" ht="16.5" customHeight="1">
      <c r="B204" s="125"/>
      <c r="C204" s="126" t="s">
        <v>286</v>
      </c>
      <c r="D204" s="126" t="s">
        <v>120</v>
      </c>
      <c r="E204" s="127" t="s">
        <v>287</v>
      </c>
      <c r="F204" s="128" t="s">
        <v>288</v>
      </c>
      <c r="G204" s="129" t="s">
        <v>123</v>
      </c>
      <c r="H204" s="130">
        <v>1</v>
      </c>
      <c r="I204" s="131"/>
      <c r="J204" s="131">
        <f>ROUND(I204*H204,2)</f>
        <v>0</v>
      </c>
      <c r="K204" s="132"/>
      <c r="L204" s="133"/>
      <c r="M204" s="134" t="s">
        <v>1</v>
      </c>
      <c r="N204" s="135" t="s">
        <v>35</v>
      </c>
      <c r="O204" s="136">
        <v>0</v>
      </c>
      <c r="P204" s="136">
        <f>O204*H204</f>
        <v>0</v>
      </c>
      <c r="Q204" s="136">
        <v>5.5E-2</v>
      </c>
      <c r="R204" s="136">
        <f>Q204*H204</f>
        <v>5.5E-2</v>
      </c>
      <c r="S204" s="136">
        <v>0</v>
      </c>
      <c r="T204" s="137">
        <f>S204*H204</f>
        <v>0</v>
      </c>
      <c r="AR204" s="138" t="s">
        <v>124</v>
      </c>
      <c r="AT204" s="138" t="s">
        <v>120</v>
      </c>
      <c r="AU204" s="138" t="s">
        <v>125</v>
      </c>
      <c r="AY204" s="13" t="s">
        <v>119</v>
      </c>
      <c r="BE204" s="139">
        <f>IF(N204="základná",J204,0)</f>
        <v>0</v>
      </c>
      <c r="BF204" s="139">
        <f>IF(N204="znížená",J204,0)</f>
        <v>0</v>
      </c>
      <c r="BG204" s="139">
        <f>IF(N204="zákl. prenesená",J204,0)</f>
        <v>0</v>
      </c>
      <c r="BH204" s="139">
        <f>IF(N204="zníž. prenesená",J204,0)</f>
        <v>0</v>
      </c>
      <c r="BI204" s="139">
        <f>IF(N204="nulová",J204,0)</f>
        <v>0</v>
      </c>
      <c r="BJ204" s="13" t="s">
        <v>125</v>
      </c>
      <c r="BK204" s="139">
        <f>ROUND(I204*H204,2)</f>
        <v>0</v>
      </c>
      <c r="BL204" s="13" t="s">
        <v>126</v>
      </c>
      <c r="BM204" s="138" t="s">
        <v>289</v>
      </c>
    </row>
    <row r="205" spans="2:65" s="1" customFormat="1" ht="29.25">
      <c r="B205" s="25"/>
      <c r="D205" s="140" t="s">
        <v>128</v>
      </c>
      <c r="F205" s="141" t="s">
        <v>290</v>
      </c>
      <c r="L205" s="25"/>
      <c r="M205" s="142"/>
      <c r="T205" s="52"/>
      <c r="AT205" s="13" t="s">
        <v>128</v>
      </c>
      <c r="AU205" s="13" t="s">
        <v>125</v>
      </c>
    </row>
    <row r="206" spans="2:65" s="1" customFormat="1" ht="21.75" customHeight="1">
      <c r="B206" s="125"/>
      <c r="C206" s="126" t="s">
        <v>291</v>
      </c>
      <c r="D206" s="126" t="s">
        <v>120</v>
      </c>
      <c r="E206" s="127" t="s">
        <v>292</v>
      </c>
      <c r="F206" s="128" t="s">
        <v>293</v>
      </c>
      <c r="G206" s="129" t="s">
        <v>123</v>
      </c>
      <c r="H206" s="130">
        <v>1</v>
      </c>
      <c r="I206" s="131"/>
      <c r="J206" s="131">
        <f>ROUND(I206*H206,2)</f>
        <v>0</v>
      </c>
      <c r="K206" s="132"/>
      <c r="L206" s="133"/>
      <c r="M206" s="134" t="s">
        <v>1</v>
      </c>
      <c r="N206" s="135" t="s">
        <v>35</v>
      </c>
      <c r="O206" s="136">
        <v>0</v>
      </c>
      <c r="P206" s="136">
        <f>O206*H206</f>
        <v>0</v>
      </c>
      <c r="Q206" s="136">
        <v>0.5</v>
      </c>
      <c r="R206" s="136">
        <f>Q206*H206</f>
        <v>0.5</v>
      </c>
      <c r="S206" s="136">
        <v>0</v>
      </c>
      <c r="T206" s="137">
        <f>S206*H206</f>
        <v>0</v>
      </c>
      <c r="AR206" s="138" t="s">
        <v>124</v>
      </c>
      <c r="AT206" s="138" t="s">
        <v>120</v>
      </c>
      <c r="AU206" s="138" t="s">
        <v>125</v>
      </c>
      <c r="AY206" s="13" t="s">
        <v>119</v>
      </c>
      <c r="BE206" s="139">
        <f>IF(N206="základná",J206,0)</f>
        <v>0</v>
      </c>
      <c r="BF206" s="139">
        <f>IF(N206="znížená",J206,0)</f>
        <v>0</v>
      </c>
      <c r="BG206" s="139">
        <f>IF(N206="zákl. prenesená",J206,0)</f>
        <v>0</v>
      </c>
      <c r="BH206" s="139">
        <f>IF(N206="zníž. prenesená",J206,0)</f>
        <v>0</v>
      </c>
      <c r="BI206" s="139">
        <f>IF(N206="nulová",J206,0)</f>
        <v>0</v>
      </c>
      <c r="BJ206" s="13" t="s">
        <v>125</v>
      </c>
      <c r="BK206" s="139">
        <f>ROUND(I206*H206,2)</f>
        <v>0</v>
      </c>
      <c r="BL206" s="13" t="s">
        <v>126</v>
      </c>
      <c r="BM206" s="138" t="s">
        <v>294</v>
      </c>
    </row>
    <row r="207" spans="2:65" s="1" customFormat="1" ht="58.5">
      <c r="B207" s="25"/>
      <c r="D207" s="140" t="s">
        <v>128</v>
      </c>
      <c r="F207" s="141" t="s">
        <v>295</v>
      </c>
      <c r="L207" s="25"/>
      <c r="M207" s="142"/>
      <c r="T207" s="52"/>
      <c r="AT207" s="13" t="s">
        <v>128</v>
      </c>
      <c r="AU207" s="13" t="s">
        <v>125</v>
      </c>
    </row>
    <row r="208" spans="2:65" s="1" customFormat="1" ht="21.75" customHeight="1">
      <c r="B208" s="125"/>
      <c r="C208" s="126" t="s">
        <v>296</v>
      </c>
      <c r="D208" s="126" t="s">
        <v>120</v>
      </c>
      <c r="E208" s="127" t="s">
        <v>297</v>
      </c>
      <c r="F208" s="128" t="s">
        <v>298</v>
      </c>
      <c r="G208" s="129" t="s">
        <v>123</v>
      </c>
      <c r="H208" s="130">
        <v>1</v>
      </c>
      <c r="I208" s="131"/>
      <c r="J208" s="131">
        <f>ROUND(I208*H208,2)</f>
        <v>0</v>
      </c>
      <c r="K208" s="132"/>
      <c r="L208" s="133"/>
      <c r="M208" s="134" t="s">
        <v>1</v>
      </c>
      <c r="N208" s="135" t="s">
        <v>35</v>
      </c>
      <c r="O208" s="136">
        <v>0</v>
      </c>
      <c r="P208" s="136">
        <f>O208*H208</f>
        <v>0</v>
      </c>
      <c r="Q208" s="136">
        <v>8.2000000000000003E-2</v>
      </c>
      <c r="R208" s="136">
        <f>Q208*H208</f>
        <v>8.2000000000000003E-2</v>
      </c>
      <c r="S208" s="136">
        <v>0</v>
      </c>
      <c r="T208" s="137">
        <f>S208*H208</f>
        <v>0</v>
      </c>
      <c r="AR208" s="138" t="s">
        <v>124</v>
      </c>
      <c r="AT208" s="138" t="s">
        <v>120</v>
      </c>
      <c r="AU208" s="138" t="s">
        <v>125</v>
      </c>
      <c r="AY208" s="13" t="s">
        <v>119</v>
      </c>
      <c r="BE208" s="139">
        <f>IF(N208="základná",J208,0)</f>
        <v>0</v>
      </c>
      <c r="BF208" s="139">
        <f>IF(N208="znížená",J208,0)</f>
        <v>0</v>
      </c>
      <c r="BG208" s="139">
        <f>IF(N208="zákl. prenesená",J208,0)</f>
        <v>0</v>
      </c>
      <c r="BH208" s="139">
        <f>IF(N208="zníž. prenesená",J208,0)</f>
        <v>0</v>
      </c>
      <c r="BI208" s="139">
        <f>IF(N208="nulová",J208,0)</f>
        <v>0</v>
      </c>
      <c r="BJ208" s="13" t="s">
        <v>125</v>
      </c>
      <c r="BK208" s="139">
        <f>ROUND(I208*H208,2)</f>
        <v>0</v>
      </c>
      <c r="BL208" s="13" t="s">
        <v>126</v>
      </c>
      <c r="BM208" s="138" t="s">
        <v>299</v>
      </c>
    </row>
    <row r="209" spans="2:65" s="1" customFormat="1" ht="48.75">
      <c r="B209" s="25"/>
      <c r="D209" s="140" t="s">
        <v>128</v>
      </c>
      <c r="F209" s="141" t="s">
        <v>300</v>
      </c>
      <c r="L209" s="25"/>
      <c r="M209" s="142"/>
      <c r="T209" s="52"/>
      <c r="AT209" s="13" t="s">
        <v>128</v>
      </c>
      <c r="AU209" s="13" t="s">
        <v>125</v>
      </c>
    </row>
    <row r="210" spans="2:65" s="1" customFormat="1" ht="16.5" customHeight="1">
      <c r="B210" s="125"/>
      <c r="C210" s="126" t="s">
        <v>301</v>
      </c>
      <c r="D210" s="126" t="s">
        <v>120</v>
      </c>
      <c r="E210" s="127" t="s">
        <v>302</v>
      </c>
      <c r="F210" s="128" t="s">
        <v>303</v>
      </c>
      <c r="G210" s="129" t="s">
        <v>123</v>
      </c>
      <c r="H210" s="130">
        <v>2</v>
      </c>
      <c r="I210" s="131"/>
      <c r="J210" s="131">
        <f>ROUND(I210*H210,2)</f>
        <v>0</v>
      </c>
      <c r="K210" s="132"/>
      <c r="L210" s="133"/>
      <c r="M210" s="134" t="s">
        <v>1</v>
      </c>
      <c r="N210" s="135" t="s">
        <v>35</v>
      </c>
      <c r="O210" s="136">
        <v>0</v>
      </c>
      <c r="P210" s="136">
        <f>O210*H210</f>
        <v>0</v>
      </c>
      <c r="Q210" s="136">
        <v>3.5000000000000003E-2</v>
      </c>
      <c r="R210" s="136">
        <f>Q210*H210</f>
        <v>7.0000000000000007E-2</v>
      </c>
      <c r="S210" s="136">
        <v>0</v>
      </c>
      <c r="T210" s="137">
        <f>S210*H210</f>
        <v>0</v>
      </c>
      <c r="AR210" s="138" t="s">
        <v>124</v>
      </c>
      <c r="AT210" s="138" t="s">
        <v>120</v>
      </c>
      <c r="AU210" s="138" t="s">
        <v>125</v>
      </c>
      <c r="AY210" s="13" t="s">
        <v>119</v>
      </c>
      <c r="BE210" s="139">
        <f>IF(N210="základná",J210,0)</f>
        <v>0</v>
      </c>
      <c r="BF210" s="139">
        <f>IF(N210="znížená",J210,0)</f>
        <v>0</v>
      </c>
      <c r="BG210" s="139">
        <f>IF(N210="zákl. prenesená",J210,0)</f>
        <v>0</v>
      </c>
      <c r="BH210" s="139">
        <f>IF(N210="zníž. prenesená",J210,0)</f>
        <v>0</v>
      </c>
      <c r="BI210" s="139">
        <f>IF(N210="nulová",J210,0)</f>
        <v>0</v>
      </c>
      <c r="BJ210" s="13" t="s">
        <v>125</v>
      </c>
      <c r="BK210" s="139">
        <f>ROUND(I210*H210,2)</f>
        <v>0</v>
      </c>
      <c r="BL210" s="13" t="s">
        <v>126</v>
      </c>
      <c r="BM210" s="138" t="s">
        <v>304</v>
      </c>
    </row>
    <row r="211" spans="2:65" s="1" customFormat="1" ht="48.75">
      <c r="B211" s="25"/>
      <c r="D211" s="140" t="s">
        <v>128</v>
      </c>
      <c r="F211" s="141" t="s">
        <v>305</v>
      </c>
      <c r="L211" s="25"/>
      <c r="M211" s="142"/>
      <c r="T211" s="52"/>
      <c r="AT211" s="13" t="s">
        <v>128</v>
      </c>
      <c r="AU211" s="13" t="s">
        <v>125</v>
      </c>
    </row>
    <row r="212" spans="2:65" s="1" customFormat="1" ht="24.2" customHeight="1">
      <c r="B212" s="125"/>
      <c r="C212" s="126" t="s">
        <v>306</v>
      </c>
      <c r="D212" s="126" t="s">
        <v>120</v>
      </c>
      <c r="E212" s="127" t="s">
        <v>307</v>
      </c>
      <c r="F212" s="128" t="s">
        <v>308</v>
      </c>
      <c r="G212" s="129" t="s">
        <v>123</v>
      </c>
      <c r="H212" s="130">
        <v>2</v>
      </c>
      <c r="I212" s="131"/>
      <c r="J212" s="131">
        <f>ROUND(I212*H212,2)</f>
        <v>0</v>
      </c>
      <c r="K212" s="132"/>
      <c r="L212" s="133"/>
      <c r="M212" s="134" t="s">
        <v>1</v>
      </c>
      <c r="N212" s="135" t="s">
        <v>35</v>
      </c>
      <c r="O212" s="136">
        <v>0</v>
      </c>
      <c r="P212" s="136">
        <f>O212*H212</f>
        <v>0</v>
      </c>
      <c r="Q212" s="136">
        <v>2.14</v>
      </c>
      <c r="R212" s="136">
        <f>Q212*H212</f>
        <v>4.28</v>
      </c>
      <c r="S212" s="136">
        <v>0</v>
      </c>
      <c r="T212" s="137">
        <f>S212*H212</f>
        <v>0</v>
      </c>
      <c r="AR212" s="138" t="s">
        <v>124</v>
      </c>
      <c r="AT212" s="138" t="s">
        <v>120</v>
      </c>
      <c r="AU212" s="138" t="s">
        <v>125</v>
      </c>
      <c r="AY212" s="13" t="s">
        <v>119</v>
      </c>
      <c r="BE212" s="139">
        <f>IF(N212="základná",J212,0)</f>
        <v>0</v>
      </c>
      <c r="BF212" s="139">
        <f>IF(N212="znížená",J212,0)</f>
        <v>0</v>
      </c>
      <c r="BG212" s="139">
        <f>IF(N212="zákl. prenesená",J212,0)</f>
        <v>0</v>
      </c>
      <c r="BH212" s="139">
        <f>IF(N212="zníž. prenesená",J212,0)</f>
        <v>0</v>
      </c>
      <c r="BI212" s="139">
        <f>IF(N212="nulová",J212,0)</f>
        <v>0</v>
      </c>
      <c r="BJ212" s="13" t="s">
        <v>125</v>
      </c>
      <c r="BK212" s="139">
        <f>ROUND(I212*H212,2)</f>
        <v>0</v>
      </c>
      <c r="BL212" s="13" t="s">
        <v>126</v>
      </c>
      <c r="BM212" s="138" t="s">
        <v>309</v>
      </c>
    </row>
    <row r="213" spans="2:65" s="1" customFormat="1" ht="39">
      <c r="B213" s="25"/>
      <c r="D213" s="140" t="s">
        <v>128</v>
      </c>
      <c r="F213" s="141" t="s">
        <v>310</v>
      </c>
      <c r="L213" s="25"/>
      <c r="M213" s="142"/>
      <c r="T213" s="52"/>
      <c r="AT213" s="13" t="s">
        <v>128</v>
      </c>
      <c r="AU213" s="13" t="s">
        <v>125</v>
      </c>
    </row>
    <row r="214" spans="2:65" s="1" customFormat="1" ht="21.75" customHeight="1">
      <c r="B214" s="125"/>
      <c r="C214" s="126" t="s">
        <v>311</v>
      </c>
      <c r="D214" s="126" t="s">
        <v>120</v>
      </c>
      <c r="E214" s="127" t="s">
        <v>312</v>
      </c>
      <c r="F214" s="128" t="s">
        <v>313</v>
      </c>
      <c r="G214" s="129" t="s">
        <v>123</v>
      </c>
      <c r="H214" s="130">
        <v>4</v>
      </c>
      <c r="I214" s="131"/>
      <c r="J214" s="131">
        <f>ROUND(I214*H214,2)</f>
        <v>0</v>
      </c>
      <c r="K214" s="132"/>
      <c r="L214" s="133"/>
      <c r="M214" s="134" t="s">
        <v>1</v>
      </c>
      <c r="N214" s="135" t="s">
        <v>35</v>
      </c>
      <c r="O214" s="136">
        <v>0</v>
      </c>
      <c r="P214" s="136">
        <f>O214*H214</f>
        <v>0</v>
      </c>
      <c r="Q214" s="136">
        <v>0.54900000000000004</v>
      </c>
      <c r="R214" s="136">
        <f>Q214*H214</f>
        <v>2.1960000000000002</v>
      </c>
      <c r="S214" s="136">
        <v>0</v>
      </c>
      <c r="T214" s="137">
        <f>S214*H214</f>
        <v>0</v>
      </c>
      <c r="AR214" s="138" t="s">
        <v>124</v>
      </c>
      <c r="AT214" s="138" t="s">
        <v>120</v>
      </c>
      <c r="AU214" s="138" t="s">
        <v>125</v>
      </c>
      <c r="AY214" s="13" t="s">
        <v>119</v>
      </c>
      <c r="BE214" s="139">
        <f>IF(N214="základná",J214,0)</f>
        <v>0</v>
      </c>
      <c r="BF214" s="139">
        <f>IF(N214="znížená",J214,0)</f>
        <v>0</v>
      </c>
      <c r="BG214" s="139">
        <f>IF(N214="zákl. prenesená",J214,0)</f>
        <v>0</v>
      </c>
      <c r="BH214" s="139">
        <f>IF(N214="zníž. prenesená",J214,0)</f>
        <v>0</v>
      </c>
      <c r="BI214" s="139">
        <f>IF(N214="nulová",J214,0)</f>
        <v>0</v>
      </c>
      <c r="BJ214" s="13" t="s">
        <v>125</v>
      </c>
      <c r="BK214" s="139">
        <f>ROUND(I214*H214,2)</f>
        <v>0</v>
      </c>
      <c r="BL214" s="13" t="s">
        <v>126</v>
      </c>
      <c r="BM214" s="138" t="s">
        <v>314</v>
      </c>
    </row>
    <row r="215" spans="2:65" s="1" customFormat="1" ht="29.25">
      <c r="B215" s="25"/>
      <c r="D215" s="140" t="s">
        <v>128</v>
      </c>
      <c r="F215" s="141" t="s">
        <v>315</v>
      </c>
      <c r="L215" s="25"/>
      <c r="M215" s="142"/>
      <c r="T215" s="52"/>
      <c r="AT215" s="13" t="s">
        <v>128</v>
      </c>
      <c r="AU215" s="13" t="s">
        <v>125</v>
      </c>
    </row>
    <row r="216" spans="2:65" s="1" customFormat="1" ht="16.5" customHeight="1">
      <c r="B216" s="125"/>
      <c r="C216" s="126" t="s">
        <v>316</v>
      </c>
      <c r="D216" s="126" t="s">
        <v>120</v>
      </c>
      <c r="E216" s="127" t="s">
        <v>302</v>
      </c>
      <c r="F216" s="128" t="s">
        <v>303</v>
      </c>
      <c r="G216" s="129" t="s">
        <v>123</v>
      </c>
      <c r="H216" s="130">
        <v>2</v>
      </c>
      <c r="I216" s="131"/>
      <c r="J216" s="131">
        <f>ROUND(I216*H216,2)</f>
        <v>0</v>
      </c>
      <c r="K216" s="132"/>
      <c r="L216" s="133"/>
      <c r="M216" s="134" t="s">
        <v>1</v>
      </c>
      <c r="N216" s="135" t="s">
        <v>35</v>
      </c>
      <c r="O216" s="136">
        <v>0</v>
      </c>
      <c r="P216" s="136">
        <f>O216*H216</f>
        <v>0</v>
      </c>
      <c r="Q216" s="136">
        <v>3.5000000000000003E-2</v>
      </c>
      <c r="R216" s="136">
        <f>Q216*H216</f>
        <v>7.0000000000000007E-2</v>
      </c>
      <c r="S216" s="136">
        <v>0</v>
      </c>
      <c r="T216" s="137">
        <f>S216*H216</f>
        <v>0</v>
      </c>
      <c r="AR216" s="138" t="s">
        <v>124</v>
      </c>
      <c r="AT216" s="138" t="s">
        <v>120</v>
      </c>
      <c r="AU216" s="138" t="s">
        <v>125</v>
      </c>
      <c r="AY216" s="13" t="s">
        <v>119</v>
      </c>
      <c r="BE216" s="139">
        <f>IF(N216="základná",J216,0)</f>
        <v>0</v>
      </c>
      <c r="BF216" s="139">
        <f>IF(N216="znížená",J216,0)</f>
        <v>0</v>
      </c>
      <c r="BG216" s="139">
        <f>IF(N216="zákl. prenesená",J216,0)</f>
        <v>0</v>
      </c>
      <c r="BH216" s="139">
        <f>IF(N216="zníž. prenesená",J216,0)</f>
        <v>0</v>
      </c>
      <c r="BI216" s="139">
        <f>IF(N216="nulová",J216,0)</f>
        <v>0</v>
      </c>
      <c r="BJ216" s="13" t="s">
        <v>125</v>
      </c>
      <c r="BK216" s="139">
        <f>ROUND(I216*H216,2)</f>
        <v>0</v>
      </c>
      <c r="BL216" s="13" t="s">
        <v>126</v>
      </c>
      <c r="BM216" s="138" t="s">
        <v>317</v>
      </c>
    </row>
    <row r="217" spans="2:65" s="1" customFormat="1" ht="48.75">
      <c r="B217" s="25"/>
      <c r="D217" s="140" t="s">
        <v>128</v>
      </c>
      <c r="F217" s="141" t="s">
        <v>305</v>
      </c>
      <c r="L217" s="25"/>
      <c r="M217" s="142"/>
      <c r="T217" s="52"/>
      <c r="AT217" s="13" t="s">
        <v>128</v>
      </c>
      <c r="AU217" s="13" t="s">
        <v>125</v>
      </c>
    </row>
    <row r="218" spans="2:65" s="1" customFormat="1" ht="16.5" customHeight="1">
      <c r="B218" s="125"/>
      <c r="C218" s="126" t="s">
        <v>318</v>
      </c>
      <c r="D218" s="126" t="s">
        <v>120</v>
      </c>
      <c r="E218" s="127" t="s">
        <v>319</v>
      </c>
      <c r="F218" s="128" t="s">
        <v>320</v>
      </c>
      <c r="G218" s="129" t="s">
        <v>123</v>
      </c>
      <c r="H218" s="130">
        <v>2</v>
      </c>
      <c r="I218" s="131"/>
      <c r="J218" s="131">
        <f>ROUND(I218*H218,2)</f>
        <v>0</v>
      </c>
      <c r="K218" s="132"/>
      <c r="L218" s="133"/>
      <c r="M218" s="134" t="s">
        <v>1</v>
      </c>
      <c r="N218" s="135" t="s">
        <v>35</v>
      </c>
      <c r="O218" s="136">
        <v>0</v>
      </c>
      <c r="P218" s="136">
        <f>O218*H218</f>
        <v>0</v>
      </c>
      <c r="Q218" s="136">
        <v>4.8000000000000001E-2</v>
      </c>
      <c r="R218" s="136">
        <f>Q218*H218</f>
        <v>9.6000000000000002E-2</v>
      </c>
      <c r="S218" s="136">
        <v>0</v>
      </c>
      <c r="T218" s="137">
        <f>S218*H218</f>
        <v>0</v>
      </c>
      <c r="AR218" s="138" t="s">
        <v>124</v>
      </c>
      <c r="AT218" s="138" t="s">
        <v>120</v>
      </c>
      <c r="AU218" s="138" t="s">
        <v>125</v>
      </c>
      <c r="AY218" s="13" t="s">
        <v>119</v>
      </c>
      <c r="BE218" s="139">
        <f>IF(N218="základná",J218,0)</f>
        <v>0</v>
      </c>
      <c r="BF218" s="139">
        <f>IF(N218="znížená",J218,0)</f>
        <v>0</v>
      </c>
      <c r="BG218" s="139">
        <f>IF(N218="zákl. prenesená",J218,0)</f>
        <v>0</v>
      </c>
      <c r="BH218" s="139">
        <f>IF(N218="zníž. prenesená",J218,0)</f>
        <v>0</v>
      </c>
      <c r="BI218" s="139">
        <f>IF(N218="nulová",J218,0)</f>
        <v>0</v>
      </c>
      <c r="BJ218" s="13" t="s">
        <v>125</v>
      </c>
      <c r="BK218" s="139">
        <f>ROUND(I218*H218,2)</f>
        <v>0</v>
      </c>
      <c r="BL218" s="13" t="s">
        <v>126</v>
      </c>
      <c r="BM218" s="138" t="s">
        <v>321</v>
      </c>
    </row>
    <row r="219" spans="2:65" s="1" customFormat="1" ht="19.5">
      <c r="B219" s="25"/>
      <c r="D219" s="140" t="s">
        <v>128</v>
      </c>
      <c r="F219" s="141" t="s">
        <v>322</v>
      </c>
      <c r="L219" s="25"/>
      <c r="M219" s="142"/>
      <c r="T219" s="52"/>
      <c r="AT219" s="13" t="s">
        <v>128</v>
      </c>
      <c r="AU219" s="13" t="s">
        <v>125</v>
      </c>
    </row>
    <row r="220" spans="2:65" s="1" customFormat="1" ht="24.2" customHeight="1">
      <c r="B220" s="125"/>
      <c r="C220" s="126" t="s">
        <v>323</v>
      </c>
      <c r="D220" s="126" t="s">
        <v>120</v>
      </c>
      <c r="E220" s="127" t="s">
        <v>324</v>
      </c>
      <c r="F220" s="128" t="s">
        <v>325</v>
      </c>
      <c r="G220" s="129" t="s">
        <v>123</v>
      </c>
      <c r="H220" s="130">
        <v>1</v>
      </c>
      <c r="I220" s="131"/>
      <c r="J220" s="131">
        <f>ROUND(I220*H220,2)</f>
        <v>0</v>
      </c>
      <c r="K220" s="132"/>
      <c r="L220" s="133"/>
      <c r="M220" s="134" t="s">
        <v>1</v>
      </c>
      <c r="N220" s="135" t="s">
        <v>35</v>
      </c>
      <c r="O220" s="136">
        <v>0</v>
      </c>
      <c r="P220" s="136">
        <f>O220*H220</f>
        <v>0</v>
      </c>
      <c r="Q220" s="136">
        <v>2.71499991</v>
      </c>
      <c r="R220" s="136">
        <f>Q220*H220</f>
        <v>2.71499991</v>
      </c>
      <c r="S220" s="136">
        <v>0</v>
      </c>
      <c r="T220" s="137">
        <f>S220*H220</f>
        <v>0</v>
      </c>
      <c r="AR220" s="138" t="s">
        <v>124</v>
      </c>
      <c r="AT220" s="138" t="s">
        <v>120</v>
      </c>
      <c r="AU220" s="138" t="s">
        <v>125</v>
      </c>
      <c r="AY220" s="13" t="s">
        <v>119</v>
      </c>
      <c r="BE220" s="139">
        <f>IF(N220="základná",J220,0)</f>
        <v>0</v>
      </c>
      <c r="BF220" s="139">
        <f>IF(N220="znížená",J220,0)</f>
        <v>0</v>
      </c>
      <c r="BG220" s="139">
        <f>IF(N220="zákl. prenesená",J220,0)</f>
        <v>0</v>
      </c>
      <c r="BH220" s="139">
        <f>IF(N220="zníž. prenesená",J220,0)</f>
        <v>0</v>
      </c>
      <c r="BI220" s="139">
        <f>IF(N220="nulová",J220,0)</f>
        <v>0</v>
      </c>
      <c r="BJ220" s="13" t="s">
        <v>125</v>
      </c>
      <c r="BK220" s="139">
        <f>ROUND(I220*H220,2)</f>
        <v>0</v>
      </c>
      <c r="BL220" s="13" t="s">
        <v>126</v>
      </c>
      <c r="BM220" s="138" t="s">
        <v>326</v>
      </c>
    </row>
    <row r="221" spans="2:65" s="1" customFormat="1" ht="39">
      <c r="B221" s="25"/>
      <c r="D221" s="140" t="s">
        <v>128</v>
      </c>
      <c r="F221" s="141" t="s">
        <v>327</v>
      </c>
      <c r="L221" s="25"/>
      <c r="M221" s="142"/>
      <c r="T221" s="52"/>
      <c r="AT221" s="13" t="s">
        <v>128</v>
      </c>
      <c r="AU221" s="13" t="s">
        <v>125</v>
      </c>
    </row>
    <row r="222" spans="2:65" s="1" customFormat="1" ht="21.75" customHeight="1">
      <c r="B222" s="125"/>
      <c r="C222" s="126" t="s">
        <v>328</v>
      </c>
      <c r="D222" s="126" t="s">
        <v>120</v>
      </c>
      <c r="E222" s="127" t="s">
        <v>329</v>
      </c>
      <c r="F222" s="128" t="s">
        <v>330</v>
      </c>
      <c r="G222" s="129" t="s">
        <v>123</v>
      </c>
      <c r="H222" s="130">
        <v>2</v>
      </c>
      <c r="I222" s="131"/>
      <c r="J222" s="131">
        <f>ROUND(I222*H222,2)</f>
        <v>0</v>
      </c>
      <c r="K222" s="132"/>
      <c r="L222" s="133"/>
      <c r="M222" s="134" t="s">
        <v>1</v>
      </c>
      <c r="N222" s="135" t="s">
        <v>35</v>
      </c>
      <c r="O222" s="136">
        <v>0</v>
      </c>
      <c r="P222" s="136">
        <f>O222*H222</f>
        <v>0</v>
      </c>
      <c r="Q222" s="136">
        <v>0.74</v>
      </c>
      <c r="R222" s="136">
        <f>Q222*H222</f>
        <v>1.48</v>
      </c>
      <c r="S222" s="136">
        <v>0</v>
      </c>
      <c r="T222" s="137">
        <f>S222*H222</f>
        <v>0</v>
      </c>
      <c r="AR222" s="138" t="s">
        <v>124</v>
      </c>
      <c r="AT222" s="138" t="s">
        <v>120</v>
      </c>
      <c r="AU222" s="138" t="s">
        <v>125</v>
      </c>
      <c r="AY222" s="13" t="s">
        <v>119</v>
      </c>
      <c r="BE222" s="139">
        <f>IF(N222="základná",J222,0)</f>
        <v>0</v>
      </c>
      <c r="BF222" s="139">
        <f>IF(N222="znížená",J222,0)</f>
        <v>0</v>
      </c>
      <c r="BG222" s="139">
        <f>IF(N222="zákl. prenesená",J222,0)</f>
        <v>0</v>
      </c>
      <c r="BH222" s="139">
        <f>IF(N222="zníž. prenesená",J222,0)</f>
        <v>0</v>
      </c>
      <c r="BI222" s="139">
        <f>IF(N222="nulová",J222,0)</f>
        <v>0</v>
      </c>
      <c r="BJ222" s="13" t="s">
        <v>125</v>
      </c>
      <c r="BK222" s="139">
        <f>ROUND(I222*H222,2)</f>
        <v>0</v>
      </c>
      <c r="BL222" s="13" t="s">
        <v>126</v>
      </c>
      <c r="BM222" s="138" t="s">
        <v>331</v>
      </c>
    </row>
    <row r="223" spans="2:65" s="1" customFormat="1" ht="29.25">
      <c r="B223" s="25"/>
      <c r="D223" s="140" t="s">
        <v>128</v>
      </c>
      <c r="F223" s="141" t="s">
        <v>332</v>
      </c>
      <c r="L223" s="25"/>
      <c r="M223" s="142"/>
      <c r="T223" s="52"/>
      <c r="AT223" s="13" t="s">
        <v>128</v>
      </c>
      <c r="AU223" s="13" t="s">
        <v>125</v>
      </c>
    </row>
    <row r="224" spans="2:65" s="1" customFormat="1" ht="21.75" customHeight="1">
      <c r="B224" s="125"/>
      <c r="C224" s="126" t="s">
        <v>333</v>
      </c>
      <c r="D224" s="126" t="s">
        <v>120</v>
      </c>
      <c r="E224" s="127" t="s">
        <v>297</v>
      </c>
      <c r="F224" s="128" t="s">
        <v>298</v>
      </c>
      <c r="G224" s="129" t="s">
        <v>123</v>
      </c>
      <c r="H224" s="130">
        <v>1</v>
      </c>
      <c r="I224" s="131"/>
      <c r="J224" s="131">
        <f>ROUND(I224*H224,2)</f>
        <v>0</v>
      </c>
      <c r="K224" s="132"/>
      <c r="L224" s="133"/>
      <c r="M224" s="134" t="s">
        <v>1</v>
      </c>
      <c r="N224" s="135" t="s">
        <v>35</v>
      </c>
      <c r="O224" s="136">
        <v>0</v>
      </c>
      <c r="P224" s="136">
        <f>O224*H224</f>
        <v>0</v>
      </c>
      <c r="Q224" s="136">
        <v>8.2000000000000003E-2</v>
      </c>
      <c r="R224" s="136">
        <f>Q224*H224</f>
        <v>8.2000000000000003E-2</v>
      </c>
      <c r="S224" s="136">
        <v>0</v>
      </c>
      <c r="T224" s="137">
        <f>S224*H224</f>
        <v>0</v>
      </c>
      <c r="AR224" s="138" t="s">
        <v>124</v>
      </c>
      <c r="AT224" s="138" t="s">
        <v>120</v>
      </c>
      <c r="AU224" s="138" t="s">
        <v>125</v>
      </c>
      <c r="AY224" s="13" t="s">
        <v>119</v>
      </c>
      <c r="BE224" s="139">
        <f>IF(N224="základná",J224,0)</f>
        <v>0</v>
      </c>
      <c r="BF224" s="139">
        <f>IF(N224="znížená",J224,0)</f>
        <v>0</v>
      </c>
      <c r="BG224" s="139">
        <f>IF(N224="zákl. prenesená",J224,0)</f>
        <v>0</v>
      </c>
      <c r="BH224" s="139">
        <f>IF(N224="zníž. prenesená",J224,0)</f>
        <v>0</v>
      </c>
      <c r="BI224" s="139">
        <f>IF(N224="nulová",J224,0)</f>
        <v>0</v>
      </c>
      <c r="BJ224" s="13" t="s">
        <v>125</v>
      </c>
      <c r="BK224" s="139">
        <f>ROUND(I224*H224,2)</f>
        <v>0</v>
      </c>
      <c r="BL224" s="13" t="s">
        <v>126</v>
      </c>
      <c r="BM224" s="138" t="s">
        <v>334</v>
      </c>
    </row>
    <row r="225" spans="2:65" s="1" customFormat="1" ht="48.75">
      <c r="B225" s="25"/>
      <c r="D225" s="140" t="s">
        <v>128</v>
      </c>
      <c r="F225" s="141" t="s">
        <v>300</v>
      </c>
      <c r="L225" s="25"/>
      <c r="M225" s="142"/>
      <c r="T225" s="52"/>
      <c r="AT225" s="13" t="s">
        <v>128</v>
      </c>
      <c r="AU225" s="13" t="s">
        <v>125</v>
      </c>
    </row>
    <row r="226" spans="2:65" s="1" customFormat="1" ht="16.5" customHeight="1">
      <c r="B226" s="125"/>
      <c r="C226" s="126" t="s">
        <v>335</v>
      </c>
      <c r="D226" s="126" t="s">
        <v>120</v>
      </c>
      <c r="E226" s="127" t="s">
        <v>302</v>
      </c>
      <c r="F226" s="128" t="s">
        <v>303</v>
      </c>
      <c r="G226" s="129" t="s">
        <v>123</v>
      </c>
      <c r="H226" s="130">
        <v>2</v>
      </c>
      <c r="I226" s="131"/>
      <c r="J226" s="131">
        <f>ROUND(I226*H226,2)</f>
        <v>0</v>
      </c>
      <c r="K226" s="132"/>
      <c r="L226" s="133"/>
      <c r="M226" s="134" t="s">
        <v>1</v>
      </c>
      <c r="N226" s="135" t="s">
        <v>35</v>
      </c>
      <c r="O226" s="136">
        <v>0</v>
      </c>
      <c r="P226" s="136">
        <f>O226*H226</f>
        <v>0</v>
      </c>
      <c r="Q226" s="136">
        <v>3.5000000000000003E-2</v>
      </c>
      <c r="R226" s="136">
        <f>Q226*H226</f>
        <v>7.0000000000000007E-2</v>
      </c>
      <c r="S226" s="136">
        <v>0</v>
      </c>
      <c r="T226" s="137">
        <f>S226*H226</f>
        <v>0</v>
      </c>
      <c r="AR226" s="138" t="s">
        <v>124</v>
      </c>
      <c r="AT226" s="138" t="s">
        <v>120</v>
      </c>
      <c r="AU226" s="138" t="s">
        <v>125</v>
      </c>
      <c r="AY226" s="13" t="s">
        <v>119</v>
      </c>
      <c r="BE226" s="139">
        <f>IF(N226="základná",J226,0)</f>
        <v>0</v>
      </c>
      <c r="BF226" s="139">
        <f>IF(N226="znížená",J226,0)</f>
        <v>0</v>
      </c>
      <c r="BG226" s="139">
        <f>IF(N226="zákl. prenesená",J226,0)</f>
        <v>0</v>
      </c>
      <c r="BH226" s="139">
        <f>IF(N226="zníž. prenesená",J226,0)</f>
        <v>0</v>
      </c>
      <c r="BI226" s="139">
        <f>IF(N226="nulová",J226,0)</f>
        <v>0</v>
      </c>
      <c r="BJ226" s="13" t="s">
        <v>125</v>
      </c>
      <c r="BK226" s="139">
        <f>ROUND(I226*H226,2)</f>
        <v>0</v>
      </c>
      <c r="BL226" s="13" t="s">
        <v>126</v>
      </c>
      <c r="BM226" s="138" t="s">
        <v>336</v>
      </c>
    </row>
    <row r="227" spans="2:65" s="1" customFormat="1" ht="48.75">
      <c r="B227" s="25"/>
      <c r="D227" s="140" t="s">
        <v>128</v>
      </c>
      <c r="F227" s="141" t="s">
        <v>305</v>
      </c>
      <c r="L227" s="25"/>
      <c r="M227" s="142"/>
      <c r="T227" s="52"/>
      <c r="AT227" s="13" t="s">
        <v>128</v>
      </c>
      <c r="AU227" s="13" t="s">
        <v>125</v>
      </c>
    </row>
    <row r="228" spans="2:65" s="1" customFormat="1" ht="24.2" customHeight="1">
      <c r="B228" s="125"/>
      <c r="C228" s="126" t="s">
        <v>337</v>
      </c>
      <c r="D228" s="126" t="s">
        <v>120</v>
      </c>
      <c r="E228" s="127" t="s">
        <v>338</v>
      </c>
      <c r="F228" s="128" t="s">
        <v>339</v>
      </c>
      <c r="G228" s="129" t="s">
        <v>123</v>
      </c>
      <c r="H228" s="130">
        <v>1</v>
      </c>
      <c r="I228" s="131"/>
      <c r="J228" s="131">
        <f>ROUND(I228*H228,2)</f>
        <v>0</v>
      </c>
      <c r="K228" s="132"/>
      <c r="L228" s="133"/>
      <c r="M228" s="134" t="s">
        <v>1</v>
      </c>
      <c r="N228" s="135" t="s">
        <v>35</v>
      </c>
      <c r="O228" s="136">
        <v>0</v>
      </c>
      <c r="P228" s="136">
        <f>O228*H228</f>
        <v>0</v>
      </c>
      <c r="Q228" s="136">
        <v>1.6460000299999999</v>
      </c>
      <c r="R228" s="136">
        <f>Q228*H228</f>
        <v>1.6460000299999999</v>
      </c>
      <c r="S228" s="136">
        <v>0</v>
      </c>
      <c r="T228" s="137">
        <f>S228*H228</f>
        <v>0</v>
      </c>
      <c r="AR228" s="138" t="s">
        <v>124</v>
      </c>
      <c r="AT228" s="138" t="s">
        <v>120</v>
      </c>
      <c r="AU228" s="138" t="s">
        <v>125</v>
      </c>
      <c r="AY228" s="13" t="s">
        <v>119</v>
      </c>
      <c r="BE228" s="139">
        <f>IF(N228="základná",J228,0)</f>
        <v>0</v>
      </c>
      <c r="BF228" s="139">
        <f>IF(N228="znížená",J228,0)</f>
        <v>0</v>
      </c>
      <c r="BG228" s="139">
        <f>IF(N228="zákl. prenesená",J228,0)</f>
        <v>0</v>
      </c>
      <c r="BH228" s="139">
        <f>IF(N228="zníž. prenesená",J228,0)</f>
        <v>0</v>
      </c>
      <c r="BI228" s="139">
        <f>IF(N228="nulová",J228,0)</f>
        <v>0</v>
      </c>
      <c r="BJ228" s="13" t="s">
        <v>125</v>
      </c>
      <c r="BK228" s="139">
        <f>ROUND(I228*H228,2)</f>
        <v>0</v>
      </c>
      <c r="BL228" s="13" t="s">
        <v>126</v>
      </c>
      <c r="BM228" s="138" t="s">
        <v>340</v>
      </c>
    </row>
    <row r="229" spans="2:65" s="1" customFormat="1" ht="39">
      <c r="B229" s="25"/>
      <c r="D229" s="140" t="s">
        <v>128</v>
      </c>
      <c r="F229" s="141" t="s">
        <v>341</v>
      </c>
      <c r="L229" s="25"/>
      <c r="M229" s="142"/>
      <c r="T229" s="52"/>
      <c r="AT229" s="13" t="s">
        <v>128</v>
      </c>
      <c r="AU229" s="13" t="s">
        <v>125</v>
      </c>
    </row>
    <row r="230" spans="2:65" s="1" customFormat="1" ht="16.5" customHeight="1">
      <c r="B230" s="125"/>
      <c r="C230" s="126" t="s">
        <v>342</v>
      </c>
      <c r="D230" s="126" t="s">
        <v>120</v>
      </c>
      <c r="E230" s="127" t="s">
        <v>343</v>
      </c>
      <c r="F230" s="128" t="s">
        <v>344</v>
      </c>
      <c r="G230" s="129" t="s">
        <v>123</v>
      </c>
      <c r="H230" s="130">
        <v>1</v>
      </c>
      <c r="I230" s="131"/>
      <c r="J230" s="131">
        <f>ROUND(I230*H230,2)</f>
        <v>0</v>
      </c>
      <c r="K230" s="132"/>
      <c r="L230" s="133"/>
      <c r="M230" s="134" t="s">
        <v>1</v>
      </c>
      <c r="N230" s="135" t="s">
        <v>35</v>
      </c>
      <c r="O230" s="136">
        <v>0</v>
      </c>
      <c r="P230" s="136">
        <f>O230*H230</f>
        <v>0</v>
      </c>
      <c r="Q230" s="136">
        <v>4.8000000000000001E-2</v>
      </c>
      <c r="R230" s="136">
        <f>Q230*H230</f>
        <v>4.8000000000000001E-2</v>
      </c>
      <c r="S230" s="136">
        <v>0</v>
      </c>
      <c r="T230" s="137">
        <f>S230*H230</f>
        <v>0</v>
      </c>
      <c r="AR230" s="138" t="s">
        <v>124</v>
      </c>
      <c r="AT230" s="138" t="s">
        <v>120</v>
      </c>
      <c r="AU230" s="138" t="s">
        <v>125</v>
      </c>
      <c r="AY230" s="13" t="s">
        <v>119</v>
      </c>
      <c r="BE230" s="139">
        <f>IF(N230="základná",J230,0)</f>
        <v>0</v>
      </c>
      <c r="BF230" s="139">
        <f>IF(N230="znížená",J230,0)</f>
        <v>0</v>
      </c>
      <c r="BG230" s="139">
        <f>IF(N230="zákl. prenesená",J230,0)</f>
        <v>0</v>
      </c>
      <c r="BH230" s="139">
        <f>IF(N230="zníž. prenesená",J230,0)</f>
        <v>0</v>
      </c>
      <c r="BI230" s="139">
        <f>IF(N230="nulová",J230,0)</f>
        <v>0</v>
      </c>
      <c r="BJ230" s="13" t="s">
        <v>125</v>
      </c>
      <c r="BK230" s="139">
        <f>ROUND(I230*H230,2)</f>
        <v>0</v>
      </c>
      <c r="BL230" s="13" t="s">
        <v>126</v>
      </c>
      <c r="BM230" s="138" t="s">
        <v>345</v>
      </c>
    </row>
    <row r="231" spans="2:65" s="1" customFormat="1" ht="29.25">
      <c r="B231" s="25"/>
      <c r="D231" s="140" t="s">
        <v>128</v>
      </c>
      <c r="F231" s="141" t="s">
        <v>346</v>
      </c>
      <c r="L231" s="25"/>
      <c r="M231" s="142"/>
      <c r="T231" s="52"/>
      <c r="AT231" s="13" t="s">
        <v>128</v>
      </c>
      <c r="AU231" s="13" t="s">
        <v>125</v>
      </c>
    </row>
    <row r="232" spans="2:65" s="1" customFormat="1" ht="16.5" customHeight="1">
      <c r="B232" s="125"/>
      <c r="C232" s="126" t="s">
        <v>347</v>
      </c>
      <c r="D232" s="126" t="s">
        <v>120</v>
      </c>
      <c r="E232" s="127" t="s">
        <v>348</v>
      </c>
      <c r="F232" s="128" t="s">
        <v>349</v>
      </c>
      <c r="G232" s="129" t="s">
        <v>123</v>
      </c>
      <c r="H232" s="130">
        <v>1</v>
      </c>
      <c r="I232" s="131"/>
      <c r="J232" s="131">
        <f>ROUND(I232*H232,2)</f>
        <v>0</v>
      </c>
      <c r="K232" s="132"/>
      <c r="L232" s="133"/>
      <c r="M232" s="134" t="s">
        <v>1</v>
      </c>
      <c r="N232" s="135" t="s">
        <v>35</v>
      </c>
      <c r="O232" s="136">
        <v>0</v>
      </c>
      <c r="P232" s="136">
        <f>O232*H232</f>
        <v>0</v>
      </c>
      <c r="Q232" s="136">
        <v>0.183</v>
      </c>
      <c r="R232" s="136">
        <f>Q232*H232</f>
        <v>0.183</v>
      </c>
      <c r="S232" s="136">
        <v>0</v>
      </c>
      <c r="T232" s="137">
        <f>S232*H232</f>
        <v>0</v>
      </c>
      <c r="AR232" s="138" t="s">
        <v>124</v>
      </c>
      <c r="AT232" s="138" t="s">
        <v>120</v>
      </c>
      <c r="AU232" s="138" t="s">
        <v>125</v>
      </c>
      <c r="AY232" s="13" t="s">
        <v>119</v>
      </c>
      <c r="BE232" s="139">
        <f>IF(N232="základná",J232,0)</f>
        <v>0</v>
      </c>
      <c r="BF232" s="139">
        <f>IF(N232="znížená",J232,0)</f>
        <v>0</v>
      </c>
      <c r="BG232" s="139">
        <f>IF(N232="zákl. prenesená",J232,0)</f>
        <v>0</v>
      </c>
      <c r="BH232" s="139">
        <f>IF(N232="zníž. prenesená",J232,0)</f>
        <v>0</v>
      </c>
      <c r="BI232" s="139">
        <f>IF(N232="nulová",J232,0)</f>
        <v>0</v>
      </c>
      <c r="BJ232" s="13" t="s">
        <v>125</v>
      </c>
      <c r="BK232" s="139">
        <f>ROUND(I232*H232,2)</f>
        <v>0</v>
      </c>
      <c r="BL232" s="13" t="s">
        <v>126</v>
      </c>
      <c r="BM232" s="138" t="s">
        <v>350</v>
      </c>
    </row>
    <row r="233" spans="2:65" s="1" customFormat="1" ht="19.5">
      <c r="B233" s="25"/>
      <c r="D233" s="140" t="s">
        <v>128</v>
      </c>
      <c r="F233" s="141" t="s">
        <v>351</v>
      </c>
      <c r="L233" s="25"/>
      <c r="M233" s="142"/>
      <c r="T233" s="52"/>
      <c r="AT233" s="13" t="s">
        <v>128</v>
      </c>
      <c r="AU233" s="13" t="s">
        <v>125</v>
      </c>
    </row>
    <row r="234" spans="2:65" s="1" customFormat="1" ht="16.5" customHeight="1">
      <c r="B234" s="125"/>
      <c r="C234" s="126" t="s">
        <v>352</v>
      </c>
      <c r="D234" s="126" t="s">
        <v>120</v>
      </c>
      <c r="E234" s="127" t="s">
        <v>353</v>
      </c>
      <c r="F234" s="128" t="s">
        <v>354</v>
      </c>
      <c r="G234" s="129" t="s">
        <v>123</v>
      </c>
      <c r="H234" s="130">
        <v>7</v>
      </c>
      <c r="I234" s="131"/>
      <c r="J234" s="131">
        <f>ROUND(I234*H234,2)</f>
        <v>0</v>
      </c>
      <c r="K234" s="132"/>
      <c r="L234" s="133"/>
      <c r="M234" s="134" t="s">
        <v>1</v>
      </c>
      <c r="N234" s="135" t="s">
        <v>35</v>
      </c>
      <c r="O234" s="136">
        <v>0</v>
      </c>
      <c r="P234" s="136">
        <f>O234*H234</f>
        <v>0</v>
      </c>
      <c r="Q234" s="136">
        <v>0.16</v>
      </c>
      <c r="R234" s="136">
        <f>Q234*H234</f>
        <v>1.1200000000000001</v>
      </c>
      <c r="S234" s="136">
        <v>0</v>
      </c>
      <c r="T234" s="137">
        <f>S234*H234</f>
        <v>0</v>
      </c>
      <c r="AR234" s="138" t="s">
        <v>124</v>
      </c>
      <c r="AT234" s="138" t="s">
        <v>120</v>
      </c>
      <c r="AU234" s="138" t="s">
        <v>125</v>
      </c>
      <c r="AY234" s="13" t="s">
        <v>119</v>
      </c>
      <c r="BE234" s="139">
        <f>IF(N234="základná",J234,0)</f>
        <v>0</v>
      </c>
      <c r="BF234" s="139">
        <f>IF(N234="znížená",J234,0)</f>
        <v>0</v>
      </c>
      <c r="BG234" s="139">
        <f>IF(N234="zákl. prenesená",J234,0)</f>
        <v>0</v>
      </c>
      <c r="BH234" s="139">
        <f>IF(N234="zníž. prenesená",J234,0)</f>
        <v>0</v>
      </c>
      <c r="BI234" s="139">
        <f>IF(N234="nulová",J234,0)</f>
        <v>0</v>
      </c>
      <c r="BJ234" s="13" t="s">
        <v>125</v>
      </c>
      <c r="BK234" s="139">
        <f>ROUND(I234*H234,2)</f>
        <v>0</v>
      </c>
      <c r="BL234" s="13" t="s">
        <v>126</v>
      </c>
      <c r="BM234" s="138" t="s">
        <v>355</v>
      </c>
    </row>
    <row r="235" spans="2:65" s="1" customFormat="1" ht="29.25">
      <c r="B235" s="25"/>
      <c r="D235" s="140" t="s">
        <v>128</v>
      </c>
      <c r="F235" s="141" t="s">
        <v>356</v>
      </c>
      <c r="L235" s="25"/>
      <c r="M235" s="142"/>
      <c r="T235" s="52"/>
      <c r="AT235" s="13" t="s">
        <v>128</v>
      </c>
      <c r="AU235" s="13" t="s">
        <v>125</v>
      </c>
    </row>
    <row r="236" spans="2:65" s="1" customFormat="1" ht="16.5" customHeight="1">
      <c r="B236" s="125"/>
      <c r="C236" s="126" t="s">
        <v>357</v>
      </c>
      <c r="D236" s="126" t="s">
        <v>120</v>
      </c>
      <c r="E236" s="127" t="s">
        <v>358</v>
      </c>
      <c r="F236" s="128" t="s">
        <v>359</v>
      </c>
      <c r="G236" s="129" t="s">
        <v>123</v>
      </c>
      <c r="H236" s="130">
        <v>5</v>
      </c>
      <c r="I236" s="131"/>
      <c r="J236" s="131">
        <f>ROUND(I236*H236,2)</f>
        <v>0</v>
      </c>
      <c r="K236" s="132"/>
      <c r="L236" s="133"/>
      <c r="M236" s="134" t="s">
        <v>1</v>
      </c>
      <c r="N236" s="135" t="s">
        <v>35</v>
      </c>
      <c r="O236" s="136">
        <v>0</v>
      </c>
      <c r="P236" s="136">
        <f>O236*H236</f>
        <v>0</v>
      </c>
      <c r="Q236" s="136">
        <v>0.2</v>
      </c>
      <c r="R236" s="136">
        <f>Q236*H236</f>
        <v>1</v>
      </c>
      <c r="S236" s="136">
        <v>0</v>
      </c>
      <c r="T236" s="137">
        <f>S236*H236</f>
        <v>0</v>
      </c>
      <c r="AR236" s="138" t="s">
        <v>124</v>
      </c>
      <c r="AT236" s="138" t="s">
        <v>120</v>
      </c>
      <c r="AU236" s="138" t="s">
        <v>125</v>
      </c>
      <c r="AY236" s="13" t="s">
        <v>119</v>
      </c>
      <c r="BE236" s="139">
        <f>IF(N236="základná",J236,0)</f>
        <v>0</v>
      </c>
      <c r="BF236" s="139">
        <f>IF(N236="znížená",J236,0)</f>
        <v>0</v>
      </c>
      <c r="BG236" s="139">
        <f>IF(N236="zákl. prenesená",J236,0)</f>
        <v>0</v>
      </c>
      <c r="BH236" s="139">
        <f>IF(N236="zníž. prenesená",J236,0)</f>
        <v>0</v>
      </c>
      <c r="BI236" s="139">
        <f>IF(N236="nulová",J236,0)</f>
        <v>0</v>
      </c>
      <c r="BJ236" s="13" t="s">
        <v>125</v>
      </c>
      <c r="BK236" s="139">
        <f>ROUND(I236*H236,2)</f>
        <v>0</v>
      </c>
      <c r="BL236" s="13" t="s">
        <v>126</v>
      </c>
      <c r="BM236" s="138" t="s">
        <v>360</v>
      </c>
    </row>
    <row r="237" spans="2:65" s="1" customFormat="1" ht="29.25">
      <c r="B237" s="25"/>
      <c r="D237" s="140" t="s">
        <v>128</v>
      </c>
      <c r="F237" s="141" t="s">
        <v>361</v>
      </c>
      <c r="L237" s="25"/>
      <c r="M237" s="142"/>
      <c r="T237" s="52"/>
      <c r="AT237" s="13" t="s">
        <v>128</v>
      </c>
      <c r="AU237" s="13" t="s">
        <v>125</v>
      </c>
    </row>
    <row r="238" spans="2:65" s="1" customFormat="1" ht="16.5" customHeight="1">
      <c r="B238" s="125"/>
      <c r="C238" s="126" t="s">
        <v>362</v>
      </c>
      <c r="D238" s="126" t="s">
        <v>120</v>
      </c>
      <c r="E238" s="127" t="s">
        <v>363</v>
      </c>
      <c r="F238" s="128" t="s">
        <v>364</v>
      </c>
      <c r="G238" s="129" t="s">
        <v>123</v>
      </c>
      <c r="H238" s="130">
        <v>3</v>
      </c>
      <c r="I238" s="131"/>
      <c r="J238" s="131">
        <f>ROUND(I238*H238,2)</f>
        <v>0</v>
      </c>
      <c r="K238" s="132"/>
      <c r="L238" s="133"/>
      <c r="M238" s="134" t="s">
        <v>1</v>
      </c>
      <c r="N238" s="135" t="s">
        <v>35</v>
      </c>
      <c r="O238" s="136">
        <v>0</v>
      </c>
      <c r="P238" s="136">
        <f>O238*H238</f>
        <v>0</v>
      </c>
      <c r="Q238" s="136">
        <v>1.84</v>
      </c>
      <c r="R238" s="136">
        <f>Q238*H238</f>
        <v>5.5200000000000005</v>
      </c>
      <c r="S238" s="136">
        <v>0</v>
      </c>
      <c r="T238" s="137">
        <f>S238*H238</f>
        <v>0</v>
      </c>
      <c r="AR238" s="138" t="s">
        <v>124</v>
      </c>
      <c r="AT238" s="138" t="s">
        <v>120</v>
      </c>
      <c r="AU238" s="138" t="s">
        <v>125</v>
      </c>
      <c r="AY238" s="13" t="s">
        <v>119</v>
      </c>
      <c r="BE238" s="139">
        <f>IF(N238="základná",J238,0)</f>
        <v>0</v>
      </c>
      <c r="BF238" s="139">
        <f>IF(N238="znížená",J238,0)</f>
        <v>0</v>
      </c>
      <c r="BG238" s="139">
        <f>IF(N238="zákl. prenesená",J238,0)</f>
        <v>0</v>
      </c>
      <c r="BH238" s="139">
        <f>IF(N238="zníž. prenesená",J238,0)</f>
        <v>0</v>
      </c>
      <c r="BI238" s="139">
        <f>IF(N238="nulová",J238,0)</f>
        <v>0</v>
      </c>
      <c r="BJ238" s="13" t="s">
        <v>125</v>
      </c>
      <c r="BK238" s="139">
        <f>ROUND(I238*H238,2)</f>
        <v>0</v>
      </c>
      <c r="BL238" s="13" t="s">
        <v>126</v>
      </c>
      <c r="BM238" s="138" t="s">
        <v>365</v>
      </c>
    </row>
    <row r="239" spans="2:65" s="1" customFormat="1" ht="29.25">
      <c r="B239" s="25"/>
      <c r="D239" s="140" t="s">
        <v>128</v>
      </c>
      <c r="F239" s="141" t="s">
        <v>366</v>
      </c>
      <c r="L239" s="25"/>
      <c r="M239" s="142"/>
      <c r="T239" s="52"/>
      <c r="AT239" s="13" t="s">
        <v>128</v>
      </c>
      <c r="AU239" s="13" t="s">
        <v>125</v>
      </c>
    </row>
    <row r="240" spans="2:65" s="1" customFormat="1" ht="16.5" customHeight="1">
      <c r="B240" s="125"/>
      <c r="C240" s="126" t="s">
        <v>367</v>
      </c>
      <c r="D240" s="126" t="s">
        <v>120</v>
      </c>
      <c r="E240" s="127" t="s">
        <v>368</v>
      </c>
      <c r="F240" s="128" t="s">
        <v>369</v>
      </c>
      <c r="G240" s="129" t="s">
        <v>123</v>
      </c>
      <c r="H240" s="130">
        <v>12</v>
      </c>
      <c r="I240" s="131"/>
      <c r="J240" s="131">
        <f>ROUND(I240*H240,2)</f>
        <v>0</v>
      </c>
      <c r="K240" s="132"/>
      <c r="L240" s="133"/>
      <c r="M240" s="134" t="s">
        <v>1</v>
      </c>
      <c r="N240" s="135" t="s">
        <v>35</v>
      </c>
      <c r="O240" s="136">
        <v>0</v>
      </c>
      <c r="P240" s="136">
        <f>O240*H240</f>
        <v>0</v>
      </c>
      <c r="Q240" s="136">
        <v>1.84</v>
      </c>
      <c r="R240" s="136">
        <f>Q240*H240</f>
        <v>22.080000000000002</v>
      </c>
      <c r="S240" s="136">
        <v>0</v>
      </c>
      <c r="T240" s="137">
        <f>S240*H240</f>
        <v>0</v>
      </c>
      <c r="AR240" s="138" t="s">
        <v>124</v>
      </c>
      <c r="AT240" s="138" t="s">
        <v>120</v>
      </c>
      <c r="AU240" s="138" t="s">
        <v>125</v>
      </c>
      <c r="AY240" s="13" t="s">
        <v>119</v>
      </c>
      <c r="BE240" s="139">
        <f>IF(N240="základná",J240,0)</f>
        <v>0</v>
      </c>
      <c r="BF240" s="139">
        <f>IF(N240="znížená",J240,0)</f>
        <v>0</v>
      </c>
      <c r="BG240" s="139">
        <f>IF(N240="zákl. prenesená",J240,0)</f>
        <v>0</v>
      </c>
      <c r="BH240" s="139">
        <f>IF(N240="zníž. prenesená",J240,0)</f>
        <v>0</v>
      </c>
      <c r="BI240" s="139">
        <f>IF(N240="nulová",J240,0)</f>
        <v>0</v>
      </c>
      <c r="BJ240" s="13" t="s">
        <v>125</v>
      </c>
      <c r="BK240" s="139">
        <f>ROUND(I240*H240,2)</f>
        <v>0</v>
      </c>
      <c r="BL240" s="13" t="s">
        <v>126</v>
      </c>
      <c r="BM240" s="138" t="s">
        <v>370</v>
      </c>
    </row>
    <row r="241" spans="2:65" s="1" customFormat="1" ht="29.25">
      <c r="B241" s="25"/>
      <c r="D241" s="140" t="s">
        <v>128</v>
      </c>
      <c r="F241" s="141" t="s">
        <v>371</v>
      </c>
      <c r="L241" s="25"/>
      <c r="M241" s="142"/>
      <c r="T241" s="52"/>
      <c r="AT241" s="13" t="s">
        <v>128</v>
      </c>
      <c r="AU241" s="13" t="s">
        <v>125</v>
      </c>
    </row>
    <row r="242" spans="2:65" s="1" customFormat="1" ht="16.5" customHeight="1">
      <c r="B242" s="125"/>
      <c r="C242" s="126" t="s">
        <v>372</v>
      </c>
      <c r="D242" s="126" t="s">
        <v>120</v>
      </c>
      <c r="E242" s="127" t="s">
        <v>373</v>
      </c>
      <c r="F242" s="128" t="s">
        <v>374</v>
      </c>
      <c r="G242" s="129" t="s">
        <v>123</v>
      </c>
      <c r="H242" s="130">
        <v>4</v>
      </c>
      <c r="I242" s="131"/>
      <c r="J242" s="131">
        <f>ROUND(I242*H242,2)</f>
        <v>0</v>
      </c>
      <c r="K242" s="132"/>
      <c r="L242" s="133"/>
      <c r="M242" s="134" t="s">
        <v>1</v>
      </c>
      <c r="N242" s="135" t="s">
        <v>35</v>
      </c>
      <c r="O242" s="136">
        <v>0</v>
      </c>
      <c r="P242" s="136">
        <f>O242*H242</f>
        <v>0</v>
      </c>
      <c r="Q242" s="136">
        <v>0.159</v>
      </c>
      <c r="R242" s="136">
        <f>Q242*H242</f>
        <v>0.63600000000000001</v>
      </c>
      <c r="S242" s="136">
        <v>0</v>
      </c>
      <c r="T242" s="137">
        <f>S242*H242</f>
        <v>0</v>
      </c>
      <c r="AR242" s="138" t="s">
        <v>124</v>
      </c>
      <c r="AT242" s="138" t="s">
        <v>120</v>
      </c>
      <c r="AU242" s="138" t="s">
        <v>125</v>
      </c>
      <c r="AY242" s="13" t="s">
        <v>119</v>
      </c>
      <c r="BE242" s="139">
        <f>IF(N242="základná",J242,0)</f>
        <v>0</v>
      </c>
      <c r="BF242" s="139">
        <f>IF(N242="znížená",J242,0)</f>
        <v>0</v>
      </c>
      <c r="BG242" s="139">
        <f>IF(N242="zákl. prenesená",J242,0)</f>
        <v>0</v>
      </c>
      <c r="BH242" s="139">
        <f>IF(N242="zníž. prenesená",J242,0)</f>
        <v>0</v>
      </c>
      <c r="BI242" s="139">
        <f>IF(N242="nulová",J242,0)</f>
        <v>0</v>
      </c>
      <c r="BJ242" s="13" t="s">
        <v>125</v>
      </c>
      <c r="BK242" s="139">
        <f>ROUND(I242*H242,2)</f>
        <v>0</v>
      </c>
      <c r="BL242" s="13" t="s">
        <v>126</v>
      </c>
      <c r="BM242" s="138" t="s">
        <v>375</v>
      </c>
    </row>
    <row r="243" spans="2:65" s="1" customFormat="1" ht="19.5">
      <c r="B243" s="25"/>
      <c r="D243" s="140" t="s">
        <v>128</v>
      </c>
      <c r="F243" s="141" t="s">
        <v>376</v>
      </c>
      <c r="L243" s="25"/>
      <c r="M243" s="142"/>
      <c r="T243" s="52"/>
      <c r="AT243" s="13" t="s">
        <v>128</v>
      </c>
      <c r="AU243" s="13" t="s">
        <v>125</v>
      </c>
    </row>
    <row r="244" spans="2:65" s="1" customFormat="1" ht="16.5" customHeight="1">
      <c r="B244" s="125"/>
      <c r="C244" s="126" t="s">
        <v>377</v>
      </c>
      <c r="D244" s="126" t="s">
        <v>120</v>
      </c>
      <c r="E244" s="127" t="s">
        <v>378</v>
      </c>
      <c r="F244" s="128" t="s">
        <v>379</v>
      </c>
      <c r="G244" s="129" t="s">
        <v>123</v>
      </c>
      <c r="H244" s="130">
        <v>18</v>
      </c>
      <c r="I244" s="131"/>
      <c r="J244" s="131">
        <f>ROUND(I244*H244,2)</f>
        <v>0</v>
      </c>
      <c r="K244" s="132"/>
      <c r="L244" s="133"/>
      <c r="M244" s="134" t="s">
        <v>1</v>
      </c>
      <c r="N244" s="135" t="s">
        <v>35</v>
      </c>
      <c r="O244" s="136">
        <v>0</v>
      </c>
      <c r="P244" s="136">
        <f>O244*H244</f>
        <v>0</v>
      </c>
      <c r="Q244" s="136">
        <v>0.14299999999999999</v>
      </c>
      <c r="R244" s="136">
        <f>Q244*H244</f>
        <v>2.5739999999999998</v>
      </c>
      <c r="S244" s="136">
        <v>0</v>
      </c>
      <c r="T244" s="137">
        <f>S244*H244</f>
        <v>0</v>
      </c>
      <c r="AR244" s="138" t="s">
        <v>124</v>
      </c>
      <c r="AT244" s="138" t="s">
        <v>120</v>
      </c>
      <c r="AU244" s="138" t="s">
        <v>125</v>
      </c>
      <c r="AY244" s="13" t="s">
        <v>119</v>
      </c>
      <c r="BE244" s="139">
        <f>IF(N244="základná",J244,0)</f>
        <v>0</v>
      </c>
      <c r="BF244" s="139">
        <f>IF(N244="znížená",J244,0)</f>
        <v>0</v>
      </c>
      <c r="BG244" s="139">
        <f>IF(N244="zákl. prenesená",J244,0)</f>
        <v>0</v>
      </c>
      <c r="BH244" s="139">
        <f>IF(N244="zníž. prenesená",J244,0)</f>
        <v>0</v>
      </c>
      <c r="BI244" s="139">
        <f>IF(N244="nulová",J244,0)</f>
        <v>0</v>
      </c>
      <c r="BJ244" s="13" t="s">
        <v>125</v>
      </c>
      <c r="BK244" s="139">
        <f>ROUND(I244*H244,2)</f>
        <v>0</v>
      </c>
      <c r="BL244" s="13" t="s">
        <v>126</v>
      </c>
      <c r="BM244" s="138" t="s">
        <v>380</v>
      </c>
    </row>
    <row r="245" spans="2:65" s="1" customFormat="1" ht="29.25">
      <c r="B245" s="25"/>
      <c r="D245" s="140" t="s">
        <v>128</v>
      </c>
      <c r="F245" s="141" t="s">
        <v>381</v>
      </c>
      <c r="L245" s="25"/>
      <c r="M245" s="142"/>
      <c r="T245" s="52"/>
      <c r="AT245" s="13" t="s">
        <v>128</v>
      </c>
      <c r="AU245" s="13" t="s">
        <v>125</v>
      </c>
    </row>
    <row r="246" spans="2:65" s="1" customFormat="1" ht="16.5" customHeight="1">
      <c r="B246" s="125"/>
      <c r="C246" s="126" t="s">
        <v>382</v>
      </c>
      <c r="D246" s="126" t="s">
        <v>120</v>
      </c>
      <c r="E246" s="127" t="s">
        <v>383</v>
      </c>
      <c r="F246" s="128" t="s">
        <v>384</v>
      </c>
      <c r="G246" s="129" t="s">
        <v>123</v>
      </c>
      <c r="H246" s="130">
        <v>1</v>
      </c>
      <c r="I246" s="131"/>
      <c r="J246" s="131">
        <f>ROUND(I246*H246,2)</f>
        <v>0</v>
      </c>
      <c r="K246" s="132"/>
      <c r="L246" s="133"/>
      <c r="M246" s="134" t="s">
        <v>1</v>
      </c>
      <c r="N246" s="135" t="s">
        <v>35</v>
      </c>
      <c r="O246" s="136">
        <v>0</v>
      </c>
      <c r="P246" s="136">
        <f>O246*H246</f>
        <v>0</v>
      </c>
      <c r="Q246" s="136">
        <v>0.30499999999999999</v>
      </c>
      <c r="R246" s="136">
        <f>Q246*H246</f>
        <v>0.30499999999999999</v>
      </c>
      <c r="S246" s="136">
        <v>0</v>
      </c>
      <c r="T246" s="137">
        <f>S246*H246</f>
        <v>0</v>
      </c>
      <c r="AR246" s="138" t="s">
        <v>124</v>
      </c>
      <c r="AT246" s="138" t="s">
        <v>120</v>
      </c>
      <c r="AU246" s="138" t="s">
        <v>125</v>
      </c>
      <c r="AY246" s="13" t="s">
        <v>119</v>
      </c>
      <c r="BE246" s="139">
        <f>IF(N246="základná",J246,0)</f>
        <v>0</v>
      </c>
      <c r="BF246" s="139">
        <f>IF(N246="znížená",J246,0)</f>
        <v>0</v>
      </c>
      <c r="BG246" s="139">
        <f>IF(N246="zákl. prenesená",J246,0)</f>
        <v>0</v>
      </c>
      <c r="BH246" s="139">
        <f>IF(N246="zníž. prenesená",J246,0)</f>
        <v>0</v>
      </c>
      <c r="BI246" s="139">
        <f>IF(N246="nulová",J246,0)</f>
        <v>0</v>
      </c>
      <c r="BJ246" s="13" t="s">
        <v>125</v>
      </c>
      <c r="BK246" s="139">
        <f>ROUND(I246*H246,2)</f>
        <v>0</v>
      </c>
      <c r="BL246" s="13" t="s">
        <v>126</v>
      </c>
      <c r="BM246" s="138" t="s">
        <v>385</v>
      </c>
    </row>
    <row r="247" spans="2:65" s="1" customFormat="1" ht="19.5">
      <c r="B247" s="25"/>
      <c r="D247" s="140" t="s">
        <v>128</v>
      </c>
      <c r="F247" s="141" t="s">
        <v>386</v>
      </c>
      <c r="L247" s="25"/>
      <c r="M247" s="142"/>
      <c r="T247" s="52"/>
      <c r="AT247" s="13" t="s">
        <v>128</v>
      </c>
      <c r="AU247" s="13" t="s">
        <v>125</v>
      </c>
    </row>
    <row r="248" spans="2:65" s="1" customFormat="1" ht="16.5" customHeight="1">
      <c r="B248" s="125"/>
      <c r="C248" s="126" t="s">
        <v>387</v>
      </c>
      <c r="D248" s="126" t="s">
        <v>120</v>
      </c>
      <c r="E248" s="127" t="s">
        <v>388</v>
      </c>
      <c r="F248" s="128" t="s">
        <v>389</v>
      </c>
      <c r="G248" s="129" t="s">
        <v>123</v>
      </c>
      <c r="H248" s="130">
        <v>25</v>
      </c>
      <c r="I248" s="131"/>
      <c r="J248" s="131">
        <f>ROUND(I248*H248,2)</f>
        <v>0</v>
      </c>
      <c r="K248" s="132"/>
      <c r="L248" s="133"/>
      <c r="M248" s="134" t="s">
        <v>1</v>
      </c>
      <c r="N248" s="135" t="s">
        <v>35</v>
      </c>
      <c r="O248" s="136">
        <v>0</v>
      </c>
      <c r="P248" s="136">
        <f>O248*H248</f>
        <v>0</v>
      </c>
      <c r="Q248" s="136">
        <v>0.3</v>
      </c>
      <c r="R248" s="136">
        <f>Q248*H248</f>
        <v>7.5</v>
      </c>
      <c r="S248" s="136">
        <v>0</v>
      </c>
      <c r="T248" s="137">
        <f>S248*H248</f>
        <v>0</v>
      </c>
      <c r="AR248" s="138" t="s">
        <v>124</v>
      </c>
      <c r="AT248" s="138" t="s">
        <v>120</v>
      </c>
      <c r="AU248" s="138" t="s">
        <v>125</v>
      </c>
      <c r="AY248" s="13" t="s">
        <v>119</v>
      </c>
      <c r="BE248" s="139">
        <f>IF(N248="základná",J248,0)</f>
        <v>0</v>
      </c>
      <c r="BF248" s="139">
        <f>IF(N248="znížená",J248,0)</f>
        <v>0</v>
      </c>
      <c r="BG248" s="139">
        <f>IF(N248="zákl. prenesená",J248,0)</f>
        <v>0</v>
      </c>
      <c r="BH248" s="139">
        <f>IF(N248="zníž. prenesená",J248,0)</f>
        <v>0</v>
      </c>
      <c r="BI248" s="139">
        <f>IF(N248="nulová",J248,0)</f>
        <v>0</v>
      </c>
      <c r="BJ248" s="13" t="s">
        <v>125</v>
      </c>
      <c r="BK248" s="139">
        <f>ROUND(I248*H248,2)</f>
        <v>0</v>
      </c>
      <c r="BL248" s="13" t="s">
        <v>126</v>
      </c>
      <c r="BM248" s="138" t="s">
        <v>390</v>
      </c>
    </row>
    <row r="249" spans="2:65" s="1" customFormat="1" ht="29.25">
      <c r="B249" s="25"/>
      <c r="D249" s="140" t="s">
        <v>128</v>
      </c>
      <c r="F249" s="141" t="s">
        <v>391</v>
      </c>
      <c r="L249" s="25"/>
      <c r="M249" s="142"/>
      <c r="T249" s="52"/>
      <c r="AT249" s="13" t="s">
        <v>128</v>
      </c>
      <c r="AU249" s="13" t="s">
        <v>125</v>
      </c>
    </row>
    <row r="250" spans="2:65" s="1" customFormat="1" ht="16.5" customHeight="1">
      <c r="B250" s="125"/>
      <c r="C250" s="126" t="s">
        <v>392</v>
      </c>
      <c r="D250" s="126" t="s">
        <v>120</v>
      </c>
      <c r="E250" s="127" t="s">
        <v>393</v>
      </c>
      <c r="F250" s="128" t="s">
        <v>394</v>
      </c>
      <c r="G250" s="129" t="s">
        <v>123</v>
      </c>
      <c r="H250" s="130">
        <v>4</v>
      </c>
      <c r="I250" s="131"/>
      <c r="J250" s="131">
        <f>ROUND(I250*H250,2)</f>
        <v>0</v>
      </c>
      <c r="K250" s="132"/>
      <c r="L250" s="133"/>
      <c r="M250" s="134" t="s">
        <v>1</v>
      </c>
      <c r="N250" s="135" t="s">
        <v>35</v>
      </c>
      <c r="O250" s="136">
        <v>0</v>
      </c>
      <c r="P250" s="136">
        <f>O250*H250</f>
        <v>0</v>
      </c>
      <c r="Q250" s="136">
        <v>0.29799999999999999</v>
      </c>
      <c r="R250" s="136">
        <f>Q250*H250</f>
        <v>1.1919999999999999</v>
      </c>
      <c r="S250" s="136">
        <v>0</v>
      </c>
      <c r="T250" s="137">
        <f>S250*H250</f>
        <v>0</v>
      </c>
      <c r="AR250" s="138" t="s">
        <v>124</v>
      </c>
      <c r="AT250" s="138" t="s">
        <v>120</v>
      </c>
      <c r="AU250" s="138" t="s">
        <v>125</v>
      </c>
      <c r="AY250" s="13" t="s">
        <v>119</v>
      </c>
      <c r="BE250" s="139">
        <f>IF(N250="základná",J250,0)</f>
        <v>0</v>
      </c>
      <c r="BF250" s="139">
        <f>IF(N250="znížená",J250,0)</f>
        <v>0</v>
      </c>
      <c r="BG250" s="139">
        <f>IF(N250="zákl. prenesená",J250,0)</f>
        <v>0</v>
      </c>
      <c r="BH250" s="139">
        <f>IF(N250="zníž. prenesená",J250,0)</f>
        <v>0</v>
      </c>
      <c r="BI250" s="139">
        <f>IF(N250="nulová",J250,0)</f>
        <v>0</v>
      </c>
      <c r="BJ250" s="13" t="s">
        <v>125</v>
      </c>
      <c r="BK250" s="139">
        <f>ROUND(I250*H250,2)</f>
        <v>0</v>
      </c>
      <c r="BL250" s="13" t="s">
        <v>126</v>
      </c>
      <c r="BM250" s="138" t="s">
        <v>395</v>
      </c>
    </row>
    <row r="251" spans="2:65" s="1" customFormat="1" ht="29.25">
      <c r="B251" s="25"/>
      <c r="D251" s="140" t="s">
        <v>128</v>
      </c>
      <c r="F251" s="141" t="s">
        <v>396</v>
      </c>
      <c r="L251" s="25"/>
      <c r="M251" s="142"/>
      <c r="T251" s="52"/>
      <c r="AT251" s="13" t="s">
        <v>128</v>
      </c>
      <c r="AU251" s="13" t="s">
        <v>125</v>
      </c>
    </row>
    <row r="252" spans="2:65" s="1" customFormat="1" ht="16.5" customHeight="1">
      <c r="B252" s="125"/>
      <c r="C252" s="126" t="s">
        <v>397</v>
      </c>
      <c r="D252" s="126" t="s">
        <v>120</v>
      </c>
      <c r="E252" s="127" t="s">
        <v>398</v>
      </c>
      <c r="F252" s="128" t="s">
        <v>399</v>
      </c>
      <c r="G252" s="129" t="s">
        <v>123</v>
      </c>
      <c r="H252" s="130">
        <v>3</v>
      </c>
      <c r="I252" s="131"/>
      <c r="J252" s="131">
        <f>ROUND(I252*H252,2)</f>
        <v>0</v>
      </c>
      <c r="K252" s="132"/>
      <c r="L252" s="133"/>
      <c r="M252" s="134" t="s">
        <v>1</v>
      </c>
      <c r="N252" s="135" t="s">
        <v>35</v>
      </c>
      <c r="O252" s="136">
        <v>0</v>
      </c>
      <c r="P252" s="136">
        <f>O252*H252</f>
        <v>0</v>
      </c>
      <c r="Q252" s="136">
        <v>0.3</v>
      </c>
      <c r="R252" s="136">
        <f>Q252*H252</f>
        <v>0.89999999999999991</v>
      </c>
      <c r="S252" s="136">
        <v>0</v>
      </c>
      <c r="T252" s="137">
        <f>S252*H252</f>
        <v>0</v>
      </c>
      <c r="AR252" s="138" t="s">
        <v>124</v>
      </c>
      <c r="AT252" s="138" t="s">
        <v>120</v>
      </c>
      <c r="AU252" s="138" t="s">
        <v>125</v>
      </c>
      <c r="AY252" s="13" t="s">
        <v>119</v>
      </c>
      <c r="BE252" s="139">
        <f>IF(N252="základná",J252,0)</f>
        <v>0</v>
      </c>
      <c r="BF252" s="139">
        <f>IF(N252="znížená",J252,0)</f>
        <v>0</v>
      </c>
      <c r="BG252" s="139">
        <f>IF(N252="zákl. prenesená",J252,0)</f>
        <v>0</v>
      </c>
      <c r="BH252" s="139">
        <f>IF(N252="zníž. prenesená",J252,0)</f>
        <v>0</v>
      </c>
      <c r="BI252" s="139">
        <f>IF(N252="nulová",J252,0)</f>
        <v>0</v>
      </c>
      <c r="BJ252" s="13" t="s">
        <v>125</v>
      </c>
      <c r="BK252" s="139">
        <f>ROUND(I252*H252,2)</f>
        <v>0</v>
      </c>
      <c r="BL252" s="13" t="s">
        <v>126</v>
      </c>
      <c r="BM252" s="138" t="s">
        <v>400</v>
      </c>
    </row>
    <row r="253" spans="2:65" s="1" customFormat="1" ht="29.25">
      <c r="B253" s="25"/>
      <c r="D253" s="140" t="s">
        <v>128</v>
      </c>
      <c r="F253" s="141" t="s">
        <v>401</v>
      </c>
      <c r="L253" s="25"/>
      <c r="M253" s="142"/>
      <c r="T253" s="52"/>
      <c r="AT253" s="13" t="s">
        <v>128</v>
      </c>
      <c r="AU253" s="13" t="s">
        <v>125</v>
      </c>
    </row>
    <row r="254" spans="2:65" s="1" customFormat="1" ht="16.5" customHeight="1">
      <c r="B254" s="125"/>
      <c r="C254" s="126" t="s">
        <v>402</v>
      </c>
      <c r="D254" s="126" t="s">
        <v>120</v>
      </c>
      <c r="E254" s="127" t="s">
        <v>403</v>
      </c>
      <c r="F254" s="128" t="s">
        <v>404</v>
      </c>
      <c r="G254" s="129" t="s">
        <v>123</v>
      </c>
      <c r="H254" s="130">
        <v>4</v>
      </c>
      <c r="I254" s="131"/>
      <c r="J254" s="131">
        <f>ROUND(I254*H254,2)</f>
        <v>0</v>
      </c>
      <c r="K254" s="132"/>
      <c r="L254" s="133"/>
      <c r="M254" s="134" t="s">
        <v>1</v>
      </c>
      <c r="N254" s="135" t="s">
        <v>35</v>
      </c>
      <c r="O254" s="136">
        <v>0</v>
      </c>
      <c r="P254" s="136">
        <f>O254*H254</f>
        <v>0</v>
      </c>
      <c r="Q254" s="136">
        <v>0.3</v>
      </c>
      <c r="R254" s="136">
        <f>Q254*H254</f>
        <v>1.2</v>
      </c>
      <c r="S254" s="136">
        <v>0</v>
      </c>
      <c r="T254" s="137">
        <f>S254*H254</f>
        <v>0</v>
      </c>
      <c r="AR254" s="138" t="s">
        <v>124</v>
      </c>
      <c r="AT254" s="138" t="s">
        <v>120</v>
      </c>
      <c r="AU254" s="138" t="s">
        <v>125</v>
      </c>
      <c r="AY254" s="13" t="s">
        <v>119</v>
      </c>
      <c r="BE254" s="139">
        <f>IF(N254="základná",J254,0)</f>
        <v>0</v>
      </c>
      <c r="BF254" s="139">
        <f>IF(N254="znížená",J254,0)</f>
        <v>0</v>
      </c>
      <c r="BG254" s="139">
        <f>IF(N254="zákl. prenesená",J254,0)</f>
        <v>0</v>
      </c>
      <c r="BH254" s="139">
        <f>IF(N254="zníž. prenesená",J254,0)</f>
        <v>0</v>
      </c>
      <c r="BI254" s="139">
        <f>IF(N254="nulová",J254,0)</f>
        <v>0</v>
      </c>
      <c r="BJ254" s="13" t="s">
        <v>125</v>
      </c>
      <c r="BK254" s="139">
        <f>ROUND(I254*H254,2)</f>
        <v>0</v>
      </c>
      <c r="BL254" s="13" t="s">
        <v>126</v>
      </c>
      <c r="BM254" s="138" t="s">
        <v>405</v>
      </c>
    </row>
    <row r="255" spans="2:65" s="1" customFormat="1" ht="29.25">
      <c r="B255" s="25"/>
      <c r="D255" s="140" t="s">
        <v>128</v>
      </c>
      <c r="F255" s="141" t="s">
        <v>406</v>
      </c>
      <c r="L255" s="25"/>
      <c r="M255" s="142"/>
      <c r="T255" s="52"/>
      <c r="AT255" s="13" t="s">
        <v>128</v>
      </c>
      <c r="AU255" s="13" t="s">
        <v>125</v>
      </c>
    </row>
    <row r="256" spans="2:65" s="1" customFormat="1" ht="16.5" customHeight="1">
      <c r="B256" s="125"/>
      <c r="C256" s="126" t="s">
        <v>407</v>
      </c>
      <c r="D256" s="126" t="s">
        <v>120</v>
      </c>
      <c r="E256" s="127" t="s">
        <v>408</v>
      </c>
      <c r="F256" s="128" t="s">
        <v>409</v>
      </c>
      <c r="G256" s="129" t="s">
        <v>123</v>
      </c>
      <c r="H256" s="130">
        <v>10</v>
      </c>
      <c r="I256" s="131"/>
      <c r="J256" s="131">
        <f>ROUND(I256*H256,2)</f>
        <v>0</v>
      </c>
      <c r="K256" s="132"/>
      <c r="L256" s="133"/>
      <c r="M256" s="134" t="s">
        <v>1</v>
      </c>
      <c r="N256" s="135" t="s">
        <v>35</v>
      </c>
      <c r="O256" s="136">
        <v>0</v>
      </c>
      <c r="P256" s="136">
        <f>O256*H256</f>
        <v>0</v>
      </c>
      <c r="Q256" s="136">
        <v>0.3</v>
      </c>
      <c r="R256" s="136">
        <f>Q256*H256</f>
        <v>3</v>
      </c>
      <c r="S256" s="136">
        <v>0</v>
      </c>
      <c r="T256" s="137">
        <f>S256*H256</f>
        <v>0</v>
      </c>
      <c r="AR256" s="138" t="s">
        <v>124</v>
      </c>
      <c r="AT256" s="138" t="s">
        <v>120</v>
      </c>
      <c r="AU256" s="138" t="s">
        <v>125</v>
      </c>
      <c r="AY256" s="13" t="s">
        <v>119</v>
      </c>
      <c r="BE256" s="139">
        <f>IF(N256="základná",J256,0)</f>
        <v>0</v>
      </c>
      <c r="BF256" s="139">
        <f>IF(N256="znížená",J256,0)</f>
        <v>0</v>
      </c>
      <c r="BG256" s="139">
        <f>IF(N256="zákl. prenesená",J256,0)</f>
        <v>0</v>
      </c>
      <c r="BH256" s="139">
        <f>IF(N256="zníž. prenesená",J256,0)</f>
        <v>0</v>
      </c>
      <c r="BI256" s="139">
        <f>IF(N256="nulová",J256,0)</f>
        <v>0</v>
      </c>
      <c r="BJ256" s="13" t="s">
        <v>125</v>
      </c>
      <c r="BK256" s="139">
        <f>ROUND(I256*H256,2)</f>
        <v>0</v>
      </c>
      <c r="BL256" s="13" t="s">
        <v>126</v>
      </c>
      <c r="BM256" s="138" t="s">
        <v>410</v>
      </c>
    </row>
    <row r="257" spans="2:65" s="1" customFormat="1" ht="29.25">
      <c r="B257" s="25"/>
      <c r="D257" s="140" t="s">
        <v>128</v>
      </c>
      <c r="F257" s="141" t="s">
        <v>411</v>
      </c>
      <c r="L257" s="25"/>
      <c r="M257" s="142"/>
      <c r="T257" s="52"/>
      <c r="AT257" s="13" t="s">
        <v>128</v>
      </c>
      <c r="AU257" s="13" t="s">
        <v>125</v>
      </c>
    </row>
    <row r="258" spans="2:65" s="1" customFormat="1" ht="16.5" customHeight="1">
      <c r="B258" s="125"/>
      <c r="C258" s="126" t="s">
        <v>412</v>
      </c>
      <c r="D258" s="126" t="s">
        <v>120</v>
      </c>
      <c r="E258" s="127" t="s">
        <v>413</v>
      </c>
      <c r="F258" s="128" t="s">
        <v>414</v>
      </c>
      <c r="G258" s="129" t="s">
        <v>123</v>
      </c>
      <c r="H258" s="130">
        <v>4</v>
      </c>
      <c r="I258" s="131"/>
      <c r="J258" s="131">
        <f>ROUND(I258*H258,2)</f>
        <v>0</v>
      </c>
      <c r="K258" s="132"/>
      <c r="L258" s="133"/>
      <c r="M258" s="134" t="s">
        <v>1</v>
      </c>
      <c r="N258" s="135" t="s">
        <v>35</v>
      </c>
      <c r="O258" s="136">
        <v>0</v>
      </c>
      <c r="P258" s="136">
        <f>O258*H258</f>
        <v>0</v>
      </c>
      <c r="Q258" s="136">
        <v>0.44600000000000001</v>
      </c>
      <c r="R258" s="136">
        <f>Q258*H258</f>
        <v>1.784</v>
      </c>
      <c r="S258" s="136">
        <v>0</v>
      </c>
      <c r="T258" s="137">
        <f>S258*H258</f>
        <v>0</v>
      </c>
      <c r="AR258" s="138" t="s">
        <v>124</v>
      </c>
      <c r="AT258" s="138" t="s">
        <v>120</v>
      </c>
      <c r="AU258" s="138" t="s">
        <v>125</v>
      </c>
      <c r="AY258" s="13" t="s">
        <v>119</v>
      </c>
      <c r="BE258" s="139">
        <f>IF(N258="základná",J258,0)</f>
        <v>0</v>
      </c>
      <c r="BF258" s="139">
        <f>IF(N258="znížená",J258,0)</f>
        <v>0</v>
      </c>
      <c r="BG258" s="139">
        <f>IF(N258="zákl. prenesená",J258,0)</f>
        <v>0</v>
      </c>
      <c r="BH258" s="139">
        <f>IF(N258="zníž. prenesená",J258,0)</f>
        <v>0</v>
      </c>
      <c r="BI258" s="139">
        <f>IF(N258="nulová",J258,0)</f>
        <v>0</v>
      </c>
      <c r="BJ258" s="13" t="s">
        <v>125</v>
      </c>
      <c r="BK258" s="139">
        <f>ROUND(I258*H258,2)</f>
        <v>0</v>
      </c>
      <c r="BL258" s="13" t="s">
        <v>126</v>
      </c>
      <c r="BM258" s="138" t="s">
        <v>415</v>
      </c>
    </row>
    <row r="259" spans="2:65" s="1" customFormat="1" ht="29.25">
      <c r="B259" s="25"/>
      <c r="D259" s="140" t="s">
        <v>128</v>
      </c>
      <c r="F259" s="141" t="s">
        <v>416</v>
      </c>
      <c r="L259" s="25"/>
      <c r="M259" s="142"/>
      <c r="T259" s="52"/>
      <c r="AT259" s="13" t="s">
        <v>128</v>
      </c>
      <c r="AU259" s="13" t="s">
        <v>125</v>
      </c>
    </row>
    <row r="260" spans="2:65" s="1" customFormat="1" ht="16.5" customHeight="1">
      <c r="B260" s="125"/>
      <c r="C260" s="126" t="s">
        <v>417</v>
      </c>
      <c r="D260" s="126" t="s">
        <v>120</v>
      </c>
      <c r="E260" s="127" t="s">
        <v>418</v>
      </c>
      <c r="F260" s="128" t="s">
        <v>419</v>
      </c>
      <c r="G260" s="129" t="s">
        <v>123</v>
      </c>
      <c r="H260" s="130">
        <v>2</v>
      </c>
      <c r="I260" s="131"/>
      <c r="J260" s="131">
        <f>ROUND(I260*H260,2)</f>
        <v>0</v>
      </c>
      <c r="K260" s="132"/>
      <c r="L260" s="133"/>
      <c r="M260" s="134" t="s">
        <v>1</v>
      </c>
      <c r="N260" s="135" t="s">
        <v>35</v>
      </c>
      <c r="O260" s="136">
        <v>0</v>
      </c>
      <c r="P260" s="136">
        <f>O260*H260</f>
        <v>0</v>
      </c>
      <c r="Q260" s="136">
        <v>0.48399999999999999</v>
      </c>
      <c r="R260" s="136">
        <f>Q260*H260</f>
        <v>0.96799999999999997</v>
      </c>
      <c r="S260" s="136">
        <v>0</v>
      </c>
      <c r="T260" s="137">
        <f>S260*H260</f>
        <v>0</v>
      </c>
      <c r="AR260" s="138" t="s">
        <v>124</v>
      </c>
      <c r="AT260" s="138" t="s">
        <v>120</v>
      </c>
      <c r="AU260" s="138" t="s">
        <v>125</v>
      </c>
      <c r="AY260" s="13" t="s">
        <v>119</v>
      </c>
      <c r="BE260" s="139">
        <f>IF(N260="základná",J260,0)</f>
        <v>0</v>
      </c>
      <c r="BF260" s="139">
        <f>IF(N260="znížená",J260,0)</f>
        <v>0</v>
      </c>
      <c r="BG260" s="139">
        <f>IF(N260="zákl. prenesená",J260,0)</f>
        <v>0</v>
      </c>
      <c r="BH260" s="139">
        <f>IF(N260="zníž. prenesená",J260,0)</f>
        <v>0</v>
      </c>
      <c r="BI260" s="139">
        <f>IF(N260="nulová",J260,0)</f>
        <v>0</v>
      </c>
      <c r="BJ260" s="13" t="s">
        <v>125</v>
      </c>
      <c r="BK260" s="139">
        <f>ROUND(I260*H260,2)</f>
        <v>0</v>
      </c>
      <c r="BL260" s="13" t="s">
        <v>126</v>
      </c>
      <c r="BM260" s="138" t="s">
        <v>420</v>
      </c>
    </row>
    <row r="261" spans="2:65" s="1" customFormat="1" ht="29.25">
      <c r="B261" s="25"/>
      <c r="D261" s="140" t="s">
        <v>128</v>
      </c>
      <c r="F261" s="141" t="s">
        <v>421</v>
      </c>
      <c r="L261" s="25"/>
      <c r="M261" s="142"/>
      <c r="T261" s="52"/>
      <c r="AT261" s="13" t="s">
        <v>128</v>
      </c>
      <c r="AU261" s="13" t="s">
        <v>125</v>
      </c>
    </row>
    <row r="262" spans="2:65" s="1" customFormat="1" ht="16.5" customHeight="1">
      <c r="B262" s="125"/>
      <c r="C262" s="126" t="s">
        <v>422</v>
      </c>
      <c r="D262" s="126" t="s">
        <v>120</v>
      </c>
      <c r="E262" s="127" t="s">
        <v>423</v>
      </c>
      <c r="F262" s="128" t="s">
        <v>424</v>
      </c>
      <c r="G262" s="129" t="s">
        <v>123</v>
      </c>
      <c r="H262" s="130">
        <v>6</v>
      </c>
      <c r="I262" s="131"/>
      <c r="J262" s="131">
        <f>ROUND(I262*H262,2)</f>
        <v>0</v>
      </c>
      <c r="K262" s="132"/>
      <c r="L262" s="133"/>
      <c r="M262" s="134" t="s">
        <v>1</v>
      </c>
      <c r="N262" s="135" t="s">
        <v>35</v>
      </c>
      <c r="O262" s="136">
        <v>0</v>
      </c>
      <c r="P262" s="136">
        <f>O262*H262</f>
        <v>0</v>
      </c>
      <c r="Q262" s="136">
        <v>0.56000000000000005</v>
      </c>
      <c r="R262" s="136">
        <f>Q262*H262</f>
        <v>3.3600000000000003</v>
      </c>
      <c r="S262" s="136">
        <v>0</v>
      </c>
      <c r="T262" s="137">
        <f>S262*H262</f>
        <v>0</v>
      </c>
      <c r="AR262" s="138" t="s">
        <v>124</v>
      </c>
      <c r="AT262" s="138" t="s">
        <v>120</v>
      </c>
      <c r="AU262" s="138" t="s">
        <v>125</v>
      </c>
      <c r="AY262" s="13" t="s">
        <v>119</v>
      </c>
      <c r="BE262" s="139">
        <f>IF(N262="základná",J262,0)</f>
        <v>0</v>
      </c>
      <c r="BF262" s="139">
        <f>IF(N262="znížená",J262,0)</f>
        <v>0</v>
      </c>
      <c r="BG262" s="139">
        <f>IF(N262="zákl. prenesená",J262,0)</f>
        <v>0</v>
      </c>
      <c r="BH262" s="139">
        <f>IF(N262="zníž. prenesená",J262,0)</f>
        <v>0</v>
      </c>
      <c r="BI262" s="139">
        <f>IF(N262="nulová",J262,0)</f>
        <v>0</v>
      </c>
      <c r="BJ262" s="13" t="s">
        <v>125</v>
      </c>
      <c r="BK262" s="139">
        <f>ROUND(I262*H262,2)</f>
        <v>0</v>
      </c>
      <c r="BL262" s="13" t="s">
        <v>126</v>
      </c>
      <c r="BM262" s="138" t="s">
        <v>425</v>
      </c>
    </row>
    <row r="263" spans="2:65" s="1" customFormat="1" ht="29.25">
      <c r="B263" s="25"/>
      <c r="D263" s="140" t="s">
        <v>128</v>
      </c>
      <c r="F263" s="141" t="s">
        <v>426</v>
      </c>
      <c r="L263" s="25"/>
      <c r="M263" s="142"/>
      <c r="T263" s="52"/>
      <c r="AT263" s="13" t="s">
        <v>128</v>
      </c>
      <c r="AU263" s="13" t="s">
        <v>125</v>
      </c>
    </row>
    <row r="264" spans="2:65" s="1" customFormat="1" ht="16.5" customHeight="1">
      <c r="B264" s="125"/>
      <c r="C264" s="126" t="s">
        <v>427</v>
      </c>
      <c r="D264" s="126" t="s">
        <v>120</v>
      </c>
      <c r="E264" s="127" t="s">
        <v>428</v>
      </c>
      <c r="F264" s="128" t="s">
        <v>429</v>
      </c>
      <c r="G264" s="129" t="s">
        <v>123</v>
      </c>
      <c r="H264" s="130">
        <v>6</v>
      </c>
      <c r="I264" s="131"/>
      <c r="J264" s="131">
        <f>ROUND(I264*H264,2)</f>
        <v>0</v>
      </c>
      <c r="K264" s="132"/>
      <c r="L264" s="133"/>
      <c r="M264" s="134" t="s">
        <v>1</v>
      </c>
      <c r="N264" s="135" t="s">
        <v>35</v>
      </c>
      <c r="O264" s="136">
        <v>0</v>
      </c>
      <c r="P264" s="136">
        <f>O264*H264</f>
        <v>0</v>
      </c>
      <c r="Q264" s="136">
        <v>0.57999999999999996</v>
      </c>
      <c r="R264" s="136">
        <f>Q264*H264</f>
        <v>3.4799999999999995</v>
      </c>
      <c r="S264" s="136">
        <v>0</v>
      </c>
      <c r="T264" s="137">
        <f>S264*H264</f>
        <v>0</v>
      </c>
      <c r="AR264" s="138" t="s">
        <v>124</v>
      </c>
      <c r="AT264" s="138" t="s">
        <v>120</v>
      </c>
      <c r="AU264" s="138" t="s">
        <v>125</v>
      </c>
      <c r="AY264" s="13" t="s">
        <v>119</v>
      </c>
      <c r="BE264" s="139">
        <f>IF(N264="základná",J264,0)</f>
        <v>0</v>
      </c>
      <c r="BF264" s="139">
        <f>IF(N264="znížená",J264,0)</f>
        <v>0</v>
      </c>
      <c r="BG264" s="139">
        <f>IF(N264="zákl. prenesená",J264,0)</f>
        <v>0</v>
      </c>
      <c r="BH264" s="139">
        <f>IF(N264="zníž. prenesená",J264,0)</f>
        <v>0</v>
      </c>
      <c r="BI264" s="139">
        <f>IF(N264="nulová",J264,0)</f>
        <v>0</v>
      </c>
      <c r="BJ264" s="13" t="s">
        <v>125</v>
      </c>
      <c r="BK264" s="139">
        <f>ROUND(I264*H264,2)</f>
        <v>0</v>
      </c>
      <c r="BL264" s="13" t="s">
        <v>126</v>
      </c>
      <c r="BM264" s="138" t="s">
        <v>430</v>
      </c>
    </row>
    <row r="265" spans="2:65" s="1" customFormat="1" ht="29.25">
      <c r="B265" s="25"/>
      <c r="D265" s="140" t="s">
        <v>128</v>
      </c>
      <c r="F265" s="141" t="s">
        <v>431</v>
      </c>
      <c r="L265" s="25"/>
      <c r="M265" s="142"/>
      <c r="T265" s="52"/>
      <c r="AT265" s="13" t="s">
        <v>128</v>
      </c>
      <c r="AU265" s="13" t="s">
        <v>125</v>
      </c>
    </row>
    <row r="266" spans="2:65" s="1" customFormat="1" ht="16.5" customHeight="1">
      <c r="B266" s="125"/>
      <c r="C266" s="126" t="s">
        <v>432</v>
      </c>
      <c r="D266" s="126" t="s">
        <v>120</v>
      </c>
      <c r="E266" s="127" t="s">
        <v>433</v>
      </c>
      <c r="F266" s="128" t="s">
        <v>434</v>
      </c>
      <c r="G266" s="129" t="s">
        <v>123</v>
      </c>
      <c r="H266" s="130">
        <v>2</v>
      </c>
      <c r="I266" s="131"/>
      <c r="J266" s="131">
        <f>ROUND(I266*H266,2)</f>
        <v>0</v>
      </c>
      <c r="K266" s="132"/>
      <c r="L266" s="133"/>
      <c r="M266" s="134" t="s">
        <v>1</v>
      </c>
      <c r="N266" s="135" t="s">
        <v>35</v>
      </c>
      <c r="O266" s="136">
        <v>0</v>
      </c>
      <c r="P266" s="136">
        <f>O266*H266</f>
        <v>0</v>
      </c>
      <c r="Q266" s="136">
        <v>0.57499999999999996</v>
      </c>
      <c r="R266" s="136">
        <f>Q266*H266</f>
        <v>1.1499999999999999</v>
      </c>
      <c r="S266" s="136">
        <v>0</v>
      </c>
      <c r="T266" s="137">
        <f>S266*H266</f>
        <v>0</v>
      </c>
      <c r="AR266" s="138" t="s">
        <v>124</v>
      </c>
      <c r="AT266" s="138" t="s">
        <v>120</v>
      </c>
      <c r="AU266" s="138" t="s">
        <v>125</v>
      </c>
      <c r="AY266" s="13" t="s">
        <v>119</v>
      </c>
      <c r="BE266" s="139">
        <f>IF(N266="základná",J266,0)</f>
        <v>0</v>
      </c>
      <c r="BF266" s="139">
        <f>IF(N266="znížená",J266,0)</f>
        <v>0</v>
      </c>
      <c r="BG266" s="139">
        <f>IF(N266="zákl. prenesená",J266,0)</f>
        <v>0</v>
      </c>
      <c r="BH266" s="139">
        <f>IF(N266="zníž. prenesená",J266,0)</f>
        <v>0</v>
      </c>
      <c r="BI266" s="139">
        <f>IF(N266="nulová",J266,0)</f>
        <v>0</v>
      </c>
      <c r="BJ266" s="13" t="s">
        <v>125</v>
      </c>
      <c r="BK266" s="139">
        <f>ROUND(I266*H266,2)</f>
        <v>0</v>
      </c>
      <c r="BL266" s="13" t="s">
        <v>126</v>
      </c>
      <c r="BM266" s="138" t="s">
        <v>435</v>
      </c>
    </row>
    <row r="267" spans="2:65" s="1" customFormat="1" ht="29.25">
      <c r="B267" s="25"/>
      <c r="D267" s="140" t="s">
        <v>128</v>
      </c>
      <c r="F267" s="141" t="s">
        <v>436</v>
      </c>
      <c r="L267" s="25"/>
      <c r="M267" s="142"/>
      <c r="T267" s="52"/>
      <c r="AT267" s="13" t="s">
        <v>128</v>
      </c>
      <c r="AU267" s="13" t="s">
        <v>125</v>
      </c>
    </row>
    <row r="268" spans="2:65" s="1" customFormat="1" ht="16.5" customHeight="1">
      <c r="B268" s="125"/>
      <c r="C268" s="126" t="s">
        <v>437</v>
      </c>
      <c r="D268" s="126" t="s">
        <v>120</v>
      </c>
      <c r="E268" s="127" t="s">
        <v>438</v>
      </c>
      <c r="F268" s="128" t="s">
        <v>439</v>
      </c>
      <c r="G268" s="129" t="s">
        <v>123</v>
      </c>
      <c r="H268" s="130">
        <v>1</v>
      </c>
      <c r="I268" s="131"/>
      <c r="J268" s="131">
        <f>ROUND(I268*H268,2)</f>
        <v>0</v>
      </c>
      <c r="K268" s="132"/>
      <c r="L268" s="133"/>
      <c r="M268" s="134" t="s">
        <v>1</v>
      </c>
      <c r="N268" s="135" t="s">
        <v>35</v>
      </c>
      <c r="O268" s="136">
        <v>0</v>
      </c>
      <c r="P268" s="136">
        <f>O268*H268</f>
        <v>0</v>
      </c>
      <c r="Q268" s="136">
        <v>0.57999999999999996</v>
      </c>
      <c r="R268" s="136">
        <f>Q268*H268</f>
        <v>0.57999999999999996</v>
      </c>
      <c r="S268" s="136">
        <v>0</v>
      </c>
      <c r="T268" s="137">
        <f>S268*H268</f>
        <v>0</v>
      </c>
      <c r="AR268" s="138" t="s">
        <v>124</v>
      </c>
      <c r="AT268" s="138" t="s">
        <v>120</v>
      </c>
      <c r="AU268" s="138" t="s">
        <v>125</v>
      </c>
      <c r="AY268" s="13" t="s">
        <v>119</v>
      </c>
      <c r="BE268" s="139">
        <f>IF(N268="základná",J268,0)</f>
        <v>0</v>
      </c>
      <c r="BF268" s="139">
        <f>IF(N268="znížená",J268,0)</f>
        <v>0</v>
      </c>
      <c r="BG268" s="139">
        <f>IF(N268="zákl. prenesená",J268,0)</f>
        <v>0</v>
      </c>
      <c r="BH268" s="139">
        <f>IF(N268="zníž. prenesená",J268,0)</f>
        <v>0</v>
      </c>
      <c r="BI268" s="139">
        <f>IF(N268="nulová",J268,0)</f>
        <v>0</v>
      </c>
      <c r="BJ268" s="13" t="s">
        <v>125</v>
      </c>
      <c r="BK268" s="139">
        <f>ROUND(I268*H268,2)</f>
        <v>0</v>
      </c>
      <c r="BL268" s="13" t="s">
        <v>126</v>
      </c>
      <c r="BM268" s="138" t="s">
        <v>440</v>
      </c>
    </row>
    <row r="269" spans="2:65" s="1" customFormat="1" ht="29.25">
      <c r="B269" s="25"/>
      <c r="D269" s="140" t="s">
        <v>128</v>
      </c>
      <c r="F269" s="141" t="s">
        <v>441</v>
      </c>
      <c r="L269" s="25"/>
      <c r="M269" s="142"/>
      <c r="T269" s="52"/>
      <c r="AT269" s="13" t="s">
        <v>128</v>
      </c>
      <c r="AU269" s="13" t="s">
        <v>125</v>
      </c>
    </row>
    <row r="270" spans="2:65" s="1" customFormat="1" ht="16.5" customHeight="1">
      <c r="B270" s="125"/>
      <c r="C270" s="126" t="s">
        <v>442</v>
      </c>
      <c r="D270" s="126" t="s">
        <v>120</v>
      </c>
      <c r="E270" s="127" t="s">
        <v>443</v>
      </c>
      <c r="F270" s="128" t="s">
        <v>444</v>
      </c>
      <c r="G270" s="129" t="s">
        <v>123</v>
      </c>
      <c r="H270" s="130">
        <v>29</v>
      </c>
      <c r="I270" s="131"/>
      <c r="J270" s="131">
        <f>ROUND(I270*H270,2)</f>
        <v>0</v>
      </c>
      <c r="K270" s="132"/>
      <c r="L270" s="133"/>
      <c r="M270" s="134" t="s">
        <v>1</v>
      </c>
      <c r="N270" s="135" t="s">
        <v>35</v>
      </c>
      <c r="O270" s="136">
        <v>0</v>
      </c>
      <c r="P270" s="136">
        <f>O270*H270</f>
        <v>0</v>
      </c>
      <c r="Q270" s="136">
        <v>0.26500000000000001</v>
      </c>
      <c r="R270" s="136">
        <f>Q270*H270</f>
        <v>7.6850000000000005</v>
      </c>
      <c r="S270" s="136">
        <v>0</v>
      </c>
      <c r="T270" s="137">
        <f>S270*H270</f>
        <v>0</v>
      </c>
      <c r="AR270" s="138" t="s">
        <v>124</v>
      </c>
      <c r="AT270" s="138" t="s">
        <v>120</v>
      </c>
      <c r="AU270" s="138" t="s">
        <v>125</v>
      </c>
      <c r="AY270" s="13" t="s">
        <v>119</v>
      </c>
      <c r="BE270" s="139">
        <f>IF(N270="základná",J270,0)</f>
        <v>0</v>
      </c>
      <c r="BF270" s="139">
        <f>IF(N270="znížená",J270,0)</f>
        <v>0</v>
      </c>
      <c r="BG270" s="139">
        <f>IF(N270="zákl. prenesená",J270,0)</f>
        <v>0</v>
      </c>
      <c r="BH270" s="139">
        <f>IF(N270="zníž. prenesená",J270,0)</f>
        <v>0</v>
      </c>
      <c r="BI270" s="139">
        <f>IF(N270="nulová",J270,0)</f>
        <v>0</v>
      </c>
      <c r="BJ270" s="13" t="s">
        <v>125</v>
      </c>
      <c r="BK270" s="139">
        <f>ROUND(I270*H270,2)</f>
        <v>0</v>
      </c>
      <c r="BL270" s="13" t="s">
        <v>126</v>
      </c>
      <c r="BM270" s="138" t="s">
        <v>445</v>
      </c>
    </row>
    <row r="271" spans="2:65" s="1" customFormat="1" ht="19.5">
      <c r="B271" s="25"/>
      <c r="D271" s="140" t="s">
        <v>128</v>
      </c>
      <c r="F271" s="141" t="s">
        <v>446</v>
      </c>
      <c r="L271" s="25"/>
      <c r="M271" s="142"/>
      <c r="T271" s="52"/>
      <c r="AT271" s="13" t="s">
        <v>128</v>
      </c>
      <c r="AU271" s="13" t="s">
        <v>125</v>
      </c>
    </row>
    <row r="272" spans="2:65" s="1" customFormat="1" ht="24.2" customHeight="1">
      <c r="B272" s="125"/>
      <c r="C272" s="126" t="s">
        <v>447</v>
      </c>
      <c r="D272" s="126" t="s">
        <v>120</v>
      </c>
      <c r="E272" s="127" t="s">
        <v>448</v>
      </c>
      <c r="F272" s="128" t="s">
        <v>449</v>
      </c>
      <c r="G272" s="129" t="s">
        <v>123</v>
      </c>
      <c r="H272" s="130">
        <v>1</v>
      </c>
      <c r="I272" s="131"/>
      <c r="J272" s="131">
        <f>ROUND(I272*H272,2)</f>
        <v>0</v>
      </c>
      <c r="K272" s="132"/>
      <c r="L272" s="133"/>
      <c r="M272" s="134" t="s">
        <v>1</v>
      </c>
      <c r="N272" s="135" t="s">
        <v>35</v>
      </c>
      <c r="O272" s="136">
        <v>0</v>
      </c>
      <c r="P272" s="136">
        <f>O272*H272</f>
        <v>0</v>
      </c>
      <c r="Q272" s="136">
        <v>0.26600000000000001</v>
      </c>
      <c r="R272" s="136">
        <f>Q272*H272</f>
        <v>0.26600000000000001</v>
      </c>
      <c r="S272" s="136">
        <v>0</v>
      </c>
      <c r="T272" s="137">
        <f>S272*H272</f>
        <v>0</v>
      </c>
      <c r="AR272" s="138" t="s">
        <v>124</v>
      </c>
      <c r="AT272" s="138" t="s">
        <v>120</v>
      </c>
      <c r="AU272" s="138" t="s">
        <v>125</v>
      </c>
      <c r="AY272" s="13" t="s">
        <v>119</v>
      </c>
      <c r="BE272" s="139">
        <f>IF(N272="základná",J272,0)</f>
        <v>0</v>
      </c>
      <c r="BF272" s="139">
        <f>IF(N272="znížená",J272,0)</f>
        <v>0</v>
      </c>
      <c r="BG272" s="139">
        <f>IF(N272="zákl. prenesená",J272,0)</f>
        <v>0</v>
      </c>
      <c r="BH272" s="139">
        <f>IF(N272="zníž. prenesená",J272,0)</f>
        <v>0</v>
      </c>
      <c r="BI272" s="139">
        <f>IF(N272="nulová",J272,0)</f>
        <v>0</v>
      </c>
      <c r="BJ272" s="13" t="s">
        <v>125</v>
      </c>
      <c r="BK272" s="139">
        <f>ROUND(I272*H272,2)</f>
        <v>0</v>
      </c>
      <c r="BL272" s="13" t="s">
        <v>126</v>
      </c>
      <c r="BM272" s="138" t="s">
        <v>450</v>
      </c>
    </row>
    <row r="273" spans="2:65" s="1" customFormat="1" ht="29.25">
      <c r="B273" s="25"/>
      <c r="D273" s="140" t="s">
        <v>128</v>
      </c>
      <c r="F273" s="141" t="s">
        <v>451</v>
      </c>
      <c r="L273" s="25"/>
      <c r="M273" s="142"/>
      <c r="T273" s="52"/>
      <c r="AT273" s="13" t="s">
        <v>128</v>
      </c>
      <c r="AU273" s="13" t="s">
        <v>125</v>
      </c>
    </row>
    <row r="274" spans="2:65" s="1" customFormat="1" ht="24.2" customHeight="1">
      <c r="B274" s="125"/>
      <c r="C274" s="126" t="s">
        <v>452</v>
      </c>
      <c r="D274" s="126" t="s">
        <v>120</v>
      </c>
      <c r="E274" s="127" t="s">
        <v>453</v>
      </c>
      <c r="F274" s="128" t="s">
        <v>454</v>
      </c>
      <c r="G274" s="129" t="s">
        <v>123</v>
      </c>
      <c r="H274" s="130">
        <v>1</v>
      </c>
      <c r="I274" s="131"/>
      <c r="J274" s="131">
        <f>ROUND(I274*H274,2)</f>
        <v>0</v>
      </c>
      <c r="K274" s="132"/>
      <c r="L274" s="133"/>
      <c r="M274" s="134" t="s">
        <v>1</v>
      </c>
      <c r="N274" s="135" t="s">
        <v>35</v>
      </c>
      <c r="O274" s="136">
        <v>0</v>
      </c>
      <c r="P274" s="136">
        <f>O274*H274</f>
        <v>0</v>
      </c>
      <c r="Q274" s="136">
        <v>0.26600000000000001</v>
      </c>
      <c r="R274" s="136">
        <f>Q274*H274</f>
        <v>0.26600000000000001</v>
      </c>
      <c r="S274" s="136">
        <v>0</v>
      </c>
      <c r="T274" s="137">
        <f>S274*H274</f>
        <v>0</v>
      </c>
      <c r="AR274" s="138" t="s">
        <v>124</v>
      </c>
      <c r="AT274" s="138" t="s">
        <v>120</v>
      </c>
      <c r="AU274" s="138" t="s">
        <v>125</v>
      </c>
      <c r="AY274" s="13" t="s">
        <v>119</v>
      </c>
      <c r="BE274" s="139">
        <f>IF(N274="základná",J274,0)</f>
        <v>0</v>
      </c>
      <c r="BF274" s="139">
        <f>IF(N274="znížená",J274,0)</f>
        <v>0</v>
      </c>
      <c r="BG274" s="139">
        <f>IF(N274="zákl. prenesená",J274,0)</f>
        <v>0</v>
      </c>
      <c r="BH274" s="139">
        <f>IF(N274="zníž. prenesená",J274,0)</f>
        <v>0</v>
      </c>
      <c r="BI274" s="139">
        <f>IF(N274="nulová",J274,0)</f>
        <v>0</v>
      </c>
      <c r="BJ274" s="13" t="s">
        <v>125</v>
      </c>
      <c r="BK274" s="139">
        <f>ROUND(I274*H274,2)</f>
        <v>0</v>
      </c>
      <c r="BL274" s="13" t="s">
        <v>126</v>
      </c>
      <c r="BM274" s="138" t="s">
        <v>455</v>
      </c>
    </row>
    <row r="275" spans="2:65" s="1" customFormat="1" ht="29.25">
      <c r="B275" s="25"/>
      <c r="D275" s="140" t="s">
        <v>128</v>
      </c>
      <c r="F275" s="141" t="s">
        <v>456</v>
      </c>
      <c r="L275" s="25"/>
      <c r="M275" s="142"/>
      <c r="T275" s="52"/>
      <c r="AT275" s="13" t="s">
        <v>128</v>
      </c>
      <c r="AU275" s="13" t="s">
        <v>125</v>
      </c>
    </row>
    <row r="276" spans="2:65" s="1" customFormat="1" ht="24.2" customHeight="1">
      <c r="B276" s="125"/>
      <c r="C276" s="126" t="s">
        <v>457</v>
      </c>
      <c r="D276" s="126" t="s">
        <v>120</v>
      </c>
      <c r="E276" s="127" t="s">
        <v>458</v>
      </c>
      <c r="F276" s="128" t="s">
        <v>459</v>
      </c>
      <c r="G276" s="129" t="s">
        <v>123</v>
      </c>
      <c r="H276" s="130">
        <v>1</v>
      </c>
      <c r="I276" s="131"/>
      <c r="J276" s="131">
        <f>ROUND(I276*H276,2)</f>
        <v>0</v>
      </c>
      <c r="K276" s="132"/>
      <c r="L276" s="133"/>
      <c r="M276" s="134" t="s">
        <v>1</v>
      </c>
      <c r="N276" s="135" t="s">
        <v>35</v>
      </c>
      <c r="O276" s="136">
        <v>0</v>
      </c>
      <c r="P276" s="136">
        <f>O276*H276</f>
        <v>0</v>
      </c>
      <c r="Q276" s="136">
        <v>0.26600000000000001</v>
      </c>
      <c r="R276" s="136">
        <f>Q276*H276</f>
        <v>0.26600000000000001</v>
      </c>
      <c r="S276" s="136">
        <v>0</v>
      </c>
      <c r="T276" s="137">
        <f>S276*H276</f>
        <v>0</v>
      </c>
      <c r="AR276" s="138" t="s">
        <v>124</v>
      </c>
      <c r="AT276" s="138" t="s">
        <v>120</v>
      </c>
      <c r="AU276" s="138" t="s">
        <v>125</v>
      </c>
      <c r="AY276" s="13" t="s">
        <v>119</v>
      </c>
      <c r="BE276" s="139">
        <f>IF(N276="základná",J276,0)</f>
        <v>0</v>
      </c>
      <c r="BF276" s="139">
        <f>IF(N276="znížená",J276,0)</f>
        <v>0</v>
      </c>
      <c r="BG276" s="139">
        <f>IF(N276="zákl. prenesená",J276,0)</f>
        <v>0</v>
      </c>
      <c r="BH276" s="139">
        <f>IF(N276="zníž. prenesená",J276,0)</f>
        <v>0</v>
      </c>
      <c r="BI276" s="139">
        <f>IF(N276="nulová",J276,0)</f>
        <v>0</v>
      </c>
      <c r="BJ276" s="13" t="s">
        <v>125</v>
      </c>
      <c r="BK276" s="139">
        <f>ROUND(I276*H276,2)</f>
        <v>0</v>
      </c>
      <c r="BL276" s="13" t="s">
        <v>126</v>
      </c>
      <c r="BM276" s="138" t="s">
        <v>460</v>
      </c>
    </row>
    <row r="277" spans="2:65" s="1" customFormat="1" ht="29.25">
      <c r="B277" s="25"/>
      <c r="D277" s="140" t="s">
        <v>128</v>
      </c>
      <c r="F277" s="141" t="s">
        <v>461</v>
      </c>
      <c r="L277" s="25"/>
      <c r="M277" s="142"/>
      <c r="T277" s="52"/>
      <c r="AT277" s="13" t="s">
        <v>128</v>
      </c>
      <c r="AU277" s="13" t="s">
        <v>125</v>
      </c>
    </row>
    <row r="278" spans="2:65" s="1" customFormat="1" ht="24.2" customHeight="1">
      <c r="B278" s="125"/>
      <c r="C278" s="126" t="s">
        <v>462</v>
      </c>
      <c r="D278" s="126" t="s">
        <v>120</v>
      </c>
      <c r="E278" s="127" t="s">
        <v>463</v>
      </c>
      <c r="F278" s="128" t="s">
        <v>464</v>
      </c>
      <c r="G278" s="129" t="s">
        <v>123</v>
      </c>
      <c r="H278" s="130">
        <v>1</v>
      </c>
      <c r="I278" s="131"/>
      <c r="J278" s="131">
        <f>ROUND(I278*H278,2)</f>
        <v>0</v>
      </c>
      <c r="K278" s="132"/>
      <c r="L278" s="133"/>
      <c r="M278" s="134" t="s">
        <v>1</v>
      </c>
      <c r="N278" s="135" t="s">
        <v>35</v>
      </c>
      <c r="O278" s="136">
        <v>0</v>
      </c>
      <c r="P278" s="136">
        <f>O278*H278</f>
        <v>0</v>
      </c>
      <c r="Q278" s="136">
        <v>0.26600000000000001</v>
      </c>
      <c r="R278" s="136">
        <f>Q278*H278</f>
        <v>0.26600000000000001</v>
      </c>
      <c r="S278" s="136">
        <v>0</v>
      </c>
      <c r="T278" s="137">
        <f>S278*H278</f>
        <v>0</v>
      </c>
      <c r="AR278" s="138" t="s">
        <v>124</v>
      </c>
      <c r="AT278" s="138" t="s">
        <v>120</v>
      </c>
      <c r="AU278" s="138" t="s">
        <v>125</v>
      </c>
      <c r="AY278" s="13" t="s">
        <v>119</v>
      </c>
      <c r="BE278" s="139">
        <f>IF(N278="základná",J278,0)</f>
        <v>0</v>
      </c>
      <c r="BF278" s="139">
        <f>IF(N278="znížená",J278,0)</f>
        <v>0</v>
      </c>
      <c r="BG278" s="139">
        <f>IF(N278="zákl. prenesená",J278,0)</f>
        <v>0</v>
      </c>
      <c r="BH278" s="139">
        <f>IF(N278="zníž. prenesená",J278,0)</f>
        <v>0</v>
      </c>
      <c r="BI278" s="139">
        <f>IF(N278="nulová",J278,0)</f>
        <v>0</v>
      </c>
      <c r="BJ278" s="13" t="s">
        <v>125</v>
      </c>
      <c r="BK278" s="139">
        <f>ROUND(I278*H278,2)</f>
        <v>0</v>
      </c>
      <c r="BL278" s="13" t="s">
        <v>126</v>
      </c>
      <c r="BM278" s="138" t="s">
        <v>465</v>
      </c>
    </row>
    <row r="279" spans="2:65" s="1" customFormat="1" ht="29.25">
      <c r="B279" s="25"/>
      <c r="D279" s="140" t="s">
        <v>128</v>
      </c>
      <c r="F279" s="141" t="s">
        <v>466</v>
      </c>
      <c r="L279" s="25"/>
      <c r="M279" s="142"/>
      <c r="T279" s="52"/>
      <c r="AT279" s="13" t="s">
        <v>128</v>
      </c>
      <c r="AU279" s="13" t="s">
        <v>125</v>
      </c>
    </row>
    <row r="280" spans="2:65" s="1" customFormat="1" ht="16.5" customHeight="1">
      <c r="B280" s="125"/>
      <c r="C280" s="126" t="s">
        <v>467</v>
      </c>
      <c r="D280" s="126" t="s">
        <v>120</v>
      </c>
      <c r="E280" s="127" t="s">
        <v>468</v>
      </c>
      <c r="F280" s="128" t="s">
        <v>469</v>
      </c>
      <c r="G280" s="129" t="s">
        <v>123</v>
      </c>
      <c r="H280" s="130">
        <v>1</v>
      </c>
      <c r="I280" s="131"/>
      <c r="J280" s="131">
        <f>ROUND(I280*H280,2)</f>
        <v>0</v>
      </c>
      <c r="K280" s="132"/>
      <c r="L280" s="133"/>
      <c r="M280" s="134" t="s">
        <v>1</v>
      </c>
      <c r="N280" s="135" t="s">
        <v>35</v>
      </c>
      <c r="O280" s="136">
        <v>0</v>
      </c>
      <c r="P280" s="136">
        <f>O280*H280</f>
        <v>0</v>
      </c>
      <c r="Q280" s="136">
        <v>6.8000000000000005E-2</v>
      </c>
      <c r="R280" s="136">
        <f>Q280*H280</f>
        <v>6.8000000000000005E-2</v>
      </c>
      <c r="S280" s="136">
        <v>0</v>
      </c>
      <c r="T280" s="137">
        <f>S280*H280</f>
        <v>0</v>
      </c>
      <c r="AR280" s="138" t="s">
        <v>124</v>
      </c>
      <c r="AT280" s="138" t="s">
        <v>120</v>
      </c>
      <c r="AU280" s="138" t="s">
        <v>125</v>
      </c>
      <c r="AY280" s="13" t="s">
        <v>119</v>
      </c>
      <c r="BE280" s="139">
        <f>IF(N280="základná",J280,0)</f>
        <v>0</v>
      </c>
      <c r="BF280" s="139">
        <f>IF(N280="znížená",J280,0)</f>
        <v>0</v>
      </c>
      <c r="BG280" s="139">
        <f>IF(N280="zákl. prenesená",J280,0)</f>
        <v>0</v>
      </c>
      <c r="BH280" s="139">
        <f>IF(N280="zníž. prenesená",J280,0)</f>
        <v>0</v>
      </c>
      <c r="BI280" s="139">
        <f>IF(N280="nulová",J280,0)</f>
        <v>0</v>
      </c>
      <c r="BJ280" s="13" t="s">
        <v>125</v>
      </c>
      <c r="BK280" s="139">
        <f>ROUND(I280*H280,2)</f>
        <v>0</v>
      </c>
      <c r="BL280" s="13" t="s">
        <v>126</v>
      </c>
      <c r="BM280" s="138" t="s">
        <v>470</v>
      </c>
    </row>
    <row r="281" spans="2:65" s="1" customFormat="1" ht="29.25">
      <c r="B281" s="25"/>
      <c r="D281" s="140" t="s">
        <v>128</v>
      </c>
      <c r="F281" s="141" t="s">
        <v>471</v>
      </c>
      <c r="L281" s="25"/>
      <c r="M281" s="142"/>
      <c r="T281" s="52"/>
      <c r="AT281" s="13" t="s">
        <v>128</v>
      </c>
      <c r="AU281" s="13" t="s">
        <v>125</v>
      </c>
    </row>
    <row r="282" spans="2:65" s="1" customFormat="1" ht="16.5" customHeight="1">
      <c r="B282" s="125"/>
      <c r="C282" s="126" t="s">
        <v>472</v>
      </c>
      <c r="D282" s="126" t="s">
        <v>120</v>
      </c>
      <c r="E282" s="127" t="s">
        <v>473</v>
      </c>
      <c r="F282" s="128" t="s">
        <v>474</v>
      </c>
      <c r="G282" s="129" t="s">
        <v>123</v>
      </c>
      <c r="H282" s="130">
        <v>1</v>
      </c>
      <c r="I282" s="131"/>
      <c r="J282" s="131">
        <f>ROUND(I282*H282,2)</f>
        <v>0</v>
      </c>
      <c r="K282" s="132"/>
      <c r="L282" s="133"/>
      <c r="M282" s="134" t="s">
        <v>1</v>
      </c>
      <c r="N282" s="135" t="s">
        <v>35</v>
      </c>
      <c r="O282" s="136">
        <v>0</v>
      </c>
      <c r="P282" s="136">
        <f>O282*H282</f>
        <v>0</v>
      </c>
      <c r="Q282" s="136">
        <v>0.158</v>
      </c>
      <c r="R282" s="136">
        <f>Q282*H282</f>
        <v>0.158</v>
      </c>
      <c r="S282" s="136">
        <v>0</v>
      </c>
      <c r="T282" s="137">
        <f>S282*H282</f>
        <v>0</v>
      </c>
      <c r="AR282" s="138" t="s">
        <v>124</v>
      </c>
      <c r="AT282" s="138" t="s">
        <v>120</v>
      </c>
      <c r="AU282" s="138" t="s">
        <v>125</v>
      </c>
      <c r="AY282" s="13" t="s">
        <v>119</v>
      </c>
      <c r="BE282" s="139">
        <f>IF(N282="základná",J282,0)</f>
        <v>0</v>
      </c>
      <c r="BF282" s="139">
        <f>IF(N282="znížená",J282,0)</f>
        <v>0</v>
      </c>
      <c r="BG282" s="139">
        <f>IF(N282="zákl. prenesená",J282,0)</f>
        <v>0</v>
      </c>
      <c r="BH282" s="139">
        <f>IF(N282="zníž. prenesená",J282,0)</f>
        <v>0</v>
      </c>
      <c r="BI282" s="139">
        <f>IF(N282="nulová",J282,0)</f>
        <v>0</v>
      </c>
      <c r="BJ282" s="13" t="s">
        <v>125</v>
      </c>
      <c r="BK282" s="139">
        <f>ROUND(I282*H282,2)</f>
        <v>0</v>
      </c>
      <c r="BL282" s="13" t="s">
        <v>126</v>
      </c>
      <c r="BM282" s="138" t="s">
        <v>475</v>
      </c>
    </row>
    <row r="283" spans="2:65" s="1" customFormat="1" ht="29.25">
      <c r="B283" s="25"/>
      <c r="D283" s="140" t="s">
        <v>128</v>
      </c>
      <c r="F283" s="141" t="s">
        <v>476</v>
      </c>
      <c r="L283" s="25"/>
      <c r="M283" s="142"/>
      <c r="T283" s="52"/>
      <c r="AT283" s="13" t="s">
        <v>128</v>
      </c>
      <c r="AU283" s="13" t="s">
        <v>125</v>
      </c>
    </row>
    <row r="284" spans="2:65" s="1" customFormat="1" ht="16.5" customHeight="1">
      <c r="B284" s="125"/>
      <c r="C284" s="126" t="s">
        <v>477</v>
      </c>
      <c r="D284" s="126" t="s">
        <v>120</v>
      </c>
      <c r="E284" s="127" t="s">
        <v>478</v>
      </c>
      <c r="F284" s="128" t="s">
        <v>479</v>
      </c>
      <c r="G284" s="129" t="s">
        <v>123</v>
      </c>
      <c r="H284" s="130">
        <v>1</v>
      </c>
      <c r="I284" s="131"/>
      <c r="J284" s="131">
        <f>ROUND(I284*H284,2)</f>
        <v>0</v>
      </c>
      <c r="K284" s="132"/>
      <c r="L284" s="133"/>
      <c r="M284" s="134" t="s">
        <v>1</v>
      </c>
      <c r="N284" s="135" t="s">
        <v>35</v>
      </c>
      <c r="O284" s="136">
        <v>0</v>
      </c>
      <c r="P284" s="136">
        <f>O284*H284</f>
        <v>0</v>
      </c>
      <c r="Q284" s="136">
        <v>0.69099999999999995</v>
      </c>
      <c r="R284" s="136">
        <f>Q284*H284</f>
        <v>0.69099999999999995</v>
      </c>
      <c r="S284" s="136">
        <v>0</v>
      </c>
      <c r="T284" s="137">
        <f>S284*H284</f>
        <v>0</v>
      </c>
      <c r="AR284" s="138" t="s">
        <v>124</v>
      </c>
      <c r="AT284" s="138" t="s">
        <v>120</v>
      </c>
      <c r="AU284" s="138" t="s">
        <v>125</v>
      </c>
      <c r="AY284" s="13" t="s">
        <v>119</v>
      </c>
      <c r="BE284" s="139">
        <f>IF(N284="základná",J284,0)</f>
        <v>0</v>
      </c>
      <c r="BF284" s="139">
        <f>IF(N284="znížená",J284,0)</f>
        <v>0</v>
      </c>
      <c r="BG284" s="139">
        <f>IF(N284="zákl. prenesená",J284,0)</f>
        <v>0</v>
      </c>
      <c r="BH284" s="139">
        <f>IF(N284="zníž. prenesená",J284,0)</f>
        <v>0</v>
      </c>
      <c r="BI284" s="139">
        <f>IF(N284="nulová",J284,0)</f>
        <v>0</v>
      </c>
      <c r="BJ284" s="13" t="s">
        <v>125</v>
      </c>
      <c r="BK284" s="139">
        <f>ROUND(I284*H284,2)</f>
        <v>0</v>
      </c>
      <c r="BL284" s="13" t="s">
        <v>126</v>
      </c>
      <c r="BM284" s="138" t="s">
        <v>480</v>
      </c>
    </row>
    <row r="285" spans="2:65" s="1" customFormat="1" ht="39">
      <c r="B285" s="25"/>
      <c r="D285" s="140" t="s">
        <v>128</v>
      </c>
      <c r="F285" s="141" t="s">
        <v>481</v>
      </c>
      <c r="L285" s="25"/>
      <c r="M285" s="142"/>
      <c r="T285" s="52"/>
      <c r="AT285" s="13" t="s">
        <v>128</v>
      </c>
      <c r="AU285" s="13" t="s">
        <v>125</v>
      </c>
    </row>
    <row r="286" spans="2:65" s="1" customFormat="1" ht="24.2" customHeight="1">
      <c r="B286" s="125"/>
      <c r="C286" s="126" t="s">
        <v>482</v>
      </c>
      <c r="D286" s="126" t="s">
        <v>120</v>
      </c>
      <c r="E286" s="127" t="s">
        <v>483</v>
      </c>
      <c r="F286" s="128" t="s">
        <v>484</v>
      </c>
      <c r="G286" s="129" t="s">
        <v>123</v>
      </c>
      <c r="H286" s="130">
        <v>2</v>
      </c>
      <c r="I286" s="131"/>
      <c r="J286" s="131">
        <f>ROUND(I286*H286,2)</f>
        <v>0</v>
      </c>
      <c r="K286" s="132"/>
      <c r="L286" s="133"/>
      <c r="M286" s="134" t="s">
        <v>1</v>
      </c>
      <c r="N286" s="135" t="s">
        <v>35</v>
      </c>
      <c r="O286" s="136">
        <v>0</v>
      </c>
      <c r="P286" s="136">
        <f>O286*H286</f>
        <v>0</v>
      </c>
      <c r="Q286" s="136">
        <v>0.26</v>
      </c>
      <c r="R286" s="136">
        <f>Q286*H286</f>
        <v>0.52</v>
      </c>
      <c r="S286" s="136">
        <v>0</v>
      </c>
      <c r="T286" s="137">
        <f>S286*H286</f>
        <v>0</v>
      </c>
      <c r="AR286" s="138" t="s">
        <v>124</v>
      </c>
      <c r="AT286" s="138" t="s">
        <v>120</v>
      </c>
      <c r="AU286" s="138" t="s">
        <v>125</v>
      </c>
      <c r="AY286" s="13" t="s">
        <v>119</v>
      </c>
      <c r="BE286" s="139">
        <f>IF(N286="základná",J286,0)</f>
        <v>0</v>
      </c>
      <c r="BF286" s="139">
        <f>IF(N286="znížená",J286,0)</f>
        <v>0</v>
      </c>
      <c r="BG286" s="139">
        <f>IF(N286="zákl. prenesená",J286,0)</f>
        <v>0</v>
      </c>
      <c r="BH286" s="139">
        <f>IF(N286="zníž. prenesená",J286,0)</f>
        <v>0</v>
      </c>
      <c r="BI286" s="139">
        <f>IF(N286="nulová",J286,0)</f>
        <v>0</v>
      </c>
      <c r="BJ286" s="13" t="s">
        <v>125</v>
      </c>
      <c r="BK286" s="139">
        <f>ROUND(I286*H286,2)</f>
        <v>0</v>
      </c>
      <c r="BL286" s="13" t="s">
        <v>126</v>
      </c>
      <c r="BM286" s="138" t="s">
        <v>485</v>
      </c>
    </row>
    <row r="287" spans="2:65" s="1" customFormat="1" ht="29.25">
      <c r="B287" s="25"/>
      <c r="D287" s="140" t="s">
        <v>128</v>
      </c>
      <c r="F287" s="141" t="s">
        <v>486</v>
      </c>
      <c r="L287" s="25"/>
      <c r="M287" s="142"/>
      <c r="T287" s="52"/>
      <c r="AT287" s="13" t="s">
        <v>128</v>
      </c>
      <c r="AU287" s="13" t="s">
        <v>125</v>
      </c>
    </row>
    <row r="288" spans="2:65" s="1" customFormat="1" ht="16.5" customHeight="1">
      <c r="B288" s="125"/>
      <c r="C288" s="126" t="s">
        <v>487</v>
      </c>
      <c r="D288" s="126" t="s">
        <v>120</v>
      </c>
      <c r="E288" s="127" t="s">
        <v>488</v>
      </c>
      <c r="F288" s="128" t="s">
        <v>489</v>
      </c>
      <c r="G288" s="129" t="s">
        <v>123</v>
      </c>
      <c r="H288" s="130">
        <v>1</v>
      </c>
      <c r="I288" s="131"/>
      <c r="J288" s="131">
        <f>ROUND(I288*H288,2)</f>
        <v>0</v>
      </c>
      <c r="K288" s="132"/>
      <c r="L288" s="133"/>
      <c r="M288" s="134" t="s">
        <v>1</v>
      </c>
      <c r="N288" s="135" t="s">
        <v>35</v>
      </c>
      <c r="O288" s="136">
        <v>0</v>
      </c>
      <c r="P288" s="136">
        <f>O288*H288</f>
        <v>0</v>
      </c>
      <c r="Q288" s="136">
        <v>6.3E-2</v>
      </c>
      <c r="R288" s="136">
        <f>Q288*H288</f>
        <v>6.3E-2</v>
      </c>
      <c r="S288" s="136">
        <v>0</v>
      </c>
      <c r="T288" s="137">
        <f>S288*H288</f>
        <v>0</v>
      </c>
      <c r="AR288" s="138" t="s">
        <v>124</v>
      </c>
      <c r="AT288" s="138" t="s">
        <v>120</v>
      </c>
      <c r="AU288" s="138" t="s">
        <v>125</v>
      </c>
      <c r="AY288" s="13" t="s">
        <v>119</v>
      </c>
      <c r="BE288" s="139">
        <f>IF(N288="základná",J288,0)</f>
        <v>0</v>
      </c>
      <c r="BF288" s="139">
        <f>IF(N288="znížená",J288,0)</f>
        <v>0</v>
      </c>
      <c r="BG288" s="139">
        <f>IF(N288="zákl. prenesená",J288,0)</f>
        <v>0</v>
      </c>
      <c r="BH288" s="139">
        <f>IF(N288="zníž. prenesená",J288,0)</f>
        <v>0</v>
      </c>
      <c r="BI288" s="139">
        <f>IF(N288="nulová",J288,0)</f>
        <v>0</v>
      </c>
      <c r="BJ288" s="13" t="s">
        <v>125</v>
      </c>
      <c r="BK288" s="139">
        <f>ROUND(I288*H288,2)</f>
        <v>0</v>
      </c>
      <c r="BL288" s="13" t="s">
        <v>126</v>
      </c>
      <c r="BM288" s="138" t="s">
        <v>490</v>
      </c>
    </row>
    <row r="289" spans="2:65" s="1" customFormat="1" ht="19.5">
      <c r="B289" s="25"/>
      <c r="D289" s="140" t="s">
        <v>128</v>
      </c>
      <c r="F289" s="141" t="s">
        <v>491</v>
      </c>
      <c r="L289" s="25"/>
      <c r="M289" s="142"/>
      <c r="T289" s="52"/>
      <c r="AT289" s="13" t="s">
        <v>128</v>
      </c>
      <c r="AU289" s="13" t="s">
        <v>125</v>
      </c>
    </row>
    <row r="290" spans="2:65" s="1" customFormat="1" ht="24.2" customHeight="1">
      <c r="B290" s="125"/>
      <c r="C290" s="126" t="s">
        <v>492</v>
      </c>
      <c r="D290" s="126" t="s">
        <v>120</v>
      </c>
      <c r="E290" s="127" t="s">
        <v>493</v>
      </c>
      <c r="F290" s="128" t="s">
        <v>494</v>
      </c>
      <c r="G290" s="129" t="s">
        <v>123</v>
      </c>
      <c r="H290" s="130">
        <v>1</v>
      </c>
      <c r="I290" s="131"/>
      <c r="J290" s="131">
        <f>ROUND(I290*H290,2)</f>
        <v>0</v>
      </c>
      <c r="K290" s="132"/>
      <c r="L290" s="133"/>
      <c r="M290" s="134" t="s">
        <v>1</v>
      </c>
      <c r="N290" s="135" t="s">
        <v>35</v>
      </c>
      <c r="O290" s="136">
        <v>0</v>
      </c>
      <c r="P290" s="136">
        <f>O290*H290</f>
        <v>0</v>
      </c>
      <c r="Q290" s="136">
        <v>2.1999999999999999E-2</v>
      </c>
      <c r="R290" s="136">
        <f>Q290*H290</f>
        <v>2.1999999999999999E-2</v>
      </c>
      <c r="S290" s="136">
        <v>0</v>
      </c>
      <c r="T290" s="137">
        <f>S290*H290</f>
        <v>0</v>
      </c>
      <c r="AR290" s="138" t="s">
        <v>124</v>
      </c>
      <c r="AT290" s="138" t="s">
        <v>120</v>
      </c>
      <c r="AU290" s="138" t="s">
        <v>125</v>
      </c>
      <c r="AY290" s="13" t="s">
        <v>119</v>
      </c>
      <c r="BE290" s="139">
        <f>IF(N290="základná",J290,0)</f>
        <v>0</v>
      </c>
      <c r="BF290" s="139">
        <f>IF(N290="znížená",J290,0)</f>
        <v>0</v>
      </c>
      <c r="BG290" s="139">
        <f>IF(N290="zákl. prenesená",J290,0)</f>
        <v>0</v>
      </c>
      <c r="BH290" s="139">
        <f>IF(N290="zníž. prenesená",J290,0)</f>
        <v>0</v>
      </c>
      <c r="BI290" s="139">
        <f>IF(N290="nulová",J290,0)</f>
        <v>0</v>
      </c>
      <c r="BJ290" s="13" t="s">
        <v>125</v>
      </c>
      <c r="BK290" s="139">
        <f>ROUND(I290*H290,2)</f>
        <v>0</v>
      </c>
      <c r="BL290" s="13" t="s">
        <v>126</v>
      </c>
      <c r="BM290" s="138" t="s">
        <v>495</v>
      </c>
    </row>
    <row r="291" spans="2:65" s="1" customFormat="1" ht="19.5">
      <c r="B291" s="25"/>
      <c r="D291" s="140" t="s">
        <v>128</v>
      </c>
      <c r="F291" s="141" t="s">
        <v>496</v>
      </c>
      <c r="L291" s="25"/>
      <c r="M291" s="142"/>
      <c r="T291" s="52"/>
      <c r="AT291" s="13" t="s">
        <v>128</v>
      </c>
      <c r="AU291" s="13" t="s">
        <v>125</v>
      </c>
    </row>
    <row r="292" spans="2:65" s="1" customFormat="1" ht="21.75" customHeight="1">
      <c r="B292" s="125"/>
      <c r="C292" s="126" t="s">
        <v>497</v>
      </c>
      <c r="D292" s="126" t="s">
        <v>120</v>
      </c>
      <c r="E292" s="127" t="s">
        <v>498</v>
      </c>
      <c r="F292" s="128" t="s">
        <v>499</v>
      </c>
      <c r="G292" s="129" t="s">
        <v>123</v>
      </c>
      <c r="H292" s="130">
        <v>2</v>
      </c>
      <c r="I292" s="131"/>
      <c r="J292" s="131">
        <f>ROUND(I292*H292,2)</f>
        <v>0</v>
      </c>
      <c r="K292" s="132"/>
      <c r="L292" s="133"/>
      <c r="M292" s="134" t="s">
        <v>1</v>
      </c>
      <c r="N292" s="135" t="s">
        <v>35</v>
      </c>
      <c r="O292" s="136">
        <v>0</v>
      </c>
      <c r="P292" s="136">
        <f>O292*H292</f>
        <v>0</v>
      </c>
      <c r="Q292" s="136">
        <v>8.0000000000000002E-3</v>
      </c>
      <c r="R292" s="136">
        <f>Q292*H292</f>
        <v>1.6E-2</v>
      </c>
      <c r="S292" s="136">
        <v>0</v>
      </c>
      <c r="T292" s="137">
        <f>S292*H292</f>
        <v>0</v>
      </c>
      <c r="AR292" s="138" t="s">
        <v>124</v>
      </c>
      <c r="AT292" s="138" t="s">
        <v>120</v>
      </c>
      <c r="AU292" s="138" t="s">
        <v>125</v>
      </c>
      <c r="AY292" s="13" t="s">
        <v>119</v>
      </c>
      <c r="BE292" s="139">
        <f>IF(N292="základná",J292,0)</f>
        <v>0</v>
      </c>
      <c r="BF292" s="139">
        <f>IF(N292="znížená",J292,0)</f>
        <v>0</v>
      </c>
      <c r="BG292" s="139">
        <f>IF(N292="zákl. prenesená",J292,0)</f>
        <v>0</v>
      </c>
      <c r="BH292" s="139">
        <f>IF(N292="zníž. prenesená",J292,0)</f>
        <v>0</v>
      </c>
      <c r="BI292" s="139">
        <f>IF(N292="nulová",J292,0)</f>
        <v>0</v>
      </c>
      <c r="BJ292" s="13" t="s">
        <v>125</v>
      </c>
      <c r="BK292" s="139">
        <f>ROUND(I292*H292,2)</f>
        <v>0</v>
      </c>
      <c r="BL292" s="13" t="s">
        <v>126</v>
      </c>
      <c r="BM292" s="138" t="s">
        <v>500</v>
      </c>
    </row>
    <row r="293" spans="2:65" s="1" customFormat="1" ht="29.25">
      <c r="B293" s="25"/>
      <c r="D293" s="140" t="s">
        <v>128</v>
      </c>
      <c r="F293" s="141" t="s">
        <v>501</v>
      </c>
      <c r="L293" s="25"/>
      <c r="M293" s="142"/>
      <c r="T293" s="52"/>
      <c r="AT293" s="13" t="s">
        <v>128</v>
      </c>
      <c r="AU293" s="13" t="s">
        <v>125</v>
      </c>
    </row>
    <row r="294" spans="2:65" s="1" customFormat="1" ht="21.75" customHeight="1">
      <c r="B294" s="125"/>
      <c r="C294" s="126" t="s">
        <v>502</v>
      </c>
      <c r="D294" s="126" t="s">
        <v>120</v>
      </c>
      <c r="E294" s="127" t="s">
        <v>503</v>
      </c>
      <c r="F294" s="128" t="s">
        <v>504</v>
      </c>
      <c r="G294" s="129" t="s">
        <v>123</v>
      </c>
      <c r="H294" s="130">
        <v>6</v>
      </c>
      <c r="I294" s="131"/>
      <c r="J294" s="131">
        <f>ROUND(I294*H294,2)</f>
        <v>0</v>
      </c>
      <c r="K294" s="132"/>
      <c r="L294" s="133"/>
      <c r="M294" s="134" t="s">
        <v>1</v>
      </c>
      <c r="N294" s="135" t="s">
        <v>35</v>
      </c>
      <c r="O294" s="136">
        <v>0</v>
      </c>
      <c r="P294" s="136">
        <f>O294*H294</f>
        <v>0</v>
      </c>
      <c r="Q294" s="136">
        <v>8.0000000000000002E-3</v>
      </c>
      <c r="R294" s="136">
        <f>Q294*H294</f>
        <v>4.8000000000000001E-2</v>
      </c>
      <c r="S294" s="136">
        <v>0</v>
      </c>
      <c r="T294" s="137">
        <f>S294*H294</f>
        <v>0</v>
      </c>
      <c r="AR294" s="138" t="s">
        <v>124</v>
      </c>
      <c r="AT294" s="138" t="s">
        <v>120</v>
      </c>
      <c r="AU294" s="138" t="s">
        <v>125</v>
      </c>
      <c r="AY294" s="13" t="s">
        <v>119</v>
      </c>
      <c r="BE294" s="139">
        <f>IF(N294="základná",J294,0)</f>
        <v>0</v>
      </c>
      <c r="BF294" s="139">
        <f>IF(N294="znížená",J294,0)</f>
        <v>0</v>
      </c>
      <c r="BG294" s="139">
        <f>IF(N294="zákl. prenesená",J294,0)</f>
        <v>0</v>
      </c>
      <c r="BH294" s="139">
        <f>IF(N294="zníž. prenesená",J294,0)</f>
        <v>0</v>
      </c>
      <c r="BI294" s="139">
        <f>IF(N294="nulová",J294,0)</f>
        <v>0</v>
      </c>
      <c r="BJ294" s="13" t="s">
        <v>125</v>
      </c>
      <c r="BK294" s="139">
        <f>ROUND(I294*H294,2)</f>
        <v>0</v>
      </c>
      <c r="BL294" s="13" t="s">
        <v>126</v>
      </c>
      <c r="BM294" s="138" t="s">
        <v>505</v>
      </c>
    </row>
    <row r="295" spans="2:65" s="1" customFormat="1" ht="29.25">
      <c r="B295" s="25"/>
      <c r="D295" s="140" t="s">
        <v>128</v>
      </c>
      <c r="F295" s="141" t="s">
        <v>501</v>
      </c>
      <c r="L295" s="25"/>
      <c r="M295" s="142"/>
      <c r="T295" s="52"/>
      <c r="AT295" s="13" t="s">
        <v>128</v>
      </c>
      <c r="AU295" s="13" t="s">
        <v>125</v>
      </c>
    </row>
    <row r="296" spans="2:65" s="1" customFormat="1" ht="24.2" customHeight="1">
      <c r="B296" s="125"/>
      <c r="C296" s="126" t="s">
        <v>506</v>
      </c>
      <c r="D296" s="126" t="s">
        <v>120</v>
      </c>
      <c r="E296" s="127" t="s">
        <v>507</v>
      </c>
      <c r="F296" s="128" t="s">
        <v>508</v>
      </c>
      <c r="G296" s="129" t="s">
        <v>123</v>
      </c>
      <c r="H296" s="130">
        <v>6</v>
      </c>
      <c r="I296" s="131"/>
      <c r="J296" s="131">
        <f>ROUND(I296*H296,2)</f>
        <v>0</v>
      </c>
      <c r="K296" s="132"/>
      <c r="L296" s="133"/>
      <c r="M296" s="134" t="s">
        <v>1</v>
      </c>
      <c r="N296" s="135" t="s">
        <v>35</v>
      </c>
      <c r="O296" s="136">
        <v>0</v>
      </c>
      <c r="P296" s="136">
        <f>O296*H296</f>
        <v>0</v>
      </c>
      <c r="Q296" s="136">
        <v>0.12</v>
      </c>
      <c r="R296" s="136">
        <f>Q296*H296</f>
        <v>0.72</v>
      </c>
      <c r="S296" s="136">
        <v>0</v>
      </c>
      <c r="T296" s="137">
        <f>S296*H296</f>
        <v>0</v>
      </c>
      <c r="AR296" s="138" t="s">
        <v>124</v>
      </c>
      <c r="AT296" s="138" t="s">
        <v>120</v>
      </c>
      <c r="AU296" s="138" t="s">
        <v>125</v>
      </c>
      <c r="AY296" s="13" t="s">
        <v>119</v>
      </c>
      <c r="BE296" s="139">
        <f>IF(N296="základná",J296,0)</f>
        <v>0</v>
      </c>
      <c r="BF296" s="139">
        <f>IF(N296="znížená",J296,0)</f>
        <v>0</v>
      </c>
      <c r="BG296" s="139">
        <f>IF(N296="zákl. prenesená",J296,0)</f>
        <v>0</v>
      </c>
      <c r="BH296" s="139">
        <f>IF(N296="zníž. prenesená",J296,0)</f>
        <v>0</v>
      </c>
      <c r="BI296" s="139">
        <f>IF(N296="nulová",J296,0)</f>
        <v>0</v>
      </c>
      <c r="BJ296" s="13" t="s">
        <v>125</v>
      </c>
      <c r="BK296" s="139">
        <f>ROUND(I296*H296,2)</f>
        <v>0</v>
      </c>
      <c r="BL296" s="13" t="s">
        <v>126</v>
      </c>
      <c r="BM296" s="138" t="s">
        <v>509</v>
      </c>
    </row>
    <row r="297" spans="2:65" s="1" customFormat="1" ht="29.25">
      <c r="B297" s="25"/>
      <c r="D297" s="140" t="s">
        <v>128</v>
      </c>
      <c r="F297" s="141" t="s">
        <v>510</v>
      </c>
      <c r="L297" s="25"/>
      <c r="M297" s="142"/>
      <c r="T297" s="52"/>
      <c r="AT297" s="13" t="s">
        <v>128</v>
      </c>
      <c r="AU297" s="13" t="s">
        <v>125</v>
      </c>
    </row>
    <row r="298" spans="2:65" s="1" customFormat="1" ht="24.2" customHeight="1">
      <c r="B298" s="125"/>
      <c r="C298" s="126" t="s">
        <v>511</v>
      </c>
      <c r="D298" s="126" t="s">
        <v>120</v>
      </c>
      <c r="E298" s="127" t="s">
        <v>512</v>
      </c>
      <c r="F298" s="128" t="s">
        <v>513</v>
      </c>
      <c r="G298" s="129" t="s">
        <v>123</v>
      </c>
      <c r="H298" s="130">
        <v>4</v>
      </c>
      <c r="I298" s="131"/>
      <c r="J298" s="131">
        <f>ROUND(I298*H298,2)</f>
        <v>0</v>
      </c>
      <c r="K298" s="132"/>
      <c r="L298" s="133"/>
      <c r="M298" s="134" t="s">
        <v>1</v>
      </c>
      <c r="N298" s="135" t="s">
        <v>35</v>
      </c>
      <c r="O298" s="136">
        <v>0</v>
      </c>
      <c r="P298" s="136">
        <f>O298*H298</f>
        <v>0</v>
      </c>
      <c r="Q298" s="136">
        <v>0.63900000000000001</v>
      </c>
      <c r="R298" s="136">
        <f>Q298*H298</f>
        <v>2.556</v>
      </c>
      <c r="S298" s="136">
        <v>0</v>
      </c>
      <c r="T298" s="137">
        <f>S298*H298</f>
        <v>0</v>
      </c>
      <c r="AR298" s="138" t="s">
        <v>124</v>
      </c>
      <c r="AT298" s="138" t="s">
        <v>120</v>
      </c>
      <c r="AU298" s="138" t="s">
        <v>125</v>
      </c>
      <c r="AY298" s="13" t="s">
        <v>119</v>
      </c>
      <c r="BE298" s="139">
        <f>IF(N298="základná",J298,0)</f>
        <v>0</v>
      </c>
      <c r="BF298" s="139">
        <f>IF(N298="znížená",J298,0)</f>
        <v>0</v>
      </c>
      <c r="BG298" s="139">
        <f>IF(N298="zákl. prenesená",J298,0)</f>
        <v>0</v>
      </c>
      <c r="BH298" s="139">
        <f>IF(N298="zníž. prenesená",J298,0)</f>
        <v>0</v>
      </c>
      <c r="BI298" s="139">
        <f>IF(N298="nulová",J298,0)</f>
        <v>0</v>
      </c>
      <c r="BJ298" s="13" t="s">
        <v>125</v>
      </c>
      <c r="BK298" s="139">
        <f>ROUND(I298*H298,2)</f>
        <v>0</v>
      </c>
      <c r="BL298" s="13" t="s">
        <v>126</v>
      </c>
      <c r="BM298" s="138" t="s">
        <v>514</v>
      </c>
    </row>
    <row r="299" spans="2:65" s="1" customFormat="1" ht="19.5">
      <c r="B299" s="25"/>
      <c r="D299" s="140" t="s">
        <v>128</v>
      </c>
      <c r="F299" s="141" t="s">
        <v>515</v>
      </c>
      <c r="L299" s="25"/>
      <c r="M299" s="142"/>
      <c r="T299" s="52"/>
      <c r="AT299" s="13" t="s">
        <v>128</v>
      </c>
      <c r="AU299" s="13" t="s">
        <v>125</v>
      </c>
    </row>
    <row r="300" spans="2:65" s="1" customFormat="1" ht="24.2" customHeight="1">
      <c r="B300" s="125"/>
      <c r="C300" s="126" t="s">
        <v>516</v>
      </c>
      <c r="D300" s="126" t="s">
        <v>120</v>
      </c>
      <c r="E300" s="127" t="s">
        <v>517</v>
      </c>
      <c r="F300" s="128" t="s">
        <v>518</v>
      </c>
      <c r="G300" s="129" t="s">
        <v>123</v>
      </c>
      <c r="H300" s="130">
        <v>2</v>
      </c>
      <c r="I300" s="131"/>
      <c r="J300" s="131">
        <f>ROUND(I300*H300,2)</f>
        <v>0</v>
      </c>
      <c r="K300" s="132"/>
      <c r="L300" s="133"/>
      <c r="M300" s="134" t="s">
        <v>1</v>
      </c>
      <c r="N300" s="135" t="s">
        <v>35</v>
      </c>
      <c r="O300" s="136">
        <v>0</v>
      </c>
      <c r="P300" s="136">
        <f>O300*H300</f>
        <v>0</v>
      </c>
      <c r="Q300" s="136">
        <v>0.38</v>
      </c>
      <c r="R300" s="136">
        <f>Q300*H300</f>
        <v>0.76</v>
      </c>
      <c r="S300" s="136">
        <v>0</v>
      </c>
      <c r="T300" s="137">
        <f>S300*H300</f>
        <v>0</v>
      </c>
      <c r="AR300" s="138" t="s">
        <v>124</v>
      </c>
      <c r="AT300" s="138" t="s">
        <v>120</v>
      </c>
      <c r="AU300" s="138" t="s">
        <v>125</v>
      </c>
      <c r="AY300" s="13" t="s">
        <v>119</v>
      </c>
      <c r="BE300" s="139">
        <f>IF(N300="základná",J300,0)</f>
        <v>0</v>
      </c>
      <c r="BF300" s="139">
        <f>IF(N300="znížená",J300,0)</f>
        <v>0</v>
      </c>
      <c r="BG300" s="139">
        <f>IF(N300="zákl. prenesená",J300,0)</f>
        <v>0</v>
      </c>
      <c r="BH300" s="139">
        <f>IF(N300="zníž. prenesená",J300,0)</f>
        <v>0</v>
      </c>
      <c r="BI300" s="139">
        <f>IF(N300="nulová",J300,0)</f>
        <v>0</v>
      </c>
      <c r="BJ300" s="13" t="s">
        <v>125</v>
      </c>
      <c r="BK300" s="139">
        <f>ROUND(I300*H300,2)</f>
        <v>0</v>
      </c>
      <c r="BL300" s="13" t="s">
        <v>126</v>
      </c>
      <c r="BM300" s="138" t="s">
        <v>519</v>
      </c>
    </row>
    <row r="301" spans="2:65" s="1" customFormat="1" ht="29.25">
      <c r="B301" s="25"/>
      <c r="D301" s="140" t="s">
        <v>128</v>
      </c>
      <c r="F301" s="141" t="s">
        <v>520</v>
      </c>
      <c r="L301" s="25"/>
      <c r="M301" s="142"/>
      <c r="T301" s="52"/>
      <c r="AT301" s="13" t="s">
        <v>128</v>
      </c>
      <c r="AU301" s="13" t="s">
        <v>125</v>
      </c>
    </row>
    <row r="302" spans="2:65" s="1" customFormat="1" ht="24.2" customHeight="1">
      <c r="B302" s="125"/>
      <c r="C302" s="126" t="s">
        <v>521</v>
      </c>
      <c r="D302" s="126" t="s">
        <v>120</v>
      </c>
      <c r="E302" s="127" t="s">
        <v>522</v>
      </c>
      <c r="F302" s="128" t="s">
        <v>523</v>
      </c>
      <c r="G302" s="129" t="s">
        <v>123</v>
      </c>
      <c r="H302" s="130">
        <v>12</v>
      </c>
      <c r="I302" s="131"/>
      <c r="J302" s="131">
        <f>ROUND(I302*H302,2)</f>
        <v>0</v>
      </c>
      <c r="K302" s="132"/>
      <c r="L302" s="133"/>
      <c r="M302" s="134" t="s">
        <v>1</v>
      </c>
      <c r="N302" s="135" t="s">
        <v>35</v>
      </c>
      <c r="O302" s="136">
        <v>0</v>
      </c>
      <c r="P302" s="136">
        <f>O302*H302</f>
        <v>0</v>
      </c>
      <c r="Q302" s="136">
        <v>0.28000000000000003</v>
      </c>
      <c r="R302" s="136">
        <f>Q302*H302</f>
        <v>3.3600000000000003</v>
      </c>
      <c r="S302" s="136">
        <v>0</v>
      </c>
      <c r="T302" s="137">
        <f>S302*H302</f>
        <v>0</v>
      </c>
      <c r="AR302" s="138" t="s">
        <v>124</v>
      </c>
      <c r="AT302" s="138" t="s">
        <v>120</v>
      </c>
      <c r="AU302" s="138" t="s">
        <v>125</v>
      </c>
      <c r="AY302" s="13" t="s">
        <v>119</v>
      </c>
      <c r="BE302" s="139">
        <f>IF(N302="základná",J302,0)</f>
        <v>0</v>
      </c>
      <c r="BF302" s="139">
        <f>IF(N302="znížená",J302,0)</f>
        <v>0</v>
      </c>
      <c r="BG302" s="139">
        <f>IF(N302="zákl. prenesená",J302,0)</f>
        <v>0</v>
      </c>
      <c r="BH302" s="139">
        <f>IF(N302="zníž. prenesená",J302,0)</f>
        <v>0</v>
      </c>
      <c r="BI302" s="139">
        <f>IF(N302="nulová",J302,0)</f>
        <v>0</v>
      </c>
      <c r="BJ302" s="13" t="s">
        <v>125</v>
      </c>
      <c r="BK302" s="139">
        <f>ROUND(I302*H302,2)</f>
        <v>0</v>
      </c>
      <c r="BL302" s="13" t="s">
        <v>126</v>
      </c>
      <c r="BM302" s="138" t="s">
        <v>524</v>
      </c>
    </row>
    <row r="303" spans="2:65" s="1" customFormat="1" ht="29.25">
      <c r="B303" s="25"/>
      <c r="D303" s="140" t="s">
        <v>128</v>
      </c>
      <c r="F303" s="141" t="s">
        <v>525</v>
      </c>
      <c r="L303" s="25"/>
      <c r="M303" s="142"/>
      <c r="T303" s="52"/>
      <c r="AT303" s="13" t="s">
        <v>128</v>
      </c>
      <c r="AU303" s="13" t="s">
        <v>125</v>
      </c>
    </row>
    <row r="304" spans="2:65" s="1" customFormat="1" ht="16.5" customHeight="1">
      <c r="B304" s="125"/>
      <c r="C304" s="126" t="s">
        <v>526</v>
      </c>
      <c r="D304" s="126" t="s">
        <v>120</v>
      </c>
      <c r="E304" s="127" t="s">
        <v>527</v>
      </c>
      <c r="F304" s="128" t="s">
        <v>528</v>
      </c>
      <c r="G304" s="129" t="s">
        <v>123</v>
      </c>
      <c r="H304" s="130">
        <v>9</v>
      </c>
      <c r="I304" s="131"/>
      <c r="J304" s="131">
        <f>ROUND(I304*H304,2)</f>
        <v>0</v>
      </c>
      <c r="K304" s="132"/>
      <c r="L304" s="133"/>
      <c r="M304" s="134" t="s">
        <v>1</v>
      </c>
      <c r="N304" s="135" t="s">
        <v>35</v>
      </c>
      <c r="O304" s="136">
        <v>0</v>
      </c>
      <c r="P304" s="136">
        <f>O304*H304</f>
        <v>0</v>
      </c>
      <c r="Q304" s="136">
        <v>0.38</v>
      </c>
      <c r="R304" s="136">
        <f>Q304*H304</f>
        <v>3.42</v>
      </c>
      <c r="S304" s="136">
        <v>0</v>
      </c>
      <c r="T304" s="137">
        <f>S304*H304</f>
        <v>0</v>
      </c>
      <c r="AR304" s="138" t="s">
        <v>124</v>
      </c>
      <c r="AT304" s="138" t="s">
        <v>120</v>
      </c>
      <c r="AU304" s="138" t="s">
        <v>125</v>
      </c>
      <c r="AY304" s="13" t="s">
        <v>119</v>
      </c>
      <c r="BE304" s="139">
        <f>IF(N304="základná",J304,0)</f>
        <v>0</v>
      </c>
      <c r="BF304" s="139">
        <f>IF(N304="znížená",J304,0)</f>
        <v>0</v>
      </c>
      <c r="BG304" s="139">
        <f>IF(N304="zákl. prenesená",J304,0)</f>
        <v>0</v>
      </c>
      <c r="BH304" s="139">
        <f>IF(N304="zníž. prenesená",J304,0)</f>
        <v>0</v>
      </c>
      <c r="BI304" s="139">
        <f>IF(N304="nulová",J304,0)</f>
        <v>0</v>
      </c>
      <c r="BJ304" s="13" t="s">
        <v>125</v>
      </c>
      <c r="BK304" s="139">
        <f>ROUND(I304*H304,2)</f>
        <v>0</v>
      </c>
      <c r="BL304" s="13" t="s">
        <v>126</v>
      </c>
      <c r="BM304" s="138" t="s">
        <v>529</v>
      </c>
    </row>
    <row r="305" spans="2:65" s="1" customFormat="1" ht="29.25">
      <c r="B305" s="25"/>
      <c r="D305" s="140" t="s">
        <v>128</v>
      </c>
      <c r="F305" s="141" t="s">
        <v>530</v>
      </c>
      <c r="L305" s="25"/>
      <c r="M305" s="142"/>
      <c r="T305" s="52"/>
      <c r="AT305" s="13" t="s">
        <v>128</v>
      </c>
      <c r="AU305" s="13" t="s">
        <v>125</v>
      </c>
    </row>
    <row r="306" spans="2:65" s="1" customFormat="1" ht="16.5" customHeight="1">
      <c r="B306" s="125"/>
      <c r="C306" s="126" t="s">
        <v>531</v>
      </c>
      <c r="D306" s="126" t="s">
        <v>120</v>
      </c>
      <c r="E306" s="127" t="s">
        <v>532</v>
      </c>
      <c r="F306" s="128" t="s">
        <v>533</v>
      </c>
      <c r="G306" s="129" t="s">
        <v>123</v>
      </c>
      <c r="H306" s="130">
        <v>5</v>
      </c>
      <c r="I306" s="131"/>
      <c r="J306" s="131">
        <f>ROUND(I306*H306,2)</f>
        <v>0</v>
      </c>
      <c r="K306" s="132"/>
      <c r="L306" s="133"/>
      <c r="M306" s="134" t="s">
        <v>1</v>
      </c>
      <c r="N306" s="135" t="s">
        <v>35</v>
      </c>
      <c r="O306" s="136">
        <v>0</v>
      </c>
      <c r="P306" s="136">
        <f>O306*H306</f>
        <v>0</v>
      </c>
      <c r="Q306" s="136">
        <v>0.38600000000000001</v>
      </c>
      <c r="R306" s="136">
        <f>Q306*H306</f>
        <v>1.9300000000000002</v>
      </c>
      <c r="S306" s="136">
        <v>0</v>
      </c>
      <c r="T306" s="137">
        <f>S306*H306</f>
        <v>0</v>
      </c>
      <c r="AR306" s="138" t="s">
        <v>124</v>
      </c>
      <c r="AT306" s="138" t="s">
        <v>120</v>
      </c>
      <c r="AU306" s="138" t="s">
        <v>125</v>
      </c>
      <c r="AY306" s="13" t="s">
        <v>119</v>
      </c>
      <c r="BE306" s="139">
        <f>IF(N306="základná",J306,0)</f>
        <v>0</v>
      </c>
      <c r="BF306" s="139">
        <f>IF(N306="znížená",J306,0)</f>
        <v>0</v>
      </c>
      <c r="BG306" s="139">
        <f>IF(N306="zákl. prenesená",J306,0)</f>
        <v>0</v>
      </c>
      <c r="BH306" s="139">
        <f>IF(N306="zníž. prenesená",J306,0)</f>
        <v>0</v>
      </c>
      <c r="BI306" s="139">
        <f>IF(N306="nulová",J306,0)</f>
        <v>0</v>
      </c>
      <c r="BJ306" s="13" t="s">
        <v>125</v>
      </c>
      <c r="BK306" s="139">
        <f>ROUND(I306*H306,2)</f>
        <v>0</v>
      </c>
      <c r="BL306" s="13" t="s">
        <v>126</v>
      </c>
      <c r="BM306" s="138" t="s">
        <v>534</v>
      </c>
    </row>
    <row r="307" spans="2:65" s="1" customFormat="1" ht="29.25">
      <c r="B307" s="25"/>
      <c r="D307" s="140" t="s">
        <v>128</v>
      </c>
      <c r="F307" s="141" t="s">
        <v>535</v>
      </c>
      <c r="L307" s="25"/>
      <c r="M307" s="142"/>
      <c r="T307" s="52"/>
      <c r="AT307" s="13" t="s">
        <v>128</v>
      </c>
      <c r="AU307" s="13" t="s">
        <v>125</v>
      </c>
    </row>
    <row r="308" spans="2:65" s="1" customFormat="1" ht="16.5" customHeight="1">
      <c r="B308" s="125"/>
      <c r="C308" s="126" t="s">
        <v>536</v>
      </c>
      <c r="D308" s="126" t="s">
        <v>120</v>
      </c>
      <c r="E308" s="127" t="s">
        <v>537</v>
      </c>
      <c r="F308" s="128" t="s">
        <v>538</v>
      </c>
      <c r="G308" s="129" t="s">
        <v>123</v>
      </c>
      <c r="H308" s="130">
        <v>1</v>
      </c>
      <c r="I308" s="131"/>
      <c r="J308" s="131">
        <f>ROUND(I308*H308,2)</f>
        <v>0</v>
      </c>
      <c r="K308" s="132"/>
      <c r="L308" s="133"/>
      <c r="M308" s="134" t="s">
        <v>1</v>
      </c>
      <c r="N308" s="135" t="s">
        <v>35</v>
      </c>
      <c r="O308" s="136">
        <v>0</v>
      </c>
      <c r="P308" s="136">
        <f>O308*H308</f>
        <v>0</v>
      </c>
      <c r="Q308" s="136">
        <v>0.38800000000000001</v>
      </c>
      <c r="R308" s="136">
        <f>Q308*H308</f>
        <v>0.38800000000000001</v>
      </c>
      <c r="S308" s="136">
        <v>0</v>
      </c>
      <c r="T308" s="137">
        <f>S308*H308</f>
        <v>0</v>
      </c>
      <c r="AR308" s="138" t="s">
        <v>124</v>
      </c>
      <c r="AT308" s="138" t="s">
        <v>120</v>
      </c>
      <c r="AU308" s="138" t="s">
        <v>125</v>
      </c>
      <c r="AY308" s="13" t="s">
        <v>119</v>
      </c>
      <c r="BE308" s="139">
        <f>IF(N308="základná",J308,0)</f>
        <v>0</v>
      </c>
      <c r="BF308" s="139">
        <f>IF(N308="znížená",J308,0)</f>
        <v>0</v>
      </c>
      <c r="BG308" s="139">
        <f>IF(N308="zákl. prenesená",J308,0)</f>
        <v>0</v>
      </c>
      <c r="BH308" s="139">
        <f>IF(N308="zníž. prenesená",J308,0)</f>
        <v>0</v>
      </c>
      <c r="BI308" s="139">
        <f>IF(N308="nulová",J308,0)</f>
        <v>0</v>
      </c>
      <c r="BJ308" s="13" t="s">
        <v>125</v>
      </c>
      <c r="BK308" s="139">
        <f>ROUND(I308*H308,2)</f>
        <v>0</v>
      </c>
      <c r="BL308" s="13" t="s">
        <v>126</v>
      </c>
      <c r="BM308" s="138" t="s">
        <v>539</v>
      </c>
    </row>
    <row r="309" spans="2:65" s="1" customFormat="1" ht="19.5">
      <c r="B309" s="25"/>
      <c r="D309" s="140" t="s">
        <v>128</v>
      </c>
      <c r="F309" s="141" t="s">
        <v>540</v>
      </c>
      <c r="L309" s="25"/>
      <c r="M309" s="142"/>
      <c r="T309" s="52"/>
      <c r="AT309" s="13" t="s">
        <v>128</v>
      </c>
      <c r="AU309" s="13" t="s">
        <v>125</v>
      </c>
    </row>
    <row r="310" spans="2:65" s="1" customFormat="1" ht="16.5" customHeight="1">
      <c r="B310" s="125"/>
      <c r="C310" s="126" t="s">
        <v>541</v>
      </c>
      <c r="D310" s="126" t="s">
        <v>120</v>
      </c>
      <c r="E310" s="127" t="s">
        <v>542</v>
      </c>
      <c r="F310" s="128" t="s">
        <v>543</v>
      </c>
      <c r="G310" s="129" t="s">
        <v>123</v>
      </c>
      <c r="H310" s="130">
        <v>3</v>
      </c>
      <c r="I310" s="131"/>
      <c r="J310" s="131">
        <f>ROUND(I310*H310,2)</f>
        <v>0</v>
      </c>
      <c r="K310" s="132"/>
      <c r="L310" s="133"/>
      <c r="M310" s="134" t="s">
        <v>1</v>
      </c>
      <c r="N310" s="135" t="s">
        <v>35</v>
      </c>
      <c r="O310" s="136">
        <v>0</v>
      </c>
      <c r="P310" s="136">
        <f>O310*H310</f>
        <v>0</v>
      </c>
      <c r="Q310" s="136">
        <v>0.38100000000000001</v>
      </c>
      <c r="R310" s="136">
        <f>Q310*H310</f>
        <v>1.143</v>
      </c>
      <c r="S310" s="136">
        <v>0</v>
      </c>
      <c r="T310" s="137">
        <f>S310*H310</f>
        <v>0</v>
      </c>
      <c r="AR310" s="138" t="s">
        <v>124</v>
      </c>
      <c r="AT310" s="138" t="s">
        <v>120</v>
      </c>
      <c r="AU310" s="138" t="s">
        <v>125</v>
      </c>
      <c r="AY310" s="13" t="s">
        <v>119</v>
      </c>
      <c r="BE310" s="139">
        <f>IF(N310="základná",J310,0)</f>
        <v>0</v>
      </c>
      <c r="BF310" s="139">
        <f>IF(N310="znížená",J310,0)</f>
        <v>0</v>
      </c>
      <c r="BG310" s="139">
        <f>IF(N310="zákl. prenesená",J310,0)</f>
        <v>0</v>
      </c>
      <c r="BH310" s="139">
        <f>IF(N310="zníž. prenesená",J310,0)</f>
        <v>0</v>
      </c>
      <c r="BI310" s="139">
        <f>IF(N310="nulová",J310,0)</f>
        <v>0</v>
      </c>
      <c r="BJ310" s="13" t="s">
        <v>125</v>
      </c>
      <c r="BK310" s="139">
        <f>ROUND(I310*H310,2)</f>
        <v>0</v>
      </c>
      <c r="BL310" s="13" t="s">
        <v>126</v>
      </c>
      <c r="BM310" s="138" t="s">
        <v>544</v>
      </c>
    </row>
    <row r="311" spans="2:65" s="1" customFormat="1" ht="29.25">
      <c r="B311" s="25"/>
      <c r="D311" s="140" t="s">
        <v>128</v>
      </c>
      <c r="F311" s="141" t="s">
        <v>545</v>
      </c>
      <c r="L311" s="25"/>
      <c r="M311" s="142"/>
      <c r="T311" s="52"/>
      <c r="AT311" s="13" t="s">
        <v>128</v>
      </c>
      <c r="AU311" s="13" t="s">
        <v>125</v>
      </c>
    </row>
    <row r="312" spans="2:65" s="1" customFormat="1" ht="16.5" customHeight="1">
      <c r="B312" s="125"/>
      <c r="C312" s="126" t="s">
        <v>546</v>
      </c>
      <c r="D312" s="126" t="s">
        <v>120</v>
      </c>
      <c r="E312" s="127" t="s">
        <v>547</v>
      </c>
      <c r="F312" s="128" t="s">
        <v>548</v>
      </c>
      <c r="G312" s="129" t="s">
        <v>123</v>
      </c>
      <c r="H312" s="130">
        <v>3</v>
      </c>
      <c r="I312" s="131"/>
      <c r="J312" s="131">
        <f>ROUND(I312*H312,2)</f>
        <v>0</v>
      </c>
      <c r="K312" s="132"/>
      <c r="L312" s="133"/>
      <c r="M312" s="134" t="s">
        <v>1</v>
      </c>
      <c r="N312" s="135" t="s">
        <v>35</v>
      </c>
      <c r="O312" s="136">
        <v>0</v>
      </c>
      <c r="P312" s="136">
        <f>O312*H312</f>
        <v>0</v>
      </c>
      <c r="Q312" s="136">
        <v>0.34</v>
      </c>
      <c r="R312" s="136">
        <f>Q312*H312</f>
        <v>1.02</v>
      </c>
      <c r="S312" s="136">
        <v>0</v>
      </c>
      <c r="T312" s="137">
        <f>S312*H312</f>
        <v>0</v>
      </c>
      <c r="AR312" s="138" t="s">
        <v>124</v>
      </c>
      <c r="AT312" s="138" t="s">
        <v>120</v>
      </c>
      <c r="AU312" s="138" t="s">
        <v>125</v>
      </c>
      <c r="AY312" s="13" t="s">
        <v>119</v>
      </c>
      <c r="BE312" s="139">
        <f>IF(N312="základná",J312,0)</f>
        <v>0</v>
      </c>
      <c r="BF312" s="139">
        <f>IF(N312="znížená",J312,0)</f>
        <v>0</v>
      </c>
      <c r="BG312" s="139">
        <f>IF(N312="zákl. prenesená",J312,0)</f>
        <v>0</v>
      </c>
      <c r="BH312" s="139">
        <f>IF(N312="zníž. prenesená",J312,0)</f>
        <v>0</v>
      </c>
      <c r="BI312" s="139">
        <f>IF(N312="nulová",J312,0)</f>
        <v>0</v>
      </c>
      <c r="BJ312" s="13" t="s">
        <v>125</v>
      </c>
      <c r="BK312" s="139">
        <f>ROUND(I312*H312,2)</f>
        <v>0</v>
      </c>
      <c r="BL312" s="13" t="s">
        <v>126</v>
      </c>
      <c r="BM312" s="138" t="s">
        <v>549</v>
      </c>
    </row>
    <row r="313" spans="2:65" s="1" customFormat="1" ht="19.5">
      <c r="B313" s="25"/>
      <c r="D313" s="140" t="s">
        <v>128</v>
      </c>
      <c r="F313" s="141" t="s">
        <v>550</v>
      </c>
      <c r="L313" s="25"/>
      <c r="M313" s="142"/>
      <c r="T313" s="52"/>
      <c r="AT313" s="13" t="s">
        <v>128</v>
      </c>
      <c r="AU313" s="13" t="s">
        <v>125</v>
      </c>
    </row>
    <row r="314" spans="2:65" s="1" customFormat="1" ht="16.5" customHeight="1">
      <c r="B314" s="125"/>
      <c r="C314" s="126" t="s">
        <v>551</v>
      </c>
      <c r="D314" s="126" t="s">
        <v>120</v>
      </c>
      <c r="E314" s="127" t="s">
        <v>552</v>
      </c>
      <c r="F314" s="128" t="s">
        <v>553</v>
      </c>
      <c r="G314" s="129" t="s">
        <v>123</v>
      </c>
      <c r="H314" s="130">
        <v>1</v>
      </c>
      <c r="I314" s="131"/>
      <c r="J314" s="131">
        <f>ROUND(I314*H314,2)</f>
        <v>0</v>
      </c>
      <c r="K314" s="132"/>
      <c r="L314" s="133"/>
      <c r="M314" s="134" t="s">
        <v>1</v>
      </c>
      <c r="N314" s="135" t="s">
        <v>35</v>
      </c>
      <c r="O314" s="136">
        <v>0</v>
      </c>
      <c r="P314" s="136">
        <f>O314*H314</f>
        <v>0</v>
      </c>
      <c r="Q314" s="136">
        <v>0.38300000000000001</v>
      </c>
      <c r="R314" s="136">
        <f>Q314*H314</f>
        <v>0.38300000000000001</v>
      </c>
      <c r="S314" s="136">
        <v>0</v>
      </c>
      <c r="T314" s="137">
        <f>S314*H314</f>
        <v>0</v>
      </c>
      <c r="AR314" s="138" t="s">
        <v>124</v>
      </c>
      <c r="AT314" s="138" t="s">
        <v>120</v>
      </c>
      <c r="AU314" s="138" t="s">
        <v>125</v>
      </c>
      <c r="AY314" s="13" t="s">
        <v>119</v>
      </c>
      <c r="BE314" s="139">
        <f>IF(N314="základná",J314,0)</f>
        <v>0</v>
      </c>
      <c r="BF314" s="139">
        <f>IF(N314="znížená",J314,0)</f>
        <v>0</v>
      </c>
      <c r="BG314" s="139">
        <f>IF(N314="zákl. prenesená",J314,0)</f>
        <v>0</v>
      </c>
      <c r="BH314" s="139">
        <f>IF(N314="zníž. prenesená",J314,0)</f>
        <v>0</v>
      </c>
      <c r="BI314" s="139">
        <f>IF(N314="nulová",J314,0)</f>
        <v>0</v>
      </c>
      <c r="BJ314" s="13" t="s">
        <v>125</v>
      </c>
      <c r="BK314" s="139">
        <f>ROUND(I314*H314,2)</f>
        <v>0</v>
      </c>
      <c r="BL314" s="13" t="s">
        <v>126</v>
      </c>
      <c r="BM314" s="138" t="s">
        <v>554</v>
      </c>
    </row>
    <row r="315" spans="2:65" s="1" customFormat="1" ht="29.25">
      <c r="B315" s="25"/>
      <c r="D315" s="140" t="s">
        <v>128</v>
      </c>
      <c r="F315" s="141" t="s">
        <v>555</v>
      </c>
      <c r="L315" s="25"/>
      <c r="M315" s="142"/>
      <c r="T315" s="52"/>
      <c r="AT315" s="13" t="s">
        <v>128</v>
      </c>
      <c r="AU315" s="13" t="s">
        <v>125</v>
      </c>
    </row>
    <row r="316" spans="2:65" s="1" customFormat="1" ht="16.5" customHeight="1">
      <c r="B316" s="125"/>
      <c r="C316" s="126" t="s">
        <v>556</v>
      </c>
      <c r="D316" s="126" t="s">
        <v>120</v>
      </c>
      <c r="E316" s="127" t="s">
        <v>557</v>
      </c>
      <c r="F316" s="128" t="s">
        <v>558</v>
      </c>
      <c r="G316" s="129" t="s">
        <v>123</v>
      </c>
      <c r="H316" s="130">
        <v>1</v>
      </c>
      <c r="I316" s="131"/>
      <c r="J316" s="131">
        <f>ROUND(I316*H316,2)</f>
        <v>0</v>
      </c>
      <c r="K316" s="132"/>
      <c r="L316" s="133"/>
      <c r="M316" s="134" t="s">
        <v>1</v>
      </c>
      <c r="N316" s="135" t="s">
        <v>35</v>
      </c>
      <c r="O316" s="136">
        <v>0</v>
      </c>
      <c r="P316" s="136">
        <f>O316*H316</f>
        <v>0</v>
      </c>
      <c r="Q316" s="136">
        <v>0.45400000000000001</v>
      </c>
      <c r="R316" s="136">
        <f>Q316*H316</f>
        <v>0.45400000000000001</v>
      </c>
      <c r="S316" s="136">
        <v>0</v>
      </c>
      <c r="T316" s="137">
        <f>S316*H316</f>
        <v>0</v>
      </c>
      <c r="AR316" s="138" t="s">
        <v>124</v>
      </c>
      <c r="AT316" s="138" t="s">
        <v>120</v>
      </c>
      <c r="AU316" s="138" t="s">
        <v>125</v>
      </c>
      <c r="AY316" s="13" t="s">
        <v>119</v>
      </c>
      <c r="BE316" s="139">
        <f>IF(N316="základná",J316,0)</f>
        <v>0</v>
      </c>
      <c r="BF316" s="139">
        <f>IF(N316="znížená",J316,0)</f>
        <v>0</v>
      </c>
      <c r="BG316" s="139">
        <f>IF(N316="zákl. prenesená",J316,0)</f>
        <v>0</v>
      </c>
      <c r="BH316" s="139">
        <f>IF(N316="zníž. prenesená",J316,0)</f>
        <v>0</v>
      </c>
      <c r="BI316" s="139">
        <f>IF(N316="nulová",J316,0)</f>
        <v>0</v>
      </c>
      <c r="BJ316" s="13" t="s">
        <v>125</v>
      </c>
      <c r="BK316" s="139">
        <f>ROUND(I316*H316,2)</f>
        <v>0</v>
      </c>
      <c r="BL316" s="13" t="s">
        <v>126</v>
      </c>
      <c r="BM316" s="138" t="s">
        <v>559</v>
      </c>
    </row>
    <row r="317" spans="2:65" s="1" customFormat="1" ht="29.25">
      <c r="B317" s="25"/>
      <c r="D317" s="140" t="s">
        <v>128</v>
      </c>
      <c r="F317" s="141" t="s">
        <v>560</v>
      </c>
      <c r="L317" s="25"/>
      <c r="M317" s="142"/>
      <c r="T317" s="52"/>
      <c r="AT317" s="13" t="s">
        <v>128</v>
      </c>
      <c r="AU317" s="13" t="s">
        <v>125</v>
      </c>
    </row>
    <row r="318" spans="2:65" s="1" customFormat="1" ht="16.5" customHeight="1">
      <c r="B318" s="125"/>
      <c r="C318" s="126" t="s">
        <v>561</v>
      </c>
      <c r="D318" s="126" t="s">
        <v>120</v>
      </c>
      <c r="E318" s="127" t="s">
        <v>562</v>
      </c>
      <c r="F318" s="128" t="s">
        <v>563</v>
      </c>
      <c r="G318" s="129" t="s">
        <v>123</v>
      </c>
      <c r="H318" s="130">
        <v>1</v>
      </c>
      <c r="I318" s="131"/>
      <c r="J318" s="131">
        <f>ROUND(I318*H318,2)</f>
        <v>0</v>
      </c>
      <c r="K318" s="132"/>
      <c r="L318" s="133"/>
      <c r="M318" s="134" t="s">
        <v>1</v>
      </c>
      <c r="N318" s="135" t="s">
        <v>35</v>
      </c>
      <c r="O318" s="136">
        <v>0</v>
      </c>
      <c r="P318" s="136">
        <f>O318*H318</f>
        <v>0</v>
      </c>
      <c r="Q318" s="136">
        <v>0.42</v>
      </c>
      <c r="R318" s="136">
        <f>Q318*H318</f>
        <v>0.42</v>
      </c>
      <c r="S318" s="136">
        <v>0</v>
      </c>
      <c r="T318" s="137">
        <f>S318*H318</f>
        <v>0</v>
      </c>
      <c r="AR318" s="138" t="s">
        <v>124</v>
      </c>
      <c r="AT318" s="138" t="s">
        <v>120</v>
      </c>
      <c r="AU318" s="138" t="s">
        <v>125</v>
      </c>
      <c r="AY318" s="13" t="s">
        <v>119</v>
      </c>
      <c r="BE318" s="139">
        <f>IF(N318="základná",J318,0)</f>
        <v>0</v>
      </c>
      <c r="BF318" s="139">
        <f>IF(N318="znížená",J318,0)</f>
        <v>0</v>
      </c>
      <c r="BG318" s="139">
        <f>IF(N318="zákl. prenesená",J318,0)</f>
        <v>0</v>
      </c>
      <c r="BH318" s="139">
        <f>IF(N318="zníž. prenesená",J318,0)</f>
        <v>0</v>
      </c>
      <c r="BI318" s="139">
        <f>IF(N318="nulová",J318,0)</f>
        <v>0</v>
      </c>
      <c r="BJ318" s="13" t="s">
        <v>125</v>
      </c>
      <c r="BK318" s="139">
        <f>ROUND(I318*H318,2)</f>
        <v>0</v>
      </c>
      <c r="BL318" s="13" t="s">
        <v>126</v>
      </c>
      <c r="BM318" s="138" t="s">
        <v>564</v>
      </c>
    </row>
    <row r="319" spans="2:65" s="1" customFormat="1" ht="29.25">
      <c r="B319" s="25"/>
      <c r="D319" s="140" t="s">
        <v>128</v>
      </c>
      <c r="F319" s="141" t="s">
        <v>565</v>
      </c>
      <c r="L319" s="25"/>
      <c r="M319" s="142"/>
      <c r="T319" s="52"/>
      <c r="AT319" s="13" t="s">
        <v>128</v>
      </c>
      <c r="AU319" s="13" t="s">
        <v>125</v>
      </c>
    </row>
    <row r="320" spans="2:65" s="1" customFormat="1" ht="16.5" customHeight="1">
      <c r="B320" s="125"/>
      <c r="C320" s="126" t="s">
        <v>566</v>
      </c>
      <c r="D320" s="126" t="s">
        <v>120</v>
      </c>
      <c r="E320" s="127" t="s">
        <v>567</v>
      </c>
      <c r="F320" s="128" t="s">
        <v>568</v>
      </c>
      <c r="G320" s="129" t="s">
        <v>123</v>
      </c>
      <c r="H320" s="130">
        <v>95</v>
      </c>
      <c r="I320" s="131"/>
      <c r="J320" s="131">
        <f>ROUND(I320*H320,2)</f>
        <v>0</v>
      </c>
      <c r="K320" s="132"/>
      <c r="L320" s="133"/>
      <c r="M320" s="134" t="s">
        <v>1</v>
      </c>
      <c r="N320" s="135" t="s">
        <v>35</v>
      </c>
      <c r="O320" s="136">
        <v>0</v>
      </c>
      <c r="P320" s="136">
        <f>O320*H320</f>
        <v>0</v>
      </c>
      <c r="Q320" s="136">
        <v>6.5000000000000002E-2</v>
      </c>
      <c r="R320" s="136">
        <f>Q320*H320</f>
        <v>6.1749999999999998</v>
      </c>
      <c r="S320" s="136">
        <v>0</v>
      </c>
      <c r="T320" s="137">
        <f>S320*H320</f>
        <v>0</v>
      </c>
      <c r="AR320" s="138" t="s">
        <v>124</v>
      </c>
      <c r="AT320" s="138" t="s">
        <v>120</v>
      </c>
      <c r="AU320" s="138" t="s">
        <v>125</v>
      </c>
      <c r="AY320" s="13" t="s">
        <v>119</v>
      </c>
      <c r="BE320" s="139">
        <f>IF(N320="základná",J320,0)</f>
        <v>0</v>
      </c>
      <c r="BF320" s="139">
        <f>IF(N320="znížená",J320,0)</f>
        <v>0</v>
      </c>
      <c r="BG320" s="139">
        <f>IF(N320="zákl. prenesená",J320,0)</f>
        <v>0</v>
      </c>
      <c r="BH320" s="139">
        <f>IF(N320="zníž. prenesená",J320,0)</f>
        <v>0</v>
      </c>
      <c r="BI320" s="139">
        <f>IF(N320="nulová",J320,0)</f>
        <v>0</v>
      </c>
      <c r="BJ320" s="13" t="s">
        <v>125</v>
      </c>
      <c r="BK320" s="139">
        <f>ROUND(I320*H320,2)</f>
        <v>0</v>
      </c>
      <c r="BL320" s="13" t="s">
        <v>126</v>
      </c>
      <c r="BM320" s="138" t="s">
        <v>569</v>
      </c>
    </row>
    <row r="321" spans="2:65" s="1" customFormat="1" ht="19.5">
      <c r="B321" s="25"/>
      <c r="D321" s="140" t="s">
        <v>128</v>
      </c>
      <c r="F321" s="141" t="s">
        <v>570</v>
      </c>
      <c r="L321" s="25"/>
      <c r="M321" s="142"/>
      <c r="T321" s="52"/>
      <c r="AT321" s="13" t="s">
        <v>128</v>
      </c>
      <c r="AU321" s="13" t="s">
        <v>125</v>
      </c>
    </row>
    <row r="322" spans="2:65" s="1" customFormat="1" ht="16.5" customHeight="1">
      <c r="B322" s="125"/>
      <c r="C322" s="126" t="s">
        <v>571</v>
      </c>
      <c r="D322" s="126" t="s">
        <v>120</v>
      </c>
      <c r="E322" s="127" t="s">
        <v>572</v>
      </c>
      <c r="F322" s="128" t="s">
        <v>573</v>
      </c>
      <c r="G322" s="129" t="s">
        <v>123</v>
      </c>
      <c r="H322" s="130">
        <v>29</v>
      </c>
      <c r="I322" s="131"/>
      <c r="J322" s="131">
        <f>ROUND(I322*H322,2)</f>
        <v>0</v>
      </c>
      <c r="K322" s="132"/>
      <c r="L322" s="133"/>
      <c r="M322" s="134" t="s">
        <v>1</v>
      </c>
      <c r="N322" s="135" t="s">
        <v>35</v>
      </c>
      <c r="O322" s="136">
        <v>0</v>
      </c>
      <c r="P322" s="136">
        <f>O322*H322</f>
        <v>0</v>
      </c>
      <c r="Q322" s="136">
        <v>3.4000000000000002E-2</v>
      </c>
      <c r="R322" s="136">
        <f>Q322*H322</f>
        <v>0.9860000000000001</v>
      </c>
      <c r="S322" s="136">
        <v>0</v>
      </c>
      <c r="T322" s="137">
        <f>S322*H322</f>
        <v>0</v>
      </c>
      <c r="AR322" s="138" t="s">
        <v>124</v>
      </c>
      <c r="AT322" s="138" t="s">
        <v>120</v>
      </c>
      <c r="AU322" s="138" t="s">
        <v>125</v>
      </c>
      <c r="AY322" s="13" t="s">
        <v>119</v>
      </c>
      <c r="BE322" s="139">
        <f>IF(N322="základná",J322,0)</f>
        <v>0</v>
      </c>
      <c r="BF322" s="139">
        <f>IF(N322="znížená",J322,0)</f>
        <v>0</v>
      </c>
      <c r="BG322" s="139">
        <f>IF(N322="zákl. prenesená",J322,0)</f>
        <v>0</v>
      </c>
      <c r="BH322" s="139">
        <f>IF(N322="zníž. prenesená",J322,0)</f>
        <v>0</v>
      </c>
      <c r="BI322" s="139">
        <f>IF(N322="nulová",J322,0)</f>
        <v>0</v>
      </c>
      <c r="BJ322" s="13" t="s">
        <v>125</v>
      </c>
      <c r="BK322" s="139">
        <f>ROUND(I322*H322,2)</f>
        <v>0</v>
      </c>
      <c r="BL322" s="13" t="s">
        <v>126</v>
      </c>
      <c r="BM322" s="138" t="s">
        <v>574</v>
      </c>
    </row>
    <row r="323" spans="2:65" s="1" customFormat="1" ht="19.5">
      <c r="B323" s="25"/>
      <c r="D323" s="140" t="s">
        <v>128</v>
      </c>
      <c r="F323" s="141" t="s">
        <v>575</v>
      </c>
      <c r="L323" s="25"/>
      <c r="M323" s="142"/>
      <c r="T323" s="52"/>
      <c r="AT323" s="13" t="s">
        <v>128</v>
      </c>
      <c r="AU323" s="13" t="s">
        <v>125</v>
      </c>
    </row>
    <row r="324" spans="2:65" s="1" customFormat="1" ht="24.2" customHeight="1">
      <c r="B324" s="125"/>
      <c r="C324" s="126" t="s">
        <v>576</v>
      </c>
      <c r="D324" s="126" t="s">
        <v>120</v>
      </c>
      <c r="E324" s="127" t="s">
        <v>577</v>
      </c>
      <c r="F324" s="128" t="s">
        <v>578</v>
      </c>
      <c r="G324" s="129" t="s">
        <v>123</v>
      </c>
      <c r="H324" s="130">
        <v>4</v>
      </c>
      <c r="I324" s="131"/>
      <c r="J324" s="131">
        <f>ROUND(I324*H324,2)</f>
        <v>0</v>
      </c>
      <c r="K324" s="132"/>
      <c r="L324" s="133"/>
      <c r="M324" s="134" t="s">
        <v>1</v>
      </c>
      <c r="N324" s="135" t="s">
        <v>35</v>
      </c>
      <c r="O324" s="136">
        <v>0</v>
      </c>
      <c r="P324" s="136">
        <f>O324*H324</f>
        <v>0</v>
      </c>
      <c r="Q324" s="136">
        <v>3.4000000000000002E-2</v>
      </c>
      <c r="R324" s="136">
        <f>Q324*H324</f>
        <v>0.13600000000000001</v>
      </c>
      <c r="S324" s="136">
        <v>0</v>
      </c>
      <c r="T324" s="137">
        <f>S324*H324</f>
        <v>0</v>
      </c>
      <c r="AR324" s="138" t="s">
        <v>124</v>
      </c>
      <c r="AT324" s="138" t="s">
        <v>120</v>
      </c>
      <c r="AU324" s="138" t="s">
        <v>125</v>
      </c>
      <c r="AY324" s="13" t="s">
        <v>119</v>
      </c>
      <c r="BE324" s="139">
        <f>IF(N324="základná",J324,0)</f>
        <v>0</v>
      </c>
      <c r="BF324" s="139">
        <f>IF(N324="znížená",J324,0)</f>
        <v>0</v>
      </c>
      <c r="BG324" s="139">
        <f>IF(N324="zákl. prenesená",J324,0)</f>
        <v>0</v>
      </c>
      <c r="BH324" s="139">
        <f>IF(N324="zníž. prenesená",J324,0)</f>
        <v>0</v>
      </c>
      <c r="BI324" s="139">
        <f>IF(N324="nulová",J324,0)</f>
        <v>0</v>
      </c>
      <c r="BJ324" s="13" t="s">
        <v>125</v>
      </c>
      <c r="BK324" s="139">
        <f>ROUND(I324*H324,2)</f>
        <v>0</v>
      </c>
      <c r="BL324" s="13" t="s">
        <v>126</v>
      </c>
      <c r="BM324" s="138" t="s">
        <v>579</v>
      </c>
    </row>
    <row r="325" spans="2:65" s="1" customFormat="1" ht="58.5">
      <c r="B325" s="25"/>
      <c r="D325" s="140" t="s">
        <v>128</v>
      </c>
      <c r="F325" s="141" t="s">
        <v>580</v>
      </c>
      <c r="L325" s="25"/>
      <c r="M325" s="142"/>
      <c r="T325" s="52"/>
      <c r="AT325" s="13" t="s">
        <v>128</v>
      </c>
      <c r="AU325" s="13" t="s">
        <v>125</v>
      </c>
    </row>
    <row r="326" spans="2:65" s="1" customFormat="1" ht="16.5" customHeight="1">
      <c r="B326" s="125"/>
      <c r="C326" s="126" t="s">
        <v>581</v>
      </c>
      <c r="D326" s="126" t="s">
        <v>120</v>
      </c>
      <c r="E326" s="127" t="s">
        <v>582</v>
      </c>
      <c r="F326" s="128" t="s">
        <v>583</v>
      </c>
      <c r="G326" s="129" t="s">
        <v>123</v>
      </c>
      <c r="H326" s="130">
        <v>2</v>
      </c>
      <c r="I326" s="131"/>
      <c r="J326" s="131">
        <f>ROUND(I326*H326,2)</f>
        <v>0</v>
      </c>
      <c r="K326" s="132"/>
      <c r="L326" s="133"/>
      <c r="M326" s="134" t="s">
        <v>1</v>
      </c>
      <c r="N326" s="135" t="s">
        <v>35</v>
      </c>
      <c r="O326" s="136">
        <v>0</v>
      </c>
      <c r="P326" s="136">
        <f>O326*H326</f>
        <v>0</v>
      </c>
      <c r="Q326" s="136">
        <v>6.3E-2</v>
      </c>
      <c r="R326" s="136">
        <f>Q326*H326</f>
        <v>0.126</v>
      </c>
      <c r="S326" s="136">
        <v>0</v>
      </c>
      <c r="T326" s="137">
        <f>S326*H326</f>
        <v>0</v>
      </c>
      <c r="AR326" s="138" t="s">
        <v>124</v>
      </c>
      <c r="AT326" s="138" t="s">
        <v>120</v>
      </c>
      <c r="AU326" s="138" t="s">
        <v>125</v>
      </c>
      <c r="AY326" s="13" t="s">
        <v>119</v>
      </c>
      <c r="BE326" s="139">
        <f>IF(N326="základná",J326,0)</f>
        <v>0</v>
      </c>
      <c r="BF326" s="139">
        <f>IF(N326="znížená",J326,0)</f>
        <v>0</v>
      </c>
      <c r="BG326" s="139">
        <f>IF(N326="zákl. prenesená",J326,0)</f>
        <v>0</v>
      </c>
      <c r="BH326" s="139">
        <f>IF(N326="zníž. prenesená",J326,0)</f>
        <v>0</v>
      </c>
      <c r="BI326" s="139">
        <f>IF(N326="nulová",J326,0)</f>
        <v>0</v>
      </c>
      <c r="BJ326" s="13" t="s">
        <v>125</v>
      </c>
      <c r="BK326" s="139">
        <f>ROUND(I326*H326,2)</f>
        <v>0</v>
      </c>
      <c r="BL326" s="13" t="s">
        <v>126</v>
      </c>
      <c r="BM326" s="138" t="s">
        <v>584</v>
      </c>
    </row>
    <row r="327" spans="2:65" s="1" customFormat="1" ht="19.5">
      <c r="B327" s="25"/>
      <c r="D327" s="140" t="s">
        <v>128</v>
      </c>
      <c r="F327" s="141" t="s">
        <v>585</v>
      </c>
      <c r="L327" s="25"/>
      <c r="M327" s="142"/>
      <c r="T327" s="52"/>
      <c r="AT327" s="13" t="s">
        <v>128</v>
      </c>
      <c r="AU327" s="13" t="s">
        <v>125</v>
      </c>
    </row>
    <row r="328" spans="2:65" s="1" customFormat="1" ht="16.5" customHeight="1">
      <c r="B328" s="125"/>
      <c r="C328" s="126" t="s">
        <v>586</v>
      </c>
      <c r="D328" s="126" t="s">
        <v>120</v>
      </c>
      <c r="E328" s="127" t="s">
        <v>587</v>
      </c>
      <c r="F328" s="128" t="s">
        <v>588</v>
      </c>
      <c r="G328" s="129" t="s">
        <v>123</v>
      </c>
      <c r="H328" s="130">
        <v>23</v>
      </c>
      <c r="I328" s="131"/>
      <c r="J328" s="131">
        <f>ROUND(I328*H328,2)</f>
        <v>0</v>
      </c>
      <c r="K328" s="132"/>
      <c r="L328" s="133"/>
      <c r="M328" s="134" t="s">
        <v>1</v>
      </c>
      <c r="N328" s="135" t="s">
        <v>35</v>
      </c>
      <c r="O328" s="136">
        <v>0</v>
      </c>
      <c r="P328" s="136">
        <f>O328*H328</f>
        <v>0</v>
      </c>
      <c r="Q328" s="136">
        <v>0.06</v>
      </c>
      <c r="R328" s="136">
        <f>Q328*H328</f>
        <v>1.38</v>
      </c>
      <c r="S328" s="136">
        <v>0</v>
      </c>
      <c r="T328" s="137">
        <f>S328*H328</f>
        <v>0</v>
      </c>
      <c r="AR328" s="138" t="s">
        <v>124</v>
      </c>
      <c r="AT328" s="138" t="s">
        <v>120</v>
      </c>
      <c r="AU328" s="138" t="s">
        <v>125</v>
      </c>
      <c r="AY328" s="13" t="s">
        <v>119</v>
      </c>
      <c r="BE328" s="139">
        <f>IF(N328="základná",J328,0)</f>
        <v>0</v>
      </c>
      <c r="BF328" s="139">
        <f>IF(N328="znížená",J328,0)</f>
        <v>0</v>
      </c>
      <c r="BG328" s="139">
        <f>IF(N328="zákl. prenesená",J328,0)</f>
        <v>0</v>
      </c>
      <c r="BH328" s="139">
        <f>IF(N328="zníž. prenesená",J328,0)</f>
        <v>0</v>
      </c>
      <c r="BI328" s="139">
        <f>IF(N328="nulová",J328,0)</f>
        <v>0</v>
      </c>
      <c r="BJ328" s="13" t="s">
        <v>125</v>
      </c>
      <c r="BK328" s="139">
        <f>ROUND(I328*H328,2)</f>
        <v>0</v>
      </c>
      <c r="BL328" s="13" t="s">
        <v>126</v>
      </c>
      <c r="BM328" s="138" t="s">
        <v>589</v>
      </c>
    </row>
    <row r="329" spans="2:65" s="1" customFormat="1" ht="29.25">
      <c r="B329" s="25"/>
      <c r="D329" s="140" t="s">
        <v>128</v>
      </c>
      <c r="F329" s="141" t="s">
        <v>590</v>
      </c>
      <c r="L329" s="25"/>
      <c r="M329" s="142"/>
      <c r="T329" s="52"/>
      <c r="AT329" s="13" t="s">
        <v>128</v>
      </c>
      <c r="AU329" s="13" t="s">
        <v>125</v>
      </c>
    </row>
    <row r="330" spans="2:65" s="1" customFormat="1" ht="16.5" customHeight="1">
      <c r="B330" s="125"/>
      <c r="C330" s="126" t="s">
        <v>591</v>
      </c>
      <c r="D330" s="126" t="s">
        <v>120</v>
      </c>
      <c r="E330" s="127" t="s">
        <v>592</v>
      </c>
      <c r="F330" s="128" t="s">
        <v>593</v>
      </c>
      <c r="G330" s="129" t="s">
        <v>123</v>
      </c>
      <c r="H330" s="130">
        <v>2</v>
      </c>
      <c r="I330" s="131"/>
      <c r="J330" s="131">
        <f>ROUND(I330*H330,2)</f>
        <v>0</v>
      </c>
      <c r="K330" s="132"/>
      <c r="L330" s="133"/>
      <c r="M330" s="134" t="s">
        <v>1</v>
      </c>
      <c r="N330" s="135" t="s">
        <v>35</v>
      </c>
      <c r="O330" s="136">
        <v>0</v>
      </c>
      <c r="P330" s="136">
        <f>O330*H330</f>
        <v>0</v>
      </c>
      <c r="Q330" s="136">
        <v>0.13</v>
      </c>
      <c r="R330" s="136">
        <f>Q330*H330</f>
        <v>0.26</v>
      </c>
      <c r="S330" s="136">
        <v>0</v>
      </c>
      <c r="T330" s="137">
        <f>S330*H330</f>
        <v>0</v>
      </c>
      <c r="AR330" s="138" t="s">
        <v>124</v>
      </c>
      <c r="AT330" s="138" t="s">
        <v>120</v>
      </c>
      <c r="AU330" s="138" t="s">
        <v>125</v>
      </c>
      <c r="AY330" s="13" t="s">
        <v>119</v>
      </c>
      <c r="BE330" s="139">
        <f>IF(N330="základná",J330,0)</f>
        <v>0</v>
      </c>
      <c r="BF330" s="139">
        <f>IF(N330="znížená",J330,0)</f>
        <v>0</v>
      </c>
      <c r="BG330" s="139">
        <f>IF(N330="zákl. prenesená",J330,0)</f>
        <v>0</v>
      </c>
      <c r="BH330" s="139">
        <f>IF(N330="zníž. prenesená",J330,0)</f>
        <v>0</v>
      </c>
      <c r="BI330" s="139">
        <f>IF(N330="nulová",J330,0)</f>
        <v>0</v>
      </c>
      <c r="BJ330" s="13" t="s">
        <v>125</v>
      </c>
      <c r="BK330" s="139">
        <f>ROUND(I330*H330,2)</f>
        <v>0</v>
      </c>
      <c r="BL330" s="13" t="s">
        <v>126</v>
      </c>
      <c r="BM330" s="138" t="s">
        <v>594</v>
      </c>
    </row>
    <row r="331" spans="2:65" s="1" customFormat="1" ht="19.5">
      <c r="B331" s="25"/>
      <c r="D331" s="140" t="s">
        <v>128</v>
      </c>
      <c r="F331" s="141" t="s">
        <v>595</v>
      </c>
      <c r="L331" s="25"/>
      <c r="M331" s="142"/>
      <c r="T331" s="52"/>
      <c r="AT331" s="13" t="s">
        <v>128</v>
      </c>
      <c r="AU331" s="13" t="s">
        <v>125</v>
      </c>
    </row>
    <row r="332" spans="2:65" s="1" customFormat="1" ht="16.5" customHeight="1">
      <c r="B332" s="125"/>
      <c r="C332" s="126" t="s">
        <v>596</v>
      </c>
      <c r="D332" s="126" t="s">
        <v>120</v>
      </c>
      <c r="E332" s="127" t="s">
        <v>597</v>
      </c>
      <c r="F332" s="128" t="s">
        <v>598</v>
      </c>
      <c r="G332" s="129" t="s">
        <v>123</v>
      </c>
      <c r="H332" s="130">
        <v>24</v>
      </c>
      <c r="I332" s="131"/>
      <c r="J332" s="131">
        <f>ROUND(I332*H332,2)</f>
        <v>0</v>
      </c>
      <c r="K332" s="132"/>
      <c r="L332" s="133"/>
      <c r="M332" s="134" t="s">
        <v>1</v>
      </c>
      <c r="N332" s="135" t="s">
        <v>35</v>
      </c>
      <c r="O332" s="136">
        <v>0</v>
      </c>
      <c r="P332" s="136">
        <f>O332*H332</f>
        <v>0</v>
      </c>
      <c r="Q332" s="136">
        <v>0.13</v>
      </c>
      <c r="R332" s="136">
        <f>Q332*H332</f>
        <v>3.12</v>
      </c>
      <c r="S332" s="136">
        <v>0</v>
      </c>
      <c r="T332" s="137">
        <f>S332*H332</f>
        <v>0</v>
      </c>
      <c r="AR332" s="138" t="s">
        <v>124</v>
      </c>
      <c r="AT332" s="138" t="s">
        <v>120</v>
      </c>
      <c r="AU332" s="138" t="s">
        <v>125</v>
      </c>
      <c r="AY332" s="13" t="s">
        <v>119</v>
      </c>
      <c r="BE332" s="139">
        <f>IF(N332="základná",J332,0)</f>
        <v>0</v>
      </c>
      <c r="BF332" s="139">
        <f>IF(N332="znížená",J332,0)</f>
        <v>0</v>
      </c>
      <c r="BG332" s="139">
        <f>IF(N332="zákl. prenesená",J332,0)</f>
        <v>0</v>
      </c>
      <c r="BH332" s="139">
        <f>IF(N332="zníž. prenesená",J332,0)</f>
        <v>0</v>
      </c>
      <c r="BI332" s="139">
        <f>IF(N332="nulová",J332,0)</f>
        <v>0</v>
      </c>
      <c r="BJ332" s="13" t="s">
        <v>125</v>
      </c>
      <c r="BK332" s="139">
        <f>ROUND(I332*H332,2)</f>
        <v>0</v>
      </c>
      <c r="BL332" s="13" t="s">
        <v>126</v>
      </c>
      <c r="BM332" s="138" t="s">
        <v>599</v>
      </c>
    </row>
    <row r="333" spans="2:65" s="1" customFormat="1" ht="19.5">
      <c r="B333" s="25"/>
      <c r="D333" s="140" t="s">
        <v>128</v>
      </c>
      <c r="F333" s="141" t="s">
        <v>600</v>
      </c>
      <c r="L333" s="25"/>
      <c r="M333" s="142"/>
      <c r="T333" s="52"/>
      <c r="AT333" s="13" t="s">
        <v>128</v>
      </c>
      <c r="AU333" s="13" t="s">
        <v>125</v>
      </c>
    </row>
    <row r="334" spans="2:65" s="1" customFormat="1" ht="24.2" customHeight="1">
      <c r="B334" s="125"/>
      <c r="C334" s="126" t="s">
        <v>601</v>
      </c>
      <c r="D334" s="126" t="s">
        <v>120</v>
      </c>
      <c r="E334" s="127" t="s">
        <v>602</v>
      </c>
      <c r="F334" s="128" t="s">
        <v>603</v>
      </c>
      <c r="G334" s="129" t="s">
        <v>123</v>
      </c>
      <c r="H334" s="130">
        <v>30</v>
      </c>
      <c r="I334" s="131"/>
      <c r="J334" s="131">
        <f>ROUND(I334*H334,2)</f>
        <v>0</v>
      </c>
      <c r="K334" s="132"/>
      <c r="L334" s="133"/>
      <c r="M334" s="134" t="s">
        <v>1</v>
      </c>
      <c r="N334" s="135" t="s">
        <v>35</v>
      </c>
      <c r="O334" s="136">
        <v>0</v>
      </c>
      <c r="P334" s="136">
        <f>O334*H334</f>
        <v>0</v>
      </c>
      <c r="Q334" s="136">
        <v>0.13</v>
      </c>
      <c r="R334" s="136">
        <f>Q334*H334</f>
        <v>3.9000000000000004</v>
      </c>
      <c r="S334" s="136">
        <v>0</v>
      </c>
      <c r="T334" s="137">
        <f>S334*H334</f>
        <v>0</v>
      </c>
      <c r="AR334" s="138" t="s">
        <v>124</v>
      </c>
      <c r="AT334" s="138" t="s">
        <v>120</v>
      </c>
      <c r="AU334" s="138" t="s">
        <v>125</v>
      </c>
      <c r="AY334" s="13" t="s">
        <v>119</v>
      </c>
      <c r="BE334" s="139">
        <f>IF(N334="základná",J334,0)</f>
        <v>0</v>
      </c>
      <c r="BF334" s="139">
        <f>IF(N334="znížená",J334,0)</f>
        <v>0</v>
      </c>
      <c r="BG334" s="139">
        <f>IF(N334="zákl. prenesená",J334,0)</f>
        <v>0</v>
      </c>
      <c r="BH334" s="139">
        <f>IF(N334="zníž. prenesená",J334,0)</f>
        <v>0</v>
      </c>
      <c r="BI334" s="139">
        <f>IF(N334="nulová",J334,0)</f>
        <v>0</v>
      </c>
      <c r="BJ334" s="13" t="s">
        <v>125</v>
      </c>
      <c r="BK334" s="139">
        <f>ROUND(I334*H334,2)</f>
        <v>0</v>
      </c>
      <c r="BL334" s="13" t="s">
        <v>126</v>
      </c>
      <c r="BM334" s="138" t="s">
        <v>604</v>
      </c>
    </row>
    <row r="335" spans="2:65" s="1" customFormat="1" ht="68.25">
      <c r="B335" s="25"/>
      <c r="D335" s="140" t="s">
        <v>128</v>
      </c>
      <c r="F335" s="141" t="s">
        <v>605</v>
      </c>
      <c r="L335" s="25"/>
      <c r="M335" s="142"/>
      <c r="T335" s="52"/>
      <c r="AT335" s="13" t="s">
        <v>128</v>
      </c>
      <c r="AU335" s="13" t="s">
        <v>125</v>
      </c>
    </row>
    <row r="336" spans="2:65" s="1" customFormat="1" ht="24.2" customHeight="1">
      <c r="B336" s="125"/>
      <c r="C336" s="126" t="s">
        <v>606</v>
      </c>
      <c r="D336" s="126" t="s">
        <v>120</v>
      </c>
      <c r="E336" s="127" t="s">
        <v>607</v>
      </c>
      <c r="F336" s="128" t="s">
        <v>608</v>
      </c>
      <c r="G336" s="129" t="s">
        <v>123</v>
      </c>
      <c r="H336" s="130">
        <v>4</v>
      </c>
      <c r="I336" s="131"/>
      <c r="J336" s="131">
        <f>ROUND(I336*H336,2)</f>
        <v>0</v>
      </c>
      <c r="K336" s="132"/>
      <c r="L336" s="133"/>
      <c r="M336" s="134" t="s">
        <v>1</v>
      </c>
      <c r="N336" s="135" t="s">
        <v>35</v>
      </c>
      <c r="O336" s="136">
        <v>0</v>
      </c>
      <c r="P336" s="136">
        <f>O336*H336</f>
        <v>0</v>
      </c>
      <c r="Q336" s="136">
        <v>0.13</v>
      </c>
      <c r="R336" s="136">
        <f>Q336*H336</f>
        <v>0.52</v>
      </c>
      <c r="S336" s="136">
        <v>0</v>
      </c>
      <c r="T336" s="137">
        <f>S336*H336</f>
        <v>0</v>
      </c>
      <c r="AR336" s="138" t="s">
        <v>124</v>
      </c>
      <c r="AT336" s="138" t="s">
        <v>120</v>
      </c>
      <c r="AU336" s="138" t="s">
        <v>125</v>
      </c>
      <c r="AY336" s="13" t="s">
        <v>119</v>
      </c>
      <c r="BE336" s="139">
        <f>IF(N336="základná",J336,0)</f>
        <v>0</v>
      </c>
      <c r="BF336" s="139">
        <f>IF(N336="znížená",J336,0)</f>
        <v>0</v>
      </c>
      <c r="BG336" s="139">
        <f>IF(N336="zákl. prenesená",J336,0)</f>
        <v>0</v>
      </c>
      <c r="BH336" s="139">
        <f>IF(N336="zníž. prenesená",J336,0)</f>
        <v>0</v>
      </c>
      <c r="BI336" s="139">
        <f>IF(N336="nulová",J336,0)</f>
        <v>0</v>
      </c>
      <c r="BJ336" s="13" t="s">
        <v>125</v>
      </c>
      <c r="BK336" s="139">
        <f>ROUND(I336*H336,2)</f>
        <v>0</v>
      </c>
      <c r="BL336" s="13" t="s">
        <v>126</v>
      </c>
      <c r="BM336" s="138" t="s">
        <v>609</v>
      </c>
    </row>
    <row r="337" spans="2:65" s="1" customFormat="1" ht="68.25">
      <c r="B337" s="25"/>
      <c r="D337" s="140" t="s">
        <v>128</v>
      </c>
      <c r="F337" s="141" t="s">
        <v>610</v>
      </c>
      <c r="L337" s="25"/>
      <c r="M337" s="142"/>
      <c r="T337" s="52"/>
      <c r="AT337" s="13" t="s">
        <v>128</v>
      </c>
      <c r="AU337" s="13" t="s">
        <v>125</v>
      </c>
    </row>
    <row r="338" spans="2:65" s="1" customFormat="1" ht="24.2" customHeight="1">
      <c r="B338" s="125"/>
      <c r="C338" s="126" t="s">
        <v>611</v>
      </c>
      <c r="D338" s="126" t="s">
        <v>120</v>
      </c>
      <c r="E338" s="127" t="s">
        <v>612</v>
      </c>
      <c r="F338" s="128" t="s">
        <v>613</v>
      </c>
      <c r="G338" s="129" t="s">
        <v>123</v>
      </c>
      <c r="H338" s="130">
        <v>5</v>
      </c>
      <c r="I338" s="131"/>
      <c r="J338" s="131">
        <f>ROUND(I338*H338,2)</f>
        <v>0</v>
      </c>
      <c r="K338" s="132"/>
      <c r="L338" s="133"/>
      <c r="M338" s="134" t="s">
        <v>1</v>
      </c>
      <c r="N338" s="135" t="s">
        <v>35</v>
      </c>
      <c r="O338" s="136">
        <v>0</v>
      </c>
      <c r="P338" s="136">
        <f>O338*H338</f>
        <v>0</v>
      </c>
      <c r="Q338" s="136">
        <v>0</v>
      </c>
      <c r="R338" s="136">
        <f>Q338*H338</f>
        <v>0</v>
      </c>
      <c r="S338" s="136">
        <v>0</v>
      </c>
      <c r="T338" s="137">
        <f>S338*H338</f>
        <v>0</v>
      </c>
      <c r="AR338" s="138" t="s">
        <v>614</v>
      </c>
      <c r="AT338" s="138" t="s">
        <v>120</v>
      </c>
      <c r="AU338" s="138" t="s">
        <v>125</v>
      </c>
      <c r="AY338" s="13" t="s">
        <v>119</v>
      </c>
      <c r="BE338" s="139">
        <f>IF(N338="základná",J338,0)</f>
        <v>0</v>
      </c>
      <c r="BF338" s="139">
        <f>IF(N338="znížená",J338,0)</f>
        <v>0</v>
      </c>
      <c r="BG338" s="139">
        <f>IF(N338="zákl. prenesená",J338,0)</f>
        <v>0</v>
      </c>
      <c r="BH338" s="139">
        <f>IF(N338="zníž. prenesená",J338,0)</f>
        <v>0</v>
      </c>
      <c r="BI338" s="139">
        <f>IF(N338="nulová",J338,0)</f>
        <v>0</v>
      </c>
      <c r="BJ338" s="13" t="s">
        <v>125</v>
      </c>
      <c r="BK338" s="139">
        <f>ROUND(I338*H338,2)</f>
        <v>0</v>
      </c>
      <c r="BL338" s="13" t="s">
        <v>427</v>
      </c>
      <c r="BM338" s="138" t="s">
        <v>615</v>
      </c>
    </row>
    <row r="339" spans="2:65" s="1" customFormat="1" ht="16.5" customHeight="1">
      <c r="B339" s="125"/>
      <c r="C339" s="126" t="s">
        <v>616</v>
      </c>
      <c r="D339" s="126" t="s">
        <v>120</v>
      </c>
      <c r="E339" s="127" t="s">
        <v>617</v>
      </c>
      <c r="F339" s="128" t="s">
        <v>618</v>
      </c>
      <c r="G339" s="129" t="s">
        <v>123</v>
      </c>
      <c r="H339" s="130">
        <v>5</v>
      </c>
      <c r="I339" s="131"/>
      <c r="J339" s="131">
        <f>ROUND(I339*H339,2)</f>
        <v>0</v>
      </c>
      <c r="K339" s="132"/>
      <c r="L339" s="133"/>
      <c r="M339" s="134" t="s">
        <v>1</v>
      </c>
      <c r="N339" s="135" t="s">
        <v>35</v>
      </c>
      <c r="O339" s="136">
        <v>0</v>
      </c>
      <c r="P339" s="136">
        <f>O339*H339</f>
        <v>0</v>
      </c>
      <c r="Q339" s="136">
        <v>0</v>
      </c>
      <c r="R339" s="136">
        <f>Q339*H339</f>
        <v>0</v>
      </c>
      <c r="S339" s="136">
        <v>0</v>
      </c>
      <c r="T339" s="137">
        <f>S339*H339</f>
        <v>0</v>
      </c>
      <c r="AR339" s="138" t="s">
        <v>614</v>
      </c>
      <c r="AT339" s="138" t="s">
        <v>120</v>
      </c>
      <c r="AU339" s="138" t="s">
        <v>125</v>
      </c>
      <c r="AY339" s="13" t="s">
        <v>119</v>
      </c>
      <c r="BE339" s="139">
        <f>IF(N339="základná",J339,0)</f>
        <v>0</v>
      </c>
      <c r="BF339" s="139">
        <f>IF(N339="znížená",J339,0)</f>
        <v>0</v>
      </c>
      <c r="BG339" s="139">
        <f>IF(N339="zákl. prenesená",J339,0)</f>
        <v>0</v>
      </c>
      <c r="BH339" s="139">
        <f>IF(N339="zníž. prenesená",J339,0)</f>
        <v>0</v>
      </c>
      <c r="BI339" s="139">
        <f>IF(N339="nulová",J339,0)</f>
        <v>0</v>
      </c>
      <c r="BJ339" s="13" t="s">
        <v>125</v>
      </c>
      <c r="BK339" s="139">
        <f>ROUND(I339*H339,2)</f>
        <v>0</v>
      </c>
      <c r="BL339" s="13" t="s">
        <v>427</v>
      </c>
      <c r="BM339" s="138" t="s">
        <v>619</v>
      </c>
    </row>
    <row r="340" spans="2:65" s="1" customFormat="1" ht="21.75" customHeight="1">
      <c r="B340" s="125"/>
      <c r="C340" s="126" t="s">
        <v>620</v>
      </c>
      <c r="D340" s="126" t="s">
        <v>120</v>
      </c>
      <c r="E340" s="127" t="s">
        <v>621</v>
      </c>
      <c r="F340" s="128" t="s">
        <v>622</v>
      </c>
      <c r="G340" s="129" t="s">
        <v>123</v>
      </c>
      <c r="H340" s="130">
        <v>5</v>
      </c>
      <c r="I340" s="131"/>
      <c r="J340" s="131">
        <f>ROUND(I340*H340,2)</f>
        <v>0</v>
      </c>
      <c r="K340" s="132"/>
      <c r="L340" s="133"/>
      <c r="M340" s="134" t="s">
        <v>1</v>
      </c>
      <c r="N340" s="135" t="s">
        <v>35</v>
      </c>
      <c r="O340" s="136">
        <v>0</v>
      </c>
      <c r="P340" s="136">
        <f>O340*H340</f>
        <v>0</v>
      </c>
      <c r="Q340" s="136">
        <v>0</v>
      </c>
      <c r="R340" s="136">
        <f>Q340*H340</f>
        <v>0</v>
      </c>
      <c r="S340" s="136">
        <v>0</v>
      </c>
      <c r="T340" s="137">
        <f>S340*H340</f>
        <v>0</v>
      </c>
      <c r="AR340" s="138" t="s">
        <v>614</v>
      </c>
      <c r="AT340" s="138" t="s">
        <v>120</v>
      </c>
      <c r="AU340" s="138" t="s">
        <v>125</v>
      </c>
      <c r="AY340" s="13" t="s">
        <v>119</v>
      </c>
      <c r="BE340" s="139">
        <f>IF(N340="základná",J340,0)</f>
        <v>0</v>
      </c>
      <c r="BF340" s="139">
        <f>IF(N340="znížená",J340,0)</f>
        <v>0</v>
      </c>
      <c r="BG340" s="139">
        <f>IF(N340="zákl. prenesená",J340,0)</f>
        <v>0</v>
      </c>
      <c r="BH340" s="139">
        <f>IF(N340="zníž. prenesená",J340,0)</f>
        <v>0</v>
      </c>
      <c r="BI340" s="139">
        <f>IF(N340="nulová",J340,0)</f>
        <v>0</v>
      </c>
      <c r="BJ340" s="13" t="s">
        <v>125</v>
      </c>
      <c r="BK340" s="139">
        <f>ROUND(I340*H340,2)</f>
        <v>0</v>
      </c>
      <c r="BL340" s="13" t="s">
        <v>427</v>
      </c>
      <c r="BM340" s="138" t="s">
        <v>623</v>
      </c>
    </row>
    <row r="341" spans="2:65" s="1" customFormat="1" ht="24.2" customHeight="1">
      <c r="B341" s="125"/>
      <c r="C341" s="126" t="s">
        <v>624</v>
      </c>
      <c r="D341" s="126" t="s">
        <v>120</v>
      </c>
      <c r="E341" s="127" t="s">
        <v>625</v>
      </c>
      <c r="F341" s="128" t="s">
        <v>626</v>
      </c>
      <c r="G341" s="129" t="s">
        <v>123</v>
      </c>
      <c r="H341" s="130">
        <v>6</v>
      </c>
      <c r="I341" s="131"/>
      <c r="J341" s="131">
        <f>ROUND(I341*H341,2)</f>
        <v>0</v>
      </c>
      <c r="K341" s="132"/>
      <c r="L341" s="133"/>
      <c r="M341" s="134" t="s">
        <v>1</v>
      </c>
      <c r="N341" s="135" t="s">
        <v>35</v>
      </c>
      <c r="O341" s="136">
        <v>0</v>
      </c>
      <c r="P341" s="136">
        <f>O341*H341</f>
        <v>0</v>
      </c>
      <c r="Q341" s="136">
        <v>0.19700000000000001</v>
      </c>
      <c r="R341" s="136">
        <f>Q341*H341</f>
        <v>1.1819999999999999</v>
      </c>
      <c r="S341" s="136">
        <v>0</v>
      </c>
      <c r="T341" s="137">
        <f>S341*H341</f>
        <v>0</v>
      </c>
      <c r="AR341" s="138" t="s">
        <v>124</v>
      </c>
      <c r="AT341" s="138" t="s">
        <v>120</v>
      </c>
      <c r="AU341" s="138" t="s">
        <v>125</v>
      </c>
      <c r="AY341" s="13" t="s">
        <v>119</v>
      </c>
      <c r="BE341" s="139">
        <f>IF(N341="základná",J341,0)</f>
        <v>0</v>
      </c>
      <c r="BF341" s="139">
        <f>IF(N341="znížená",J341,0)</f>
        <v>0</v>
      </c>
      <c r="BG341" s="139">
        <f>IF(N341="zákl. prenesená",J341,0)</f>
        <v>0</v>
      </c>
      <c r="BH341" s="139">
        <f>IF(N341="zníž. prenesená",J341,0)</f>
        <v>0</v>
      </c>
      <c r="BI341" s="139">
        <f>IF(N341="nulová",J341,0)</f>
        <v>0</v>
      </c>
      <c r="BJ341" s="13" t="s">
        <v>125</v>
      </c>
      <c r="BK341" s="139">
        <f>ROUND(I341*H341,2)</f>
        <v>0</v>
      </c>
      <c r="BL341" s="13" t="s">
        <v>126</v>
      </c>
      <c r="BM341" s="138" t="s">
        <v>627</v>
      </c>
    </row>
    <row r="342" spans="2:65" s="1" customFormat="1" ht="39">
      <c r="B342" s="25"/>
      <c r="D342" s="140" t="s">
        <v>128</v>
      </c>
      <c r="F342" s="141" t="s">
        <v>628</v>
      </c>
      <c r="L342" s="25"/>
      <c r="M342" s="142"/>
      <c r="T342" s="52"/>
      <c r="AT342" s="13" t="s">
        <v>128</v>
      </c>
      <c r="AU342" s="13" t="s">
        <v>125</v>
      </c>
    </row>
    <row r="343" spans="2:65" s="1" customFormat="1" ht="16.5" customHeight="1">
      <c r="B343" s="125"/>
      <c r="C343" s="126" t="s">
        <v>629</v>
      </c>
      <c r="D343" s="126" t="s">
        <v>120</v>
      </c>
      <c r="E343" s="127" t="s">
        <v>630</v>
      </c>
      <c r="F343" s="128" t="s">
        <v>631</v>
      </c>
      <c r="G343" s="129" t="s">
        <v>123</v>
      </c>
      <c r="H343" s="130">
        <v>1</v>
      </c>
      <c r="I343" s="131"/>
      <c r="J343" s="131">
        <f>ROUND(I343*H343,2)</f>
        <v>0</v>
      </c>
      <c r="K343" s="132"/>
      <c r="L343" s="133"/>
      <c r="M343" s="134" t="s">
        <v>1</v>
      </c>
      <c r="N343" s="135" t="s">
        <v>35</v>
      </c>
      <c r="O343" s="136">
        <v>0</v>
      </c>
      <c r="P343" s="136">
        <f>O343*H343</f>
        <v>0</v>
      </c>
      <c r="Q343" s="136">
        <v>0.19700000000000001</v>
      </c>
      <c r="R343" s="136">
        <f>Q343*H343</f>
        <v>0.19700000000000001</v>
      </c>
      <c r="S343" s="136">
        <v>0</v>
      </c>
      <c r="T343" s="137">
        <f>S343*H343</f>
        <v>0</v>
      </c>
      <c r="AR343" s="138" t="s">
        <v>124</v>
      </c>
      <c r="AT343" s="138" t="s">
        <v>120</v>
      </c>
      <c r="AU343" s="138" t="s">
        <v>125</v>
      </c>
      <c r="AY343" s="13" t="s">
        <v>119</v>
      </c>
      <c r="BE343" s="139">
        <f>IF(N343="základná",J343,0)</f>
        <v>0</v>
      </c>
      <c r="BF343" s="139">
        <f>IF(N343="znížená",J343,0)</f>
        <v>0</v>
      </c>
      <c r="BG343" s="139">
        <f>IF(N343="zákl. prenesená",J343,0)</f>
        <v>0</v>
      </c>
      <c r="BH343" s="139">
        <f>IF(N343="zníž. prenesená",J343,0)</f>
        <v>0</v>
      </c>
      <c r="BI343" s="139">
        <f>IF(N343="nulová",J343,0)</f>
        <v>0</v>
      </c>
      <c r="BJ343" s="13" t="s">
        <v>125</v>
      </c>
      <c r="BK343" s="139">
        <f>ROUND(I343*H343,2)</f>
        <v>0</v>
      </c>
      <c r="BL343" s="13" t="s">
        <v>126</v>
      </c>
      <c r="BM343" s="138" t="s">
        <v>632</v>
      </c>
    </row>
    <row r="344" spans="2:65" s="1" customFormat="1" ht="39">
      <c r="B344" s="25"/>
      <c r="D344" s="140" t="s">
        <v>128</v>
      </c>
      <c r="F344" s="141" t="s">
        <v>633</v>
      </c>
      <c r="L344" s="25"/>
      <c r="M344" s="142"/>
      <c r="T344" s="52"/>
      <c r="AT344" s="13" t="s">
        <v>128</v>
      </c>
      <c r="AU344" s="13" t="s">
        <v>125</v>
      </c>
    </row>
    <row r="345" spans="2:65" s="1" customFormat="1" ht="24.2" customHeight="1">
      <c r="B345" s="125"/>
      <c r="C345" s="126" t="s">
        <v>634</v>
      </c>
      <c r="D345" s="126" t="s">
        <v>120</v>
      </c>
      <c r="E345" s="127" t="s">
        <v>635</v>
      </c>
      <c r="F345" s="128" t="s">
        <v>636</v>
      </c>
      <c r="G345" s="129" t="s">
        <v>123</v>
      </c>
      <c r="H345" s="130">
        <v>1</v>
      </c>
      <c r="I345" s="131"/>
      <c r="J345" s="131">
        <f>ROUND(I345*H345,2)</f>
        <v>0</v>
      </c>
      <c r="K345" s="132"/>
      <c r="L345" s="133"/>
      <c r="M345" s="134" t="s">
        <v>1</v>
      </c>
      <c r="N345" s="135" t="s">
        <v>35</v>
      </c>
      <c r="O345" s="136">
        <v>0</v>
      </c>
      <c r="P345" s="136">
        <f>O345*H345</f>
        <v>0</v>
      </c>
      <c r="Q345" s="136">
        <v>0.08</v>
      </c>
      <c r="R345" s="136">
        <f>Q345*H345</f>
        <v>0.08</v>
      </c>
      <c r="S345" s="136">
        <v>0</v>
      </c>
      <c r="T345" s="137">
        <f>S345*H345</f>
        <v>0</v>
      </c>
      <c r="AR345" s="138" t="s">
        <v>124</v>
      </c>
      <c r="AT345" s="138" t="s">
        <v>120</v>
      </c>
      <c r="AU345" s="138" t="s">
        <v>125</v>
      </c>
      <c r="AY345" s="13" t="s">
        <v>119</v>
      </c>
      <c r="BE345" s="139">
        <f>IF(N345="základná",J345,0)</f>
        <v>0</v>
      </c>
      <c r="BF345" s="139">
        <f>IF(N345="znížená",J345,0)</f>
        <v>0</v>
      </c>
      <c r="BG345" s="139">
        <f>IF(N345="zákl. prenesená",J345,0)</f>
        <v>0</v>
      </c>
      <c r="BH345" s="139">
        <f>IF(N345="zníž. prenesená",J345,0)</f>
        <v>0</v>
      </c>
      <c r="BI345" s="139">
        <f>IF(N345="nulová",J345,0)</f>
        <v>0</v>
      </c>
      <c r="BJ345" s="13" t="s">
        <v>125</v>
      </c>
      <c r="BK345" s="139">
        <f>ROUND(I345*H345,2)</f>
        <v>0</v>
      </c>
      <c r="BL345" s="13" t="s">
        <v>126</v>
      </c>
      <c r="BM345" s="138" t="s">
        <v>637</v>
      </c>
    </row>
    <row r="346" spans="2:65" s="1" customFormat="1" ht="68.25">
      <c r="B346" s="25"/>
      <c r="D346" s="140" t="s">
        <v>128</v>
      </c>
      <c r="F346" s="141" t="s">
        <v>638</v>
      </c>
      <c r="L346" s="25"/>
      <c r="M346" s="142"/>
      <c r="T346" s="52"/>
      <c r="AT346" s="13" t="s">
        <v>128</v>
      </c>
      <c r="AU346" s="13" t="s">
        <v>125</v>
      </c>
    </row>
    <row r="347" spans="2:65" s="1" customFormat="1" ht="24.2" customHeight="1">
      <c r="B347" s="125"/>
      <c r="C347" s="126" t="s">
        <v>639</v>
      </c>
      <c r="D347" s="126" t="s">
        <v>120</v>
      </c>
      <c r="E347" s="127" t="s">
        <v>640</v>
      </c>
      <c r="F347" s="128" t="s">
        <v>641</v>
      </c>
      <c r="G347" s="129" t="s">
        <v>123</v>
      </c>
      <c r="H347" s="130">
        <v>1</v>
      </c>
      <c r="I347" s="131"/>
      <c r="J347" s="131">
        <f>ROUND(I347*H347,2)</f>
        <v>0</v>
      </c>
      <c r="K347" s="132"/>
      <c r="L347" s="133"/>
      <c r="M347" s="134" t="s">
        <v>1</v>
      </c>
      <c r="N347" s="135" t="s">
        <v>35</v>
      </c>
      <c r="O347" s="136">
        <v>0</v>
      </c>
      <c r="P347" s="136">
        <f>O347*H347</f>
        <v>0</v>
      </c>
      <c r="Q347" s="136">
        <v>0.08</v>
      </c>
      <c r="R347" s="136">
        <f>Q347*H347</f>
        <v>0.08</v>
      </c>
      <c r="S347" s="136">
        <v>0</v>
      </c>
      <c r="T347" s="137">
        <f>S347*H347</f>
        <v>0</v>
      </c>
      <c r="AR347" s="138" t="s">
        <v>124</v>
      </c>
      <c r="AT347" s="138" t="s">
        <v>120</v>
      </c>
      <c r="AU347" s="138" t="s">
        <v>125</v>
      </c>
      <c r="AY347" s="13" t="s">
        <v>119</v>
      </c>
      <c r="BE347" s="139">
        <f>IF(N347="základná",J347,0)</f>
        <v>0</v>
      </c>
      <c r="BF347" s="139">
        <f>IF(N347="znížená",J347,0)</f>
        <v>0</v>
      </c>
      <c r="BG347" s="139">
        <f>IF(N347="zákl. prenesená",J347,0)</f>
        <v>0</v>
      </c>
      <c r="BH347" s="139">
        <f>IF(N347="zníž. prenesená",J347,0)</f>
        <v>0</v>
      </c>
      <c r="BI347" s="139">
        <f>IF(N347="nulová",J347,0)</f>
        <v>0</v>
      </c>
      <c r="BJ347" s="13" t="s">
        <v>125</v>
      </c>
      <c r="BK347" s="139">
        <f>ROUND(I347*H347,2)</f>
        <v>0</v>
      </c>
      <c r="BL347" s="13" t="s">
        <v>126</v>
      </c>
      <c r="BM347" s="138" t="s">
        <v>642</v>
      </c>
    </row>
    <row r="348" spans="2:65" s="1" customFormat="1" ht="48.75">
      <c r="B348" s="25"/>
      <c r="D348" s="140" t="s">
        <v>128</v>
      </c>
      <c r="F348" s="141" t="s">
        <v>643</v>
      </c>
      <c r="L348" s="25"/>
      <c r="M348" s="142"/>
      <c r="T348" s="52"/>
      <c r="AT348" s="13" t="s">
        <v>128</v>
      </c>
      <c r="AU348" s="13" t="s">
        <v>125</v>
      </c>
    </row>
    <row r="349" spans="2:65" s="1" customFormat="1" ht="24.2" customHeight="1">
      <c r="B349" s="125"/>
      <c r="C349" s="126" t="s">
        <v>644</v>
      </c>
      <c r="D349" s="126" t="s">
        <v>120</v>
      </c>
      <c r="E349" s="127" t="s">
        <v>645</v>
      </c>
      <c r="F349" s="128" t="s">
        <v>646</v>
      </c>
      <c r="G349" s="129" t="s">
        <v>123</v>
      </c>
      <c r="H349" s="130">
        <v>1</v>
      </c>
      <c r="I349" s="131"/>
      <c r="J349" s="131">
        <f>ROUND(I349*H349,2)</f>
        <v>0</v>
      </c>
      <c r="K349" s="132"/>
      <c r="L349" s="133"/>
      <c r="M349" s="134" t="s">
        <v>1</v>
      </c>
      <c r="N349" s="135" t="s">
        <v>35</v>
      </c>
      <c r="O349" s="136">
        <v>0</v>
      </c>
      <c r="P349" s="136">
        <f>O349*H349</f>
        <v>0</v>
      </c>
      <c r="Q349" s="136">
        <v>0.28999999999999998</v>
      </c>
      <c r="R349" s="136">
        <f>Q349*H349</f>
        <v>0.28999999999999998</v>
      </c>
      <c r="S349" s="136">
        <v>0</v>
      </c>
      <c r="T349" s="137">
        <f>S349*H349</f>
        <v>0</v>
      </c>
      <c r="AR349" s="138" t="s">
        <v>124</v>
      </c>
      <c r="AT349" s="138" t="s">
        <v>120</v>
      </c>
      <c r="AU349" s="138" t="s">
        <v>125</v>
      </c>
      <c r="AY349" s="13" t="s">
        <v>119</v>
      </c>
      <c r="BE349" s="139">
        <f>IF(N349="základná",J349,0)</f>
        <v>0</v>
      </c>
      <c r="BF349" s="139">
        <f>IF(N349="znížená",J349,0)</f>
        <v>0</v>
      </c>
      <c r="BG349" s="139">
        <f>IF(N349="zákl. prenesená",J349,0)</f>
        <v>0</v>
      </c>
      <c r="BH349" s="139">
        <f>IF(N349="zníž. prenesená",J349,0)</f>
        <v>0</v>
      </c>
      <c r="BI349" s="139">
        <f>IF(N349="nulová",J349,0)</f>
        <v>0</v>
      </c>
      <c r="BJ349" s="13" t="s">
        <v>125</v>
      </c>
      <c r="BK349" s="139">
        <f>ROUND(I349*H349,2)</f>
        <v>0</v>
      </c>
      <c r="BL349" s="13" t="s">
        <v>126</v>
      </c>
      <c r="BM349" s="138" t="s">
        <v>647</v>
      </c>
    </row>
    <row r="350" spans="2:65" s="1" customFormat="1" ht="175.5">
      <c r="B350" s="25"/>
      <c r="D350" s="140" t="s">
        <v>128</v>
      </c>
      <c r="F350" s="141" t="s">
        <v>648</v>
      </c>
      <c r="L350" s="25"/>
      <c r="M350" s="142"/>
      <c r="T350" s="52"/>
      <c r="AT350" s="13" t="s">
        <v>128</v>
      </c>
      <c r="AU350" s="13" t="s">
        <v>125</v>
      </c>
    </row>
    <row r="351" spans="2:65" s="1" customFormat="1" ht="24.2" customHeight="1">
      <c r="B351" s="125"/>
      <c r="C351" s="126" t="s">
        <v>649</v>
      </c>
      <c r="D351" s="126" t="s">
        <v>120</v>
      </c>
      <c r="E351" s="127" t="s">
        <v>650</v>
      </c>
      <c r="F351" s="128" t="s">
        <v>651</v>
      </c>
      <c r="G351" s="129" t="s">
        <v>123</v>
      </c>
      <c r="H351" s="130">
        <v>1</v>
      </c>
      <c r="I351" s="131"/>
      <c r="J351" s="131">
        <f>ROUND(I351*H351,2)</f>
        <v>0</v>
      </c>
      <c r="K351" s="132"/>
      <c r="L351" s="133"/>
      <c r="M351" s="134" t="s">
        <v>1</v>
      </c>
      <c r="N351" s="135" t="s">
        <v>35</v>
      </c>
      <c r="O351" s="136">
        <v>0</v>
      </c>
      <c r="P351" s="136">
        <f>O351*H351</f>
        <v>0</v>
      </c>
      <c r="Q351" s="136">
        <v>0.28999999999999998</v>
      </c>
      <c r="R351" s="136">
        <f>Q351*H351</f>
        <v>0.28999999999999998</v>
      </c>
      <c r="S351" s="136">
        <v>0</v>
      </c>
      <c r="T351" s="137">
        <f>S351*H351</f>
        <v>0</v>
      </c>
      <c r="AR351" s="138" t="s">
        <v>124</v>
      </c>
      <c r="AT351" s="138" t="s">
        <v>120</v>
      </c>
      <c r="AU351" s="138" t="s">
        <v>125</v>
      </c>
      <c r="AY351" s="13" t="s">
        <v>119</v>
      </c>
      <c r="BE351" s="139">
        <f>IF(N351="základná",J351,0)</f>
        <v>0</v>
      </c>
      <c r="BF351" s="139">
        <f>IF(N351="znížená",J351,0)</f>
        <v>0</v>
      </c>
      <c r="BG351" s="139">
        <f>IF(N351="zákl. prenesená",J351,0)</f>
        <v>0</v>
      </c>
      <c r="BH351" s="139">
        <f>IF(N351="zníž. prenesená",J351,0)</f>
        <v>0</v>
      </c>
      <c r="BI351" s="139">
        <f>IF(N351="nulová",J351,0)</f>
        <v>0</v>
      </c>
      <c r="BJ351" s="13" t="s">
        <v>125</v>
      </c>
      <c r="BK351" s="139">
        <f>ROUND(I351*H351,2)</f>
        <v>0</v>
      </c>
      <c r="BL351" s="13" t="s">
        <v>126</v>
      </c>
      <c r="BM351" s="138" t="s">
        <v>652</v>
      </c>
    </row>
    <row r="352" spans="2:65" s="1" customFormat="1" ht="48.75">
      <c r="B352" s="25"/>
      <c r="D352" s="140" t="s">
        <v>128</v>
      </c>
      <c r="F352" s="141" t="s">
        <v>653</v>
      </c>
      <c r="L352" s="25"/>
      <c r="M352" s="142"/>
      <c r="T352" s="52"/>
      <c r="AT352" s="13" t="s">
        <v>128</v>
      </c>
      <c r="AU352" s="13" t="s">
        <v>125</v>
      </c>
    </row>
    <row r="353" spans="2:65" s="1" customFormat="1" ht="37.9" customHeight="1">
      <c r="B353" s="125"/>
      <c r="C353" s="126" t="s">
        <v>654</v>
      </c>
      <c r="D353" s="126" t="s">
        <v>120</v>
      </c>
      <c r="E353" s="127" t="s">
        <v>655</v>
      </c>
      <c r="F353" s="128" t="s">
        <v>656</v>
      </c>
      <c r="G353" s="129" t="s">
        <v>123</v>
      </c>
      <c r="H353" s="130">
        <v>1</v>
      </c>
      <c r="I353" s="131"/>
      <c r="J353" s="131">
        <f>ROUND(I353*H353,2)</f>
        <v>0</v>
      </c>
      <c r="K353" s="132"/>
      <c r="L353" s="133"/>
      <c r="M353" s="134" t="s">
        <v>1</v>
      </c>
      <c r="N353" s="135" t="s">
        <v>35</v>
      </c>
      <c r="O353" s="136">
        <v>0</v>
      </c>
      <c r="P353" s="136">
        <f>O353*H353</f>
        <v>0</v>
      </c>
      <c r="Q353" s="136">
        <v>0.28999999999999998</v>
      </c>
      <c r="R353" s="136">
        <f>Q353*H353</f>
        <v>0.28999999999999998</v>
      </c>
      <c r="S353" s="136">
        <v>0</v>
      </c>
      <c r="T353" s="137">
        <f>S353*H353</f>
        <v>0</v>
      </c>
      <c r="AR353" s="138" t="s">
        <v>124</v>
      </c>
      <c r="AT353" s="138" t="s">
        <v>120</v>
      </c>
      <c r="AU353" s="138" t="s">
        <v>125</v>
      </c>
      <c r="AY353" s="13" t="s">
        <v>119</v>
      </c>
      <c r="BE353" s="139">
        <f>IF(N353="základná",J353,0)</f>
        <v>0</v>
      </c>
      <c r="BF353" s="139">
        <f>IF(N353="znížená",J353,0)</f>
        <v>0</v>
      </c>
      <c r="BG353" s="139">
        <f>IF(N353="zákl. prenesená",J353,0)</f>
        <v>0</v>
      </c>
      <c r="BH353" s="139">
        <f>IF(N353="zníž. prenesená",J353,0)</f>
        <v>0</v>
      </c>
      <c r="BI353" s="139">
        <f>IF(N353="nulová",J353,0)</f>
        <v>0</v>
      </c>
      <c r="BJ353" s="13" t="s">
        <v>125</v>
      </c>
      <c r="BK353" s="139">
        <f>ROUND(I353*H353,2)</f>
        <v>0</v>
      </c>
      <c r="BL353" s="13" t="s">
        <v>126</v>
      </c>
      <c r="BM353" s="138" t="s">
        <v>657</v>
      </c>
    </row>
    <row r="354" spans="2:65" s="1" customFormat="1" ht="58.5">
      <c r="B354" s="25"/>
      <c r="D354" s="140" t="s">
        <v>128</v>
      </c>
      <c r="F354" s="141" t="s">
        <v>658</v>
      </c>
      <c r="L354" s="25"/>
      <c r="M354" s="142"/>
      <c r="T354" s="52"/>
      <c r="AT354" s="13" t="s">
        <v>128</v>
      </c>
      <c r="AU354" s="13" t="s">
        <v>125</v>
      </c>
    </row>
    <row r="355" spans="2:65" s="1" customFormat="1" ht="21.75" customHeight="1">
      <c r="B355" s="125"/>
      <c r="C355" s="126" t="s">
        <v>659</v>
      </c>
      <c r="D355" s="126" t="s">
        <v>120</v>
      </c>
      <c r="E355" s="127" t="s">
        <v>660</v>
      </c>
      <c r="F355" s="128" t="s">
        <v>661</v>
      </c>
      <c r="G355" s="129" t="s">
        <v>123</v>
      </c>
      <c r="H355" s="130">
        <v>1</v>
      </c>
      <c r="I355" s="131"/>
      <c r="J355" s="131">
        <f>ROUND(I355*H355,2)</f>
        <v>0</v>
      </c>
      <c r="K355" s="132"/>
      <c r="L355" s="133"/>
      <c r="M355" s="134" t="s">
        <v>1</v>
      </c>
      <c r="N355" s="135" t="s">
        <v>35</v>
      </c>
      <c r="O355" s="136">
        <v>0</v>
      </c>
      <c r="P355" s="136">
        <f>O355*H355</f>
        <v>0</v>
      </c>
      <c r="Q355" s="136">
        <v>0.08</v>
      </c>
      <c r="R355" s="136">
        <f>Q355*H355</f>
        <v>0.08</v>
      </c>
      <c r="S355" s="136">
        <v>0</v>
      </c>
      <c r="T355" s="137">
        <f>S355*H355</f>
        <v>0</v>
      </c>
      <c r="AR355" s="138" t="s">
        <v>124</v>
      </c>
      <c r="AT355" s="138" t="s">
        <v>120</v>
      </c>
      <c r="AU355" s="138" t="s">
        <v>125</v>
      </c>
      <c r="AY355" s="13" t="s">
        <v>119</v>
      </c>
      <c r="BE355" s="139">
        <f>IF(N355="základná",J355,0)</f>
        <v>0</v>
      </c>
      <c r="BF355" s="139">
        <f>IF(N355="znížená",J355,0)</f>
        <v>0</v>
      </c>
      <c r="BG355" s="139">
        <f>IF(N355="zákl. prenesená",J355,0)</f>
        <v>0</v>
      </c>
      <c r="BH355" s="139">
        <f>IF(N355="zníž. prenesená",J355,0)</f>
        <v>0</v>
      </c>
      <c r="BI355" s="139">
        <f>IF(N355="nulová",J355,0)</f>
        <v>0</v>
      </c>
      <c r="BJ355" s="13" t="s">
        <v>125</v>
      </c>
      <c r="BK355" s="139">
        <f>ROUND(I355*H355,2)</f>
        <v>0</v>
      </c>
      <c r="BL355" s="13" t="s">
        <v>126</v>
      </c>
      <c r="BM355" s="138" t="s">
        <v>662</v>
      </c>
    </row>
    <row r="356" spans="2:65" s="1" customFormat="1" ht="29.25">
      <c r="B356" s="25"/>
      <c r="D356" s="140" t="s">
        <v>128</v>
      </c>
      <c r="F356" s="141" t="s">
        <v>663</v>
      </c>
      <c r="L356" s="25"/>
      <c r="M356" s="142"/>
      <c r="T356" s="52"/>
      <c r="AT356" s="13" t="s">
        <v>128</v>
      </c>
      <c r="AU356" s="13" t="s">
        <v>125</v>
      </c>
    </row>
    <row r="357" spans="2:65" s="1" customFormat="1" ht="24.2" customHeight="1">
      <c r="B357" s="125"/>
      <c r="C357" s="126" t="s">
        <v>664</v>
      </c>
      <c r="D357" s="126" t="s">
        <v>120</v>
      </c>
      <c r="E357" s="127" t="s">
        <v>665</v>
      </c>
      <c r="F357" s="128" t="s">
        <v>666</v>
      </c>
      <c r="G357" s="129" t="s">
        <v>123</v>
      </c>
      <c r="H357" s="130">
        <v>3</v>
      </c>
      <c r="I357" s="131"/>
      <c r="J357" s="131">
        <f>ROUND(I357*H357,2)</f>
        <v>0</v>
      </c>
      <c r="K357" s="132"/>
      <c r="L357" s="133"/>
      <c r="M357" s="134" t="s">
        <v>1</v>
      </c>
      <c r="N357" s="135" t="s">
        <v>35</v>
      </c>
      <c r="O357" s="136">
        <v>0</v>
      </c>
      <c r="P357" s="136">
        <f>O357*H357</f>
        <v>0</v>
      </c>
      <c r="Q357" s="136">
        <v>0.18</v>
      </c>
      <c r="R357" s="136">
        <f>Q357*H357</f>
        <v>0.54</v>
      </c>
      <c r="S357" s="136">
        <v>0</v>
      </c>
      <c r="T357" s="137">
        <f>S357*H357</f>
        <v>0</v>
      </c>
      <c r="AR357" s="138" t="s">
        <v>124</v>
      </c>
      <c r="AT357" s="138" t="s">
        <v>120</v>
      </c>
      <c r="AU357" s="138" t="s">
        <v>125</v>
      </c>
      <c r="AY357" s="13" t="s">
        <v>119</v>
      </c>
      <c r="BE357" s="139">
        <f>IF(N357="základná",J357,0)</f>
        <v>0</v>
      </c>
      <c r="BF357" s="139">
        <f>IF(N357="znížená",J357,0)</f>
        <v>0</v>
      </c>
      <c r="BG357" s="139">
        <f>IF(N357="zákl. prenesená",J357,0)</f>
        <v>0</v>
      </c>
      <c r="BH357" s="139">
        <f>IF(N357="zníž. prenesená",J357,0)</f>
        <v>0</v>
      </c>
      <c r="BI357" s="139">
        <f>IF(N357="nulová",J357,0)</f>
        <v>0</v>
      </c>
      <c r="BJ357" s="13" t="s">
        <v>125</v>
      </c>
      <c r="BK357" s="139">
        <f>ROUND(I357*H357,2)</f>
        <v>0</v>
      </c>
      <c r="BL357" s="13" t="s">
        <v>126</v>
      </c>
      <c r="BM357" s="138" t="s">
        <v>667</v>
      </c>
    </row>
    <row r="358" spans="2:65" s="1" customFormat="1" ht="136.5">
      <c r="B358" s="25"/>
      <c r="D358" s="140" t="s">
        <v>128</v>
      </c>
      <c r="F358" s="141" t="s">
        <v>668</v>
      </c>
      <c r="L358" s="25"/>
      <c r="M358" s="142"/>
      <c r="T358" s="52"/>
      <c r="AT358" s="13" t="s">
        <v>128</v>
      </c>
      <c r="AU358" s="13" t="s">
        <v>125</v>
      </c>
    </row>
    <row r="359" spans="2:65" s="1" customFormat="1" ht="24.2" customHeight="1">
      <c r="B359" s="125"/>
      <c r="C359" s="126" t="s">
        <v>669</v>
      </c>
      <c r="D359" s="126" t="s">
        <v>120</v>
      </c>
      <c r="E359" s="127" t="s">
        <v>670</v>
      </c>
      <c r="F359" s="128" t="s">
        <v>671</v>
      </c>
      <c r="G359" s="129" t="s">
        <v>123</v>
      </c>
      <c r="H359" s="130">
        <v>2</v>
      </c>
      <c r="I359" s="131"/>
      <c r="J359" s="131">
        <f>ROUND(I359*H359,2)</f>
        <v>0</v>
      </c>
      <c r="K359" s="132"/>
      <c r="L359" s="133"/>
      <c r="M359" s="134" t="s">
        <v>1</v>
      </c>
      <c r="N359" s="135" t="s">
        <v>35</v>
      </c>
      <c r="O359" s="136">
        <v>0</v>
      </c>
      <c r="P359" s="136">
        <f>O359*H359</f>
        <v>0</v>
      </c>
      <c r="Q359" s="136">
        <v>0</v>
      </c>
      <c r="R359" s="136">
        <f>Q359*H359</f>
        <v>0</v>
      </c>
      <c r="S359" s="136">
        <v>0</v>
      </c>
      <c r="T359" s="137">
        <f>S359*H359</f>
        <v>0</v>
      </c>
      <c r="AR359" s="138" t="s">
        <v>124</v>
      </c>
      <c r="AT359" s="138" t="s">
        <v>120</v>
      </c>
      <c r="AU359" s="138" t="s">
        <v>125</v>
      </c>
      <c r="AY359" s="13" t="s">
        <v>119</v>
      </c>
      <c r="BE359" s="139">
        <f>IF(N359="základná",J359,0)</f>
        <v>0</v>
      </c>
      <c r="BF359" s="139">
        <f>IF(N359="znížená",J359,0)</f>
        <v>0</v>
      </c>
      <c r="BG359" s="139">
        <f>IF(N359="zákl. prenesená",J359,0)</f>
        <v>0</v>
      </c>
      <c r="BH359" s="139">
        <f>IF(N359="zníž. prenesená",J359,0)</f>
        <v>0</v>
      </c>
      <c r="BI359" s="139">
        <f>IF(N359="nulová",J359,0)</f>
        <v>0</v>
      </c>
      <c r="BJ359" s="13" t="s">
        <v>125</v>
      </c>
      <c r="BK359" s="139">
        <f>ROUND(I359*H359,2)</f>
        <v>0</v>
      </c>
      <c r="BL359" s="13" t="s">
        <v>126</v>
      </c>
      <c r="BM359" s="138" t="s">
        <v>672</v>
      </c>
    </row>
    <row r="360" spans="2:65" s="1" customFormat="1" ht="58.5">
      <c r="B360" s="25"/>
      <c r="D360" s="140" t="s">
        <v>128</v>
      </c>
      <c r="F360" s="141" t="s">
        <v>673</v>
      </c>
      <c r="L360" s="25"/>
      <c r="M360" s="142"/>
      <c r="T360" s="52"/>
      <c r="AT360" s="13" t="s">
        <v>128</v>
      </c>
      <c r="AU360" s="13" t="s">
        <v>125</v>
      </c>
    </row>
    <row r="361" spans="2:65" s="1" customFormat="1" ht="24.2" customHeight="1">
      <c r="B361" s="125"/>
      <c r="C361" s="126" t="s">
        <v>674</v>
      </c>
      <c r="D361" s="126" t="s">
        <v>120</v>
      </c>
      <c r="E361" s="127" t="s">
        <v>675</v>
      </c>
      <c r="F361" s="128" t="s">
        <v>676</v>
      </c>
      <c r="G361" s="129" t="s">
        <v>123</v>
      </c>
      <c r="H361" s="130">
        <v>1</v>
      </c>
      <c r="I361" s="131"/>
      <c r="J361" s="131">
        <f>ROUND(I361*H361,2)</f>
        <v>0</v>
      </c>
      <c r="K361" s="132"/>
      <c r="L361" s="133"/>
      <c r="M361" s="134" t="s">
        <v>1</v>
      </c>
      <c r="N361" s="135" t="s">
        <v>35</v>
      </c>
      <c r="O361" s="136">
        <v>0</v>
      </c>
      <c r="P361" s="136">
        <f>O361*H361</f>
        <v>0</v>
      </c>
      <c r="Q361" s="136">
        <v>0</v>
      </c>
      <c r="R361" s="136">
        <f>Q361*H361</f>
        <v>0</v>
      </c>
      <c r="S361" s="136">
        <v>0</v>
      </c>
      <c r="T361" s="137">
        <f>S361*H361</f>
        <v>0</v>
      </c>
      <c r="AR361" s="138" t="s">
        <v>124</v>
      </c>
      <c r="AT361" s="138" t="s">
        <v>120</v>
      </c>
      <c r="AU361" s="138" t="s">
        <v>125</v>
      </c>
      <c r="AY361" s="13" t="s">
        <v>119</v>
      </c>
      <c r="BE361" s="139">
        <f>IF(N361="základná",J361,0)</f>
        <v>0</v>
      </c>
      <c r="BF361" s="139">
        <f>IF(N361="znížená",J361,0)</f>
        <v>0</v>
      </c>
      <c r="BG361" s="139">
        <f>IF(N361="zákl. prenesená",J361,0)</f>
        <v>0</v>
      </c>
      <c r="BH361" s="139">
        <f>IF(N361="zníž. prenesená",J361,0)</f>
        <v>0</v>
      </c>
      <c r="BI361" s="139">
        <f>IF(N361="nulová",J361,0)</f>
        <v>0</v>
      </c>
      <c r="BJ361" s="13" t="s">
        <v>125</v>
      </c>
      <c r="BK361" s="139">
        <f>ROUND(I361*H361,2)</f>
        <v>0</v>
      </c>
      <c r="BL361" s="13" t="s">
        <v>126</v>
      </c>
      <c r="BM361" s="138" t="s">
        <v>677</v>
      </c>
    </row>
    <row r="362" spans="2:65" s="1" customFormat="1" ht="68.25">
      <c r="B362" s="25"/>
      <c r="D362" s="140" t="s">
        <v>128</v>
      </c>
      <c r="F362" s="141" t="s">
        <v>678</v>
      </c>
      <c r="L362" s="25"/>
      <c r="M362" s="142"/>
      <c r="T362" s="52"/>
      <c r="AT362" s="13" t="s">
        <v>128</v>
      </c>
      <c r="AU362" s="13" t="s">
        <v>125</v>
      </c>
    </row>
    <row r="363" spans="2:65" s="1" customFormat="1" ht="24.2" customHeight="1">
      <c r="B363" s="125"/>
      <c r="C363" s="126" t="s">
        <v>679</v>
      </c>
      <c r="D363" s="126" t="s">
        <v>120</v>
      </c>
      <c r="E363" s="127" t="s">
        <v>680</v>
      </c>
      <c r="F363" s="128" t="s">
        <v>681</v>
      </c>
      <c r="G363" s="129" t="s">
        <v>123</v>
      </c>
      <c r="H363" s="130">
        <v>1</v>
      </c>
      <c r="I363" s="131"/>
      <c r="J363" s="131">
        <f>ROUND(I363*H363,2)</f>
        <v>0</v>
      </c>
      <c r="K363" s="132"/>
      <c r="L363" s="133"/>
      <c r="M363" s="134" t="s">
        <v>1</v>
      </c>
      <c r="N363" s="135" t="s">
        <v>35</v>
      </c>
      <c r="O363" s="136">
        <v>0</v>
      </c>
      <c r="P363" s="136">
        <f>O363*H363</f>
        <v>0</v>
      </c>
      <c r="Q363" s="136">
        <v>0</v>
      </c>
      <c r="R363" s="136">
        <f>Q363*H363</f>
        <v>0</v>
      </c>
      <c r="S363" s="136">
        <v>0</v>
      </c>
      <c r="T363" s="137">
        <f>S363*H363</f>
        <v>0</v>
      </c>
      <c r="AR363" s="138" t="s">
        <v>124</v>
      </c>
      <c r="AT363" s="138" t="s">
        <v>120</v>
      </c>
      <c r="AU363" s="138" t="s">
        <v>125</v>
      </c>
      <c r="AY363" s="13" t="s">
        <v>119</v>
      </c>
      <c r="BE363" s="139">
        <f>IF(N363="základná",J363,0)</f>
        <v>0</v>
      </c>
      <c r="BF363" s="139">
        <f>IF(N363="znížená",J363,0)</f>
        <v>0</v>
      </c>
      <c r="BG363" s="139">
        <f>IF(N363="zákl. prenesená",J363,0)</f>
        <v>0</v>
      </c>
      <c r="BH363" s="139">
        <f>IF(N363="zníž. prenesená",J363,0)</f>
        <v>0</v>
      </c>
      <c r="BI363" s="139">
        <f>IF(N363="nulová",J363,0)</f>
        <v>0</v>
      </c>
      <c r="BJ363" s="13" t="s">
        <v>125</v>
      </c>
      <c r="BK363" s="139">
        <f>ROUND(I363*H363,2)</f>
        <v>0</v>
      </c>
      <c r="BL363" s="13" t="s">
        <v>126</v>
      </c>
      <c r="BM363" s="138" t="s">
        <v>682</v>
      </c>
    </row>
    <row r="364" spans="2:65" s="1" customFormat="1" ht="117">
      <c r="B364" s="25"/>
      <c r="D364" s="140" t="s">
        <v>128</v>
      </c>
      <c r="F364" s="141" t="s">
        <v>683</v>
      </c>
      <c r="L364" s="25"/>
      <c r="M364" s="142"/>
      <c r="T364" s="52"/>
      <c r="AT364" s="13" t="s">
        <v>128</v>
      </c>
      <c r="AU364" s="13" t="s">
        <v>125</v>
      </c>
    </row>
    <row r="365" spans="2:65" s="1" customFormat="1" ht="24.2" customHeight="1">
      <c r="B365" s="125"/>
      <c r="C365" s="126" t="s">
        <v>684</v>
      </c>
      <c r="D365" s="126" t="s">
        <v>120</v>
      </c>
      <c r="E365" s="127" t="s">
        <v>685</v>
      </c>
      <c r="F365" s="128" t="s">
        <v>686</v>
      </c>
      <c r="G365" s="129" t="s">
        <v>123</v>
      </c>
      <c r="H365" s="130">
        <v>8</v>
      </c>
      <c r="I365" s="131"/>
      <c r="J365" s="131">
        <f>ROUND(I365*H365,2)</f>
        <v>0</v>
      </c>
      <c r="K365" s="132"/>
      <c r="L365" s="133"/>
      <c r="M365" s="134" t="s">
        <v>1</v>
      </c>
      <c r="N365" s="135" t="s">
        <v>35</v>
      </c>
      <c r="O365" s="136">
        <v>0</v>
      </c>
      <c r="P365" s="136">
        <f>O365*H365</f>
        <v>0</v>
      </c>
      <c r="Q365" s="136">
        <v>0</v>
      </c>
      <c r="R365" s="136">
        <f>Q365*H365</f>
        <v>0</v>
      </c>
      <c r="S365" s="136">
        <v>0</v>
      </c>
      <c r="T365" s="137">
        <f>S365*H365</f>
        <v>0</v>
      </c>
      <c r="AR365" s="138" t="s">
        <v>124</v>
      </c>
      <c r="AT365" s="138" t="s">
        <v>120</v>
      </c>
      <c r="AU365" s="138" t="s">
        <v>125</v>
      </c>
      <c r="AY365" s="13" t="s">
        <v>119</v>
      </c>
      <c r="BE365" s="139">
        <f>IF(N365="základná",J365,0)</f>
        <v>0</v>
      </c>
      <c r="BF365" s="139">
        <f>IF(N365="znížená",J365,0)</f>
        <v>0</v>
      </c>
      <c r="BG365" s="139">
        <f>IF(N365="zákl. prenesená",J365,0)</f>
        <v>0</v>
      </c>
      <c r="BH365" s="139">
        <f>IF(N365="zníž. prenesená",J365,0)</f>
        <v>0</v>
      </c>
      <c r="BI365" s="139">
        <f>IF(N365="nulová",J365,0)</f>
        <v>0</v>
      </c>
      <c r="BJ365" s="13" t="s">
        <v>125</v>
      </c>
      <c r="BK365" s="139">
        <f>ROUND(I365*H365,2)</f>
        <v>0</v>
      </c>
      <c r="BL365" s="13" t="s">
        <v>126</v>
      </c>
      <c r="BM365" s="138" t="s">
        <v>687</v>
      </c>
    </row>
    <row r="366" spans="2:65" s="1" customFormat="1" ht="136.5">
      <c r="B366" s="25"/>
      <c r="D366" s="140" t="s">
        <v>128</v>
      </c>
      <c r="F366" s="141" t="s">
        <v>688</v>
      </c>
      <c r="L366" s="25"/>
      <c r="M366" s="142"/>
      <c r="T366" s="52"/>
      <c r="AT366" s="13" t="s">
        <v>128</v>
      </c>
      <c r="AU366" s="13" t="s">
        <v>125</v>
      </c>
    </row>
    <row r="367" spans="2:65" s="1" customFormat="1" ht="37.9" customHeight="1">
      <c r="B367" s="125"/>
      <c r="C367" s="126" t="s">
        <v>689</v>
      </c>
      <c r="D367" s="126" t="s">
        <v>120</v>
      </c>
      <c r="E367" s="127" t="s">
        <v>690</v>
      </c>
      <c r="F367" s="128" t="s">
        <v>691</v>
      </c>
      <c r="G367" s="129" t="s">
        <v>123</v>
      </c>
      <c r="H367" s="130">
        <v>20</v>
      </c>
      <c r="I367" s="131"/>
      <c r="J367" s="131">
        <f>ROUND(I367*H367,2)</f>
        <v>0</v>
      </c>
      <c r="K367" s="132"/>
      <c r="L367" s="133"/>
      <c r="M367" s="134" t="s">
        <v>1</v>
      </c>
      <c r="N367" s="135" t="s">
        <v>35</v>
      </c>
      <c r="O367" s="136">
        <v>0</v>
      </c>
      <c r="P367" s="136">
        <f>O367*H367</f>
        <v>0</v>
      </c>
      <c r="Q367" s="136">
        <v>0</v>
      </c>
      <c r="R367" s="136">
        <f>Q367*H367</f>
        <v>0</v>
      </c>
      <c r="S367" s="136">
        <v>0</v>
      </c>
      <c r="T367" s="137">
        <f>S367*H367</f>
        <v>0</v>
      </c>
      <c r="AR367" s="138" t="s">
        <v>124</v>
      </c>
      <c r="AT367" s="138" t="s">
        <v>120</v>
      </c>
      <c r="AU367" s="138" t="s">
        <v>125</v>
      </c>
      <c r="AY367" s="13" t="s">
        <v>119</v>
      </c>
      <c r="BE367" s="139">
        <f>IF(N367="základná",J367,0)</f>
        <v>0</v>
      </c>
      <c r="BF367" s="139">
        <f>IF(N367="znížená",J367,0)</f>
        <v>0</v>
      </c>
      <c r="BG367" s="139">
        <f>IF(N367="zákl. prenesená",J367,0)</f>
        <v>0</v>
      </c>
      <c r="BH367" s="139">
        <f>IF(N367="zníž. prenesená",J367,0)</f>
        <v>0</v>
      </c>
      <c r="BI367" s="139">
        <f>IF(N367="nulová",J367,0)</f>
        <v>0</v>
      </c>
      <c r="BJ367" s="13" t="s">
        <v>125</v>
      </c>
      <c r="BK367" s="139">
        <f>ROUND(I367*H367,2)</f>
        <v>0</v>
      </c>
      <c r="BL367" s="13" t="s">
        <v>126</v>
      </c>
      <c r="BM367" s="138" t="s">
        <v>692</v>
      </c>
    </row>
    <row r="368" spans="2:65" s="1" customFormat="1" ht="185.25">
      <c r="B368" s="25"/>
      <c r="D368" s="140" t="s">
        <v>128</v>
      </c>
      <c r="F368" s="141" t="s">
        <v>693</v>
      </c>
      <c r="L368" s="25"/>
      <c r="M368" s="142"/>
      <c r="T368" s="52"/>
      <c r="AT368" s="13" t="s">
        <v>128</v>
      </c>
      <c r="AU368" s="13" t="s">
        <v>125</v>
      </c>
    </row>
    <row r="369" spans="2:65" s="1" customFormat="1" ht="24.2" customHeight="1">
      <c r="B369" s="125"/>
      <c r="C369" s="126" t="s">
        <v>694</v>
      </c>
      <c r="D369" s="126" t="s">
        <v>120</v>
      </c>
      <c r="E369" s="127" t="s">
        <v>695</v>
      </c>
      <c r="F369" s="128" t="s">
        <v>696</v>
      </c>
      <c r="G369" s="129" t="s">
        <v>123</v>
      </c>
      <c r="H369" s="130">
        <v>42</v>
      </c>
      <c r="I369" s="131"/>
      <c r="J369" s="131">
        <f>ROUND(I369*H369,2)</f>
        <v>0</v>
      </c>
      <c r="K369" s="132"/>
      <c r="L369" s="133"/>
      <c r="M369" s="134" t="s">
        <v>1</v>
      </c>
      <c r="N369" s="135" t="s">
        <v>35</v>
      </c>
      <c r="O369" s="136">
        <v>0</v>
      </c>
      <c r="P369" s="136">
        <f>O369*H369</f>
        <v>0</v>
      </c>
      <c r="Q369" s="136">
        <v>0</v>
      </c>
      <c r="R369" s="136">
        <f>Q369*H369</f>
        <v>0</v>
      </c>
      <c r="S369" s="136">
        <v>0</v>
      </c>
      <c r="T369" s="137">
        <f>S369*H369</f>
        <v>0</v>
      </c>
      <c r="AR369" s="138" t="s">
        <v>124</v>
      </c>
      <c r="AT369" s="138" t="s">
        <v>120</v>
      </c>
      <c r="AU369" s="138" t="s">
        <v>125</v>
      </c>
      <c r="AY369" s="13" t="s">
        <v>119</v>
      </c>
      <c r="BE369" s="139">
        <f>IF(N369="základná",J369,0)</f>
        <v>0</v>
      </c>
      <c r="BF369" s="139">
        <f>IF(N369="znížená",J369,0)</f>
        <v>0</v>
      </c>
      <c r="BG369" s="139">
        <f>IF(N369="zákl. prenesená",J369,0)</f>
        <v>0</v>
      </c>
      <c r="BH369" s="139">
        <f>IF(N369="zníž. prenesená",J369,0)</f>
        <v>0</v>
      </c>
      <c r="BI369" s="139">
        <f>IF(N369="nulová",J369,0)</f>
        <v>0</v>
      </c>
      <c r="BJ369" s="13" t="s">
        <v>125</v>
      </c>
      <c r="BK369" s="139">
        <f>ROUND(I369*H369,2)</f>
        <v>0</v>
      </c>
      <c r="BL369" s="13" t="s">
        <v>126</v>
      </c>
      <c r="BM369" s="138" t="s">
        <v>697</v>
      </c>
    </row>
    <row r="370" spans="2:65" s="1" customFormat="1" ht="29.25">
      <c r="B370" s="25"/>
      <c r="D370" s="140" t="s">
        <v>128</v>
      </c>
      <c r="F370" s="141" t="s">
        <v>698</v>
      </c>
      <c r="L370" s="25"/>
      <c r="M370" s="142"/>
      <c r="T370" s="52"/>
      <c r="AT370" s="13" t="s">
        <v>128</v>
      </c>
      <c r="AU370" s="13" t="s">
        <v>125</v>
      </c>
    </row>
    <row r="371" spans="2:65" s="1" customFormat="1" ht="24.2" customHeight="1">
      <c r="B371" s="125"/>
      <c r="C371" s="126" t="s">
        <v>699</v>
      </c>
      <c r="D371" s="126" t="s">
        <v>120</v>
      </c>
      <c r="E371" s="127" t="s">
        <v>700</v>
      </c>
      <c r="F371" s="128" t="s">
        <v>701</v>
      </c>
      <c r="G371" s="129" t="s">
        <v>123</v>
      </c>
      <c r="H371" s="130">
        <v>1</v>
      </c>
      <c r="I371" s="131"/>
      <c r="J371" s="131">
        <f>ROUND(I371*H371,2)</f>
        <v>0</v>
      </c>
      <c r="K371" s="132"/>
      <c r="L371" s="133"/>
      <c r="M371" s="134" t="s">
        <v>1</v>
      </c>
      <c r="N371" s="135" t="s">
        <v>35</v>
      </c>
      <c r="O371" s="136">
        <v>0</v>
      </c>
      <c r="P371" s="136">
        <f>O371*H371</f>
        <v>0</v>
      </c>
      <c r="Q371" s="136">
        <v>0</v>
      </c>
      <c r="R371" s="136">
        <f>Q371*H371</f>
        <v>0</v>
      </c>
      <c r="S371" s="136">
        <v>0</v>
      </c>
      <c r="T371" s="137">
        <f>S371*H371</f>
        <v>0</v>
      </c>
      <c r="AR371" s="138" t="s">
        <v>702</v>
      </c>
      <c r="AT371" s="138" t="s">
        <v>120</v>
      </c>
      <c r="AU371" s="138" t="s">
        <v>125</v>
      </c>
      <c r="AY371" s="13" t="s">
        <v>119</v>
      </c>
      <c r="BE371" s="139">
        <f>IF(N371="základná",J371,0)</f>
        <v>0</v>
      </c>
      <c r="BF371" s="139">
        <f>IF(N371="znížená",J371,0)</f>
        <v>0</v>
      </c>
      <c r="BG371" s="139">
        <f>IF(N371="zákl. prenesená",J371,0)</f>
        <v>0</v>
      </c>
      <c r="BH371" s="139">
        <f>IF(N371="zníž. prenesená",J371,0)</f>
        <v>0</v>
      </c>
      <c r="BI371" s="139">
        <f>IF(N371="nulová",J371,0)</f>
        <v>0</v>
      </c>
      <c r="BJ371" s="13" t="s">
        <v>125</v>
      </c>
      <c r="BK371" s="139">
        <f>ROUND(I371*H371,2)</f>
        <v>0</v>
      </c>
      <c r="BL371" s="13" t="s">
        <v>702</v>
      </c>
      <c r="BM371" s="138" t="s">
        <v>703</v>
      </c>
    </row>
    <row r="372" spans="2:65" s="1" customFormat="1" ht="29.25">
      <c r="B372" s="25"/>
      <c r="D372" s="140" t="s">
        <v>128</v>
      </c>
      <c r="F372" s="141" t="s">
        <v>704</v>
      </c>
      <c r="L372" s="25"/>
      <c r="M372" s="142"/>
      <c r="T372" s="52"/>
      <c r="AT372" s="13" t="s">
        <v>128</v>
      </c>
      <c r="AU372" s="13" t="s">
        <v>125</v>
      </c>
    </row>
    <row r="373" spans="2:65" s="1" customFormat="1" ht="24.2" customHeight="1">
      <c r="B373" s="125"/>
      <c r="C373" s="126" t="s">
        <v>705</v>
      </c>
      <c r="D373" s="126" t="s">
        <v>120</v>
      </c>
      <c r="E373" s="127" t="s">
        <v>706</v>
      </c>
      <c r="F373" s="128" t="s">
        <v>707</v>
      </c>
      <c r="G373" s="129" t="s">
        <v>123</v>
      </c>
      <c r="H373" s="130">
        <v>2</v>
      </c>
      <c r="I373" s="131"/>
      <c r="J373" s="131">
        <f>ROUND(I373*H373,2)</f>
        <v>0</v>
      </c>
      <c r="K373" s="132"/>
      <c r="L373" s="133"/>
      <c r="M373" s="134" t="s">
        <v>1</v>
      </c>
      <c r="N373" s="135" t="s">
        <v>35</v>
      </c>
      <c r="O373" s="136">
        <v>0</v>
      </c>
      <c r="P373" s="136">
        <f>O373*H373</f>
        <v>0</v>
      </c>
      <c r="Q373" s="136">
        <v>0</v>
      </c>
      <c r="R373" s="136">
        <f>Q373*H373</f>
        <v>0</v>
      </c>
      <c r="S373" s="136">
        <v>0</v>
      </c>
      <c r="T373" s="137">
        <f>S373*H373</f>
        <v>0</v>
      </c>
      <c r="AR373" s="138" t="s">
        <v>124</v>
      </c>
      <c r="AT373" s="138" t="s">
        <v>120</v>
      </c>
      <c r="AU373" s="138" t="s">
        <v>125</v>
      </c>
      <c r="AY373" s="13" t="s">
        <v>119</v>
      </c>
      <c r="BE373" s="139">
        <f>IF(N373="základná",J373,0)</f>
        <v>0</v>
      </c>
      <c r="BF373" s="139">
        <f>IF(N373="znížená",J373,0)</f>
        <v>0</v>
      </c>
      <c r="BG373" s="139">
        <f>IF(N373="zákl. prenesená",J373,0)</f>
        <v>0</v>
      </c>
      <c r="BH373" s="139">
        <f>IF(N373="zníž. prenesená",J373,0)</f>
        <v>0</v>
      </c>
      <c r="BI373" s="139">
        <f>IF(N373="nulová",J373,0)</f>
        <v>0</v>
      </c>
      <c r="BJ373" s="13" t="s">
        <v>125</v>
      </c>
      <c r="BK373" s="139">
        <f>ROUND(I373*H373,2)</f>
        <v>0</v>
      </c>
      <c r="BL373" s="13" t="s">
        <v>126</v>
      </c>
      <c r="BM373" s="138" t="s">
        <v>708</v>
      </c>
    </row>
    <row r="374" spans="2:65" s="1" customFormat="1" ht="97.5">
      <c r="B374" s="25"/>
      <c r="D374" s="140" t="s">
        <v>128</v>
      </c>
      <c r="F374" s="141" t="s">
        <v>709</v>
      </c>
      <c r="L374" s="25"/>
      <c r="M374" s="142"/>
      <c r="T374" s="52"/>
      <c r="AT374" s="13" t="s">
        <v>128</v>
      </c>
      <c r="AU374" s="13" t="s">
        <v>125</v>
      </c>
    </row>
    <row r="375" spans="2:65" s="1" customFormat="1" ht="24.2" customHeight="1">
      <c r="B375" s="125"/>
      <c r="C375" s="126" t="s">
        <v>710</v>
      </c>
      <c r="D375" s="126" t="s">
        <v>120</v>
      </c>
      <c r="E375" s="127" t="s">
        <v>711</v>
      </c>
      <c r="F375" s="128" t="s">
        <v>712</v>
      </c>
      <c r="G375" s="129" t="s">
        <v>123</v>
      </c>
      <c r="H375" s="130">
        <v>1</v>
      </c>
      <c r="I375" s="131"/>
      <c r="J375" s="131">
        <f>ROUND(I375*H375,2)</f>
        <v>0</v>
      </c>
      <c r="K375" s="132"/>
      <c r="L375" s="133"/>
      <c r="M375" s="134" t="s">
        <v>1</v>
      </c>
      <c r="N375" s="135" t="s">
        <v>35</v>
      </c>
      <c r="O375" s="136">
        <v>0</v>
      </c>
      <c r="P375" s="136">
        <f>O375*H375</f>
        <v>0</v>
      </c>
      <c r="Q375" s="136">
        <v>0</v>
      </c>
      <c r="R375" s="136">
        <f>Q375*H375</f>
        <v>0</v>
      </c>
      <c r="S375" s="136">
        <v>0</v>
      </c>
      <c r="T375" s="137">
        <f>S375*H375</f>
        <v>0</v>
      </c>
      <c r="AR375" s="138" t="s">
        <v>702</v>
      </c>
      <c r="AT375" s="138" t="s">
        <v>120</v>
      </c>
      <c r="AU375" s="138" t="s">
        <v>125</v>
      </c>
      <c r="AY375" s="13" t="s">
        <v>119</v>
      </c>
      <c r="BE375" s="139">
        <f>IF(N375="základná",J375,0)</f>
        <v>0</v>
      </c>
      <c r="BF375" s="139">
        <f>IF(N375="znížená",J375,0)</f>
        <v>0</v>
      </c>
      <c r="BG375" s="139">
        <f>IF(N375="zákl. prenesená",J375,0)</f>
        <v>0</v>
      </c>
      <c r="BH375" s="139">
        <f>IF(N375="zníž. prenesená",J375,0)</f>
        <v>0</v>
      </c>
      <c r="BI375" s="139">
        <f>IF(N375="nulová",J375,0)</f>
        <v>0</v>
      </c>
      <c r="BJ375" s="13" t="s">
        <v>125</v>
      </c>
      <c r="BK375" s="139">
        <f>ROUND(I375*H375,2)</f>
        <v>0</v>
      </c>
      <c r="BL375" s="13" t="s">
        <v>702</v>
      </c>
      <c r="BM375" s="138" t="s">
        <v>713</v>
      </c>
    </row>
    <row r="376" spans="2:65" s="1" customFormat="1" ht="24.2" customHeight="1">
      <c r="B376" s="125"/>
      <c r="C376" s="126" t="s">
        <v>714</v>
      </c>
      <c r="D376" s="126" t="s">
        <v>120</v>
      </c>
      <c r="E376" s="127" t="s">
        <v>715</v>
      </c>
      <c r="F376" s="128" t="s">
        <v>716</v>
      </c>
      <c r="G376" s="129" t="s">
        <v>123</v>
      </c>
      <c r="H376" s="130">
        <v>1</v>
      </c>
      <c r="I376" s="131"/>
      <c r="J376" s="131">
        <f>ROUND(I376*H376,2)</f>
        <v>0</v>
      </c>
      <c r="K376" s="132"/>
      <c r="L376" s="133"/>
      <c r="M376" s="134" t="s">
        <v>1</v>
      </c>
      <c r="N376" s="135" t="s">
        <v>35</v>
      </c>
      <c r="O376" s="136">
        <v>0</v>
      </c>
      <c r="P376" s="136">
        <f>O376*H376</f>
        <v>0</v>
      </c>
      <c r="Q376" s="136">
        <v>0</v>
      </c>
      <c r="R376" s="136">
        <f>Q376*H376</f>
        <v>0</v>
      </c>
      <c r="S376" s="136">
        <v>0</v>
      </c>
      <c r="T376" s="137">
        <f>S376*H376</f>
        <v>0</v>
      </c>
      <c r="AR376" s="138" t="s">
        <v>124</v>
      </c>
      <c r="AT376" s="138" t="s">
        <v>120</v>
      </c>
      <c r="AU376" s="138" t="s">
        <v>125</v>
      </c>
      <c r="AY376" s="13" t="s">
        <v>119</v>
      </c>
      <c r="BE376" s="139">
        <f>IF(N376="základná",J376,0)</f>
        <v>0</v>
      </c>
      <c r="BF376" s="139">
        <f>IF(N376="znížená",J376,0)</f>
        <v>0</v>
      </c>
      <c r="BG376" s="139">
        <f>IF(N376="zákl. prenesená",J376,0)</f>
        <v>0</v>
      </c>
      <c r="BH376" s="139">
        <f>IF(N376="zníž. prenesená",J376,0)</f>
        <v>0</v>
      </c>
      <c r="BI376" s="139">
        <f>IF(N376="nulová",J376,0)</f>
        <v>0</v>
      </c>
      <c r="BJ376" s="13" t="s">
        <v>125</v>
      </c>
      <c r="BK376" s="139">
        <f>ROUND(I376*H376,2)</f>
        <v>0</v>
      </c>
      <c r="BL376" s="13" t="s">
        <v>126</v>
      </c>
      <c r="BM376" s="138" t="s">
        <v>717</v>
      </c>
    </row>
    <row r="377" spans="2:65" s="1" customFormat="1" ht="24.2" customHeight="1">
      <c r="B377" s="125"/>
      <c r="C377" s="126" t="s">
        <v>718</v>
      </c>
      <c r="D377" s="126" t="s">
        <v>120</v>
      </c>
      <c r="E377" s="127" t="s">
        <v>719</v>
      </c>
      <c r="F377" s="128" t="s">
        <v>720</v>
      </c>
      <c r="G377" s="129" t="s">
        <v>123</v>
      </c>
      <c r="H377" s="130">
        <v>1</v>
      </c>
      <c r="I377" s="131"/>
      <c r="J377" s="131">
        <f>ROUND(I377*H377,2)</f>
        <v>0</v>
      </c>
      <c r="K377" s="132"/>
      <c r="L377" s="133"/>
      <c r="M377" s="134" t="s">
        <v>1</v>
      </c>
      <c r="N377" s="135" t="s">
        <v>35</v>
      </c>
      <c r="O377" s="136">
        <v>0</v>
      </c>
      <c r="P377" s="136">
        <f>O377*H377</f>
        <v>0</v>
      </c>
      <c r="Q377" s="136">
        <v>0</v>
      </c>
      <c r="R377" s="136">
        <f>Q377*H377</f>
        <v>0</v>
      </c>
      <c r="S377" s="136">
        <v>0</v>
      </c>
      <c r="T377" s="137">
        <f>S377*H377</f>
        <v>0</v>
      </c>
      <c r="AR377" s="138" t="s">
        <v>702</v>
      </c>
      <c r="AT377" s="138" t="s">
        <v>120</v>
      </c>
      <c r="AU377" s="138" t="s">
        <v>125</v>
      </c>
      <c r="AY377" s="13" t="s">
        <v>119</v>
      </c>
      <c r="BE377" s="139">
        <f>IF(N377="základná",J377,0)</f>
        <v>0</v>
      </c>
      <c r="BF377" s="139">
        <f>IF(N377="znížená",J377,0)</f>
        <v>0</v>
      </c>
      <c r="BG377" s="139">
        <f>IF(N377="zákl. prenesená",J377,0)</f>
        <v>0</v>
      </c>
      <c r="BH377" s="139">
        <f>IF(N377="zníž. prenesená",J377,0)</f>
        <v>0</v>
      </c>
      <c r="BI377" s="139">
        <f>IF(N377="nulová",J377,0)</f>
        <v>0</v>
      </c>
      <c r="BJ377" s="13" t="s">
        <v>125</v>
      </c>
      <c r="BK377" s="139">
        <f>ROUND(I377*H377,2)</f>
        <v>0</v>
      </c>
      <c r="BL377" s="13" t="s">
        <v>702</v>
      </c>
      <c r="BM377" s="138" t="s">
        <v>721</v>
      </c>
    </row>
    <row r="378" spans="2:65" s="1" customFormat="1" ht="58.5">
      <c r="B378" s="25"/>
      <c r="D378" s="140" t="s">
        <v>128</v>
      </c>
      <c r="F378" s="141" t="s">
        <v>722</v>
      </c>
      <c r="L378" s="25"/>
      <c r="M378" s="142"/>
      <c r="T378" s="52"/>
      <c r="AT378" s="13" t="s">
        <v>128</v>
      </c>
      <c r="AU378" s="13" t="s">
        <v>125</v>
      </c>
    </row>
    <row r="379" spans="2:65" s="1" customFormat="1" ht="44.25" customHeight="1">
      <c r="B379" s="125"/>
      <c r="C379" s="126" t="s">
        <v>723</v>
      </c>
      <c r="D379" s="126" t="s">
        <v>120</v>
      </c>
      <c r="E379" s="127" t="s">
        <v>724</v>
      </c>
      <c r="F379" s="128" t="s">
        <v>725</v>
      </c>
      <c r="G379" s="129" t="s">
        <v>123</v>
      </c>
      <c r="H379" s="130">
        <v>1</v>
      </c>
      <c r="I379" s="131"/>
      <c r="J379" s="131">
        <f>ROUND(I379*H379,2)</f>
        <v>0</v>
      </c>
      <c r="K379" s="132"/>
      <c r="L379" s="133"/>
      <c r="M379" s="134" t="s">
        <v>1</v>
      </c>
      <c r="N379" s="135" t="s">
        <v>35</v>
      </c>
      <c r="O379" s="136">
        <v>0</v>
      </c>
      <c r="P379" s="136">
        <f>O379*H379</f>
        <v>0</v>
      </c>
      <c r="Q379" s="136">
        <v>0</v>
      </c>
      <c r="R379" s="136">
        <f>Q379*H379</f>
        <v>0</v>
      </c>
      <c r="S379" s="136">
        <v>0</v>
      </c>
      <c r="T379" s="137">
        <f>S379*H379</f>
        <v>0</v>
      </c>
      <c r="AR379" s="138" t="s">
        <v>124</v>
      </c>
      <c r="AT379" s="138" t="s">
        <v>120</v>
      </c>
      <c r="AU379" s="138" t="s">
        <v>125</v>
      </c>
      <c r="AY379" s="13" t="s">
        <v>119</v>
      </c>
      <c r="BE379" s="139">
        <f>IF(N379="základná",J379,0)</f>
        <v>0</v>
      </c>
      <c r="BF379" s="139">
        <f>IF(N379="znížená",J379,0)</f>
        <v>0</v>
      </c>
      <c r="BG379" s="139">
        <f>IF(N379="zákl. prenesená",J379,0)</f>
        <v>0</v>
      </c>
      <c r="BH379" s="139">
        <f>IF(N379="zníž. prenesená",J379,0)</f>
        <v>0</v>
      </c>
      <c r="BI379" s="139">
        <f>IF(N379="nulová",J379,0)</f>
        <v>0</v>
      </c>
      <c r="BJ379" s="13" t="s">
        <v>125</v>
      </c>
      <c r="BK379" s="139">
        <f>ROUND(I379*H379,2)</f>
        <v>0</v>
      </c>
      <c r="BL379" s="13" t="s">
        <v>126</v>
      </c>
      <c r="BM379" s="138" t="s">
        <v>726</v>
      </c>
    </row>
    <row r="380" spans="2:65" s="1" customFormat="1" ht="156">
      <c r="B380" s="25"/>
      <c r="D380" s="140" t="s">
        <v>128</v>
      </c>
      <c r="F380" s="141" t="s">
        <v>727</v>
      </c>
      <c r="L380" s="25"/>
      <c r="M380" s="142"/>
      <c r="T380" s="52"/>
      <c r="AT380" s="13" t="s">
        <v>128</v>
      </c>
      <c r="AU380" s="13" t="s">
        <v>125</v>
      </c>
    </row>
    <row r="381" spans="2:65" s="1" customFormat="1" ht="16.5" customHeight="1">
      <c r="B381" s="125"/>
      <c r="C381" s="126" t="s">
        <v>728</v>
      </c>
      <c r="D381" s="126" t="s">
        <v>120</v>
      </c>
      <c r="E381" s="127" t="s">
        <v>729</v>
      </c>
      <c r="F381" s="128" t="s">
        <v>730</v>
      </c>
      <c r="G381" s="129" t="s">
        <v>123</v>
      </c>
      <c r="H381" s="130">
        <v>6</v>
      </c>
      <c r="I381" s="131"/>
      <c r="J381" s="131">
        <f>ROUND(I381*H381,2)</f>
        <v>0</v>
      </c>
      <c r="K381" s="132"/>
      <c r="L381" s="133"/>
      <c r="M381" s="134" t="s">
        <v>1</v>
      </c>
      <c r="N381" s="135" t="s">
        <v>35</v>
      </c>
      <c r="O381" s="136">
        <v>0</v>
      </c>
      <c r="P381" s="136">
        <f>O381*H381</f>
        <v>0</v>
      </c>
      <c r="Q381" s="136">
        <v>0</v>
      </c>
      <c r="R381" s="136">
        <f>Q381*H381</f>
        <v>0</v>
      </c>
      <c r="S381" s="136">
        <v>0</v>
      </c>
      <c r="T381" s="137">
        <f>S381*H381</f>
        <v>0</v>
      </c>
      <c r="AR381" s="138" t="s">
        <v>124</v>
      </c>
      <c r="AT381" s="138" t="s">
        <v>120</v>
      </c>
      <c r="AU381" s="138" t="s">
        <v>125</v>
      </c>
      <c r="AY381" s="13" t="s">
        <v>119</v>
      </c>
      <c r="BE381" s="139">
        <f>IF(N381="základná",J381,0)</f>
        <v>0</v>
      </c>
      <c r="BF381" s="139">
        <f>IF(N381="znížená",J381,0)</f>
        <v>0</v>
      </c>
      <c r="BG381" s="139">
        <f>IF(N381="zákl. prenesená",J381,0)</f>
        <v>0</v>
      </c>
      <c r="BH381" s="139">
        <f>IF(N381="zníž. prenesená",J381,0)</f>
        <v>0</v>
      </c>
      <c r="BI381" s="139">
        <f>IF(N381="nulová",J381,0)</f>
        <v>0</v>
      </c>
      <c r="BJ381" s="13" t="s">
        <v>125</v>
      </c>
      <c r="BK381" s="139">
        <f>ROUND(I381*H381,2)</f>
        <v>0</v>
      </c>
      <c r="BL381" s="13" t="s">
        <v>126</v>
      </c>
      <c r="BM381" s="138" t="s">
        <v>731</v>
      </c>
    </row>
    <row r="382" spans="2:65" s="1" customFormat="1" ht="39">
      <c r="B382" s="25"/>
      <c r="D382" s="140" t="s">
        <v>128</v>
      </c>
      <c r="F382" s="141" t="s">
        <v>732</v>
      </c>
      <c r="L382" s="25"/>
      <c r="M382" s="142"/>
      <c r="T382" s="52"/>
      <c r="AT382" s="13" t="s">
        <v>128</v>
      </c>
      <c r="AU382" s="13" t="s">
        <v>125</v>
      </c>
    </row>
    <row r="383" spans="2:65" s="1" customFormat="1" ht="24.2" customHeight="1">
      <c r="B383" s="125"/>
      <c r="C383" s="126" t="s">
        <v>733</v>
      </c>
      <c r="D383" s="126" t="s">
        <v>120</v>
      </c>
      <c r="E383" s="127" t="s">
        <v>734</v>
      </c>
      <c r="F383" s="128" t="s">
        <v>735</v>
      </c>
      <c r="G383" s="129" t="s">
        <v>123</v>
      </c>
      <c r="H383" s="130">
        <v>26</v>
      </c>
      <c r="I383" s="131"/>
      <c r="J383" s="131">
        <f>ROUND(I383*H383,2)</f>
        <v>0</v>
      </c>
      <c r="K383" s="132"/>
      <c r="L383" s="133"/>
      <c r="M383" s="134" t="s">
        <v>1</v>
      </c>
      <c r="N383" s="135" t="s">
        <v>35</v>
      </c>
      <c r="O383" s="136">
        <v>0</v>
      </c>
      <c r="P383" s="136">
        <f>O383*H383</f>
        <v>0</v>
      </c>
      <c r="Q383" s="136">
        <v>1.2999999999999999E-4</v>
      </c>
      <c r="R383" s="136">
        <f>Q383*H383</f>
        <v>3.3799999999999998E-3</v>
      </c>
      <c r="S383" s="136">
        <v>0</v>
      </c>
      <c r="T383" s="137">
        <f>S383*H383</f>
        <v>0</v>
      </c>
      <c r="AR383" s="138" t="s">
        <v>124</v>
      </c>
      <c r="AT383" s="138" t="s">
        <v>120</v>
      </c>
      <c r="AU383" s="138" t="s">
        <v>125</v>
      </c>
      <c r="AY383" s="13" t="s">
        <v>119</v>
      </c>
      <c r="BE383" s="139">
        <f>IF(N383="základná",J383,0)</f>
        <v>0</v>
      </c>
      <c r="BF383" s="139">
        <f>IF(N383="znížená",J383,0)</f>
        <v>0</v>
      </c>
      <c r="BG383" s="139">
        <f>IF(N383="zákl. prenesená",J383,0)</f>
        <v>0</v>
      </c>
      <c r="BH383" s="139">
        <f>IF(N383="zníž. prenesená",J383,0)</f>
        <v>0</v>
      </c>
      <c r="BI383" s="139">
        <f>IF(N383="nulová",J383,0)</f>
        <v>0</v>
      </c>
      <c r="BJ383" s="13" t="s">
        <v>125</v>
      </c>
      <c r="BK383" s="139">
        <f>ROUND(I383*H383,2)</f>
        <v>0</v>
      </c>
      <c r="BL383" s="13" t="s">
        <v>126</v>
      </c>
      <c r="BM383" s="138" t="s">
        <v>736</v>
      </c>
    </row>
    <row r="384" spans="2:65" s="1" customFormat="1" ht="87.75">
      <c r="B384" s="25"/>
      <c r="D384" s="140" t="s">
        <v>128</v>
      </c>
      <c r="F384" s="141" t="s">
        <v>737</v>
      </c>
      <c r="L384" s="25"/>
      <c r="M384" s="142"/>
      <c r="T384" s="52"/>
      <c r="AT384" s="13" t="s">
        <v>128</v>
      </c>
      <c r="AU384" s="13" t="s">
        <v>125</v>
      </c>
    </row>
    <row r="385" spans="2:65" s="1" customFormat="1" ht="24.2" customHeight="1">
      <c r="B385" s="125"/>
      <c r="C385" s="126" t="s">
        <v>738</v>
      </c>
      <c r="D385" s="126" t="s">
        <v>120</v>
      </c>
      <c r="E385" s="127" t="s">
        <v>739</v>
      </c>
      <c r="F385" s="128" t="s">
        <v>740</v>
      </c>
      <c r="G385" s="129" t="s">
        <v>123</v>
      </c>
      <c r="H385" s="130">
        <v>26</v>
      </c>
      <c r="I385" s="131"/>
      <c r="J385" s="131">
        <f>ROUND(I385*H385,2)</f>
        <v>0</v>
      </c>
      <c r="K385" s="132"/>
      <c r="L385" s="133"/>
      <c r="M385" s="134" t="s">
        <v>1</v>
      </c>
      <c r="N385" s="135" t="s">
        <v>35</v>
      </c>
      <c r="O385" s="136">
        <v>0</v>
      </c>
      <c r="P385" s="136">
        <f>O385*H385</f>
        <v>0</v>
      </c>
      <c r="Q385" s="136">
        <v>1.2999999999999999E-4</v>
      </c>
      <c r="R385" s="136">
        <f>Q385*H385</f>
        <v>3.3799999999999998E-3</v>
      </c>
      <c r="S385" s="136">
        <v>0</v>
      </c>
      <c r="T385" s="137">
        <f>S385*H385</f>
        <v>0</v>
      </c>
      <c r="AR385" s="138" t="s">
        <v>124</v>
      </c>
      <c r="AT385" s="138" t="s">
        <v>120</v>
      </c>
      <c r="AU385" s="138" t="s">
        <v>125</v>
      </c>
      <c r="AY385" s="13" t="s">
        <v>119</v>
      </c>
      <c r="BE385" s="139">
        <f>IF(N385="základná",J385,0)</f>
        <v>0</v>
      </c>
      <c r="BF385" s="139">
        <f>IF(N385="znížená",J385,0)</f>
        <v>0</v>
      </c>
      <c r="BG385" s="139">
        <f>IF(N385="zákl. prenesená",J385,0)</f>
        <v>0</v>
      </c>
      <c r="BH385" s="139">
        <f>IF(N385="zníž. prenesená",J385,0)</f>
        <v>0</v>
      </c>
      <c r="BI385" s="139">
        <f>IF(N385="nulová",J385,0)</f>
        <v>0</v>
      </c>
      <c r="BJ385" s="13" t="s">
        <v>125</v>
      </c>
      <c r="BK385" s="139">
        <f>ROUND(I385*H385,2)</f>
        <v>0</v>
      </c>
      <c r="BL385" s="13" t="s">
        <v>126</v>
      </c>
      <c r="BM385" s="138" t="s">
        <v>741</v>
      </c>
    </row>
    <row r="386" spans="2:65" s="1" customFormat="1" ht="87.75">
      <c r="B386" s="25"/>
      <c r="D386" s="140" t="s">
        <v>128</v>
      </c>
      <c r="F386" s="141" t="s">
        <v>742</v>
      </c>
      <c r="L386" s="25"/>
      <c r="M386" s="142"/>
      <c r="T386" s="52"/>
      <c r="AT386" s="13" t="s">
        <v>128</v>
      </c>
      <c r="AU386" s="13" t="s">
        <v>125</v>
      </c>
    </row>
    <row r="387" spans="2:65" s="1" customFormat="1" ht="24.2" customHeight="1">
      <c r="B387" s="125"/>
      <c r="C387" s="126" t="s">
        <v>702</v>
      </c>
      <c r="D387" s="126" t="s">
        <v>120</v>
      </c>
      <c r="E387" s="127" t="s">
        <v>743</v>
      </c>
      <c r="F387" s="128" t="s">
        <v>744</v>
      </c>
      <c r="G387" s="129" t="s">
        <v>123</v>
      </c>
      <c r="H387" s="130">
        <v>80</v>
      </c>
      <c r="I387" s="131"/>
      <c r="J387" s="131">
        <f>ROUND(I387*H387,2)</f>
        <v>0</v>
      </c>
      <c r="K387" s="132"/>
      <c r="L387" s="133"/>
      <c r="M387" s="134" t="s">
        <v>1</v>
      </c>
      <c r="N387" s="135" t="s">
        <v>35</v>
      </c>
      <c r="O387" s="136">
        <v>0</v>
      </c>
      <c r="P387" s="136">
        <f>O387*H387</f>
        <v>0</v>
      </c>
      <c r="Q387" s="136">
        <v>1.2999999999999999E-4</v>
      </c>
      <c r="R387" s="136">
        <f>Q387*H387</f>
        <v>1.04E-2</v>
      </c>
      <c r="S387" s="136">
        <v>0</v>
      </c>
      <c r="T387" s="137">
        <f>S387*H387</f>
        <v>0</v>
      </c>
      <c r="AR387" s="138" t="s">
        <v>124</v>
      </c>
      <c r="AT387" s="138" t="s">
        <v>120</v>
      </c>
      <c r="AU387" s="138" t="s">
        <v>125</v>
      </c>
      <c r="AY387" s="13" t="s">
        <v>119</v>
      </c>
      <c r="BE387" s="139">
        <f>IF(N387="základná",J387,0)</f>
        <v>0</v>
      </c>
      <c r="BF387" s="139">
        <f>IF(N387="znížená",J387,0)</f>
        <v>0</v>
      </c>
      <c r="BG387" s="139">
        <f>IF(N387="zákl. prenesená",J387,0)</f>
        <v>0</v>
      </c>
      <c r="BH387" s="139">
        <f>IF(N387="zníž. prenesená",J387,0)</f>
        <v>0</v>
      </c>
      <c r="BI387" s="139">
        <f>IF(N387="nulová",J387,0)</f>
        <v>0</v>
      </c>
      <c r="BJ387" s="13" t="s">
        <v>125</v>
      </c>
      <c r="BK387" s="139">
        <f>ROUND(I387*H387,2)</f>
        <v>0</v>
      </c>
      <c r="BL387" s="13" t="s">
        <v>126</v>
      </c>
      <c r="BM387" s="138" t="s">
        <v>745</v>
      </c>
    </row>
    <row r="388" spans="2:65" s="1" customFormat="1" ht="78">
      <c r="B388" s="25"/>
      <c r="D388" s="140" t="s">
        <v>128</v>
      </c>
      <c r="F388" s="141" t="s">
        <v>746</v>
      </c>
      <c r="L388" s="25"/>
      <c r="M388" s="142"/>
      <c r="T388" s="52"/>
      <c r="AT388" s="13" t="s">
        <v>128</v>
      </c>
      <c r="AU388" s="13" t="s">
        <v>125</v>
      </c>
    </row>
    <row r="389" spans="2:65" s="1" customFormat="1" ht="24.2" customHeight="1">
      <c r="B389" s="125"/>
      <c r="C389" s="126" t="s">
        <v>747</v>
      </c>
      <c r="D389" s="126" t="s">
        <v>120</v>
      </c>
      <c r="E389" s="127" t="s">
        <v>748</v>
      </c>
      <c r="F389" s="128" t="s">
        <v>749</v>
      </c>
      <c r="G389" s="129" t="s">
        <v>123</v>
      </c>
      <c r="H389" s="130">
        <v>60</v>
      </c>
      <c r="I389" s="131"/>
      <c r="J389" s="131">
        <f>ROUND(I389*H389,2)</f>
        <v>0</v>
      </c>
      <c r="K389" s="132"/>
      <c r="L389" s="133"/>
      <c r="M389" s="134" t="s">
        <v>1</v>
      </c>
      <c r="N389" s="135" t="s">
        <v>35</v>
      </c>
      <c r="O389" s="136">
        <v>0</v>
      </c>
      <c r="P389" s="136">
        <f>O389*H389</f>
        <v>0</v>
      </c>
      <c r="Q389" s="136">
        <v>1.2999999999999999E-4</v>
      </c>
      <c r="R389" s="136">
        <f>Q389*H389</f>
        <v>7.7999999999999996E-3</v>
      </c>
      <c r="S389" s="136">
        <v>0</v>
      </c>
      <c r="T389" s="137">
        <f>S389*H389</f>
        <v>0</v>
      </c>
      <c r="AR389" s="138" t="s">
        <v>124</v>
      </c>
      <c r="AT389" s="138" t="s">
        <v>120</v>
      </c>
      <c r="AU389" s="138" t="s">
        <v>125</v>
      </c>
      <c r="AY389" s="13" t="s">
        <v>119</v>
      </c>
      <c r="BE389" s="139">
        <f>IF(N389="základná",J389,0)</f>
        <v>0</v>
      </c>
      <c r="BF389" s="139">
        <f>IF(N389="znížená",J389,0)</f>
        <v>0</v>
      </c>
      <c r="BG389" s="139">
        <f>IF(N389="zákl. prenesená",J389,0)</f>
        <v>0</v>
      </c>
      <c r="BH389" s="139">
        <f>IF(N389="zníž. prenesená",J389,0)</f>
        <v>0</v>
      </c>
      <c r="BI389" s="139">
        <f>IF(N389="nulová",J389,0)</f>
        <v>0</v>
      </c>
      <c r="BJ389" s="13" t="s">
        <v>125</v>
      </c>
      <c r="BK389" s="139">
        <f>ROUND(I389*H389,2)</f>
        <v>0</v>
      </c>
      <c r="BL389" s="13" t="s">
        <v>126</v>
      </c>
      <c r="BM389" s="138" t="s">
        <v>750</v>
      </c>
    </row>
    <row r="390" spans="2:65" s="1" customFormat="1" ht="78">
      <c r="B390" s="25"/>
      <c r="D390" s="140" t="s">
        <v>128</v>
      </c>
      <c r="F390" s="141" t="s">
        <v>751</v>
      </c>
      <c r="L390" s="25"/>
      <c r="M390" s="142"/>
      <c r="T390" s="52"/>
      <c r="AT390" s="13" t="s">
        <v>128</v>
      </c>
      <c r="AU390" s="13" t="s">
        <v>125</v>
      </c>
    </row>
    <row r="391" spans="2:65" s="1" customFormat="1" ht="24.2" customHeight="1">
      <c r="B391" s="125"/>
      <c r="C391" s="126" t="s">
        <v>752</v>
      </c>
      <c r="D391" s="126" t="s">
        <v>120</v>
      </c>
      <c r="E391" s="127" t="s">
        <v>753</v>
      </c>
      <c r="F391" s="128" t="s">
        <v>754</v>
      </c>
      <c r="G391" s="129" t="s">
        <v>123</v>
      </c>
      <c r="H391" s="130">
        <v>60</v>
      </c>
      <c r="I391" s="131"/>
      <c r="J391" s="131">
        <f>ROUND(I391*H391,2)</f>
        <v>0</v>
      </c>
      <c r="K391" s="132"/>
      <c r="L391" s="133"/>
      <c r="M391" s="134" t="s">
        <v>1</v>
      </c>
      <c r="N391" s="135" t="s">
        <v>35</v>
      </c>
      <c r="O391" s="136">
        <v>0</v>
      </c>
      <c r="P391" s="136">
        <f>O391*H391</f>
        <v>0</v>
      </c>
      <c r="Q391" s="136">
        <v>1.2999999999999999E-4</v>
      </c>
      <c r="R391" s="136">
        <f>Q391*H391</f>
        <v>7.7999999999999996E-3</v>
      </c>
      <c r="S391" s="136">
        <v>0</v>
      </c>
      <c r="T391" s="137">
        <f>S391*H391</f>
        <v>0</v>
      </c>
      <c r="AR391" s="138" t="s">
        <v>124</v>
      </c>
      <c r="AT391" s="138" t="s">
        <v>120</v>
      </c>
      <c r="AU391" s="138" t="s">
        <v>125</v>
      </c>
      <c r="AY391" s="13" t="s">
        <v>119</v>
      </c>
      <c r="BE391" s="139">
        <f>IF(N391="základná",J391,0)</f>
        <v>0</v>
      </c>
      <c r="BF391" s="139">
        <f>IF(N391="znížená",J391,0)</f>
        <v>0</v>
      </c>
      <c r="BG391" s="139">
        <f>IF(N391="zákl. prenesená",J391,0)</f>
        <v>0</v>
      </c>
      <c r="BH391" s="139">
        <f>IF(N391="zníž. prenesená",J391,0)</f>
        <v>0</v>
      </c>
      <c r="BI391" s="139">
        <f>IF(N391="nulová",J391,0)</f>
        <v>0</v>
      </c>
      <c r="BJ391" s="13" t="s">
        <v>125</v>
      </c>
      <c r="BK391" s="139">
        <f>ROUND(I391*H391,2)</f>
        <v>0</v>
      </c>
      <c r="BL391" s="13" t="s">
        <v>126</v>
      </c>
      <c r="BM391" s="138" t="s">
        <v>755</v>
      </c>
    </row>
    <row r="392" spans="2:65" s="1" customFormat="1" ht="78">
      <c r="B392" s="25"/>
      <c r="D392" s="140" t="s">
        <v>128</v>
      </c>
      <c r="F392" s="141" t="s">
        <v>756</v>
      </c>
      <c r="L392" s="25"/>
      <c r="M392" s="142"/>
      <c r="T392" s="52"/>
      <c r="AT392" s="13" t="s">
        <v>128</v>
      </c>
      <c r="AU392" s="13" t="s">
        <v>125</v>
      </c>
    </row>
    <row r="393" spans="2:65" s="1" customFormat="1" ht="24.2" customHeight="1">
      <c r="B393" s="125"/>
      <c r="C393" s="126" t="s">
        <v>757</v>
      </c>
      <c r="D393" s="126" t="s">
        <v>120</v>
      </c>
      <c r="E393" s="127" t="s">
        <v>758</v>
      </c>
      <c r="F393" s="128" t="s">
        <v>759</v>
      </c>
      <c r="G393" s="129" t="s">
        <v>123</v>
      </c>
      <c r="H393" s="130">
        <v>5</v>
      </c>
      <c r="I393" s="131"/>
      <c r="J393" s="131">
        <f>ROUND(I393*H393,2)</f>
        <v>0</v>
      </c>
      <c r="K393" s="132"/>
      <c r="L393" s="133"/>
      <c r="M393" s="134" t="s">
        <v>1</v>
      </c>
      <c r="N393" s="135" t="s">
        <v>35</v>
      </c>
      <c r="O393" s="136">
        <v>0</v>
      </c>
      <c r="P393" s="136">
        <f>O393*H393</f>
        <v>0</v>
      </c>
      <c r="Q393" s="136">
        <v>1.2999999999999999E-4</v>
      </c>
      <c r="R393" s="136">
        <f>Q393*H393</f>
        <v>6.4999999999999997E-4</v>
      </c>
      <c r="S393" s="136">
        <v>0</v>
      </c>
      <c r="T393" s="137">
        <f>S393*H393</f>
        <v>0</v>
      </c>
      <c r="AR393" s="138" t="s">
        <v>124</v>
      </c>
      <c r="AT393" s="138" t="s">
        <v>120</v>
      </c>
      <c r="AU393" s="138" t="s">
        <v>125</v>
      </c>
      <c r="AY393" s="13" t="s">
        <v>119</v>
      </c>
      <c r="BE393" s="139">
        <f>IF(N393="základná",J393,0)</f>
        <v>0</v>
      </c>
      <c r="BF393" s="139">
        <f>IF(N393="znížená",J393,0)</f>
        <v>0</v>
      </c>
      <c r="BG393" s="139">
        <f>IF(N393="zákl. prenesená",J393,0)</f>
        <v>0</v>
      </c>
      <c r="BH393" s="139">
        <f>IF(N393="zníž. prenesená",J393,0)</f>
        <v>0</v>
      </c>
      <c r="BI393" s="139">
        <f>IF(N393="nulová",J393,0)</f>
        <v>0</v>
      </c>
      <c r="BJ393" s="13" t="s">
        <v>125</v>
      </c>
      <c r="BK393" s="139">
        <f>ROUND(I393*H393,2)</f>
        <v>0</v>
      </c>
      <c r="BL393" s="13" t="s">
        <v>126</v>
      </c>
      <c r="BM393" s="138" t="s">
        <v>760</v>
      </c>
    </row>
    <row r="394" spans="2:65" s="1" customFormat="1" ht="68.25">
      <c r="B394" s="25"/>
      <c r="D394" s="140" t="s">
        <v>128</v>
      </c>
      <c r="F394" s="141" t="s">
        <v>761</v>
      </c>
      <c r="L394" s="25"/>
      <c r="M394" s="142"/>
      <c r="T394" s="52"/>
      <c r="AT394" s="13" t="s">
        <v>128</v>
      </c>
      <c r="AU394" s="13" t="s">
        <v>125</v>
      </c>
    </row>
    <row r="395" spans="2:65" s="1" customFormat="1" ht="16.5" customHeight="1">
      <c r="B395" s="125"/>
      <c r="C395" s="126" t="s">
        <v>762</v>
      </c>
      <c r="D395" s="126" t="s">
        <v>120</v>
      </c>
      <c r="E395" s="127" t="s">
        <v>763</v>
      </c>
      <c r="F395" s="128" t="s">
        <v>764</v>
      </c>
      <c r="G395" s="129" t="s">
        <v>123</v>
      </c>
      <c r="H395" s="130">
        <v>80</v>
      </c>
      <c r="I395" s="131"/>
      <c r="J395" s="131">
        <f>ROUND(I395*H395,2)</f>
        <v>0</v>
      </c>
      <c r="K395" s="132"/>
      <c r="L395" s="133"/>
      <c r="M395" s="134" t="s">
        <v>1</v>
      </c>
      <c r="N395" s="135" t="s">
        <v>35</v>
      </c>
      <c r="O395" s="136">
        <v>0</v>
      </c>
      <c r="P395" s="136">
        <f>O395*H395</f>
        <v>0</v>
      </c>
      <c r="Q395" s="136">
        <v>1.2999999999999999E-4</v>
      </c>
      <c r="R395" s="136">
        <f>Q395*H395</f>
        <v>1.04E-2</v>
      </c>
      <c r="S395" s="136">
        <v>0</v>
      </c>
      <c r="T395" s="137">
        <f>S395*H395</f>
        <v>0</v>
      </c>
      <c r="AR395" s="138" t="s">
        <v>124</v>
      </c>
      <c r="AT395" s="138" t="s">
        <v>120</v>
      </c>
      <c r="AU395" s="138" t="s">
        <v>125</v>
      </c>
      <c r="AY395" s="13" t="s">
        <v>119</v>
      </c>
      <c r="BE395" s="139">
        <f>IF(N395="základná",J395,0)</f>
        <v>0</v>
      </c>
      <c r="BF395" s="139">
        <f>IF(N395="znížená",J395,0)</f>
        <v>0</v>
      </c>
      <c r="BG395" s="139">
        <f>IF(N395="zákl. prenesená",J395,0)</f>
        <v>0</v>
      </c>
      <c r="BH395" s="139">
        <f>IF(N395="zníž. prenesená",J395,0)</f>
        <v>0</v>
      </c>
      <c r="BI395" s="139">
        <f>IF(N395="nulová",J395,0)</f>
        <v>0</v>
      </c>
      <c r="BJ395" s="13" t="s">
        <v>125</v>
      </c>
      <c r="BK395" s="139">
        <f>ROUND(I395*H395,2)</f>
        <v>0</v>
      </c>
      <c r="BL395" s="13" t="s">
        <v>126</v>
      </c>
      <c r="BM395" s="138" t="s">
        <v>765</v>
      </c>
    </row>
    <row r="396" spans="2:65" s="1" customFormat="1" ht="58.5">
      <c r="B396" s="25"/>
      <c r="D396" s="140" t="s">
        <v>128</v>
      </c>
      <c r="F396" s="141" t="s">
        <v>766</v>
      </c>
      <c r="L396" s="25"/>
      <c r="M396" s="142"/>
      <c r="T396" s="52"/>
      <c r="AT396" s="13" t="s">
        <v>128</v>
      </c>
      <c r="AU396" s="13" t="s">
        <v>125</v>
      </c>
    </row>
    <row r="397" spans="2:65" s="1" customFormat="1" ht="16.5" customHeight="1">
      <c r="B397" s="125"/>
      <c r="C397" s="126" t="s">
        <v>767</v>
      </c>
      <c r="D397" s="126" t="s">
        <v>120</v>
      </c>
      <c r="E397" s="127" t="s">
        <v>768</v>
      </c>
      <c r="F397" s="128" t="s">
        <v>769</v>
      </c>
      <c r="G397" s="129" t="s">
        <v>123</v>
      </c>
      <c r="H397" s="130">
        <v>60</v>
      </c>
      <c r="I397" s="131"/>
      <c r="J397" s="131">
        <f>ROUND(I397*H397,2)</f>
        <v>0</v>
      </c>
      <c r="K397" s="132"/>
      <c r="L397" s="133"/>
      <c r="M397" s="134" t="s">
        <v>1</v>
      </c>
      <c r="N397" s="135" t="s">
        <v>35</v>
      </c>
      <c r="O397" s="136">
        <v>0</v>
      </c>
      <c r="P397" s="136">
        <f>O397*H397</f>
        <v>0</v>
      </c>
      <c r="Q397" s="136">
        <v>1.2999999999999999E-4</v>
      </c>
      <c r="R397" s="136">
        <f>Q397*H397</f>
        <v>7.7999999999999996E-3</v>
      </c>
      <c r="S397" s="136">
        <v>0</v>
      </c>
      <c r="T397" s="137">
        <f>S397*H397</f>
        <v>0</v>
      </c>
      <c r="AR397" s="138" t="s">
        <v>124</v>
      </c>
      <c r="AT397" s="138" t="s">
        <v>120</v>
      </c>
      <c r="AU397" s="138" t="s">
        <v>125</v>
      </c>
      <c r="AY397" s="13" t="s">
        <v>119</v>
      </c>
      <c r="BE397" s="139">
        <f>IF(N397="základná",J397,0)</f>
        <v>0</v>
      </c>
      <c r="BF397" s="139">
        <f>IF(N397="znížená",J397,0)</f>
        <v>0</v>
      </c>
      <c r="BG397" s="139">
        <f>IF(N397="zákl. prenesená",J397,0)</f>
        <v>0</v>
      </c>
      <c r="BH397" s="139">
        <f>IF(N397="zníž. prenesená",J397,0)</f>
        <v>0</v>
      </c>
      <c r="BI397" s="139">
        <f>IF(N397="nulová",J397,0)</f>
        <v>0</v>
      </c>
      <c r="BJ397" s="13" t="s">
        <v>125</v>
      </c>
      <c r="BK397" s="139">
        <f>ROUND(I397*H397,2)</f>
        <v>0</v>
      </c>
      <c r="BL397" s="13" t="s">
        <v>126</v>
      </c>
      <c r="BM397" s="138" t="s">
        <v>770</v>
      </c>
    </row>
    <row r="398" spans="2:65" s="1" customFormat="1" ht="58.5">
      <c r="B398" s="25"/>
      <c r="D398" s="140" t="s">
        <v>128</v>
      </c>
      <c r="F398" s="141" t="s">
        <v>771</v>
      </c>
      <c r="L398" s="25"/>
      <c r="M398" s="142"/>
      <c r="T398" s="52"/>
      <c r="AT398" s="13" t="s">
        <v>128</v>
      </c>
      <c r="AU398" s="13" t="s">
        <v>125</v>
      </c>
    </row>
    <row r="399" spans="2:65" s="1" customFormat="1" ht="16.5" customHeight="1">
      <c r="B399" s="125"/>
      <c r="C399" s="126" t="s">
        <v>772</v>
      </c>
      <c r="D399" s="126" t="s">
        <v>120</v>
      </c>
      <c r="E399" s="127" t="s">
        <v>773</v>
      </c>
      <c r="F399" s="128" t="s">
        <v>774</v>
      </c>
      <c r="G399" s="129" t="s">
        <v>123</v>
      </c>
      <c r="H399" s="130">
        <v>60</v>
      </c>
      <c r="I399" s="131"/>
      <c r="J399" s="131">
        <f>ROUND(I399*H399,2)</f>
        <v>0</v>
      </c>
      <c r="K399" s="132"/>
      <c r="L399" s="133"/>
      <c r="M399" s="134" t="s">
        <v>1</v>
      </c>
      <c r="N399" s="135" t="s">
        <v>35</v>
      </c>
      <c r="O399" s="136">
        <v>0</v>
      </c>
      <c r="P399" s="136">
        <f>O399*H399</f>
        <v>0</v>
      </c>
      <c r="Q399" s="136">
        <v>1.2999999999999999E-4</v>
      </c>
      <c r="R399" s="136">
        <f>Q399*H399</f>
        <v>7.7999999999999996E-3</v>
      </c>
      <c r="S399" s="136">
        <v>0</v>
      </c>
      <c r="T399" s="137">
        <f>S399*H399</f>
        <v>0</v>
      </c>
      <c r="AR399" s="138" t="s">
        <v>124</v>
      </c>
      <c r="AT399" s="138" t="s">
        <v>120</v>
      </c>
      <c r="AU399" s="138" t="s">
        <v>125</v>
      </c>
      <c r="AY399" s="13" t="s">
        <v>119</v>
      </c>
      <c r="BE399" s="139">
        <f>IF(N399="základná",J399,0)</f>
        <v>0</v>
      </c>
      <c r="BF399" s="139">
        <f>IF(N399="znížená",J399,0)</f>
        <v>0</v>
      </c>
      <c r="BG399" s="139">
        <f>IF(N399="zákl. prenesená",J399,0)</f>
        <v>0</v>
      </c>
      <c r="BH399" s="139">
        <f>IF(N399="zníž. prenesená",J399,0)</f>
        <v>0</v>
      </c>
      <c r="BI399" s="139">
        <f>IF(N399="nulová",J399,0)</f>
        <v>0</v>
      </c>
      <c r="BJ399" s="13" t="s">
        <v>125</v>
      </c>
      <c r="BK399" s="139">
        <f>ROUND(I399*H399,2)</f>
        <v>0</v>
      </c>
      <c r="BL399" s="13" t="s">
        <v>126</v>
      </c>
      <c r="BM399" s="138" t="s">
        <v>775</v>
      </c>
    </row>
    <row r="400" spans="2:65" s="1" customFormat="1" ht="58.5">
      <c r="B400" s="25"/>
      <c r="D400" s="140" t="s">
        <v>128</v>
      </c>
      <c r="F400" s="141" t="s">
        <v>776</v>
      </c>
      <c r="L400" s="25"/>
      <c r="M400" s="142"/>
      <c r="T400" s="52"/>
      <c r="AT400" s="13" t="s">
        <v>128</v>
      </c>
      <c r="AU400" s="13" t="s">
        <v>125</v>
      </c>
    </row>
    <row r="401" spans="2:65" s="1" customFormat="1" ht="21.75" customHeight="1">
      <c r="B401" s="125"/>
      <c r="C401" s="126" t="s">
        <v>777</v>
      </c>
      <c r="D401" s="126" t="s">
        <v>120</v>
      </c>
      <c r="E401" s="127" t="s">
        <v>778</v>
      </c>
      <c r="F401" s="128" t="s">
        <v>779</v>
      </c>
      <c r="G401" s="129" t="s">
        <v>123</v>
      </c>
      <c r="H401" s="130">
        <v>5</v>
      </c>
      <c r="I401" s="131"/>
      <c r="J401" s="131">
        <f>ROUND(I401*H401,2)</f>
        <v>0</v>
      </c>
      <c r="K401" s="132"/>
      <c r="L401" s="133"/>
      <c r="M401" s="134" t="s">
        <v>1</v>
      </c>
      <c r="N401" s="135" t="s">
        <v>35</v>
      </c>
      <c r="O401" s="136">
        <v>0</v>
      </c>
      <c r="P401" s="136">
        <f>O401*H401</f>
        <v>0</v>
      </c>
      <c r="Q401" s="136">
        <v>1.2999999999999999E-4</v>
      </c>
      <c r="R401" s="136">
        <f>Q401*H401</f>
        <v>6.4999999999999997E-4</v>
      </c>
      <c r="S401" s="136">
        <v>0</v>
      </c>
      <c r="T401" s="137">
        <f>S401*H401</f>
        <v>0</v>
      </c>
      <c r="AR401" s="138" t="s">
        <v>124</v>
      </c>
      <c r="AT401" s="138" t="s">
        <v>120</v>
      </c>
      <c r="AU401" s="138" t="s">
        <v>125</v>
      </c>
      <c r="AY401" s="13" t="s">
        <v>119</v>
      </c>
      <c r="BE401" s="139">
        <f>IF(N401="základná",J401,0)</f>
        <v>0</v>
      </c>
      <c r="BF401" s="139">
        <f>IF(N401="znížená",J401,0)</f>
        <v>0</v>
      </c>
      <c r="BG401" s="139">
        <f>IF(N401="zákl. prenesená",J401,0)</f>
        <v>0</v>
      </c>
      <c r="BH401" s="139">
        <f>IF(N401="zníž. prenesená",J401,0)</f>
        <v>0</v>
      </c>
      <c r="BI401" s="139">
        <f>IF(N401="nulová",J401,0)</f>
        <v>0</v>
      </c>
      <c r="BJ401" s="13" t="s">
        <v>125</v>
      </c>
      <c r="BK401" s="139">
        <f>ROUND(I401*H401,2)</f>
        <v>0</v>
      </c>
      <c r="BL401" s="13" t="s">
        <v>126</v>
      </c>
      <c r="BM401" s="138" t="s">
        <v>780</v>
      </c>
    </row>
    <row r="402" spans="2:65" s="1" customFormat="1" ht="48.75">
      <c r="B402" s="25"/>
      <c r="D402" s="140" t="s">
        <v>128</v>
      </c>
      <c r="F402" s="141" t="s">
        <v>781</v>
      </c>
      <c r="L402" s="25"/>
      <c r="M402" s="142"/>
      <c r="T402" s="52"/>
      <c r="AT402" s="13" t="s">
        <v>128</v>
      </c>
      <c r="AU402" s="13" t="s">
        <v>125</v>
      </c>
    </row>
    <row r="403" spans="2:65" s="1" customFormat="1" ht="21.75" customHeight="1">
      <c r="B403" s="125"/>
      <c r="C403" s="126" t="s">
        <v>782</v>
      </c>
      <c r="D403" s="126" t="s">
        <v>120</v>
      </c>
      <c r="E403" s="127" t="s">
        <v>783</v>
      </c>
      <c r="F403" s="128" t="s">
        <v>784</v>
      </c>
      <c r="G403" s="129" t="s">
        <v>123</v>
      </c>
      <c r="H403" s="130">
        <v>30</v>
      </c>
      <c r="I403" s="131"/>
      <c r="J403" s="131">
        <f>ROUND(I403*H403,2)</f>
        <v>0</v>
      </c>
      <c r="K403" s="132"/>
      <c r="L403" s="133"/>
      <c r="M403" s="134" t="s">
        <v>1</v>
      </c>
      <c r="N403" s="135" t="s">
        <v>35</v>
      </c>
      <c r="O403" s="136">
        <v>0</v>
      </c>
      <c r="P403" s="136">
        <f>O403*H403</f>
        <v>0</v>
      </c>
      <c r="Q403" s="136">
        <v>1.2999999999999999E-4</v>
      </c>
      <c r="R403" s="136">
        <f>Q403*H403</f>
        <v>3.8999999999999998E-3</v>
      </c>
      <c r="S403" s="136">
        <v>0</v>
      </c>
      <c r="T403" s="137">
        <f>S403*H403</f>
        <v>0</v>
      </c>
      <c r="AR403" s="138" t="s">
        <v>124</v>
      </c>
      <c r="AT403" s="138" t="s">
        <v>120</v>
      </c>
      <c r="AU403" s="138" t="s">
        <v>125</v>
      </c>
      <c r="AY403" s="13" t="s">
        <v>119</v>
      </c>
      <c r="BE403" s="139">
        <f>IF(N403="základná",J403,0)</f>
        <v>0</v>
      </c>
      <c r="BF403" s="139">
        <f>IF(N403="znížená",J403,0)</f>
        <v>0</v>
      </c>
      <c r="BG403" s="139">
        <f>IF(N403="zákl. prenesená",J403,0)</f>
        <v>0</v>
      </c>
      <c r="BH403" s="139">
        <f>IF(N403="zníž. prenesená",J403,0)</f>
        <v>0</v>
      </c>
      <c r="BI403" s="139">
        <f>IF(N403="nulová",J403,0)</f>
        <v>0</v>
      </c>
      <c r="BJ403" s="13" t="s">
        <v>125</v>
      </c>
      <c r="BK403" s="139">
        <f>ROUND(I403*H403,2)</f>
        <v>0</v>
      </c>
      <c r="BL403" s="13" t="s">
        <v>126</v>
      </c>
      <c r="BM403" s="138" t="s">
        <v>785</v>
      </c>
    </row>
    <row r="404" spans="2:65" s="1" customFormat="1" ht="48.75">
      <c r="B404" s="25"/>
      <c r="D404" s="140" t="s">
        <v>128</v>
      </c>
      <c r="F404" s="141" t="s">
        <v>786</v>
      </c>
      <c r="L404" s="25"/>
      <c r="M404" s="142"/>
      <c r="T404" s="52"/>
      <c r="AT404" s="13" t="s">
        <v>128</v>
      </c>
      <c r="AU404" s="13" t="s">
        <v>125</v>
      </c>
    </row>
    <row r="405" spans="2:65" s="1" customFormat="1" ht="24.2" customHeight="1">
      <c r="B405" s="125"/>
      <c r="C405" s="126" t="s">
        <v>787</v>
      </c>
      <c r="D405" s="126" t="s">
        <v>120</v>
      </c>
      <c r="E405" s="127" t="s">
        <v>788</v>
      </c>
      <c r="F405" s="128" t="s">
        <v>789</v>
      </c>
      <c r="G405" s="129" t="s">
        <v>123</v>
      </c>
      <c r="H405" s="130">
        <v>30</v>
      </c>
      <c r="I405" s="131"/>
      <c r="J405" s="131">
        <f>ROUND(I405*H405,2)</f>
        <v>0</v>
      </c>
      <c r="K405" s="132"/>
      <c r="L405" s="133"/>
      <c r="M405" s="134" t="s">
        <v>1</v>
      </c>
      <c r="N405" s="135" t="s">
        <v>35</v>
      </c>
      <c r="O405" s="136">
        <v>0</v>
      </c>
      <c r="P405" s="136">
        <f>O405*H405</f>
        <v>0</v>
      </c>
      <c r="Q405" s="136">
        <v>1.2999999999999999E-4</v>
      </c>
      <c r="R405" s="136">
        <f>Q405*H405</f>
        <v>3.8999999999999998E-3</v>
      </c>
      <c r="S405" s="136">
        <v>0</v>
      </c>
      <c r="T405" s="137">
        <f>S405*H405</f>
        <v>0</v>
      </c>
      <c r="AR405" s="138" t="s">
        <v>124</v>
      </c>
      <c r="AT405" s="138" t="s">
        <v>120</v>
      </c>
      <c r="AU405" s="138" t="s">
        <v>125</v>
      </c>
      <c r="AY405" s="13" t="s">
        <v>119</v>
      </c>
      <c r="BE405" s="139">
        <f>IF(N405="základná",J405,0)</f>
        <v>0</v>
      </c>
      <c r="BF405" s="139">
        <f>IF(N405="znížená",J405,0)</f>
        <v>0</v>
      </c>
      <c r="BG405" s="139">
        <f>IF(N405="zákl. prenesená",J405,0)</f>
        <v>0</v>
      </c>
      <c r="BH405" s="139">
        <f>IF(N405="zníž. prenesená",J405,0)</f>
        <v>0</v>
      </c>
      <c r="BI405" s="139">
        <f>IF(N405="nulová",J405,0)</f>
        <v>0</v>
      </c>
      <c r="BJ405" s="13" t="s">
        <v>125</v>
      </c>
      <c r="BK405" s="139">
        <f>ROUND(I405*H405,2)</f>
        <v>0</v>
      </c>
      <c r="BL405" s="13" t="s">
        <v>126</v>
      </c>
      <c r="BM405" s="138" t="s">
        <v>790</v>
      </c>
    </row>
    <row r="406" spans="2:65" s="1" customFormat="1" ht="48.75">
      <c r="B406" s="25"/>
      <c r="D406" s="140" t="s">
        <v>128</v>
      </c>
      <c r="F406" s="141" t="s">
        <v>791</v>
      </c>
      <c r="L406" s="25"/>
      <c r="M406" s="142"/>
      <c r="T406" s="52"/>
      <c r="AT406" s="13" t="s">
        <v>128</v>
      </c>
      <c r="AU406" s="13" t="s">
        <v>125</v>
      </c>
    </row>
    <row r="407" spans="2:65" s="11" customFormat="1" ht="22.9" customHeight="1">
      <c r="B407" s="116"/>
      <c r="D407" s="117" t="s">
        <v>68</v>
      </c>
      <c r="E407" s="143" t="s">
        <v>792</v>
      </c>
      <c r="F407" s="143" t="s">
        <v>793</v>
      </c>
      <c r="J407" s="144">
        <f>BK407</f>
        <v>0</v>
      </c>
      <c r="L407" s="116"/>
      <c r="M407" s="120"/>
      <c r="P407" s="121">
        <f>SUM(P408:P409)</f>
        <v>3.25</v>
      </c>
      <c r="R407" s="121">
        <f>SUM(R408:R409)</f>
        <v>0</v>
      </c>
      <c r="T407" s="122">
        <f>SUM(T408:T409)</f>
        <v>0</v>
      </c>
      <c r="AR407" s="117" t="s">
        <v>134</v>
      </c>
      <c r="AT407" s="123" t="s">
        <v>68</v>
      </c>
      <c r="AU407" s="123" t="s">
        <v>77</v>
      </c>
      <c r="AY407" s="117" t="s">
        <v>119</v>
      </c>
      <c r="BK407" s="124">
        <f>SUM(BK408:BK409)</f>
        <v>0</v>
      </c>
    </row>
    <row r="408" spans="2:65" s="1" customFormat="1" ht="21.75" customHeight="1">
      <c r="B408" s="125"/>
      <c r="C408" s="145" t="s">
        <v>794</v>
      </c>
      <c r="D408" s="145" t="s">
        <v>795</v>
      </c>
      <c r="E408" s="146" t="s">
        <v>796</v>
      </c>
      <c r="F408" s="147" t="s">
        <v>797</v>
      </c>
      <c r="G408" s="148" t="s">
        <v>123</v>
      </c>
      <c r="H408" s="149">
        <v>1</v>
      </c>
      <c r="I408" s="150"/>
      <c r="J408" s="150">
        <f>ROUND(I408*H408,2)</f>
        <v>0</v>
      </c>
      <c r="K408" s="151"/>
      <c r="L408" s="25"/>
      <c r="M408" s="152" t="s">
        <v>1</v>
      </c>
      <c r="N408" s="153" t="s">
        <v>35</v>
      </c>
      <c r="O408" s="136">
        <v>3.25</v>
      </c>
      <c r="P408" s="136">
        <f>O408*H408</f>
        <v>3.25</v>
      </c>
      <c r="Q408" s="136">
        <v>0</v>
      </c>
      <c r="R408" s="136">
        <f>Q408*H408</f>
        <v>0</v>
      </c>
      <c r="S408" s="136">
        <v>0</v>
      </c>
      <c r="T408" s="137">
        <f>S408*H408</f>
        <v>0</v>
      </c>
      <c r="AR408" s="138" t="s">
        <v>427</v>
      </c>
      <c r="AT408" s="138" t="s">
        <v>795</v>
      </c>
      <c r="AU408" s="138" t="s">
        <v>125</v>
      </c>
      <c r="AY408" s="13" t="s">
        <v>119</v>
      </c>
      <c r="BE408" s="139">
        <f>IF(N408="základná",J408,0)</f>
        <v>0</v>
      </c>
      <c r="BF408" s="139">
        <f>IF(N408="znížená",J408,0)</f>
        <v>0</v>
      </c>
      <c r="BG408" s="139">
        <f>IF(N408="zákl. prenesená",J408,0)</f>
        <v>0</v>
      </c>
      <c r="BH408" s="139">
        <f>IF(N408="zníž. prenesená",J408,0)</f>
        <v>0</v>
      </c>
      <c r="BI408" s="139">
        <f>IF(N408="nulová",J408,0)</f>
        <v>0</v>
      </c>
      <c r="BJ408" s="13" t="s">
        <v>125</v>
      </c>
      <c r="BK408" s="139">
        <f>ROUND(I408*H408,2)</f>
        <v>0</v>
      </c>
      <c r="BL408" s="13" t="s">
        <v>427</v>
      </c>
      <c r="BM408" s="138" t="s">
        <v>798</v>
      </c>
    </row>
    <row r="409" spans="2:65" s="1" customFormat="1" ht="19.5">
      <c r="B409" s="25"/>
      <c r="D409" s="140" t="s">
        <v>128</v>
      </c>
      <c r="F409" s="141" t="s">
        <v>799</v>
      </c>
      <c r="L409" s="25"/>
      <c r="M409" s="142"/>
      <c r="T409" s="52"/>
      <c r="AT409" s="13" t="s">
        <v>128</v>
      </c>
      <c r="AU409" s="13" t="s">
        <v>125</v>
      </c>
    </row>
    <row r="410" spans="2:65" s="11" customFormat="1" ht="25.9" customHeight="1">
      <c r="B410" s="116"/>
      <c r="D410" s="117" t="s">
        <v>68</v>
      </c>
      <c r="E410" s="118" t="s">
        <v>800</v>
      </c>
      <c r="F410" s="118" t="s">
        <v>801</v>
      </c>
      <c r="J410" s="119">
        <f>BK410</f>
        <v>0</v>
      </c>
      <c r="L410" s="116"/>
      <c r="M410" s="120"/>
      <c r="P410" s="121">
        <f>P411+SUM(P412:P429)+P434</f>
        <v>526.26859999999999</v>
      </c>
      <c r="R410" s="121">
        <f>R411+SUM(R412:R429)+R434</f>
        <v>24.3218</v>
      </c>
      <c r="T410" s="122">
        <f>T411+SUM(T412:T429)+T434</f>
        <v>0</v>
      </c>
      <c r="AR410" s="117" t="s">
        <v>77</v>
      </c>
      <c r="AT410" s="123" t="s">
        <v>68</v>
      </c>
      <c r="AU410" s="123" t="s">
        <v>69</v>
      </c>
      <c r="AY410" s="117" t="s">
        <v>119</v>
      </c>
      <c r="BK410" s="124">
        <f>BK411+SUM(BK412:BK429)+BK434</f>
        <v>0</v>
      </c>
    </row>
    <row r="411" spans="2:65" s="1" customFormat="1" ht="16.5" customHeight="1">
      <c r="B411" s="125"/>
      <c r="C411" s="126" t="s">
        <v>802</v>
      </c>
      <c r="D411" s="126" t="s">
        <v>120</v>
      </c>
      <c r="E411" s="127" t="s">
        <v>803</v>
      </c>
      <c r="F411" s="128" t="s">
        <v>804</v>
      </c>
      <c r="G411" s="129" t="s">
        <v>805</v>
      </c>
      <c r="H411" s="130">
        <v>400</v>
      </c>
      <c r="I411" s="131"/>
      <c r="J411" s="131">
        <f>ROUND(I411*H411,2)</f>
        <v>0</v>
      </c>
      <c r="K411" s="132"/>
      <c r="L411" s="133"/>
      <c r="M411" s="134" t="s">
        <v>1</v>
      </c>
      <c r="N411" s="135" t="s">
        <v>35</v>
      </c>
      <c r="O411" s="136">
        <v>0</v>
      </c>
      <c r="P411" s="136">
        <f>O411*H411</f>
        <v>0</v>
      </c>
      <c r="Q411" s="136">
        <v>0</v>
      </c>
      <c r="R411" s="136">
        <f>Q411*H411</f>
        <v>0</v>
      </c>
      <c r="S411" s="136">
        <v>0</v>
      </c>
      <c r="T411" s="137">
        <f>S411*H411</f>
        <v>0</v>
      </c>
      <c r="AR411" s="138" t="s">
        <v>124</v>
      </c>
      <c r="AT411" s="138" t="s">
        <v>120</v>
      </c>
      <c r="AU411" s="138" t="s">
        <v>77</v>
      </c>
      <c r="AY411" s="13" t="s">
        <v>119</v>
      </c>
      <c r="BE411" s="139">
        <f>IF(N411="základná",J411,0)</f>
        <v>0</v>
      </c>
      <c r="BF411" s="139">
        <f>IF(N411="znížená",J411,0)</f>
        <v>0</v>
      </c>
      <c r="BG411" s="139">
        <f>IF(N411="zákl. prenesená",J411,0)</f>
        <v>0</v>
      </c>
      <c r="BH411" s="139">
        <f>IF(N411="zníž. prenesená",J411,0)</f>
        <v>0</v>
      </c>
      <c r="BI411" s="139">
        <f>IF(N411="nulová",J411,0)</f>
        <v>0</v>
      </c>
      <c r="BJ411" s="13" t="s">
        <v>125</v>
      </c>
      <c r="BK411" s="139">
        <f>ROUND(I411*H411,2)</f>
        <v>0</v>
      </c>
      <c r="BL411" s="13" t="s">
        <v>126</v>
      </c>
      <c r="BM411" s="138" t="s">
        <v>806</v>
      </c>
    </row>
    <row r="412" spans="2:65" s="1" customFormat="1" ht="29.25">
      <c r="B412" s="25"/>
      <c r="D412" s="140" t="s">
        <v>128</v>
      </c>
      <c r="F412" s="141" t="s">
        <v>807</v>
      </c>
      <c r="L412" s="25"/>
      <c r="M412" s="142"/>
      <c r="T412" s="52"/>
      <c r="AT412" s="13" t="s">
        <v>128</v>
      </c>
      <c r="AU412" s="13" t="s">
        <v>77</v>
      </c>
    </row>
    <row r="413" spans="2:65" s="1" customFormat="1" ht="16.5" customHeight="1">
      <c r="B413" s="125"/>
      <c r="C413" s="126" t="s">
        <v>808</v>
      </c>
      <c r="D413" s="126" t="s">
        <v>120</v>
      </c>
      <c r="E413" s="127" t="s">
        <v>809</v>
      </c>
      <c r="F413" s="128" t="s">
        <v>810</v>
      </c>
      <c r="G413" s="129" t="s">
        <v>123</v>
      </c>
      <c r="H413" s="130">
        <v>2</v>
      </c>
      <c r="I413" s="131"/>
      <c r="J413" s="131">
        <f>ROUND(I413*H413,2)</f>
        <v>0</v>
      </c>
      <c r="K413" s="132"/>
      <c r="L413" s="133"/>
      <c r="M413" s="134" t="s">
        <v>1</v>
      </c>
      <c r="N413" s="135" t="s">
        <v>35</v>
      </c>
      <c r="O413" s="136">
        <v>0</v>
      </c>
      <c r="P413" s="136">
        <f>O413*H413</f>
        <v>0</v>
      </c>
      <c r="Q413" s="136">
        <v>4</v>
      </c>
      <c r="R413" s="136">
        <f>Q413*H413</f>
        <v>8</v>
      </c>
      <c r="S413" s="136">
        <v>0</v>
      </c>
      <c r="T413" s="137">
        <f>S413*H413</f>
        <v>0</v>
      </c>
      <c r="AR413" s="138" t="s">
        <v>124</v>
      </c>
      <c r="AT413" s="138" t="s">
        <v>120</v>
      </c>
      <c r="AU413" s="138" t="s">
        <v>77</v>
      </c>
      <c r="AY413" s="13" t="s">
        <v>119</v>
      </c>
      <c r="BE413" s="139">
        <f>IF(N413="základná",J413,0)</f>
        <v>0</v>
      </c>
      <c r="BF413" s="139">
        <f>IF(N413="znížená",J413,0)</f>
        <v>0</v>
      </c>
      <c r="BG413" s="139">
        <f>IF(N413="zákl. prenesená",J413,0)</f>
        <v>0</v>
      </c>
      <c r="BH413" s="139">
        <f>IF(N413="zníž. prenesená",J413,0)</f>
        <v>0</v>
      </c>
      <c r="BI413" s="139">
        <f>IF(N413="nulová",J413,0)</f>
        <v>0</v>
      </c>
      <c r="BJ413" s="13" t="s">
        <v>125</v>
      </c>
      <c r="BK413" s="139">
        <f>ROUND(I413*H413,2)</f>
        <v>0</v>
      </c>
      <c r="BL413" s="13" t="s">
        <v>126</v>
      </c>
      <c r="BM413" s="138" t="s">
        <v>811</v>
      </c>
    </row>
    <row r="414" spans="2:65" s="1" customFormat="1" ht="29.25">
      <c r="B414" s="25"/>
      <c r="D414" s="140" t="s">
        <v>128</v>
      </c>
      <c r="F414" s="141" t="s">
        <v>812</v>
      </c>
      <c r="L414" s="25"/>
      <c r="M414" s="142"/>
      <c r="T414" s="52"/>
      <c r="AT414" s="13" t="s">
        <v>128</v>
      </c>
      <c r="AU414" s="13" t="s">
        <v>77</v>
      </c>
    </row>
    <row r="415" spans="2:65" s="1" customFormat="1" ht="16.5" customHeight="1">
      <c r="B415" s="125"/>
      <c r="C415" s="126" t="s">
        <v>813</v>
      </c>
      <c r="D415" s="126" t="s">
        <v>120</v>
      </c>
      <c r="E415" s="127" t="s">
        <v>814</v>
      </c>
      <c r="F415" s="128" t="s">
        <v>815</v>
      </c>
      <c r="G415" s="129" t="s">
        <v>123</v>
      </c>
      <c r="H415" s="130">
        <v>6</v>
      </c>
      <c r="I415" s="131"/>
      <c r="J415" s="131">
        <f>ROUND(I415*H415,2)</f>
        <v>0</v>
      </c>
      <c r="K415" s="132"/>
      <c r="L415" s="133"/>
      <c r="M415" s="134" t="s">
        <v>1</v>
      </c>
      <c r="N415" s="135" t="s">
        <v>35</v>
      </c>
      <c r="O415" s="136">
        <v>0</v>
      </c>
      <c r="P415" s="136">
        <f>O415*H415</f>
        <v>0</v>
      </c>
      <c r="Q415" s="136">
        <v>1.2E-2</v>
      </c>
      <c r="R415" s="136">
        <f>Q415*H415</f>
        <v>7.2000000000000008E-2</v>
      </c>
      <c r="S415" s="136">
        <v>0</v>
      </c>
      <c r="T415" s="137">
        <f>S415*H415</f>
        <v>0</v>
      </c>
      <c r="AR415" s="138" t="s">
        <v>124</v>
      </c>
      <c r="AT415" s="138" t="s">
        <v>120</v>
      </c>
      <c r="AU415" s="138" t="s">
        <v>77</v>
      </c>
      <c r="AY415" s="13" t="s">
        <v>119</v>
      </c>
      <c r="BE415" s="139">
        <f>IF(N415="základná",J415,0)</f>
        <v>0</v>
      </c>
      <c r="BF415" s="139">
        <f>IF(N415="znížená",J415,0)</f>
        <v>0</v>
      </c>
      <c r="BG415" s="139">
        <f>IF(N415="zákl. prenesená",J415,0)</f>
        <v>0</v>
      </c>
      <c r="BH415" s="139">
        <f>IF(N415="zníž. prenesená",J415,0)</f>
        <v>0</v>
      </c>
      <c r="BI415" s="139">
        <f>IF(N415="nulová",J415,0)</f>
        <v>0</v>
      </c>
      <c r="BJ415" s="13" t="s">
        <v>125</v>
      </c>
      <c r="BK415" s="139">
        <f>ROUND(I415*H415,2)</f>
        <v>0</v>
      </c>
      <c r="BL415" s="13" t="s">
        <v>126</v>
      </c>
      <c r="BM415" s="138" t="s">
        <v>816</v>
      </c>
    </row>
    <row r="416" spans="2:65" s="1" customFormat="1" ht="19.5">
      <c r="B416" s="25"/>
      <c r="D416" s="140" t="s">
        <v>128</v>
      </c>
      <c r="F416" s="141" t="s">
        <v>817</v>
      </c>
      <c r="L416" s="25"/>
      <c r="M416" s="142"/>
      <c r="T416" s="52"/>
      <c r="AT416" s="13" t="s">
        <v>128</v>
      </c>
      <c r="AU416" s="13" t="s">
        <v>77</v>
      </c>
    </row>
    <row r="417" spans="2:65" s="1" customFormat="1" ht="16.5" customHeight="1">
      <c r="B417" s="125"/>
      <c r="C417" s="126" t="s">
        <v>818</v>
      </c>
      <c r="D417" s="126" t="s">
        <v>120</v>
      </c>
      <c r="E417" s="127" t="s">
        <v>819</v>
      </c>
      <c r="F417" s="128" t="s">
        <v>820</v>
      </c>
      <c r="G417" s="129" t="s">
        <v>123</v>
      </c>
      <c r="H417" s="130">
        <v>6</v>
      </c>
      <c r="I417" s="131"/>
      <c r="J417" s="131">
        <f>ROUND(I417*H417,2)</f>
        <v>0</v>
      </c>
      <c r="K417" s="132"/>
      <c r="L417" s="133"/>
      <c r="M417" s="134" t="s">
        <v>1</v>
      </c>
      <c r="N417" s="135" t="s">
        <v>35</v>
      </c>
      <c r="O417" s="136">
        <v>0</v>
      </c>
      <c r="P417" s="136">
        <f>O417*H417</f>
        <v>0</v>
      </c>
      <c r="Q417" s="136">
        <v>6.7000000000000004E-2</v>
      </c>
      <c r="R417" s="136">
        <f>Q417*H417</f>
        <v>0.40200000000000002</v>
      </c>
      <c r="S417" s="136">
        <v>0</v>
      </c>
      <c r="T417" s="137">
        <f>S417*H417</f>
        <v>0</v>
      </c>
      <c r="AR417" s="138" t="s">
        <v>124</v>
      </c>
      <c r="AT417" s="138" t="s">
        <v>120</v>
      </c>
      <c r="AU417" s="138" t="s">
        <v>77</v>
      </c>
      <c r="AY417" s="13" t="s">
        <v>119</v>
      </c>
      <c r="BE417" s="139">
        <f>IF(N417="základná",J417,0)</f>
        <v>0</v>
      </c>
      <c r="BF417" s="139">
        <f>IF(N417="znížená",J417,0)</f>
        <v>0</v>
      </c>
      <c r="BG417" s="139">
        <f>IF(N417="zákl. prenesená",J417,0)</f>
        <v>0</v>
      </c>
      <c r="BH417" s="139">
        <f>IF(N417="zníž. prenesená",J417,0)</f>
        <v>0</v>
      </c>
      <c r="BI417" s="139">
        <f>IF(N417="nulová",J417,0)</f>
        <v>0</v>
      </c>
      <c r="BJ417" s="13" t="s">
        <v>125</v>
      </c>
      <c r="BK417" s="139">
        <f>ROUND(I417*H417,2)</f>
        <v>0</v>
      </c>
      <c r="BL417" s="13" t="s">
        <v>126</v>
      </c>
      <c r="BM417" s="138" t="s">
        <v>821</v>
      </c>
    </row>
    <row r="418" spans="2:65" s="1" customFormat="1" ht="29.25">
      <c r="B418" s="25"/>
      <c r="D418" s="140" t="s">
        <v>128</v>
      </c>
      <c r="F418" s="141" t="s">
        <v>822</v>
      </c>
      <c r="L418" s="25"/>
      <c r="M418" s="142"/>
      <c r="T418" s="52"/>
      <c r="AT418" s="13" t="s">
        <v>128</v>
      </c>
      <c r="AU418" s="13" t="s">
        <v>77</v>
      </c>
    </row>
    <row r="419" spans="2:65" s="1" customFormat="1" ht="24.2" customHeight="1">
      <c r="B419" s="125"/>
      <c r="C419" s="126" t="s">
        <v>823</v>
      </c>
      <c r="D419" s="126" t="s">
        <v>120</v>
      </c>
      <c r="E419" s="127" t="s">
        <v>824</v>
      </c>
      <c r="F419" s="128" t="s">
        <v>825</v>
      </c>
      <c r="G419" s="129" t="s">
        <v>123</v>
      </c>
      <c r="H419" s="130">
        <v>1</v>
      </c>
      <c r="I419" s="131"/>
      <c r="J419" s="131">
        <f>ROUND(I419*H419,2)</f>
        <v>0</v>
      </c>
      <c r="K419" s="132"/>
      <c r="L419" s="133"/>
      <c r="M419" s="134" t="s">
        <v>1</v>
      </c>
      <c r="N419" s="135" t="s">
        <v>35</v>
      </c>
      <c r="O419" s="136">
        <v>0</v>
      </c>
      <c r="P419" s="136">
        <f>O419*H419</f>
        <v>0</v>
      </c>
      <c r="Q419" s="136">
        <v>0.2</v>
      </c>
      <c r="R419" s="136">
        <f>Q419*H419</f>
        <v>0.2</v>
      </c>
      <c r="S419" s="136">
        <v>0</v>
      </c>
      <c r="T419" s="137">
        <f>S419*H419</f>
        <v>0</v>
      </c>
      <c r="AR419" s="138" t="s">
        <v>124</v>
      </c>
      <c r="AT419" s="138" t="s">
        <v>120</v>
      </c>
      <c r="AU419" s="138" t="s">
        <v>77</v>
      </c>
      <c r="AY419" s="13" t="s">
        <v>119</v>
      </c>
      <c r="BE419" s="139">
        <f>IF(N419="základná",J419,0)</f>
        <v>0</v>
      </c>
      <c r="BF419" s="139">
        <f>IF(N419="znížená",J419,0)</f>
        <v>0</v>
      </c>
      <c r="BG419" s="139">
        <f>IF(N419="zákl. prenesená",J419,0)</f>
        <v>0</v>
      </c>
      <c r="BH419" s="139">
        <f>IF(N419="zníž. prenesená",J419,0)</f>
        <v>0</v>
      </c>
      <c r="BI419" s="139">
        <f>IF(N419="nulová",J419,0)</f>
        <v>0</v>
      </c>
      <c r="BJ419" s="13" t="s">
        <v>125</v>
      </c>
      <c r="BK419" s="139">
        <f>ROUND(I419*H419,2)</f>
        <v>0</v>
      </c>
      <c r="BL419" s="13" t="s">
        <v>126</v>
      </c>
      <c r="BM419" s="138" t="s">
        <v>826</v>
      </c>
    </row>
    <row r="420" spans="2:65" s="1" customFormat="1" ht="19.5">
      <c r="B420" s="25"/>
      <c r="D420" s="140" t="s">
        <v>128</v>
      </c>
      <c r="F420" s="141" t="s">
        <v>827</v>
      </c>
      <c r="L420" s="25"/>
      <c r="M420" s="142"/>
      <c r="T420" s="52"/>
      <c r="AT420" s="13" t="s">
        <v>128</v>
      </c>
      <c r="AU420" s="13" t="s">
        <v>77</v>
      </c>
    </row>
    <row r="421" spans="2:65" s="1" customFormat="1" ht="24.2" customHeight="1">
      <c r="B421" s="125"/>
      <c r="C421" s="126" t="s">
        <v>828</v>
      </c>
      <c r="D421" s="126" t="s">
        <v>120</v>
      </c>
      <c r="E421" s="127" t="s">
        <v>829</v>
      </c>
      <c r="F421" s="128" t="s">
        <v>830</v>
      </c>
      <c r="G421" s="129" t="s">
        <v>123</v>
      </c>
      <c r="H421" s="130">
        <v>2</v>
      </c>
      <c r="I421" s="131"/>
      <c r="J421" s="131">
        <f>ROUND(I421*H421,2)</f>
        <v>0</v>
      </c>
      <c r="K421" s="132"/>
      <c r="L421" s="133"/>
      <c r="M421" s="134" t="s">
        <v>1</v>
      </c>
      <c r="N421" s="135" t="s">
        <v>35</v>
      </c>
      <c r="O421" s="136">
        <v>0</v>
      </c>
      <c r="P421" s="136">
        <f>O421*H421</f>
        <v>0</v>
      </c>
      <c r="Q421" s="136">
        <v>6.3E-2</v>
      </c>
      <c r="R421" s="136">
        <f>Q421*H421</f>
        <v>0.126</v>
      </c>
      <c r="S421" s="136">
        <v>0</v>
      </c>
      <c r="T421" s="137">
        <f>S421*H421</f>
        <v>0</v>
      </c>
      <c r="AR421" s="138" t="s">
        <v>124</v>
      </c>
      <c r="AT421" s="138" t="s">
        <v>120</v>
      </c>
      <c r="AU421" s="138" t="s">
        <v>77</v>
      </c>
      <c r="AY421" s="13" t="s">
        <v>119</v>
      </c>
      <c r="BE421" s="139">
        <f>IF(N421="základná",J421,0)</f>
        <v>0</v>
      </c>
      <c r="BF421" s="139">
        <f>IF(N421="znížená",J421,0)</f>
        <v>0</v>
      </c>
      <c r="BG421" s="139">
        <f>IF(N421="zákl. prenesená",J421,0)</f>
        <v>0</v>
      </c>
      <c r="BH421" s="139">
        <f>IF(N421="zníž. prenesená",J421,0)</f>
        <v>0</v>
      </c>
      <c r="BI421" s="139">
        <f>IF(N421="nulová",J421,0)</f>
        <v>0</v>
      </c>
      <c r="BJ421" s="13" t="s">
        <v>125</v>
      </c>
      <c r="BK421" s="139">
        <f>ROUND(I421*H421,2)</f>
        <v>0</v>
      </c>
      <c r="BL421" s="13" t="s">
        <v>126</v>
      </c>
      <c r="BM421" s="138" t="s">
        <v>831</v>
      </c>
    </row>
    <row r="422" spans="2:65" s="1" customFormat="1" ht="19.5">
      <c r="B422" s="25"/>
      <c r="D422" s="140" t="s">
        <v>128</v>
      </c>
      <c r="F422" s="141" t="s">
        <v>832</v>
      </c>
      <c r="L422" s="25"/>
      <c r="M422" s="142"/>
      <c r="T422" s="52"/>
      <c r="AT422" s="13" t="s">
        <v>128</v>
      </c>
      <c r="AU422" s="13" t="s">
        <v>77</v>
      </c>
    </row>
    <row r="423" spans="2:65" s="1" customFormat="1" ht="24.2" customHeight="1">
      <c r="B423" s="125"/>
      <c r="C423" s="126" t="s">
        <v>833</v>
      </c>
      <c r="D423" s="126" t="s">
        <v>120</v>
      </c>
      <c r="E423" s="127" t="s">
        <v>834</v>
      </c>
      <c r="F423" s="128" t="s">
        <v>835</v>
      </c>
      <c r="G423" s="129" t="s">
        <v>123</v>
      </c>
      <c r="H423" s="130">
        <v>2</v>
      </c>
      <c r="I423" s="131"/>
      <c r="J423" s="131">
        <f>ROUND(I423*H423,2)</f>
        <v>0</v>
      </c>
      <c r="K423" s="132"/>
      <c r="L423" s="133"/>
      <c r="M423" s="134" t="s">
        <v>1</v>
      </c>
      <c r="N423" s="135" t="s">
        <v>35</v>
      </c>
      <c r="O423" s="136">
        <v>0</v>
      </c>
      <c r="P423" s="136">
        <f>O423*H423</f>
        <v>0</v>
      </c>
      <c r="Q423" s="136">
        <v>0.12</v>
      </c>
      <c r="R423" s="136">
        <f>Q423*H423</f>
        <v>0.24</v>
      </c>
      <c r="S423" s="136">
        <v>0</v>
      </c>
      <c r="T423" s="137">
        <f>S423*H423</f>
        <v>0</v>
      </c>
      <c r="AR423" s="138" t="s">
        <v>124</v>
      </c>
      <c r="AT423" s="138" t="s">
        <v>120</v>
      </c>
      <c r="AU423" s="138" t="s">
        <v>77</v>
      </c>
      <c r="AY423" s="13" t="s">
        <v>119</v>
      </c>
      <c r="BE423" s="139">
        <f>IF(N423="základná",J423,0)</f>
        <v>0</v>
      </c>
      <c r="BF423" s="139">
        <f>IF(N423="znížená",J423,0)</f>
        <v>0</v>
      </c>
      <c r="BG423" s="139">
        <f>IF(N423="zákl. prenesená",J423,0)</f>
        <v>0</v>
      </c>
      <c r="BH423" s="139">
        <f>IF(N423="zníž. prenesená",J423,0)</f>
        <v>0</v>
      </c>
      <c r="BI423" s="139">
        <f>IF(N423="nulová",J423,0)</f>
        <v>0</v>
      </c>
      <c r="BJ423" s="13" t="s">
        <v>125</v>
      </c>
      <c r="BK423" s="139">
        <f>ROUND(I423*H423,2)</f>
        <v>0</v>
      </c>
      <c r="BL423" s="13" t="s">
        <v>126</v>
      </c>
      <c r="BM423" s="138" t="s">
        <v>836</v>
      </c>
    </row>
    <row r="424" spans="2:65" s="1" customFormat="1" ht="19.5">
      <c r="B424" s="25"/>
      <c r="D424" s="140" t="s">
        <v>128</v>
      </c>
      <c r="F424" s="141" t="s">
        <v>837</v>
      </c>
      <c r="L424" s="25"/>
      <c r="M424" s="142"/>
      <c r="T424" s="52"/>
      <c r="AT424" s="13" t="s">
        <v>128</v>
      </c>
      <c r="AU424" s="13" t="s">
        <v>77</v>
      </c>
    </row>
    <row r="425" spans="2:65" s="1" customFormat="1" ht="24.2" customHeight="1">
      <c r="B425" s="125"/>
      <c r="C425" s="126" t="s">
        <v>838</v>
      </c>
      <c r="D425" s="126" t="s">
        <v>120</v>
      </c>
      <c r="E425" s="127" t="s">
        <v>839</v>
      </c>
      <c r="F425" s="128" t="s">
        <v>840</v>
      </c>
      <c r="G425" s="129" t="s">
        <v>123</v>
      </c>
      <c r="H425" s="130">
        <v>12</v>
      </c>
      <c r="I425" s="131"/>
      <c r="J425" s="131">
        <f>ROUND(I425*H425,2)</f>
        <v>0</v>
      </c>
      <c r="K425" s="132"/>
      <c r="L425" s="133"/>
      <c r="M425" s="134" t="s">
        <v>1</v>
      </c>
      <c r="N425" s="135" t="s">
        <v>35</v>
      </c>
      <c r="O425" s="136">
        <v>0</v>
      </c>
      <c r="P425" s="136">
        <f>O425*H425</f>
        <v>0</v>
      </c>
      <c r="Q425" s="136">
        <v>0.28000000000000003</v>
      </c>
      <c r="R425" s="136">
        <f>Q425*H425</f>
        <v>3.3600000000000003</v>
      </c>
      <c r="S425" s="136">
        <v>0</v>
      </c>
      <c r="T425" s="137">
        <f>S425*H425</f>
        <v>0</v>
      </c>
      <c r="AR425" s="138" t="s">
        <v>124</v>
      </c>
      <c r="AT425" s="138" t="s">
        <v>120</v>
      </c>
      <c r="AU425" s="138" t="s">
        <v>77</v>
      </c>
      <c r="AY425" s="13" t="s">
        <v>119</v>
      </c>
      <c r="BE425" s="139">
        <f>IF(N425="základná",J425,0)</f>
        <v>0</v>
      </c>
      <c r="BF425" s="139">
        <f>IF(N425="znížená",J425,0)</f>
        <v>0</v>
      </c>
      <c r="BG425" s="139">
        <f>IF(N425="zákl. prenesená",J425,0)</f>
        <v>0</v>
      </c>
      <c r="BH425" s="139">
        <f>IF(N425="zníž. prenesená",J425,0)</f>
        <v>0</v>
      </c>
      <c r="BI425" s="139">
        <f>IF(N425="nulová",J425,0)</f>
        <v>0</v>
      </c>
      <c r="BJ425" s="13" t="s">
        <v>125</v>
      </c>
      <c r="BK425" s="139">
        <f>ROUND(I425*H425,2)</f>
        <v>0</v>
      </c>
      <c r="BL425" s="13" t="s">
        <v>126</v>
      </c>
      <c r="BM425" s="138" t="s">
        <v>841</v>
      </c>
    </row>
    <row r="426" spans="2:65" s="1" customFormat="1" ht="29.25">
      <c r="B426" s="25"/>
      <c r="D426" s="140" t="s">
        <v>128</v>
      </c>
      <c r="F426" s="141" t="s">
        <v>842</v>
      </c>
      <c r="L426" s="25"/>
      <c r="M426" s="142"/>
      <c r="T426" s="52"/>
      <c r="AT426" s="13" t="s">
        <v>128</v>
      </c>
      <c r="AU426" s="13" t="s">
        <v>77</v>
      </c>
    </row>
    <row r="427" spans="2:65" s="1" customFormat="1" ht="16.5" customHeight="1">
      <c r="B427" s="125"/>
      <c r="C427" s="126" t="s">
        <v>843</v>
      </c>
      <c r="D427" s="126" t="s">
        <v>120</v>
      </c>
      <c r="E427" s="127" t="s">
        <v>844</v>
      </c>
      <c r="F427" s="128" t="s">
        <v>845</v>
      </c>
      <c r="G427" s="129" t="s">
        <v>123</v>
      </c>
      <c r="H427" s="130">
        <v>3</v>
      </c>
      <c r="I427" s="131"/>
      <c r="J427" s="131">
        <f>ROUND(I427*H427,2)</f>
        <v>0</v>
      </c>
      <c r="K427" s="132"/>
      <c r="L427" s="133"/>
      <c r="M427" s="134" t="s">
        <v>1</v>
      </c>
      <c r="N427" s="135" t="s">
        <v>35</v>
      </c>
      <c r="O427" s="136">
        <v>0</v>
      </c>
      <c r="P427" s="136">
        <f>O427*H427</f>
        <v>0</v>
      </c>
      <c r="Q427" s="136">
        <v>0</v>
      </c>
      <c r="R427" s="136">
        <f>Q427*H427</f>
        <v>0</v>
      </c>
      <c r="S427" s="136">
        <v>0</v>
      </c>
      <c r="T427" s="137">
        <f>S427*H427</f>
        <v>0</v>
      </c>
      <c r="AR427" s="138" t="s">
        <v>614</v>
      </c>
      <c r="AT427" s="138" t="s">
        <v>120</v>
      </c>
      <c r="AU427" s="138" t="s">
        <v>77</v>
      </c>
      <c r="AY427" s="13" t="s">
        <v>119</v>
      </c>
      <c r="BE427" s="139">
        <f>IF(N427="základná",J427,0)</f>
        <v>0</v>
      </c>
      <c r="BF427" s="139">
        <f>IF(N427="znížená",J427,0)</f>
        <v>0</v>
      </c>
      <c r="BG427" s="139">
        <f>IF(N427="zákl. prenesená",J427,0)</f>
        <v>0</v>
      </c>
      <c r="BH427" s="139">
        <f>IF(N427="zníž. prenesená",J427,0)</f>
        <v>0</v>
      </c>
      <c r="BI427" s="139">
        <f>IF(N427="nulová",J427,0)</f>
        <v>0</v>
      </c>
      <c r="BJ427" s="13" t="s">
        <v>125</v>
      </c>
      <c r="BK427" s="139">
        <f>ROUND(I427*H427,2)</f>
        <v>0</v>
      </c>
      <c r="BL427" s="13" t="s">
        <v>427</v>
      </c>
      <c r="BM427" s="138" t="s">
        <v>846</v>
      </c>
    </row>
    <row r="428" spans="2:65" s="1" customFormat="1" ht="24.2" customHeight="1">
      <c r="B428" s="125"/>
      <c r="C428" s="126" t="s">
        <v>847</v>
      </c>
      <c r="D428" s="126" t="s">
        <v>120</v>
      </c>
      <c r="E428" s="127" t="s">
        <v>848</v>
      </c>
      <c r="F428" s="128" t="s">
        <v>849</v>
      </c>
      <c r="G428" s="129" t="s">
        <v>123</v>
      </c>
      <c r="H428" s="130">
        <v>190</v>
      </c>
      <c r="I428" s="131"/>
      <c r="J428" s="131">
        <f>ROUND(I428*H428,2)</f>
        <v>0</v>
      </c>
      <c r="K428" s="132"/>
      <c r="L428" s="133"/>
      <c r="M428" s="134" t="s">
        <v>1</v>
      </c>
      <c r="N428" s="135" t="s">
        <v>35</v>
      </c>
      <c r="O428" s="136">
        <v>0</v>
      </c>
      <c r="P428" s="136">
        <f>O428*H428</f>
        <v>0</v>
      </c>
      <c r="Q428" s="136">
        <v>1.7000000000000001E-2</v>
      </c>
      <c r="R428" s="136">
        <f>Q428*H428</f>
        <v>3.2300000000000004</v>
      </c>
      <c r="S428" s="136">
        <v>0</v>
      </c>
      <c r="T428" s="137">
        <f>S428*H428</f>
        <v>0</v>
      </c>
      <c r="AR428" s="138" t="s">
        <v>614</v>
      </c>
      <c r="AT428" s="138" t="s">
        <v>120</v>
      </c>
      <c r="AU428" s="138" t="s">
        <v>77</v>
      </c>
      <c r="AY428" s="13" t="s">
        <v>119</v>
      </c>
      <c r="BE428" s="139">
        <f>IF(N428="základná",J428,0)</f>
        <v>0</v>
      </c>
      <c r="BF428" s="139">
        <f>IF(N428="znížená",J428,0)</f>
        <v>0</v>
      </c>
      <c r="BG428" s="139">
        <f>IF(N428="zákl. prenesená",J428,0)</f>
        <v>0</v>
      </c>
      <c r="BH428" s="139">
        <f>IF(N428="zníž. prenesená",J428,0)</f>
        <v>0</v>
      </c>
      <c r="BI428" s="139">
        <f>IF(N428="nulová",J428,0)</f>
        <v>0</v>
      </c>
      <c r="BJ428" s="13" t="s">
        <v>125</v>
      </c>
      <c r="BK428" s="139">
        <f>ROUND(I428*H428,2)</f>
        <v>0</v>
      </c>
      <c r="BL428" s="13" t="s">
        <v>427</v>
      </c>
      <c r="BM428" s="138" t="s">
        <v>850</v>
      </c>
    </row>
    <row r="429" spans="2:65" s="11" customFormat="1" ht="22.9" customHeight="1">
      <c r="B429" s="116"/>
      <c r="D429" s="117" t="s">
        <v>68</v>
      </c>
      <c r="E429" s="143" t="s">
        <v>851</v>
      </c>
      <c r="F429" s="143" t="s">
        <v>852</v>
      </c>
      <c r="J429" s="144">
        <f>BK429</f>
        <v>0</v>
      </c>
      <c r="L429" s="116"/>
      <c r="M429" s="120"/>
      <c r="P429" s="121">
        <f>SUM(P430:P433)</f>
        <v>6.2700000000000005</v>
      </c>
      <c r="R429" s="121">
        <f>SUM(R430:R433)</f>
        <v>0</v>
      </c>
      <c r="T429" s="122">
        <f>SUM(T430:T433)</f>
        <v>0</v>
      </c>
      <c r="AR429" s="117" t="s">
        <v>134</v>
      </c>
      <c r="AT429" s="123" t="s">
        <v>68</v>
      </c>
      <c r="AU429" s="123" t="s">
        <v>77</v>
      </c>
      <c r="AY429" s="117" t="s">
        <v>119</v>
      </c>
      <c r="BK429" s="124">
        <f>SUM(BK430:BK433)</f>
        <v>0</v>
      </c>
    </row>
    <row r="430" spans="2:65" s="1" customFormat="1" ht="33" customHeight="1">
      <c r="B430" s="125"/>
      <c r="C430" s="145" t="s">
        <v>853</v>
      </c>
      <c r="D430" s="145" t="s">
        <v>795</v>
      </c>
      <c r="E430" s="146" t="s">
        <v>854</v>
      </c>
      <c r="F430" s="147" t="s">
        <v>855</v>
      </c>
      <c r="G430" s="148" t="s">
        <v>123</v>
      </c>
      <c r="H430" s="149">
        <v>8</v>
      </c>
      <c r="I430" s="150"/>
      <c r="J430" s="150">
        <f>ROUND(I430*H430,2)</f>
        <v>0</v>
      </c>
      <c r="K430" s="151"/>
      <c r="L430" s="25"/>
      <c r="M430" s="152" t="s">
        <v>1</v>
      </c>
      <c r="N430" s="153" t="s">
        <v>35</v>
      </c>
      <c r="O430" s="136">
        <v>0.626</v>
      </c>
      <c r="P430" s="136">
        <f>O430*H430</f>
        <v>5.008</v>
      </c>
      <c r="Q430" s="136">
        <v>0</v>
      </c>
      <c r="R430" s="136">
        <f>Q430*H430</f>
        <v>0</v>
      </c>
      <c r="S430" s="136">
        <v>0</v>
      </c>
      <c r="T430" s="137">
        <f>S430*H430</f>
        <v>0</v>
      </c>
      <c r="AR430" s="138" t="s">
        <v>427</v>
      </c>
      <c r="AT430" s="138" t="s">
        <v>795</v>
      </c>
      <c r="AU430" s="138" t="s">
        <v>125</v>
      </c>
      <c r="AY430" s="13" t="s">
        <v>119</v>
      </c>
      <c r="BE430" s="139">
        <f>IF(N430="základná",J430,0)</f>
        <v>0</v>
      </c>
      <c r="BF430" s="139">
        <f>IF(N430="znížená",J430,0)</f>
        <v>0</v>
      </c>
      <c r="BG430" s="139">
        <f>IF(N430="zákl. prenesená",J430,0)</f>
        <v>0</v>
      </c>
      <c r="BH430" s="139">
        <f>IF(N430="zníž. prenesená",J430,0)</f>
        <v>0</v>
      </c>
      <c r="BI430" s="139">
        <f>IF(N430="nulová",J430,0)</f>
        <v>0</v>
      </c>
      <c r="BJ430" s="13" t="s">
        <v>125</v>
      </c>
      <c r="BK430" s="139">
        <f>ROUND(I430*H430,2)</f>
        <v>0</v>
      </c>
      <c r="BL430" s="13" t="s">
        <v>427</v>
      </c>
      <c r="BM430" s="138" t="s">
        <v>856</v>
      </c>
    </row>
    <row r="431" spans="2:65" s="1" customFormat="1" ht="16.5" customHeight="1">
      <c r="B431" s="125"/>
      <c r="C431" s="145" t="s">
        <v>857</v>
      </c>
      <c r="D431" s="145" t="s">
        <v>795</v>
      </c>
      <c r="E431" s="146" t="s">
        <v>858</v>
      </c>
      <c r="F431" s="147" t="s">
        <v>859</v>
      </c>
      <c r="G431" s="148" t="s">
        <v>123</v>
      </c>
      <c r="H431" s="149">
        <v>6</v>
      </c>
      <c r="I431" s="150"/>
      <c r="J431" s="150">
        <f>ROUND(I431*H431,2)</f>
        <v>0</v>
      </c>
      <c r="K431" s="151"/>
      <c r="L431" s="25"/>
      <c r="M431" s="152" t="s">
        <v>1</v>
      </c>
      <c r="N431" s="153" t="s">
        <v>35</v>
      </c>
      <c r="O431" s="136">
        <v>0.126</v>
      </c>
      <c r="P431" s="136">
        <f>O431*H431</f>
        <v>0.75600000000000001</v>
      </c>
      <c r="Q431" s="136">
        <v>0</v>
      </c>
      <c r="R431" s="136">
        <f>Q431*H431</f>
        <v>0</v>
      </c>
      <c r="S431" s="136">
        <v>0</v>
      </c>
      <c r="T431" s="137">
        <f>S431*H431</f>
        <v>0</v>
      </c>
      <c r="AR431" s="138" t="s">
        <v>427</v>
      </c>
      <c r="AT431" s="138" t="s">
        <v>795</v>
      </c>
      <c r="AU431" s="138" t="s">
        <v>125</v>
      </c>
      <c r="AY431" s="13" t="s">
        <v>119</v>
      </c>
      <c r="BE431" s="139">
        <f>IF(N431="základná",J431,0)</f>
        <v>0</v>
      </c>
      <c r="BF431" s="139">
        <f>IF(N431="znížená",J431,0)</f>
        <v>0</v>
      </c>
      <c r="BG431" s="139">
        <f>IF(N431="zákl. prenesená",J431,0)</f>
        <v>0</v>
      </c>
      <c r="BH431" s="139">
        <f>IF(N431="zníž. prenesená",J431,0)</f>
        <v>0</v>
      </c>
      <c r="BI431" s="139">
        <f>IF(N431="nulová",J431,0)</f>
        <v>0</v>
      </c>
      <c r="BJ431" s="13" t="s">
        <v>125</v>
      </c>
      <c r="BK431" s="139">
        <f>ROUND(I431*H431,2)</f>
        <v>0</v>
      </c>
      <c r="BL431" s="13" t="s">
        <v>427</v>
      </c>
      <c r="BM431" s="138" t="s">
        <v>860</v>
      </c>
    </row>
    <row r="432" spans="2:65" s="1" customFormat="1" ht="16.5" customHeight="1">
      <c r="B432" s="125"/>
      <c r="C432" s="145" t="s">
        <v>861</v>
      </c>
      <c r="D432" s="145" t="s">
        <v>795</v>
      </c>
      <c r="E432" s="146" t="s">
        <v>862</v>
      </c>
      <c r="F432" s="147" t="s">
        <v>863</v>
      </c>
      <c r="G432" s="148" t="s">
        <v>123</v>
      </c>
      <c r="H432" s="149">
        <v>1</v>
      </c>
      <c r="I432" s="150"/>
      <c r="J432" s="150">
        <f>ROUND(I432*H432,2)</f>
        <v>0</v>
      </c>
      <c r="K432" s="151"/>
      <c r="L432" s="25"/>
      <c r="M432" s="152" t="s">
        <v>1</v>
      </c>
      <c r="N432" s="153" t="s">
        <v>35</v>
      </c>
      <c r="O432" s="136">
        <v>0.50600000000000001</v>
      </c>
      <c r="P432" s="136">
        <f>O432*H432</f>
        <v>0.50600000000000001</v>
      </c>
      <c r="Q432" s="136">
        <v>0</v>
      </c>
      <c r="R432" s="136">
        <f>Q432*H432</f>
        <v>0</v>
      </c>
      <c r="S432" s="136">
        <v>0</v>
      </c>
      <c r="T432" s="137">
        <f>S432*H432</f>
        <v>0</v>
      </c>
      <c r="AR432" s="138" t="s">
        <v>427</v>
      </c>
      <c r="AT432" s="138" t="s">
        <v>795</v>
      </c>
      <c r="AU432" s="138" t="s">
        <v>125</v>
      </c>
      <c r="AY432" s="13" t="s">
        <v>119</v>
      </c>
      <c r="BE432" s="139">
        <f>IF(N432="základná",J432,0)</f>
        <v>0</v>
      </c>
      <c r="BF432" s="139">
        <f>IF(N432="znížená",J432,0)</f>
        <v>0</v>
      </c>
      <c r="BG432" s="139">
        <f>IF(N432="zákl. prenesená",J432,0)</f>
        <v>0</v>
      </c>
      <c r="BH432" s="139">
        <f>IF(N432="zníž. prenesená",J432,0)</f>
        <v>0</v>
      </c>
      <c r="BI432" s="139">
        <f>IF(N432="nulová",J432,0)</f>
        <v>0</v>
      </c>
      <c r="BJ432" s="13" t="s">
        <v>125</v>
      </c>
      <c r="BK432" s="139">
        <f>ROUND(I432*H432,2)</f>
        <v>0</v>
      </c>
      <c r="BL432" s="13" t="s">
        <v>427</v>
      </c>
      <c r="BM432" s="138" t="s">
        <v>864</v>
      </c>
    </row>
    <row r="433" spans="2:65" s="1" customFormat="1" ht="19.5">
      <c r="B433" s="25"/>
      <c r="D433" s="140" t="s">
        <v>128</v>
      </c>
      <c r="F433" s="141" t="s">
        <v>865</v>
      </c>
      <c r="L433" s="25"/>
      <c r="M433" s="142"/>
      <c r="T433" s="52"/>
      <c r="AT433" s="13" t="s">
        <v>128</v>
      </c>
      <c r="AU433" s="13" t="s">
        <v>125</v>
      </c>
    </row>
    <row r="434" spans="2:65" s="11" customFormat="1" ht="22.9" customHeight="1">
      <c r="B434" s="116"/>
      <c r="D434" s="117" t="s">
        <v>68</v>
      </c>
      <c r="E434" s="143" t="s">
        <v>866</v>
      </c>
      <c r="F434" s="143" t="s">
        <v>867</v>
      </c>
      <c r="J434" s="144">
        <f>BK434</f>
        <v>0</v>
      </c>
      <c r="L434" s="116"/>
      <c r="M434" s="120"/>
      <c r="P434" s="121">
        <f>SUM(P435:P443)</f>
        <v>519.99860000000001</v>
      </c>
      <c r="R434" s="121">
        <f>SUM(R435:R443)</f>
        <v>8.6918000000000006</v>
      </c>
      <c r="T434" s="122">
        <f>SUM(T435:T443)</f>
        <v>0</v>
      </c>
      <c r="AR434" s="117" t="s">
        <v>134</v>
      </c>
      <c r="AT434" s="123" t="s">
        <v>68</v>
      </c>
      <c r="AU434" s="123" t="s">
        <v>77</v>
      </c>
      <c r="AY434" s="117" t="s">
        <v>119</v>
      </c>
      <c r="BK434" s="124">
        <f>SUM(BK435:BK443)</f>
        <v>0</v>
      </c>
    </row>
    <row r="435" spans="2:65" s="1" customFormat="1" ht="24.2" customHeight="1">
      <c r="B435" s="125"/>
      <c r="C435" s="145" t="s">
        <v>868</v>
      </c>
      <c r="D435" s="145" t="s">
        <v>795</v>
      </c>
      <c r="E435" s="146" t="s">
        <v>869</v>
      </c>
      <c r="F435" s="147" t="s">
        <v>870</v>
      </c>
      <c r="G435" s="148" t="s">
        <v>805</v>
      </c>
      <c r="H435" s="149">
        <v>400</v>
      </c>
      <c r="I435" s="150"/>
      <c r="J435" s="150">
        <f>ROUND(I435*H435,2)</f>
        <v>0</v>
      </c>
      <c r="K435" s="151"/>
      <c r="L435" s="25"/>
      <c r="M435" s="152" t="s">
        <v>1</v>
      </c>
      <c r="N435" s="153" t="s">
        <v>35</v>
      </c>
      <c r="O435" s="136">
        <v>0.377</v>
      </c>
      <c r="P435" s="136">
        <f>O435*H435</f>
        <v>150.80000000000001</v>
      </c>
      <c r="Q435" s="136">
        <v>0</v>
      </c>
      <c r="R435" s="136">
        <f>Q435*H435</f>
        <v>0</v>
      </c>
      <c r="S435" s="136">
        <v>0</v>
      </c>
      <c r="T435" s="137">
        <f>S435*H435</f>
        <v>0</v>
      </c>
      <c r="AR435" s="138" t="s">
        <v>427</v>
      </c>
      <c r="AT435" s="138" t="s">
        <v>795</v>
      </c>
      <c r="AU435" s="138" t="s">
        <v>125</v>
      </c>
      <c r="AY435" s="13" t="s">
        <v>119</v>
      </c>
      <c r="BE435" s="139">
        <f>IF(N435="základná",J435,0)</f>
        <v>0</v>
      </c>
      <c r="BF435" s="139">
        <f>IF(N435="znížená",J435,0)</f>
        <v>0</v>
      </c>
      <c r="BG435" s="139">
        <f>IF(N435="zákl. prenesená",J435,0)</f>
        <v>0</v>
      </c>
      <c r="BH435" s="139">
        <f>IF(N435="zníž. prenesená",J435,0)</f>
        <v>0</v>
      </c>
      <c r="BI435" s="139">
        <f>IF(N435="nulová",J435,0)</f>
        <v>0</v>
      </c>
      <c r="BJ435" s="13" t="s">
        <v>125</v>
      </c>
      <c r="BK435" s="139">
        <f>ROUND(I435*H435,2)</f>
        <v>0</v>
      </c>
      <c r="BL435" s="13" t="s">
        <v>427</v>
      </c>
      <c r="BM435" s="138" t="s">
        <v>871</v>
      </c>
    </row>
    <row r="436" spans="2:65" s="1" customFormat="1" ht="24.2" customHeight="1">
      <c r="B436" s="125"/>
      <c r="C436" s="126" t="s">
        <v>872</v>
      </c>
      <c r="D436" s="126" t="s">
        <v>120</v>
      </c>
      <c r="E436" s="127" t="s">
        <v>873</v>
      </c>
      <c r="F436" s="128" t="s">
        <v>874</v>
      </c>
      <c r="G436" s="129" t="s">
        <v>805</v>
      </c>
      <c r="H436" s="130">
        <v>380</v>
      </c>
      <c r="I436" s="131"/>
      <c r="J436" s="131">
        <f>ROUND(I436*H436,2)</f>
        <v>0</v>
      </c>
      <c r="K436" s="132"/>
      <c r="L436" s="133"/>
      <c r="M436" s="134" t="s">
        <v>1</v>
      </c>
      <c r="N436" s="135" t="s">
        <v>35</v>
      </c>
      <c r="O436" s="136">
        <v>0</v>
      </c>
      <c r="P436" s="136">
        <f>O436*H436</f>
        <v>0</v>
      </c>
      <c r="Q436" s="136">
        <v>1.1E-4</v>
      </c>
      <c r="R436" s="136">
        <f>Q436*H436</f>
        <v>4.1800000000000004E-2</v>
      </c>
      <c r="S436" s="136">
        <v>0</v>
      </c>
      <c r="T436" s="137">
        <f>S436*H436</f>
        <v>0</v>
      </c>
      <c r="AR436" s="138" t="s">
        <v>702</v>
      </c>
      <c r="AT436" s="138" t="s">
        <v>120</v>
      </c>
      <c r="AU436" s="138" t="s">
        <v>125</v>
      </c>
      <c r="AY436" s="13" t="s">
        <v>119</v>
      </c>
      <c r="BE436" s="139">
        <f>IF(N436="základná",J436,0)</f>
        <v>0</v>
      </c>
      <c r="BF436" s="139">
        <f>IF(N436="znížená",J436,0)</f>
        <v>0</v>
      </c>
      <c r="BG436" s="139">
        <f>IF(N436="zákl. prenesená",J436,0)</f>
        <v>0</v>
      </c>
      <c r="BH436" s="139">
        <f>IF(N436="zníž. prenesená",J436,0)</f>
        <v>0</v>
      </c>
      <c r="BI436" s="139">
        <f>IF(N436="nulová",J436,0)</f>
        <v>0</v>
      </c>
      <c r="BJ436" s="13" t="s">
        <v>125</v>
      </c>
      <c r="BK436" s="139">
        <f>ROUND(I436*H436,2)</f>
        <v>0</v>
      </c>
      <c r="BL436" s="13" t="s">
        <v>702</v>
      </c>
      <c r="BM436" s="138" t="s">
        <v>875</v>
      </c>
    </row>
    <row r="437" spans="2:65" s="1" customFormat="1" ht="19.5">
      <c r="B437" s="25"/>
      <c r="D437" s="140" t="s">
        <v>128</v>
      </c>
      <c r="F437" s="141" t="s">
        <v>876</v>
      </c>
      <c r="L437" s="25"/>
      <c r="M437" s="142"/>
      <c r="T437" s="52"/>
      <c r="AT437" s="13" t="s">
        <v>128</v>
      </c>
      <c r="AU437" s="13" t="s">
        <v>125</v>
      </c>
    </row>
    <row r="438" spans="2:65" s="1" customFormat="1" ht="24.2" customHeight="1">
      <c r="B438" s="125"/>
      <c r="C438" s="145" t="s">
        <v>877</v>
      </c>
      <c r="D438" s="145" t="s">
        <v>795</v>
      </c>
      <c r="E438" s="146" t="s">
        <v>878</v>
      </c>
      <c r="F438" s="147" t="s">
        <v>879</v>
      </c>
      <c r="G438" s="148" t="s">
        <v>805</v>
      </c>
      <c r="H438" s="149">
        <v>380</v>
      </c>
      <c r="I438" s="150"/>
      <c r="J438" s="150">
        <f t="shared" ref="J438:J443" si="0">ROUND(I438*H438,2)</f>
        <v>0</v>
      </c>
      <c r="K438" s="151"/>
      <c r="L438" s="25"/>
      <c r="M438" s="152" t="s">
        <v>1</v>
      </c>
      <c r="N438" s="153" t="s">
        <v>35</v>
      </c>
      <c r="O438" s="136">
        <v>0.17199999999999999</v>
      </c>
      <c r="P438" s="136">
        <f t="shared" ref="P438:P443" si="1">O438*H438</f>
        <v>65.36</v>
      </c>
      <c r="Q438" s="136">
        <v>0</v>
      </c>
      <c r="R438" s="136">
        <f t="shared" ref="R438:R443" si="2">Q438*H438</f>
        <v>0</v>
      </c>
      <c r="S438" s="136">
        <v>0</v>
      </c>
      <c r="T438" s="137">
        <f t="shared" ref="T438:T443" si="3">S438*H438</f>
        <v>0</v>
      </c>
      <c r="AR438" s="138" t="s">
        <v>427</v>
      </c>
      <c r="AT438" s="138" t="s">
        <v>795</v>
      </c>
      <c r="AU438" s="138" t="s">
        <v>125</v>
      </c>
      <c r="AY438" s="13" t="s">
        <v>119</v>
      </c>
      <c r="BE438" s="139">
        <f t="shared" ref="BE438:BE443" si="4">IF(N438="základná",J438,0)</f>
        <v>0</v>
      </c>
      <c r="BF438" s="139">
        <f t="shared" ref="BF438:BF443" si="5">IF(N438="znížená",J438,0)</f>
        <v>0</v>
      </c>
      <c r="BG438" s="139">
        <f t="shared" ref="BG438:BG443" si="6">IF(N438="zákl. prenesená",J438,0)</f>
        <v>0</v>
      </c>
      <c r="BH438" s="139">
        <f t="shared" ref="BH438:BH443" si="7">IF(N438="zníž. prenesená",J438,0)</f>
        <v>0</v>
      </c>
      <c r="BI438" s="139">
        <f t="shared" ref="BI438:BI443" si="8">IF(N438="nulová",J438,0)</f>
        <v>0</v>
      </c>
      <c r="BJ438" s="13" t="s">
        <v>125</v>
      </c>
      <c r="BK438" s="139">
        <f t="shared" ref="BK438:BK443" si="9">ROUND(I438*H438,2)</f>
        <v>0</v>
      </c>
      <c r="BL438" s="13" t="s">
        <v>427</v>
      </c>
      <c r="BM438" s="138" t="s">
        <v>880</v>
      </c>
    </row>
    <row r="439" spans="2:65" s="1" customFormat="1" ht="24.2" customHeight="1">
      <c r="B439" s="125"/>
      <c r="C439" s="145" t="s">
        <v>881</v>
      </c>
      <c r="D439" s="145" t="s">
        <v>795</v>
      </c>
      <c r="E439" s="146" t="s">
        <v>882</v>
      </c>
      <c r="F439" s="147" t="s">
        <v>883</v>
      </c>
      <c r="G439" s="148" t="s">
        <v>805</v>
      </c>
      <c r="H439" s="149">
        <v>190</v>
      </c>
      <c r="I439" s="150"/>
      <c r="J439" s="150">
        <f t="shared" si="0"/>
        <v>0</v>
      </c>
      <c r="K439" s="151"/>
      <c r="L439" s="25"/>
      <c r="M439" s="152" t="s">
        <v>1</v>
      </c>
      <c r="N439" s="153" t="s">
        <v>35</v>
      </c>
      <c r="O439" s="136">
        <v>1.1362000000000001</v>
      </c>
      <c r="P439" s="136">
        <f t="shared" si="1"/>
        <v>215.87800000000001</v>
      </c>
      <c r="Q439" s="136">
        <v>0</v>
      </c>
      <c r="R439" s="136">
        <f t="shared" si="2"/>
        <v>0</v>
      </c>
      <c r="S439" s="136">
        <v>0</v>
      </c>
      <c r="T439" s="137">
        <f t="shared" si="3"/>
        <v>0</v>
      </c>
      <c r="AR439" s="138" t="s">
        <v>427</v>
      </c>
      <c r="AT439" s="138" t="s">
        <v>795</v>
      </c>
      <c r="AU439" s="138" t="s">
        <v>125</v>
      </c>
      <c r="AY439" s="13" t="s">
        <v>119</v>
      </c>
      <c r="BE439" s="139">
        <f t="shared" si="4"/>
        <v>0</v>
      </c>
      <c r="BF439" s="139">
        <f t="shared" si="5"/>
        <v>0</v>
      </c>
      <c r="BG439" s="139">
        <f t="shared" si="6"/>
        <v>0</v>
      </c>
      <c r="BH439" s="139">
        <f t="shared" si="7"/>
        <v>0</v>
      </c>
      <c r="BI439" s="139">
        <f t="shared" si="8"/>
        <v>0</v>
      </c>
      <c r="BJ439" s="13" t="s">
        <v>125</v>
      </c>
      <c r="BK439" s="139">
        <f t="shared" si="9"/>
        <v>0</v>
      </c>
      <c r="BL439" s="13" t="s">
        <v>427</v>
      </c>
      <c r="BM439" s="138" t="s">
        <v>884</v>
      </c>
    </row>
    <row r="440" spans="2:65" s="1" customFormat="1" ht="33" customHeight="1">
      <c r="B440" s="125"/>
      <c r="C440" s="145" t="s">
        <v>885</v>
      </c>
      <c r="D440" s="145" t="s">
        <v>795</v>
      </c>
      <c r="E440" s="146" t="s">
        <v>886</v>
      </c>
      <c r="F440" s="147" t="s">
        <v>887</v>
      </c>
      <c r="G440" s="148" t="s">
        <v>805</v>
      </c>
      <c r="H440" s="149">
        <v>190</v>
      </c>
      <c r="I440" s="150"/>
      <c r="J440" s="150">
        <f t="shared" si="0"/>
        <v>0</v>
      </c>
      <c r="K440" s="151"/>
      <c r="L440" s="25"/>
      <c r="M440" s="152" t="s">
        <v>1</v>
      </c>
      <c r="N440" s="153" t="s">
        <v>35</v>
      </c>
      <c r="O440" s="136">
        <v>0.1105</v>
      </c>
      <c r="P440" s="136">
        <f t="shared" si="1"/>
        <v>20.995000000000001</v>
      </c>
      <c r="Q440" s="136">
        <v>0</v>
      </c>
      <c r="R440" s="136">
        <f t="shared" si="2"/>
        <v>0</v>
      </c>
      <c r="S440" s="136">
        <v>0</v>
      </c>
      <c r="T440" s="137">
        <f t="shared" si="3"/>
        <v>0</v>
      </c>
      <c r="AR440" s="138" t="s">
        <v>427</v>
      </c>
      <c r="AT440" s="138" t="s">
        <v>795</v>
      </c>
      <c r="AU440" s="138" t="s">
        <v>125</v>
      </c>
      <c r="AY440" s="13" t="s">
        <v>119</v>
      </c>
      <c r="BE440" s="139">
        <f t="shared" si="4"/>
        <v>0</v>
      </c>
      <c r="BF440" s="139">
        <f t="shared" si="5"/>
        <v>0</v>
      </c>
      <c r="BG440" s="139">
        <f t="shared" si="6"/>
        <v>0</v>
      </c>
      <c r="BH440" s="139">
        <f t="shared" si="7"/>
        <v>0</v>
      </c>
      <c r="BI440" s="139">
        <f t="shared" si="8"/>
        <v>0</v>
      </c>
      <c r="BJ440" s="13" t="s">
        <v>125</v>
      </c>
      <c r="BK440" s="139">
        <f t="shared" si="9"/>
        <v>0</v>
      </c>
      <c r="BL440" s="13" t="s">
        <v>427</v>
      </c>
      <c r="BM440" s="138" t="s">
        <v>888</v>
      </c>
    </row>
    <row r="441" spans="2:65" s="1" customFormat="1" ht="16.5" customHeight="1">
      <c r="B441" s="125"/>
      <c r="C441" s="126" t="s">
        <v>889</v>
      </c>
      <c r="D441" s="126" t="s">
        <v>120</v>
      </c>
      <c r="E441" s="127" t="s">
        <v>890</v>
      </c>
      <c r="F441" s="128" t="s">
        <v>891</v>
      </c>
      <c r="G441" s="129" t="s">
        <v>892</v>
      </c>
      <c r="H441" s="130">
        <v>8.65</v>
      </c>
      <c r="I441" s="131"/>
      <c r="J441" s="131">
        <f t="shared" si="0"/>
        <v>0</v>
      </c>
      <c r="K441" s="132"/>
      <c r="L441" s="133"/>
      <c r="M441" s="134" t="s">
        <v>1</v>
      </c>
      <c r="N441" s="135" t="s">
        <v>35</v>
      </c>
      <c r="O441" s="136">
        <v>0</v>
      </c>
      <c r="P441" s="136">
        <f t="shared" si="1"/>
        <v>0</v>
      </c>
      <c r="Q441" s="136">
        <v>1</v>
      </c>
      <c r="R441" s="136">
        <f t="shared" si="2"/>
        <v>8.65</v>
      </c>
      <c r="S441" s="136">
        <v>0</v>
      </c>
      <c r="T441" s="137">
        <f t="shared" si="3"/>
        <v>0</v>
      </c>
      <c r="AR441" s="138" t="s">
        <v>702</v>
      </c>
      <c r="AT441" s="138" t="s">
        <v>120</v>
      </c>
      <c r="AU441" s="138" t="s">
        <v>125</v>
      </c>
      <c r="AY441" s="13" t="s">
        <v>119</v>
      </c>
      <c r="BE441" s="139">
        <f t="shared" si="4"/>
        <v>0</v>
      </c>
      <c r="BF441" s="139">
        <f t="shared" si="5"/>
        <v>0</v>
      </c>
      <c r="BG441" s="139">
        <f t="shared" si="6"/>
        <v>0</v>
      </c>
      <c r="BH441" s="139">
        <f t="shared" si="7"/>
        <v>0</v>
      </c>
      <c r="BI441" s="139">
        <f t="shared" si="8"/>
        <v>0</v>
      </c>
      <c r="BJ441" s="13" t="s">
        <v>125</v>
      </c>
      <c r="BK441" s="139">
        <f t="shared" si="9"/>
        <v>0</v>
      </c>
      <c r="BL441" s="13" t="s">
        <v>702</v>
      </c>
      <c r="BM441" s="138" t="s">
        <v>893</v>
      </c>
    </row>
    <row r="442" spans="2:65" s="1" customFormat="1" ht="24.2" customHeight="1">
      <c r="B442" s="125"/>
      <c r="C442" s="145" t="s">
        <v>894</v>
      </c>
      <c r="D442" s="145" t="s">
        <v>795</v>
      </c>
      <c r="E442" s="146" t="s">
        <v>895</v>
      </c>
      <c r="F442" s="147" t="s">
        <v>896</v>
      </c>
      <c r="G442" s="148" t="s">
        <v>805</v>
      </c>
      <c r="H442" s="149">
        <v>200</v>
      </c>
      <c r="I442" s="150"/>
      <c r="J442" s="150">
        <f t="shared" si="0"/>
        <v>0</v>
      </c>
      <c r="K442" s="151"/>
      <c r="L442" s="25"/>
      <c r="M442" s="152" t="s">
        <v>1</v>
      </c>
      <c r="N442" s="153" t="s">
        <v>35</v>
      </c>
      <c r="O442" s="136">
        <v>3.2500000000000001E-2</v>
      </c>
      <c r="P442" s="136">
        <f t="shared" si="1"/>
        <v>6.5</v>
      </c>
      <c r="Q442" s="136">
        <v>0</v>
      </c>
      <c r="R442" s="136">
        <f t="shared" si="2"/>
        <v>0</v>
      </c>
      <c r="S442" s="136">
        <v>0</v>
      </c>
      <c r="T442" s="137">
        <f t="shared" si="3"/>
        <v>0</v>
      </c>
      <c r="AR442" s="138" t="s">
        <v>427</v>
      </c>
      <c r="AT442" s="138" t="s">
        <v>795</v>
      </c>
      <c r="AU442" s="138" t="s">
        <v>125</v>
      </c>
      <c r="AY442" s="13" t="s">
        <v>119</v>
      </c>
      <c r="BE442" s="139">
        <f t="shared" si="4"/>
        <v>0</v>
      </c>
      <c r="BF442" s="139">
        <f t="shared" si="5"/>
        <v>0</v>
      </c>
      <c r="BG442" s="139">
        <f t="shared" si="6"/>
        <v>0</v>
      </c>
      <c r="BH442" s="139">
        <f t="shared" si="7"/>
        <v>0</v>
      </c>
      <c r="BI442" s="139">
        <f t="shared" si="8"/>
        <v>0</v>
      </c>
      <c r="BJ442" s="13" t="s">
        <v>125</v>
      </c>
      <c r="BK442" s="139">
        <f t="shared" si="9"/>
        <v>0</v>
      </c>
      <c r="BL442" s="13" t="s">
        <v>427</v>
      </c>
      <c r="BM442" s="138" t="s">
        <v>897</v>
      </c>
    </row>
    <row r="443" spans="2:65" s="1" customFormat="1" ht="24.2" customHeight="1">
      <c r="B443" s="125"/>
      <c r="C443" s="145" t="s">
        <v>898</v>
      </c>
      <c r="D443" s="145" t="s">
        <v>795</v>
      </c>
      <c r="E443" s="146" t="s">
        <v>899</v>
      </c>
      <c r="F443" s="147" t="s">
        <v>900</v>
      </c>
      <c r="G443" s="148" t="s">
        <v>901</v>
      </c>
      <c r="H443" s="149">
        <v>76</v>
      </c>
      <c r="I443" s="150"/>
      <c r="J443" s="150">
        <f t="shared" si="0"/>
        <v>0</v>
      </c>
      <c r="K443" s="151"/>
      <c r="L443" s="25"/>
      <c r="M443" s="152" t="s">
        <v>1</v>
      </c>
      <c r="N443" s="153" t="s">
        <v>35</v>
      </c>
      <c r="O443" s="136">
        <v>0.79559999999999997</v>
      </c>
      <c r="P443" s="136">
        <f t="shared" si="1"/>
        <v>60.465599999999995</v>
      </c>
      <c r="Q443" s="136">
        <v>0</v>
      </c>
      <c r="R443" s="136">
        <f t="shared" si="2"/>
        <v>0</v>
      </c>
      <c r="S443" s="136">
        <v>0</v>
      </c>
      <c r="T443" s="137">
        <f t="shared" si="3"/>
        <v>0</v>
      </c>
      <c r="AR443" s="138" t="s">
        <v>427</v>
      </c>
      <c r="AT443" s="138" t="s">
        <v>795</v>
      </c>
      <c r="AU443" s="138" t="s">
        <v>125</v>
      </c>
      <c r="AY443" s="13" t="s">
        <v>119</v>
      </c>
      <c r="BE443" s="139">
        <f t="shared" si="4"/>
        <v>0</v>
      </c>
      <c r="BF443" s="139">
        <f t="shared" si="5"/>
        <v>0</v>
      </c>
      <c r="BG443" s="139">
        <f t="shared" si="6"/>
        <v>0</v>
      </c>
      <c r="BH443" s="139">
        <f t="shared" si="7"/>
        <v>0</v>
      </c>
      <c r="BI443" s="139">
        <f t="shared" si="8"/>
        <v>0</v>
      </c>
      <c r="BJ443" s="13" t="s">
        <v>125</v>
      </c>
      <c r="BK443" s="139">
        <f t="shared" si="9"/>
        <v>0</v>
      </c>
      <c r="BL443" s="13" t="s">
        <v>427</v>
      </c>
      <c r="BM443" s="138" t="s">
        <v>902</v>
      </c>
    </row>
    <row r="444" spans="2:65" s="11" customFormat="1" ht="25.9" customHeight="1">
      <c r="B444" s="116"/>
      <c r="D444" s="117" t="s">
        <v>68</v>
      </c>
      <c r="E444" s="118" t="s">
        <v>903</v>
      </c>
      <c r="F444" s="118" t="s">
        <v>904</v>
      </c>
      <c r="J444" s="119">
        <f>BK444</f>
        <v>0</v>
      </c>
      <c r="L444" s="116"/>
      <c r="M444" s="120"/>
      <c r="P444" s="121">
        <f>P445+SUM(P446:P495)</f>
        <v>542.13200000000006</v>
      </c>
      <c r="R444" s="121">
        <f>R445+SUM(R446:R495)</f>
        <v>3.5221999999999998</v>
      </c>
      <c r="T444" s="122">
        <f>T445+SUM(T446:T495)</f>
        <v>0</v>
      </c>
      <c r="AR444" s="117" t="s">
        <v>77</v>
      </c>
      <c r="AT444" s="123" t="s">
        <v>68</v>
      </c>
      <c r="AU444" s="123" t="s">
        <v>69</v>
      </c>
      <c r="AY444" s="117" t="s">
        <v>119</v>
      </c>
      <c r="BK444" s="124">
        <f>BK445+SUM(BK446:BK495)</f>
        <v>0</v>
      </c>
    </row>
    <row r="445" spans="2:65" s="1" customFormat="1" ht="55.5" customHeight="1">
      <c r="B445" s="125"/>
      <c r="C445" s="126" t="s">
        <v>905</v>
      </c>
      <c r="D445" s="126" t="s">
        <v>120</v>
      </c>
      <c r="E445" s="127" t="s">
        <v>906</v>
      </c>
      <c r="F445" s="128" t="s">
        <v>907</v>
      </c>
      <c r="G445" s="129" t="s">
        <v>123</v>
      </c>
      <c r="H445" s="130">
        <v>18</v>
      </c>
      <c r="I445" s="131"/>
      <c r="J445" s="131">
        <f>ROUND(I445*H445,2)</f>
        <v>0</v>
      </c>
      <c r="K445" s="132"/>
      <c r="L445" s="133"/>
      <c r="M445" s="134" t="s">
        <v>1</v>
      </c>
      <c r="N445" s="135" t="s">
        <v>35</v>
      </c>
      <c r="O445" s="136">
        <v>0</v>
      </c>
      <c r="P445" s="136">
        <f>O445*H445</f>
        <v>0</v>
      </c>
      <c r="Q445" s="136">
        <v>0</v>
      </c>
      <c r="R445" s="136">
        <f>Q445*H445</f>
        <v>0</v>
      </c>
      <c r="S445" s="136">
        <v>0</v>
      </c>
      <c r="T445" s="137">
        <f>S445*H445</f>
        <v>0</v>
      </c>
      <c r="AR445" s="138" t="s">
        <v>124</v>
      </c>
      <c r="AT445" s="138" t="s">
        <v>120</v>
      </c>
      <c r="AU445" s="138" t="s">
        <v>77</v>
      </c>
      <c r="AY445" s="13" t="s">
        <v>119</v>
      </c>
      <c r="BE445" s="139">
        <f>IF(N445="základná",J445,0)</f>
        <v>0</v>
      </c>
      <c r="BF445" s="139">
        <f>IF(N445="znížená",J445,0)</f>
        <v>0</v>
      </c>
      <c r="BG445" s="139">
        <f>IF(N445="zákl. prenesená",J445,0)</f>
        <v>0</v>
      </c>
      <c r="BH445" s="139">
        <f>IF(N445="zníž. prenesená",J445,0)</f>
        <v>0</v>
      </c>
      <c r="BI445" s="139">
        <f>IF(N445="nulová",J445,0)</f>
        <v>0</v>
      </c>
      <c r="BJ445" s="13" t="s">
        <v>125</v>
      </c>
      <c r="BK445" s="139">
        <f>ROUND(I445*H445,2)</f>
        <v>0</v>
      </c>
      <c r="BL445" s="13" t="s">
        <v>126</v>
      </c>
      <c r="BM445" s="138" t="s">
        <v>908</v>
      </c>
    </row>
    <row r="446" spans="2:65" s="1" customFormat="1" ht="29.25">
      <c r="B446" s="25"/>
      <c r="D446" s="140" t="s">
        <v>128</v>
      </c>
      <c r="F446" s="141" t="s">
        <v>909</v>
      </c>
      <c r="L446" s="25"/>
      <c r="M446" s="142"/>
      <c r="T446" s="52"/>
      <c r="AT446" s="13" t="s">
        <v>128</v>
      </c>
      <c r="AU446" s="13" t="s">
        <v>77</v>
      </c>
    </row>
    <row r="447" spans="2:65" s="1" customFormat="1" ht="55.5" customHeight="1">
      <c r="B447" s="125"/>
      <c r="C447" s="126" t="s">
        <v>910</v>
      </c>
      <c r="D447" s="126" t="s">
        <v>120</v>
      </c>
      <c r="E447" s="127" t="s">
        <v>911</v>
      </c>
      <c r="F447" s="128" t="s">
        <v>912</v>
      </c>
      <c r="G447" s="129" t="s">
        <v>123</v>
      </c>
      <c r="H447" s="130">
        <v>6</v>
      </c>
      <c r="I447" s="131"/>
      <c r="J447" s="131">
        <f>ROUND(I447*H447,2)</f>
        <v>0</v>
      </c>
      <c r="K447" s="132"/>
      <c r="L447" s="133"/>
      <c r="M447" s="134" t="s">
        <v>1</v>
      </c>
      <c r="N447" s="135" t="s">
        <v>35</v>
      </c>
      <c r="O447" s="136">
        <v>0</v>
      </c>
      <c r="P447" s="136">
        <f>O447*H447</f>
        <v>0</v>
      </c>
      <c r="Q447" s="136">
        <v>0</v>
      </c>
      <c r="R447" s="136">
        <f>Q447*H447</f>
        <v>0</v>
      </c>
      <c r="S447" s="136">
        <v>0</v>
      </c>
      <c r="T447" s="137">
        <f>S447*H447</f>
        <v>0</v>
      </c>
      <c r="AR447" s="138" t="s">
        <v>124</v>
      </c>
      <c r="AT447" s="138" t="s">
        <v>120</v>
      </c>
      <c r="AU447" s="138" t="s">
        <v>77</v>
      </c>
      <c r="AY447" s="13" t="s">
        <v>119</v>
      </c>
      <c r="BE447" s="139">
        <f>IF(N447="základná",J447,0)</f>
        <v>0</v>
      </c>
      <c r="BF447" s="139">
        <f>IF(N447="znížená",J447,0)</f>
        <v>0</v>
      </c>
      <c r="BG447" s="139">
        <f>IF(N447="zákl. prenesená",J447,0)</f>
        <v>0</v>
      </c>
      <c r="BH447" s="139">
        <f>IF(N447="zníž. prenesená",J447,0)</f>
        <v>0</v>
      </c>
      <c r="BI447" s="139">
        <f>IF(N447="nulová",J447,0)</f>
        <v>0</v>
      </c>
      <c r="BJ447" s="13" t="s">
        <v>125</v>
      </c>
      <c r="BK447" s="139">
        <f>ROUND(I447*H447,2)</f>
        <v>0</v>
      </c>
      <c r="BL447" s="13" t="s">
        <v>126</v>
      </c>
      <c r="BM447" s="138" t="s">
        <v>913</v>
      </c>
    </row>
    <row r="448" spans="2:65" s="1" customFormat="1" ht="29.25">
      <c r="B448" s="25"/>
      <c r="D448" s="140" t="s">
        <v>128</v>
      </c>
      <c r="F448" s="141" t="s">
        <v>914</v>
      </c>
      <c r="L448" s="25"/>
      <c r="M448" s="142"/>
      <c r="T448" s="52"/>
      <c r="AT448" s="13" t="s">
        <v>128</v>
      </c>
      <c r="AU448" s="13" t="s">
        <v>77</v>
      </c>
    </row>
    <row r="449" spans="2:65" s="1" customFormat="1" ht="55.5" customHeight="1">
      <c r="B449" s="125"/>
      <c r="C449" s="126" t="s">
        <v>915</v>
      </c>
      <c r="D449" s="126" t="s">
        <v>120</v>
      </c>
      <c r="E449" s="127" t="s">
        <v>916</v>
      </c>
      <c r="F449" s="128" t="s">
        <v>917</v>
      </c>
      <c r="G449" s="129" t="s">
        <v>123</v>
      </c>
      <c r="H449" s="130">
        <v>2</v>
      </c>
      <c r="I449" s="131"/>
      <c r="J449" s="131">
        <f>ROUND(I449*H449,2)</f>
        <v>0</v>
      </c>
      <c r="K449" s="132"/>
      <c r="L449" s="133"/>
      <c r="M449" s="134" t="s">
        <v>1</v>
      </c>
      <c r="N449" s="135" t="s">
        <v>35</v>
      </c>
      <c r="O449" s="136">
        <v>0</v>
      </c>
      <c r="P449" s="136">
        <f>O449*H449</f>
        <v>0</v>
      </c>
      <c r="Q449" s="136">
        <v>0</v>
      </c>
      <c r="R449" s="136">
        <f>Q449*H449</f>
        <v>0</v>
      </c>
      <c r="S449" s="136">
        <v>0</v>
      </c>
      <c r="T449" s="137">
        <f>S449*H449</f>
        <v>0</v>
      </c>
      <c r="AR449" s="138" t="s">
        <v>124</v>
      </c>
      <c r="AT449" s="138" t="s">
        <v>120</v>
      </c>
      <c r="AU449" s="138" t="s">
        <v>77</v>
      </c>
      <c r="AY449" s="13" t="s">
        <v>119</v>
      </c>
      <c r="BE449" s="139">
        <f>IF(N449="základná",J449,0)</f>
        <v>0</v>
      </c>
      <c r="BF449" s="139">
        <f>IF(N449="znížená",J449,0)</f>
        <v>0</v>
      </c>
      <c r="BG449" s="139">
        <f>IF(N449="zákl. prenesená",J449,0)</f>
        <v>0</v>
      </c>
      <c r="BH449" s="139">
        <f>IF(N449="zníž. prenesená",J449,0)</f>
        <v>0</v>
      </c>
      <c r="BI449" s="139">
        <f>IF(N449="nulová",J449,0)</f>
        <v>0</v>
      </c>
      <c r="BJ449" s="13" t="s">
        <v>125</v>
      </c>
      <c r="BK449" s="139">
        <f>ROUND(I449*H449,2)</f>
        <v>0</v>
      </c>
      <c r="BL449" s="13" t="s">
        <v>126</v>
      </c>
      <c r="BM449" s="138" t="s">
        <v>918</v>
      </c>
    </row>
    <row r="450" spans="2:65" s="1" customFormat="1" ht="29.25">
      <c r="B450" s="25"/>
      <c r="D450" s="140" t="s">
        <v>128</v>
      </c>
      <c r="F450" s="141" t="s">
        <v>919</v>
      </c>
      <c r="L450" s="25"/>
      <c r="M450" s="142"/>
      <c r="T450" s="52"/>
      <c r="AT450" s="13" t="s">
        <v>128</v>
      </c>
      <c r="AU450" s="13" t="s">
        <v>77</v>
      </c>
    </row>
    <row r="451" spans="2:65" s="1" customFormat="1" ht="55.5" customHeight="1">
      <c r="B451" s="125"/>
      <c r="C451" s="126" t="s">
        <v>920</v>
      </c>
      <c r="D451" s="126" t="s">
        <v>120</v>
      </c>
      <c r="E451" s="127" t="s">
        <v>921</v>
      </c>
      <c r="F451" s="128" t="s">
        <v>922</v>
      </c>
      <c r="G451" s="129" t="s">
        <v>123</v>
      </c>
      <c r="H451" s="130">
        <v>357</v>
      </c>
      <c r="I451" s="131"/>
      <c r="J451" s="131">
        <f>ROUND(I451*H451,2)</f>
        <v>0</v>
      </c>
      <c r="K451" s="132"/>
      <c r="L451" s="133"/>
      <c r="M451" s="134" t="s">
        <v>1</v>
      </c>
      <c r="N451" s="135" t="s">
        <v>35</v>
      </c>
      <c r="O451" s="136">
        <v>0</v>
      </c>
      <c r="P451" s="136">
        <f>O451*H451</f>
        <v>0</v>
      </c>
      <c r="Q451" s="136">
        <v>0</v>
      </c>
      <c r="R451" s="136">
        <f>Q451*H451</f>
        <v>0</v>
      </c>
      <c r="S451" s="136">
        <v>0</v>
      </c>
      <c r="T451" s="137">
        <f>S451*H451</f>
        <v>0</v>
      </c>
      <c r="AR451" s="138" t="s">
        <v>124</v>
      </c>
      <c r="AT451" s="138" t="s">
        <v>120</v>
      </c>
      <c r="AU451" s="138" t="s">
        <v>77</v>
      </c>
      <c r="AY451" s="13" t="s">
        <v>119</v>
      </c>
      <c r="BE451" s="139">
        <f>IF(N451="základná",J451,0)</f>
        <v>0</v>
      </c>
      <c r="BF451" s="139">
        <f>IF(N451="znížená",J451,0)</f>
        <v>0</v>
      </c>
      <c r="BG451" s="139">
        <f>IF(N451="zákl. prenesená",J451,0)</f>
        <v>0</v>
      </c>
      <c r="BH451" s="139">
        <f>IF(N451="zníž. prenesená",J451,0)</f>
        <v>0</v>
      </c>
      <c r="BI451" s="139">
        <f>IF(N451="nulová",J451,0)</f>
        <v>0</v>
      </c>
      <c r="BJ451" s="13" t="s">
        <v>125</v>
      </c>
      <c r="BK451" s="139">
        <f>ROUND(I451*H451,2)</f>
        <v>0</v>
      </c>
      <c r="BL451" s="13" t="s">
        <v>126</v>
      </c>
      <c r="BM451" s="138" t="s">
        <v>923</v>
      </c>
    </row>
    <row r="452" spans="2:65" s="1" customFormat="1" ht="29.25">
      <c r="B452" s="25"/>
      <c r="D452" s="140" t="s">
        <v>128</v>
      </c>
      <c r="F452" s="141" t="s">
        <v>924</v>
      </c>
      <c r="L452" s="25"/>
      <c r="M452" s="142"/>
      <c r="T452" s="52"/>
      <c r="AT452" s="13" t="s">
        <v>128</v>
      </c>
      <c r="AU452" s="13" t="s">
        <v>77</v>
      </c>
    </row>
    <row r="453" spans="2:65" s="1" customFormat="1" ht="44.25" customHeight="1">
      <c r="B453" s="125"/>
      <c r="C453" s="126" t="s">
        <v>925</v>
      </c>
      <c r="D453" s="126" t="s">
        <v>120</v>
      </c>
      <c r="E453" s="127" t="s">
        <v>926</v>
      </c>
      <c r="F453" s="128" t="s">
        <v>927</v>
      </c>
      <c r="G453" s="129" t="s">
        <v>123</v>
      </c>
      <c r="H453" s="130">
        <v>8</v>
      </c>
      <c r="I453" s="131"/>
      <c r="J453" s="131">
        <f>ROUND(I453*H453,2)</f>
        <v>0</v>
      </c>
      <c r="K453" s="132"/>
      <c r="L453" s="133"/>
      <c r="M453" s="134" t="s">
        <v>1</v>
      </c>
      <c r="N453" s="135" t="s">
        <v>35</v>
      </c>
      <c r="O453" s="136">
        <v>0</v>
      </c>
      <c r="P453" s="136">
        <f>O453*H453</f>
        <v>0</v>
      </c>
      <c r="Q453" s="136">
        <v>0</v>
      </c>
      <c r="R453" s="136">
        <f>Q453*H453</f>
        <v>0</v>
      </c>
      <c r="S453" s="136">
        <v>0</v>
      </c>
      <c r="T453" s="137">
        <f>S453*H453</f>
        <v>0</v>
      </c>
      <c r="AR453" s="138" t="s">
        <v>124</v>
      </c>
      <c r="AT453" s="138" t="s">
        <v>120</v>
      </c>
      <c r="AU453" s="138" t="s">
        <v>77</v>
      </c>
      <c r="AY453" s="13" t="s">
        <v>119</v>
      </c>
      <c r="BE453" s="139">
        <f>IF(N453="základná",J453,0)</f>
        <v>0</v>
      </c>
      <c r="BF453" s="139">
        <f>IF(N453="znížená",J453,0)</f>
        <v>0</v>
      </c>
      <c r="BG453" s="139">
        <f>IF(N453="zákl. prenesená",J453,0)</f>
        <v>0</v>
      </c>
      <c r="BH453" s="139">
        <f>IF(N453="zníž. prenesená",J453,0)</f>
        <v>0</v>
      </c>
      <c r="BI453" s="139">
        <f>IF(N453="nulová",J453,0)</f>
        <v>0</v>
      </c>
      <c r="BJ453" s="13" t="s">
        <v>125</v>
      </c>
      <c r="BK453" s="139">
        <f>ROUND(I453*H453,2)</f>
        <v>0</v>
      </c>
      <c r="BL453" s="13" t="s">
        <v>126</v>
      </c>
      <c r="BM453" s="138" t="s">
        <v>928</v>
      </c>
    </row>
    <row r="454" spans="2:65" s="1" customFormat="1" ht="39">
      <c r="B454" s="25"/>
      <c r="D454" s="140" t="s">
        <v>128</v>
      </c>
      <c r="F454" s="141" t="s">
        <v>929</v>
      </c>
      <c r="L454" s="25"/>
      <c r="M454" s="142"/>
      <c r="T454" s="52"/>
      <c r="AT454" s="13" t="s">
        <v>128</v>
      </c>
      <c r="AU454" s="13" t="s">
        <v>77</v>
      </c>
    </row>
    <row r="455" spans="2:65" s="1" customFormat="1" ht="49.15" customHeight="1">
      <c r="B455" s="125"/>
      <c r="C455" s="126" t="s">
        <v>930</v>
      </c>
      <c r="D455" s="126" t="s">
        <v>120</v>
      </c>
      <c r="E455" s="127" t="s">
        <v>931</v>
      </c>
      <c r="F455" s="128" t="s">
        <v>932</v>
      </c>
      <c r="G455" s="129" t="s">
        <v>123</v>
      </c>
      <c r="H455" s="130">
        <v>6</v>
      </c>
      <c r="I455" s="131"/>
      <c r="J455" s="131">
        <f>ROUND(I455*H455,2)</f>
        <v>0</v>
      </c>
      <c r="K455" s="132"/>
      <c r="L455" s="133"/>
      <c r="M455" s="134" t="s">
        <v>1</v>
      </c>
      <c r="N455" s="135" t="s">
        <v>35</v>
      </c>
      <c r="O455" s="136">
        <v>0</v>
      </c>
      <c r="P455" s="136">
        <f>O455*H455</f>
        <v>0</v>
      </c>
      <c r="Q455" s="136">
        <v>0</v>
      </c>
      <c r="R455" s="136">
        <f>Q455*H455</f>
        <v>0</v>
      </c>
      <c r="S455" s="136">
        <v>0</v>
      </c>
      <c r="T455" s="137">
        <f>S455*H455</f>
        <v>0</v>
      </c>
      <c r="AR455" s="138" t="s">
        <v>124</v>
      </c>
      <c r="AT455" s="138" t="s">
        <v>120</v>
      </c>
      <c r="AU455" s="138" t="s">
        <v>77</v>
      </c>
      <c r="AY455" s="13" t="s">
        <v>119</v>
      </c>
      <c r="BE455" s="139">
        <f>IF(N455="základná",J455,0)</f>
        <v>0</v>
      </c>
      <c r="BF455" s="139">
        <f>IF(N455="znížená",J455,0)</f>
        <v>0</v>
      </c>
      <c r="BG455" s="139">
        <f>IF(N455="zákl. prenesená",J455,0)</f>
        <v>0</v>
      </c>
      <c r="BH455" s="139">
        <f>IF(N455="zníž. prenesená",J455,0)</f>
        <v>0</v>
      </c>
      <c r="BI455" s="139">
        <f>IF(N455="nulová",J455,0)</f>
        <v>0</v>
      </c>
      <c r="BJ455" s="13" t="s">
        <v>125</v>
      </c>
      <c r="BK455" s="139">
        <f>ROUND(I455*H455,2)</f>
        <v>0</v>
      </c>
      <c r="BL455" s="13" t="s">
        <v>126</v>
      </c>
      <c r="BM455" s="138" t="s">
        <v>933</v>
      </c>
    </row>
    <row r="456" spans="2:65" s="1" customFormat="1" ht="29.25">
      <c r="B456" s="25"/>
      <c r="D456" s="140" t="s">
        <v>128</v>
      </c>
      <c r="F456" s="141" t="s">
        <v>934</v>
      </c>
      <c r="L456" s="25"/>
      <c r="M456" s="142"/>
      <c r="T456" s="52"/>
      <c r="AT456" s="13" t="s">
        <v>128</v>
      </c>
      <c r="AU456" s="13" t="s">
        <v>77</v>
      </c>
    </row>
    <row r="457" spans="2:65" s="1" customFormat="1" ht="49.15" customHeight="1">
      <c r="B457" s="125"/>
      <c r="C457" s="126" t="s">
        <v>935</v>
      </c>
      <c r="D457" s="126" t="s">
        <v>120</v>
      </c>
      <c r="E457" s="127" t="s">
        <v>936</v>
      </c>
      <c r="F457" s="128" t="s">
        <v>937</v>
      </c>
      <c r="G457" s="129" t="s">
        <v>123</v>
      </c>
      <c r="H457" s="130">
        <v>12</v>
      </c>
      <c r="I457" s="131"/>
      <c r="J457" s="131">
        <f>ROUND(I457*H457,2)</f>
        <v>0</v>
      </c>
      <c r="K457" s="132"/>
      <c r="L457" s="133"/>
      <c r="M457" s="134" t="s">
        <v>1</v>
      </c>
      <c r="N457" s="135" t="s">
        <v>35</v>
      </c>
      <c r="O457" s="136">
        <v>0</v>
      </c>
      <c r="P457" s="136">
        <f>O457*H457</f>
        <v>0</v>
      </c>
      <c r="Q457" s="136">
        <v>0</v>
      </c>
      <c r="R457" s="136">
        <f>Q457*H457</f>
        <v>0</v>
      </c>
      <c r="S457" s="136">
        <v>0</v>
      </c>
      <c r="T457" s="137">
        <f>S457*H457</f>
        <v>0</v>
      </c>
      <c r="AR457" s="138" t="s">
        <v>124</v>
      </c>
      <c r="AT457" s="138" t="s">
        <v>120</v>
      </c>
      <c r="AU457" s="138" t="s">
        <v>77</v>
      </c>
      <c r="AY457" s="13" t="s">
        <v>119</v>
      </c>
      <c r="BE457" s="139">
        <f>IF(N457="základná",J457,0)</f>
        <v>0</v>
      </c>
      <c r="BF457" s="139">
        <f>IF(N457="znížená",J457,0)</f>
        <v>0</v>
      </c>
      <c r="BG457" s="139">
        <f>IF(N457="zákl. prenesená",J457,0)</f>
        <v>0</v>
      </c>
      <c r="BH457" s="139">
        <f>IF(N457="zníž. prenesená",J457,0)</f>
        <v>0</v>
      </c>
      <c r="BI457" s="139">
        <f>IF(N457="nulová",J457,0)</f>
        <v>0</v>
      </c>
      <c r="BJ457" s="13" t="s">
        <v>125</v>
      </c>
      <c r="BK457" s="139">
        <f>ROUND(I457*H457,2)</f>
        <v>0</v>
      </c>
      <c r="BL457" s="13" t="s">
        <v>126</v>
      </c>
      <c r="BM457" s="138" t="s">
        <v>938</v>
      </c>
    </row>
    <row r="458" spans="2:65" s="1" customFormat="1" ht="39">
      <c r="B458" s="25"/>
      <c r="D458" s="140" t="s">
        <v>128</v>
      </c>
      <c r="F458" s="141" t="s">
        <v>939</v>
      </c>
      <c r="L458" s="25"/>
      <c r="M458" s="142"/>
      <c r="T458" s="52"/>
      <c r="AT458" s="13" t="s">
        <v>128</v>
      </c>
      <c r="AU458" s="13" t="s">
        <v>77</v>
      </c>
    </row>
    <row r="459" spans="2:65" s="1" customFormat="1" ht="24.2" customHeight="1">
      <c r="B459" s="125"/>
      <c r="C459" s="126" t="s">
        <v>940</v>
      </c>
      <c r="D459" s="126" t="s">
        <v>120</v>
      </c>
      <c r="E459" s="127" t="s">
        <v>941</v>
      </c>
      <c r="F459" s="128" t="s">
        <v>942</v>
      </c>
      <c r="G459" s="129" t="s">
        <v>123</v>
      </c>
      <c r="H459" s="130">
        <v>12</v>
      </c>
      <c r="I459" s="131"/>
      <c r="J459" s="131">
        <f>ROUND(I459*H459,2)</f>
        <v>0</v>
      </c>
      <c r="K459" s="132"/>
      <c r="L459" s="133"/>
      <c r="M459" s="134" t="s">
        <v>1</v>
      </c>
      <c r="N459" s="135" t="s">
        <v>35</v>
      </c>
      <c r="O459" s="136">
        <v>0</v>
      </c>
      <c r="P459" s="136">
        <f>O459*H459</f>
        <v>0</v>
      </c>
      <c r="Q459" s="136">
        <v>0</v>
      </c>
      <c r="R459" s="136">
        <f>Q459*H459</f>
        <v>0</v>
      </c>
      <c r="S459" s="136">
        <v>0</v>
      </c>
      <c r="T459" s="137">
        <f>S459*H459</f>
        <v>0</v>
      </c>
      <c r="AR459" s="138" t="s">
        <v>124</v>
      </c>
      <c r="AT459" s="138" t="s">
        <v>120</v>
      </c>
      <c r="AU459" s="138" t="s">
        <v>77</v>
      </c>
      <c r="AY459" s="13" t="s">
        <v>119</v>
      </c>
      <c r="BE459" s="139">
        <f>IF(N459="základná",J459,0)</f>
        <v>0</v>
      </c>
      <c r="BF459" s="139">
        <f>IF(N459="znížená",J459,0)</f>
        <v>0</v>
      </c>
      <c r="BG459" s="139">
        <f>IF(N459="zákl. prenesená",J459,0)</f>
        <v>0</v>
      </c>
      <c r="BH459" s="139">
        <f>IF(N459="zníž. prenesená",J459,0)</f>
        <v>0</v>
      </c>
      <c r="BI459" s="139">
        <f>IF(N459="nulová",J459,0)</f>
        <v>0</v>
      </c>
      <c r="BJ459" s="13" t="s">
        <v>125</v>
      </c>
      <c r="BK459" s="139">
        <f>ROUND(I459*H459,2)</f>
        <v>0</v>
      </c>
      <c r="BL459" s="13" t="s">
        <v>126</v>
      </c>
      <c r="BM459" s="138" t="s">
        <v>943</v>
      </c>
    </row>
    <row r="460" spans="2:65" s="1" customFormat="1" ht="29.25">
      <c r="B460" s="25"/>
      <c r="D460" s="140" t="s">
        <v>128</v>
      </c>
      <c r="F460" s="141" t="s">
        <v>944</v>
      </c>
      <c r="L460" s="25"/>
      <c r="M460" s="142"/>
      <c r="T460" s="52"/>
      <c r="AT460" s="13" t="s">
        <v>128</v>
      </c>
      <c r="AU460" s="13" t="s">
        <v>77</v>
      </c>
    </row>
    <row r="461" spans="2:65" s="1" customFormat="1" ht="24.2" customHeight="1">
      <c r="B461" s="125"/>
      <c r="C461" s="126" t="s">
        <v>945</v>
      </c>
      <c r="D461" s="126" t="s">
        <v>120</v>
      </c>
      <c r="E461" s="127" t="s">
        <v>946</v>
      </c>
      <c r="F461" s="128" t="s">
        <v>947</v>
      </c>
      <c r="G461" s="129" t="s">
        <v>123</v>
      </c>
      <c r="H461" s="130">
        <v>12</v>
      </c>
      <c r="I461" s="131"/>
      <c r="J461" s="131">
        <f>ROUND(I461*H461,2)</f>
        <v>0</v>
      </c>
      <c r="K461" s="132"/>
      <c r="L461" s="133"/>
      <c r="M461" s="134" t="s">
        <v>1</v>
      </c>
      <c r="N461" s="135" t="s">
        <v>35</v>
      </c>
      <c r="O461" s="136">
        <v>0</v>
      </c>
      <c r="P461" s="136">
        <f>O461*H461</f>
        <v>0</v>
      </c>
      <c r="Q461" s="136">
        <v>0</v>
      </c>
      <c r="R461" s="136">
        <f>Q461*H461</f>
        <v>0</v>
      </c>
      <c r="S461" s="136">
        <v>0</v>
      </c>
      <c r="T461" s="137">
        <f>S461*H461</f>
        <v>0</v>
      </c>
      <c r="AR461" s="138" t="s">
        <v>124</v>
      </c>
      <c r="AT461" s="138" t="s">
        <v>120</v>
      </c>
      <c r="AU461" s="138" t="s">
        <v>77</v>
      </c>
      <c r="AY461" s="13" t="s">
        <v>119</v>
      </c>
      <c r="BE461" s="139">
        <f>IF(N461="základná",J461,0)</f>
        <v>0</v>
      </c>
      <c r="BF461" s="139">
        <f>IF(N461="znížená",J461,0)</f>
        <v>0</v>
      </c>
      <c r="BG461" s="139">
        <f>IF(N461="zákl. prenesená",J461,0)</f>
        <v>0</v>
      </c>
      <c r="BH461" s="139">
        <f>IF(N461="zníž. prenesená",J461,0)</f>
        <v>0</v>
      </c>
      <c r="BI461" s="139">
        <f>IF(N461="nulová",J461,0)</f>
        <v>0</v>
      </c>
      <c r="BJ461" s="13" t="s">
        <v>125</v>
      </c>
      <c r="BK461" s="139">
        <f>ROUND(I461*H461,2)</f>
        <v>0</v>
      </c>
      <c r="BL461" s="13" t="s">
        <v>126</v>
      </c>
      <c r="BM461" s="138" t="s">
        <v>948</v>
      </c>
    </row>
    <row r="462" spans="2:65" s="1" customFormat="1" ht="29.25">
      <c r="B462" s="25"/>
      <c r="D462" s="140" t="s">
        <v>128</v>
      </c>
      <c r="F462" s="141" t="s">
        <v>949</v>
      </c>
      <c r="L462" s="25"/>
      <c r="M462" s="142"/>
      <c r="T462" s="52"/>
      <c r="AT462" s="13" t="s">
        <v>128</v>
      </c>
      <c r="AU462" s="13" t="s">
        <v>77</v>
      </c>
    </row>
    <row r="463" spans="2:65" s="1" customFormat="1" ht="37.9" customHeight="1">
      <c r="B463" s="125"/>
      <c r="C463" s="126" t="s">
        <v>950</v>
      </c>
      <c r="D463" s="126" t="s">
        <v>120</v>
      </c>
      <c r="E463" s="127" t="s">
        <v>951</v>
      </c>
      <c r="F463" s="128" t="s">
        <v>952</v>
      </c>
      <c r="G463" s="129" t="s">
        <v>123</v>
      </c>
      <c r="H463" s="130">
        <v>27</v>
      </c>
      <c r="I463" s="131"/>
      <c r="J463" s="131">
        <f>ROUND(I463*H463,2)</f>
        <v>0</v>
      </c>
      <c r="K463" s="132"/>
      <c r="L463" s="133"/>
      <c r="M463" s="134" t="s">
        <v>1</v>
      </c>
      <c r="N463" s="135" t="s">
        <v>35</v>
      </c>
      <c r="O463" s="136">
        <v>0</v>
      </c>
      <c r="P463" s="136">
        <f>O463*H463</f>
        <v>0</v>
      </c>
      <c r="Q463" s="136">
        <v>0</v>
      </c>
      <c r="R463" s="136">
        <f>Q463*H463</f>
        <v>0</v>
      </c>
      <c r="S463" s="136">
        <v>0</v>
      </c>
      <c r="T463" s="137">
        <f>S463*H463</f>
        <v>0</v>
      </c>
      <c r="AR463" s="138" t="s">
        <v>124</v>
      </c>
      <c r="AT463" s="138" t="s">
        <v>120</v>
      </c>
      <c r="AU463" s="138" t="s">
        <v>77</v>
      </c>
      <c r="AY463" s="13" t="s">
        <v>119</v>
      </c>
      <c r="BE463" s="139">
        <f>IF(N463="základná",J463,0)</f>
        <v>0</v>
      </c>
      <c r="BF463" s="139">
        <f>IF(N463="znížená",J463,0)</f>
        <v>0</v>
      </c>
      <c r="BG463" s="139">
        <f>IF(N463="zákl. prenesená",J463,0)</f>
        <v>0</v>
      </c>
      <c r="BH463" s="139">
        <f>IF(N463="zníž. prenesená",J463,0)</f>
        <v>0</v>
      </c>
      <c r="BI463" s="139">
        <f>IF(N463="nulová",J463,0)</f>
        <v>0</v>
      </c>
      <c r="BJ463" s="13" t="s">
        <v>125</v>
      </c>
      <c r="BK463" s="139">
        <f>ROUND(I463*H463,2)</f>
        <v>0</v>
      </c>
      <c r="BL463" s="13" t="s">
        <v>126</v>
      </c>
      <c r="BM463" s="138" t="s">
        <v>953</v>
      </c>
    </row>
    <row r="464" spans="2:65" s="1" customFormat="1" ht="39">
      <c r="B464" s="25"/>
      <c r="D464" s="140" t="s">
        <v>128</v>
      </c>
      <c r="F464" s="141" t="s">
        <v>954</v>
      </c>
      <c r="L464" s="25"/>
      <c r="M464" s="142"/>
      <c r="T464" s="52"/>
      <c r="AT464" s="13" t="s">
        <v>128</v>
      </c>
      <c r="AU464" s="13" t="s">
        <v>77</v>
      </c>
    </row>
    <row r="465" spans="2:65" s="1" customFormat="1" ht="37.9" customHeight="1">
      <c r="B465" s="125"/>
      <c r="C465" s="126" t="s">
        <v>955</v>
      </c>
      <c r="D465" s="126" t="s">
        <v>120</v>
      </c>
      <c r="E465" s="127" t="s">
        <v>956</v>
      </c>
      <c r="F465" s="128" t="s">
        <v>957</v>
      </c>
      <c r="G465" s="129" t="s">
        <v>123</v>
      </c>
      <c r="H465" s="130">
        <v>32</v>
      </c>
      <c r="I465" s="131"/>
      <c r="J465" s="131">
        <f>ROUND(I465*H465,2)</f>
        <v>0</v>
      </c>
      <c r="K465" s="132"/>
      <c r="L465" s="133"/>
      <c r="M465" s="134" t="s">
        <v>1</v>
      </c>
      <c r="N465" s="135" t="s">
        <v>35</v>
      </c>
      <c r="O465" s="136">
        <v>0</v>
      </c>
      <c r="P465" s="136">
        <f>O465*H465</f>
        <v>0</v>
      </c>
      <c r="Q465" s="136">
        <v>0</v>
      </c>
      <c r="R465" s="136">
        <f>Q465*H465</f>
        <v>0</v>
      </c>
      <c r="S465" s="136">
        <v>0</v>
      </c>
      <c r="T465" s="137">
        <f>S465*H465</f>
        <v>0</v>
      </c>
      <c r="AR465" s="138" t="s">
        <v>124</v>
      </c>
      <c r="AT465" s="138" t="s">
        <v>120</v>
      </c>
      <c r="AU465" s="138" t="s">
        <v>77</v>
      </c>
      <c r="AY465" s="13" t="s">
        <v>119</v>
      </c>
      <c r="BE465" s="139">
        <f>IF(N465="základná",J465,0)</f>
        <v>0</v>
      </c>
      <c r="BF465" s="139">
        <f>IF(N465="znížená",J465,0)</f>
        <v>0</v>
      </c>
      <c r="BG465" s="139">
        <f>IF(N465="zákl. prenesená",J465,0)</f>
        <v>0</v>
      </c>
      <c r="BH465" s="139">
        <f>IF(N465="zníž. prenesená",J465,0)</f>
        <v>0</v>
      </c>
      <c r="BI465" s="139">
        <f>IF(N465="nulová",J465,0)</f>
        <v>0</v>
      </c>
      <c r="BJ465" s="13" t="s">
        <v>125</v>
      </c>
      <c r="BK465" s="139">
        <f>ROUND(I465*H465,2)</f>
        <v>0</v>
      </c>
      <c r="BL465" s="13" t="s">
        <v>126</v>
      </c>
      <c r="BM465" s="138" t="s">
        <v>958</v>
      </c>
    </row>
    <row r="466" spans="2:65" s="1" customFormat="1" ht="29.25">
      <c r="B466" s="25"/>
      <c r="D466" s="140" t="s">
        <v>128</v>
      </c>
      <c r="F466" s="141" t="s">
        <v>959</v>
      </c>
      <c r="L466" s="25"/>
      <c r="M466" s="142"/>
      <c r="T466" s="52"/>
      <c r="AT466" s="13" t="s">
        <v>128</v>
      </c>
      <c r="AU466" s="13" t="s">
        <v>77</v>
      </c>
    </row>
    <row r="467" spans="2:65" s="1" customFormat="1" ht="24.2" customHeight="1">
      <c r="B467" s="125"/>
      <c r="C467" s="126" t="s">
        <v>960</v>
      </c>
      <c r="D467" s="126" t="s">
        <v>120</v>
      </c>
      <c r="E467" s="127" t="s">
        <v>961</v>
      </c>
      <c r="F467" s="128" t="s">
        <v>962</v>
      </c>
      <c r="G467" s="129" t="s">
        <v>123</v>
      </c>
      <c r="H467" s="130">
        <v>4</v>
      </c>
      <c r="I467" s="131"/>
      <c r="J467" s="131">
        <f>ROUND(I467*H467,2)</f>
        <v>0</v>
      </c>
      <c r="K467" s="132"/>
      <c r="L467" s="133"/>
      <c r="M467" s="134" t="s">
        <v>1</v>
      </c>
      <c r="N467" s="135" t="s">
        <v>35</v>
      </c>
      <c r="O467" s="136">
        <v>0</v>
      </c>
      <c r="P467" s="136">
        <f>O467*H467</f>
        <v>0</v>
      </c>
      <c r="Q467" s="136">
        <v>0</v>
      </c>
      <c r="R467" s="136">
        <f>Q467*H467</f>
        <v>0</v>
      </c>
      <c r="S467" s="136">
        <v>0</v>
      </c>
      <c r="T467" s="137">
        <f>S467*H467</f>
        <v>0</v>
      </c>
      <c r="AR467" s="138" t="s">
        <v>124</v>
      </c>
      <c r="AT467" s="138" t="s">
        <v>120</v>
      </c>
      <c r="AU467" s="138" t="s">
        <v>77</v>
      </c>
      <c r="AY467" s="13" t="s">
        <v>119</v>
      </c>
      <c r="BE467" s="139">
        <f>IF(N467="základná",J467,0)</f>
        <v>0</v>
      </c>
      <c r="BF467" s="139">
        <f>IF(N467="znížená",J467,0)</f>
        <v>0</v>
      </c>
      <c r="BG467" s="139">
        <f>IF(N467="zákl. prenesená",J467,0)</f>
        <v>0</v>
      </c>
      <c r="BH467" s="139">
        <f>IF(N467="zníž. prenesená",J467,0)</f>
        <v>0</v>
      </c>
      <c r="BI467" s="139">
        <f>IF(N467="nulová",J467,0)</f>
        <v>0</v>
      </c>
      <c r="BJ467" s="13" t="s">
        <v>125</v>
      </c>
      <c r="BK467" s="139">
        <f>ROUND(I467*H467,2)</f>
        <v>0</v>
      </c>
      <c r="BL467" s="13" t="s">
        <v>126</v>
      </c>
      <c r="BM467" s="138" t="s">
        <v>963</v>
      </c>
    </row>
    <row r="468" spans="2:65" s="1" customFormat="1" ht="48.75">
      <c r="B468" s="25"/>
      <c r="D468" s="140" t="s">
        <v>128</v>
      </c>
      <c r="F468" s="141" t="s">
        <v>964</v>
      </c>
      <c r="L468" s="25"/>
      <c r="M468" s="142"/>
      <c r="T468" s="52"/>
      <c r="AT468" s="13" t="s">
        <v>128</v>
      </c>
      <c r="AU468" s="13" t="s">
        <v>77</v>
      </c>
    </row>
    <row r="469" spans="2:65" s="1" customFormat="1" ht="37.9" customHeight="1">
      <c r="B469" s="125"/>
      <c r="C469" s="126" t="s">
        <v>965</v>
      </c>
      <c r="D469" s="126" t="s">
        <v>120</v>
      </c>
      <c r="E469" s="127" t="s">
        <v>966</v>
      </c>
      <c r="F469" s="128" t="s">
        <v>967</v>
      </c>
      <c r="G469" s="129" t="s">
        <v>123</v>
      </c>
      <c r="H469" s="130">
        <v>15</v>
      </c>
      <c r="I469" s="131"/>
      <c r="J469" s="131">
        <f>ROUND(I469*H469,2)</f>
        <v>0</v>
      </c>
      <c r="K469" s="132"/>
      <c r="L469" s="133"/>
      <c r="M469" s="134" t="s">
        <v>1</v>
      </c>
      <c r="N469" s="135" t="s">
        <v>35</v>
      </c>
      <c r="O469" s="136">
        <v>0</v>
      </c>
      <c r="P469" s="136">
        <f>O469*H469</f>
        <v>0</v>
      </c>
      <c r="Q469" s="136">
        <v>0</v>
      </c>
      <c r="R469" s="136">
        <f>Q469*H469</f>
        <v>0</v>
      </c>
      <c r="S469" s="136">
        <v>0</v>
      </c>
      <c r="T469" s="137">
        <f>S469*H469</f>
        <v>0</v>
      </c>
      <c r="AR469" s="138" t="s">
        <v>124</v>
      </c>
      <c r="AT469" s="138" t="s">
        <v>120</v>
      </c>
      <c r="AU469" s="138" t="s">
        <v>77</v>
      </c>
      <c r="AY469" s="13" t="s">
        <v>119</v>
      </c>
      <c r="BE469" s="139">
        <f>IF(N469="základná",J469,0)</f>
        <v>0</v>
      </c>
      <c r="BF469" s="139">
        <f>IF(N469="znížená",J469,0)</f>
        <v>0</v>
      </c>
      <c r="BG469" s="139">
        <f>IF(N469="zákl. prenesená",J469,0)</f>
        <v>0</v>
      </c>
      <c r="BH469" s="139">
        <f>IF(N469="zníž. prenesená",J469,0)</f>
        <v>0</v>
      </c>
      <c r="BI469" s="139">
        <f>IF(N469="nulová",J469,0)</f>
        <v>0</v>
      </c>
      <c r="BJ469" s="13" t="s">
        <v>125</v>
      </c>
      <c r="BK469" s="139">
        <f>ROUND(I469*H469,2)</f>
        <v>0</v>
      </c>
      <c r="BL469" s="13" t="s">
        <v>126</v>
      </c>
      <c r="BM469" s="138" t="s">
        <v>968</v>
      </c>
    </row>
    <row r="470" spans="2:65" s="1" customFormat="1" ht="48.75">
      <c r="B470" s="25"/>
      <c r="D470" s="140" t="s">
        <v>128</v>
      </c>
      <c r="F470" s="141" t="s">
        <v>969</v>
      </c>
      <c r="L470" s="25"/>
      <c r="M470" s="142"/>
      <c r="T470" s="52"/>
      <c r="AT470" s="13" t="s">
        <v>128</v>
      </c>
      <c r="AU470" s="13" t="s">
        <v>77</v>
      </c>
    </row>
    <row r="471" spans="2:65" s="1" customFormat="1" ht="24.2" customHeight="1">
      <c r="B471" s="125"/>
      <c r="C471" s="126" t="s">
        <v>970</v>
      </c>
      <c r="D471" s="126" t="s">
        <v>120</v>
      </c>
      <c r="E471" s="127" t="s">
        <v>971</v>
      </c>
      <c r="F471" s="128" t="s">
        <v>972</v>
      </c>
      <c r="G471" s="129" t="s">
        <v>123</v>
      </c>
      <c r="H471" s="130">
        <v>4</v>
      </c>
      <c r="I471" s="131"/>
      <c r="J471" s="131">
        <f>ROUND(I471*H471,2)</f>
        <v>0</v>
      </c>
      <c r="K471" s="132"/>
      <c r="L471" s="133"/>
      <c r="M471" s="134" t="s">
        <v>1</v>
      </c>
      <c r="N471" s="135" t="s">
        <v>35</v>
      </c>
      <c r="O471" s="136">
        <v>0</v>
      </c>
      <c r="P471" s="136">
        <f>O471*H471</f>
        <v>0</v>
      </c>
      <c r="Q471" s="136">
        <v>6.0000000000000002E-5</v>
      </c>
      <c r="R471" s="136">
        <f>Q471*H471</f>
        <v>2.4000000000000001E-4</v>
      </c>
      <c r="S471" s="136">
        <v>0</v>
      </c>
      <c r="T471" s="137">
        <f>S471*H471</f>
        <v>0</v>
      </c>
      <c r="AR471" s="138" t="s">
        <v>124</v>
      </c>
      <c r="AT471" s="138" t="s">
        <v>120</v>
      </c>
      <c r="AU471" s="138" t="s">
        <v>77</v>
      </c>
      <c r="AY471" s="13" t="s">
        <v>119</v>
      </c>
      <c r="BE471" s="139">
        <f>IF(N471="základná",J471,0)</f>
        <v>0</v>
      </c>
      <c r="BF471" s="139">
        <f>IF(N471="znížená",J471,0)</f>
        <v>0</v>
      </c>
      <c r="BG471" s="139">
        <f>IF(N471="zákl. prenesená",J471,0)</f>
        <v>0</v>
      </c>
      <c r="BH471" s="139">
        <f>IF(N471="zníž. prenesená",J471,0)</f>
        <v>0</v>
      </c>
      <c r="BI471" s="139">
        <f>IF(N471="nulová",J471,0)</f>
        <v>0</v>
      </c>
      <c r="BJ471" s="13" t="s">
        <v>125</v>
      </c>
      <c r="BK471" s="139">
        <f>ROUND(I471*H471,2)</f>
        <v>0</v>
      </c>
      <c r="BL471" s="13" t="s">
        <v>126</v>
      </c>
      <c r="BM471" s="138" t="s">
        <v>973</v>
      </c>
    </row>
    <row r="472" spans="2:65" s="1" customFormat="1" ht="68.25">
      <c r="B472" s="25"/>
      <c r="D472" s="140" t="s">
        <v>128</v>
      </c>
      <c r="F472" s="141" t="s">
        <v>974</v>
      </c>
      <c r="L472" s="25"/>
      <c r="M472" s="142"/>
      <c r="T472" s="52"/>
      <c r="AT472" s="13" t="s">
        <v>128</v>
      </c>
      <c r="AU472" s="13" t="s">
        <v>77</v>
      </c>
    </row>
    <row r="473" spans="2:65" s="1" customFormat="1" ht="24.2" customHeight="1">
      <c r="B473" s="125"/>
      <c r="C473" s="126" t="s">
        <v>975</v>
      </c>
      <c r="D473" s="126" t="s">
        <v>120</v>
      </c>
      <c r="E473" s="127" t="s">
        <v>976</v>
      </c>
      <c r="F473" s="128" t="s">
        <v>977</v>
      </c>
      <c r="G473" s="129" t="s">
        <v>123</v>
      </c>
      <c r="H473" s="130">
        <v>6</v>
      </c>
      <c r="I473" s="131"/>
      <c r="J473" s="131">
        <f>ROUND(I473*H473,2)</f>
        <v>0</v>
      </c>
      <c r="K473" s="132"/>
      <c r="L473" s="133"/>
      <c r="M473" s="134" t="s">
        <v>1</v>
      </c>
      <c r="N473" s="135" t="s">
        <v>35</v>
      </c>
      <c r="O473" s="136">
        <v>0</v>
      </c>
      <c r="P473" s="136">
        <f>O473*H473</f>
        <v>0</v>
      </c>
      <c r="Q473" s="136">
        <v>6.0000000000000002E-5</v>
      </c>
      <c r="R473" s="136">
        <f>Q473*H473</f>
        <v>3.6000000000000002E-4</v>
      </c>
      <c r="S473" s="136">
        <v>0</v>
      </c>
      <c r="T473" s="137">
        <f>S473*H473</f>
        <v>0</v>
      </c>
      <c r="AR473" s="138" t="s">
        <v>124</v>
      </c>
      <c r="AT473" s="138" t="s">
        <v>120</v>
      </c>
      <c r="AU473" s="138" t="s">
        <v>77</v>
      </c>
      <c r="AY473" s="13" t="s">
        <v>119</v>
      </c>
      <c r="BE473" s="139">
        <f>IF(N473="základná",J473,0)</f>
        <v>0</v>
      </c>
      <c r="BF473" s="139">
        <f>IF(N473="znížená",J473,0)</f>
        <v>0</v>
      </c>
      <c r="BG473" s="139">
        <f>IF(N473="zákl. prenesená",J473,0)</f>
        <v>0</v>
      </c>
      <c r="BH473" s="139">
        <f>IF(N473="zníž. prenesená",J473,0)</f>
        <v>0</v>
      </c>
      <c r="BI473" s="139">
        <f>IF(N473="nulová",J473,0)</f>
        <v>0</v>
      </c>
      <c r="BJ473" s="13" t="s">
        <v>125</v>
      </c>
      <c r="BK473" s="139">
        <f>ROUND(I473*H473,2)</f>
        <v>0</v>
      </c>
      <c r="BL473" s="13" t="s">
        <v>126</v>
      </c>
      <c r="BM473" s="138" t="s">
        <v>978</v>
      </c>
    </row>
    <row r="474" spans="2:65" s="1" customFormat="1" ht="39">
      <c r="B474" s="25"/>
      <c r="D474" s="140" t="s">
        <v>128</v>
      </c>
      <c r="F474" s="141" t="s">
        <v>979</v>
      </c>
      <c r="L474" s="25"/>
      <c r="M474" s="142"/>
      <c r="T474" s="52"/>
      <c r="AT474" s="13" t="s">
        <v>128</v>
      </c>
      <c r="AU474" s="13" t="s">
        <v>77</v>
      </c>
    </row>
    <row r="475" spans="2:65" s="1" customFormat="1" ht="24.2" customHeight="1">
      <c r="B475" s="125"/>
      <c r="C475" s="126" t="s">
        <v>980</v>
      </c>
      <c r="D475" s="126" t="s">
        <v>120</v>
      </c>
      <c r="E475" s="127" t="s">
        <v>981</v>
      </c>
      <c r="F475" s="128" t="s">
        <v>982</v>
      </c>
      <c r="G475" s="129" t="s">
        <v>123</v>
      </c>
      <c r="H475" s="130">
        <v>4</v>
      </c>
      <c r="I475" s="131"/>
      <c r="J475" s="131">
        <f>ROUND(I475*H475,2)</f>
        <v>0</v>
      </c>
      <c r="K475" s="132"/>
      <c r="L475" s="133"/>
      <c r="M475" s="134" t="s">
        <v>1</v>
      </c>
      <c r="N475" s="135" t="s">
        <v>35</v>
      </c>
      <c r="O475" s="136">
        <v>0</v>
      </c>
      <c r="P475" s="136">
        <f>O475*H475</f>
        <v>0</v>
      </c>
      <c r="Q475" s="136">
        <v>6.0000000000000002E-5</v>
      </c>
      <c r="R475" s="136">
        <f>Q475*H475</f>
        <v>2.4000000000000001E-4</v>
      </c>
      <c r="S475" s="136">
        <v>0</v>
      </c>
      <c r="T475" s="137">
        <f>S475*H475</f>
        <v>0</v>
      </c>
      <c r="AR475" s="138" t="s">
        <v>124</v>
      </c>
      <c r="AT475" s="138" t="s">
        <v>120</v>
      </c>
      <c r="AU475" s="138" t="s">
        <v>77</v>
      </c>
      <c r="AY475" s="13" t="s">
        <v>119</v>
      </c>
      <c r="BE475" s="139">
        <f>IF(N475="základná",J475,0)</f>
        <v>0</v>
      </c>
      <c r="BF475" s="139">
        <f>IF(N475="znížená",J475,0)</f>
        <v>0</v>
      </c>
      <c r="BG475" s="139">
        <f>IF(N475="zákl. prenesená",J475,0)</f>
        <v>0</v>
      </c>
      <c r="BH475" s="139">
        <f>IF(N475="zníž. prenesená",J475,0)</f>
        <v>0</v>
      </c>
      <c r="BI475" s="139">
        <f>IF(N475="nulová",J475,0)</f>
        <v>0</v>
      </c>
      <c r="BJ475" s="13" t="s">
        <v>125</v>
      </c>
      <c r="BK475" s="139">
        <f>ROUND(I475*H475,2)</f>
        <v>0</v>
      </c>
      <c r="BL475" s="13" t="s">
        <v>126</v>
      </c>
      <c r="BM475" s="138" t="s">
        <v>983</v>
      </c>
    </row>
    <row r="476" spans="2:65" s="1" customFormat="1" ht="39">
      <c r="B476" s="25"/>
      <c r="D476" s="140" t="s">
        <v>128</v>
      </c>
      <c r="F476" s="141" t="s">
        <v>984</v>
      </c>
      <c r="L476" s="25"/>
      <c r="M476" s="142"/>
      <c r="T476" s="52"/>
      <c r="AT476" s="13" t="s">
        <v>128</v>
      </c>
      <c r="AU476" s="13" t="s">
        <v>77</v>
      </c>
    </row>
    <row r="477" spans="2:65" s="1" customFormat="1" ht="24.2" customHeight="1">
      <c r="B477" s="125"/>
      <c r="C477" s="126" t="s">
        <v>985</v>
      </c>
      <c r="D477" s="126" t="s">
        <v>120</v>
      </c>
      <c r="E477" s="127" t="s">
        <v>986</v>
      </c>
      <c r="F477" s="128" t="s">
        <v>987</v>
      </c>
      <c r="G477" s="129" t="s">
        <v>123</v>
      </c>
      <c r="H477" s="130">
        <v>10</v>
      </c>
      <c r="I477" s="131"/>
      <c r="J477" s="131">
        <f>ROUND(I477*H477,2)</f>
        <v>0</v>
      </c>
      <c r="K477" s="132"/>
      <c r="L477" s="133"/>
      <c r="M477" s="134" t="s">
        <v>1</v>
      </c>
      <c r="N477" s="135" t="s">
        <v>35</v>
      </c>
      <c r="O477" s="136">
        <v>0</v>
      </c>
      <c r="P477" s="136">
        <f>O477*H477</f>
        <v>0</v>
      </c>
      <c r="Q477" s="136">
        <v>2.0000000000000002E-5</v>
      </c>
      <c r="R477" s="136">
        <f>Q477*H477</f>
        <v>2.0000000000000001E-4</v>
      </c>
      <c r="S477" s="136">
        <v>0</v>
      </c>
      <c r="T477" s="137">
        <f>S477*H477</f>
        <v>0</v>
      </c>
      <c r="AR477" s="138" t="s">
        <v>124</v>
      </c>
      <c r="AT477" s="138" t="s">
        <v>120</v>
      </c>
      <c r="AU477" s="138" t="s">
        <v>77</v>
      </c>
      <c r="AY477" s="13" t="s">
        <v>119</v>
      </c>
      <c r="BE477" s="139">
        <f>IF(N477="základná",J477,0)</f>
        <v>0</v>
      </c>
      <c r="BF477" s="139">
        <f>IF(N477="znížená",J477,0)</f>
        <v>0</v>
      </c>
      <c r="BG477" s="139">
        <f>IF(N477="zákl. prenesená",J477,0)</f>
        <v>0</v>
      </c>
      <c r="BH477" s="139">
        <f>IF(N477="zníž. prenesená",J477,0)</f>
        <v>0</v>
      </c>
      <c r="BI477" s="139">
        <f>IF(N477="nulová",J477,0)</f>
        <v>0</v>
      </c>
      <c r="BJ477" s="13" t="s">
        <v>125</v>
      </c>
      <c r="BK477" s="139">
        <f>ROUND(I477*H477,2)</f>
        <v>0</v>
      </c>
      <c r="BL477" s="13" t="s">
        <v>126</v>
      </c>
      <c r="BM477" s="138" t="s">
        <v>988</v>
      </c>
    </row>
    <row r="478" spans="2:65" s="1" customFormat="1" ht="24.2" customHeight="1">
      <c r="B478" s="125"/>
      <c r="C478" s="126" t="s">
        <v>989</v>
      </c>
      <c r="D478" s="126" t="s">
        <v>120</v>
      </c>
      <c r="E478" s="127" t="s">
        <v>990</v>
      </c>
      <c r="F478" s="128" t="s">
        <v>991</v>
      </c>
      <c r="G478" s="129" t="s">
        <v>123</v>
      </c>
      <c r="H478" s="130">
        <v>6</v>
      </c>
      <c r="I478" s="131"/>
      <c r="J478" s="131">
        <f>ROUND(I478*H478,2)</f>
        <v>0</v>
      </c>
      <c r="K478" s="132"/>
      <c r="L478" s="133"/>
      <c r="M478" s="134" t="s">
        <v>1</v>
      </c>
      <c r="N478" s="135" t="s">
        <v>35</v>
      </c>
      <c r="O478" s="136">
        <v>0</v>
      </c>
      <c r="P478" s="136">
        <f>O478*H478</f>
        <v>0</v>
      </c>
      <c r="Q478" s="136">
        <v>2.0000000000000002E-5</v>
      </c>
      <c r="R478" s="136">
        <f>Q478*H478</f>
        <v>1.2000000000000002E-4</v>
      </c>
      <c r="S478" s="136">
        <v>0</v>
      </c>
      <c r="T478" s="137">
        <f>S478*H478</f>
        <v>0</v>
      </c>
      <c r="AR478" s="138" t="s">
        <v>124</v>
      </c>
      <c r="AT478" s="138" t="s">
        <v>120</v>
      </c>
      <c r="AU478" s="138" t="s">
        <v>77</v>
      </c>
      <c r="AY478" s="13" t="s">
        <v>119</v>
      </c>
      <c r="BE478" s="139">
        <f>IF(N478="základná",J478,0)</f>
        <v>0</v>
      </c>
      <c r="BF478" s="139">
        <f>IF(N478="znížená",J478,0)</f>
        <v>0</v>
      </c>
      <c r="BG478" s="139">
        <f>IF(N478="zákl. prenesená",J478,0)</f>
        <v>0</v>
      </c>
      <c r="BH478" s="139">
        <f>IF(N478="zníž. prenesená",J478,0)</f>
        <v>0</v>
      </c>
      <c r="BI478" s="139">
        <f>IF(N478="nulová",J478,0)</f>
        <v>0</v>
      </c>
      <c r="BJ478" s="13" t="s">
        <v>125</v>
      </c>
      <c r="BK478" s="139">
        <f>ROUND(I478*H478,2)</f>
        <v>0</v>
      </c>
      <c r="BL478" s="13" t="s">
        <v>126</v>
      </c>
      <c r="BM478" s="138" t="s">
        <v>992</v>
      </c>
    </row>
    <row r="479" spans="2:65" s="1" customFormat="1" ht="24.2" customHeight="1">
      <c r="B479" s="125"/>
      <c r="C479" s="126" t="s">
        <v>993</v>
      </c>
      <c r="D479" s="126" t="s">
        <v>120</v>
      </c>
      <c r="E479" s="127" t="s">
        <v>994</v>
      </c>
      <c r="F479" s="128" t="s">
        <v>995</v>
      </c>
      <c r="G479" s="129" t="s">
        <v>123</v>
      </c>
      <c r="H479" s="130">
        <v>16</v>
      </c>
      <c r="I479" s="131"/>
      <c r="J479" s="131">
        <f>ROUND(I479*H479,2)</f>
        <v>0</v>
      </c>
      <c r="K479" s="132"/>
      <c r="L479" s="133"/>
      <c r="M479" s="134" t="s">
        <v>1</v>
      </c>
      <c r="N479" s="135" t="s">
        <v>35</v>
      </c>
      <c r="O479" s="136">
        <v>0</v>
      </c>
      <c r="P479" s="136">
        <f>O479*H479</f>
        <v>0</v>
      </c>
      <c r="Q479" s="136">
        <v>0.22</v>
      </c>
      <c r="R479" s="136">
        <f>Q479*H479</f>
        <v>3.52</v>
      </c>
      <c r="S479" s="136">
        <v>0</v>
      </c>
      <c r="T479" s="137">
        <f>S479*H479</f>
        <v>0</v>
      </c>
      <c r="AR479" s="138" t="s">
        <v>124</v>
      </c>
      <c r="AT479" s="138" t="s">
        <v>120</v>
      </c>
      <c r="AU479" s="138" t="s">
        <v>77</v>
      </c>
      <c r="AY479" s="13" t="s">
        <v>119</v>
      </c>
      <c r="BE479" s="139">
        <f>IF(N479="základná",J479,0)</f>
        <v>0</v>
      </c>
      <c r="BF479" s="139">
        <f>IF(N479="znížená",J479,0)</f>
        <v>0</v>
      </c>
      <c r="BG479" s="139">
        <f>IF(N479="zákl. prenesená",J479,0)</f>
        <v>0</v>
      </c>
      <c r="BH479" s="139">
        <f>IF(N479="zníž. prenesená",J479,0)</f>
        <v>0</v>
      </c>
      <c r="BI479" s="139">
        <f>IF(N479="nulová",J479,0)</f>
        <v>0</v>
      </c>
      <c r="BJ479" s="13" t="s">
        <v>125</v>
      </c>
      <c r="BK479" s="139">
        <f>ROUND(I479*H479,2)</f>
        <v>0</v>
      </c>
      <c r="BL479" s="13" t="s">
        <v>126</v>
      </c>
      <c r="BM479" s="138" t="s">
        <v>996</v>
      </c>
    </row>
    <row r="480" spans="2:65" s="1" customFormat="1" ht="48.75">
      <c r="B480" s="25"/>
      <c r="D480" s="140" t="s">
        <v>128</v>
      </c>
      <c r="F480" s="141" t="s">
        <v>997</v>
      </c>
      <c r="L480" s="25"/>
      <c r="M480" s="142"/>
      <c r="T480" s="52"/>
      <c r="AT480" s="13" t="s">
        <v>128</v>
      </c>
      <c r="AU480" s="13" t="s">
        <v>77</v>
      </c>
    </row>
    <row r="481" spans="2:65" s="1" customFormat="1" ht="24.2" customHeight="1">
      <c r="B481" s="125"/>
      <c r="C481" s="126" t="s">
        <v>998</v>
      </c>
      <c r="D481" s="126" t="s">
        <v>120</v>
      </c>
      <c r="E481" s="127" t="s">
        <v>999</v>
      </c>
      <c r="F481" s="128" t="s">
        <v>1000</v>
      </c>
      <c r="G481" s="129" t="s">
        <v>123</v>
      </c>
      <c r="H481" s="130">
        <v>5</v>
      </c>
      <c r="I481" s="131"/>
      <c r="J481" s="131">
        <f t="shared" ref="J481:J486" si="10">ROUND(I481*H481,2)</f>
        <v>0</v>
      </c>
      <c r="K481" s="132"/>
      <c r="L481" s="133"/>
      <c r="M481" s="134" t="s">
        <v>1</v>
      </c>
      <c r="N481" s="135" t="s">
        <v>35</v>
      </c>
      <c r="O481" s="136">
        <v>0</v>
      </c>
      <c r="P481" s="136">
        <f t="shared" ref="P481:P486" si="11">O481*H481</f>
        <v>0</v>
      </c>
      <c r="Q481" s="136">
        <v>3.0000000000000001E-5</v>
      </c>
      <c r="R481" s="136">
        <f t="shared" ref="R481:R486" si="12">Q481*H481</f>
        <v>1.5000000000000001E-4</v>
      </c>
      <c r="S481" s="136">
        <v>0</v>
      </c>
      <c r="T481" s="137">
        <f t="shared" ref="T481:T486" si="13">S481*H481</f>
        <v>0</v>
      </c>
      <c r="AR481" s="138" t="s">
        <v>124</v>
      </c>
      <c r="AT481" s="138" t="s">
        <v>120</v>
      </c>
      <c r="AU481" s="138" t="s">
        <v>77</v>
      </c>
      <c r="AY481" s="13" t="s">
        <v>119</v>
      </c>
      <c r="BE481" s="139">
        <f t="shared" ref="BE481:BE486" si="14">IF(N481="základná",J481,0)</f>
        <v>0</v>
      </c>
      <c r="BF481" s="139">
        <f t="shared" ref="BF481:BF486" si="15">IF(N481="znížená",J481,0)</f>
        <v>0</v>
      </c>
      <c r="BG481" s="139">
        <f t="shared" ref="BG481:BG486" si="16">IF(N481="zákl. prenesená",J481,0)</f>
        <v>0</v>
      </c>
      <c r="BH481" s="139">
        <f t="shared" ref="BH481:BH486" si="17">IF(N481="zníž. prenesená",J481,0)</f>
        <v>0</v>
      </c>
      <c r="BI481" s="139">
        <f t="shared" ref="BI481:BI486" si="18">IF(N481="nulová",J481,0)</f>
        <v>0</v>
      </c>
      <c r="BJ481" s="13" t="s">
        <v>125</v>
      </c>
      <c r="BK481" s="139">
        <f t="shared" ref="BK481:BK486" si="19">ROUND(I481*H481,2)</f>
        <v>0</v>
      </c>
      <c r="BL481" s="13" t="s">
        <v>126</v>
      </c>
      <c r="BM481" s="138" t="s">
        <v>1001</v>
      </c>
    </row>
    <row r="482" spans="2:65" s="1" customFormat="1" ht="24.2" customHeight="1">
      <c r="B482" s="125"/>
      <c r="C482" s="126" t="s">
        <v>1002</v>
      </c>
      <c r="D482" s="126" t="s">
        <v>120</v>
      </c>
      <c r="E482" s="127" t="s">
        <v>1003</v>
      </c>
      <c r="F482" s="128" t="s">
        <v>1004</v>
      </c>
      <c r="G482" s="129" t="s">
        <v>123</v>
      </c>
      <c r="H482" s="130">
        <v>4</v>
      </c>
      <c r="I482" s="131"/>
      <c r="J482" s="131">
        <f t="shared" si="10"/>
        <v>0</v>
      </c>
      <c r="K482" s="132"/>
      <c r="L482" s="133"/>
      <c r="M482" s="134" t="s">
        <v>1</v>
      </c>
      <c r="N482" s="135" t="s">
        <v>35</v>
      </c>
      <c r="O482" s="136">
        <v>0</v>
      </c>
      <c r="P482" s="136">
        <f t="shared" si="11"/>
        <v>0</v>
      </c>
      <c r="Q482" s="136">
        <v>3.0000000000000001E-5</v>
      </c>
      <c r="R482" s="136">
        <f t="shared" si="12"/>
        <v>1.2E-4</v>
      </c>
      <c r="S482" s="136">
        <v>0</v>
      </c>
      <c r="T482" s="137">
        <f t="shared" si="13"/>
        <v>0</v>
      </c>
      <c r="AR482" s="138" t="s">
        <v>124</v>
      </c>
      <c r="AT482" s="138" t="s">
        <v>120</v>
      </c>
      <c r="AU482" s="138" t="s">
        <v>77</v>
      </c>
      <c r="AY482" s="13" t="s">
        <v>119</v>
      </c>
      <c r="BE482" s="139">
        <f t="shared" si="14"/>
        <v>0</v>
      </c>
      <c r="BF482" s="139">
        <f t="shared" si="15"/>
        <v>0</v>
      </c>
      <c r="BG482" s="139">
        <f t="shared" si="16"/>
        <v>0</v>
      </c>
      <c r="BH482" s="139">
        <f t="shared" si="17"/>
        <v>0</v>
      </c>
      <c r="BI482" s="139">
        <f t="shared" si="18"/>
        <v>0</v>
      </c>
      <c r="BJ482" s="13" t="s">
        <v>125</v>
      </c>
      <c r="BK482" s="139">
        <f t="shared" si="19"/>
        <v>0</v>
      </c>
      <c r="BL482" s="13" t="s">
        <v>126</v>
      </c>
      <c r="BM482" s="138" t="s">
        <v>1005</v>
      </c>
    </row>
    <row r="483" spans="2:65" s="1" customFormat="1" ht="24.2" customHeight="1">
      <c r="B483" s="125"/>
      <c r="C483" s="126" t="s">
        <v>1006</v>
      </c>
      <c r="D483" s="126" t="s">
        <v>120</v>
      </c>
      <c r="E483" s="127" t="s">
        <v>1007</v>
      </c>
      <c r="F483" s="128" t="s">
        <v>1008</v>
      </c>
      <c r="G483" s="129" t="s">
        <v>123</v>
      </c>
      <c r="H483" s="130">
        <v>2</v>
      </c>
      <c r="I483" s="131"/>
      <c r="J483" s="131">
        <f t="shared" si="10"/>
        <v>0</v>
      </c>
      <c r="K483" s="132"/>
      <c r="L483" s="133"/>
      <c r="M483" s="134" t="s">
        <v>1</v>
      </c>
      <c r="N483" s="135" t="s">
        <v>35</v>
      </c>
      <c r="O483" s="136">
        <v>0</v>
      </c>
      <c r="P483" s="136">
        <f t="shared" si="11"/>
        <v>0</v>
      </c>
      <c r="Q483" s="136">
        <v>3.0000000000000001E-5</v>
      </c>
      <c r="R483" s="136">
        <f t="shared" si="12"/>
        <v>6.0000000000000002E-5</v>
      </c>
      <c r="S483" s="136">
        <v>0</v>
      </c>
      <c r="T483" s="137">
        <f t="shared" si="13"/>
        <v>0</v>
      </c>
      <c r="AR483" s="138" t="s">
        <v>124</v>
      </c>
      <c r="AT483" s="138" t="s">
        <v>120</v>
      </c>
      <c r="AU483" s="138" t="s">
        <v>77</v>
      </c>
      <c r="AY483" s="13" t="s">
        <v>119</v>
      </c>
      <c r="BE483" s="139">
        <f t="shared" si="14"/>
        <v>0</v>
      </c>
      <c r="BF483" s="139">
        <f t="shared" si="15"/>
        <v>0</v>
      </c>
      <c r="BG483" s="139">
        <f t="shared" si="16"/>
        <v>0</v>
      </c>
      <c r="BH483" s="139">
        <f t="shared" si="17"/>
        <v>0</v>
      </c>
      <c r="BI483" s="139">
        <f t="shared" si="18"/>
        <v>0</v>
      </c>
      <c r="BJ483" s="13" t="s">
        <v>125</v>
      </c>
      <c r="BK483" s="139">
        <f t="shared" si="19"/>
        <v>0</v>
      </c>
      <c r="BL483" s="13" t="s">
        <v>126</v>
      </c>
      <c r="BM483" s="138" t="s">
        <v>1009</v>
      </c>
    </row>
    <row r="484" spans="2:65" s="1" customFormat="1" ht="16.5" customHeight="1">
      <c r="B484" s="125"/>
      <c r="C484" s="126" t="s">
        <v>1010</v>
      </c>
      <c r="D484" s="126" t="s">
        <v>120</v>
      </c>
      <c r="E484" s="127" t="s">
        <v>1011</v>
      </c>
      <c r="F484" s="128" t="s">
        <v>1012</v>
      </c>
      <c r="G484" s="129" t="s">
        <v>123</v>
      </c>
      <c r="H484" s="130">
        <v>5</v>
      </c>
      <c r="I484" s="131"/>
      <c r="J484" s="131">
        <f t="shared" si="10"/>
        <v>0</v>
      </c>
      <c r="K484" s="132"/>
      <c r="L484" s="133"/>
      <c r="M484" s="134" t="s">
        <v>1</v>
      </c>
      <c r="N484" s="135" t="s">
        <v>35</v>
      </c>
      <c r="O484" s="136">
        <v>0</v>
      </c>
      <c r="P484" s="136">
        <f t="shared" si="11"/>
        <v>0</v>
      </c>
      <c r="Q484" s="136">
        <v>5.0000000000000002E-5</v>
      </c>
      <c r="R484" s="136">
        <f t="shared" si="12"/>
        <v>2.5000000000000001E-4</v>
      </c>
      <c r="S484" s="136">
        <v>0</v>
      </c>
      <c r="T484" s="137">
        <f t="shared" si="13"/>
        <v>0</v>
      </c>
      <c r="AR484" s="138" t="s">
        <v>124</v>
      </c>
      <c r="AT484" s="138" t="s">
        <v>120</v>
      </c>
      <c r="AU484" s="138" t="s">
        <v>77</v>
      </c>
      <c r="AY484" s="13" t="s">
        <v>119</v>
      </c>
      <c r="BE484" s="139">
        <f t="shared" si="14"/>
        <v>0</v>
      </c>
      <c r="BF484" s="139">
        <f t="shared" si="15"/>
        <v>0</v>
      </c>
      <c r="BG484" s="139">
        <f t="shared" si="16"/>
        <v>0</v>
      </c>
      <c r="BH484" s="139">
        <f t="shared" si="17"/>
        <v>0</v>
      </c>
      <c r="BI484" s="139">
        <f t="shared" si="18"/>
        <v>0</v>
      </c>
      <c r="BJ484" s="13" t="s">
        <v>125</v>
      </c>
      <c r="BK484" s="139">
        <f t="shared" si="19"/>
        <v>0</v>
      </c>
      <c r="BL484" s="13" t="s">
        <v>126</v>
      </c>
      <c r="BM484" s="138" t="s">
        <v>1013</v>
      </c>
    </row>
    <row r="485" spans="2:65" s="1" customFormat="1" ht="16.5" customHeight="1">
      <c r="B485" s="125"/>
      <c r="C485" s="126" t="s">
        <v>1014</v>
      </c>
      <c r="D485" s="126" t="s">
        <v>120</v>
      </c>
      <c r="E485" s="127" t="s">
        <v>1015</v>
      </c>
      <c r="F485" s="128" t="s">
        <v>1016</v>
      </c>
      <c r="G485" s="129" t="s">
        <v>123</v>
      </c>
      <c r="H485" s="130">
        <v>4</v>
      </c>
      <c r="I485" s="131"/>
      <c r="J485" s="131">
        <f t="shared" si="10"/>
        <v>0</v>
      </c>
      <c r="K485" s="132"/>
      <c r="L485" s="133"/>
      <c r="M485" s="134" t="s">
        <v>1</v>
      </c>
      <c r="N485" s="135" t="s">
        <v>35</v>
      </c>
      <c r="O485" s="136">
        <v>0</v>
      </c>
      <c r="P485" s="136">
        <f t="shared" si="11"/>
        <v>0</v>
      </c>
      <c r="Q485" s="136">
        <v>6.0000000000000002E-5</v>
      </c>
      <c r="R485" s="136">
        <f t="shared" si="12"/>
        <v>2.4000000000000001E-4</v>
      </c>
      <c r="S485" s="136">
        <v>0</v>
      </c>
      <c r="T485" s="137">
        <f t="shared" si="13"/>
        <v>0</v>
      </c>
      <c r="AR485" s="138" t="s">
        <v>124</v>
      </c>
      <c r="AT485" s="138" t="s">
        <v>120</v>
      </c>
      <c r="AU485" s="138" t="s">
        <v>77</v>
      </c>
      <c r="AY485" s="13" t="s">
        <v>119</v>
      </c>
      <c r="BE485" s="139">
        <f t="shared" si="14"/>
        <v>0</v>
      </c>
      <c r="BF485" s="139">
        <f t="shared" si="15"/>
        <v>0</v>
      </c>
      <c r="BG485" s="139">
        <f t="shared" si="16"/>
        <v>0</v>
      </c>
      <c r="BH485" s="139">
        <f t="shared" si="17"/>
        <v>0</v>
      </c>
      <c r="BI485" s="139">
        <f t="shared" si="18"/>
        <v>0</v>
      </c>
      <c r="BJ485" s="13" t="s">
        <v>125</v>
      </c>
      <c r="BK485" s="139">
        <f t="shared" si="19"/>
        <v>0</v>
      </c>
      <c r="BL485" s="13" t="s">
        <v>126</v>
      </c>
      <c r="BM485" s="138" t="s">
        <v>1017</v>
      </c>
    </row>
    <row r="486" spans="2:65" s="1" customFormat="1" ht="33" customHeight="1">
      <c r="B486" s="125"/>
      <c r="C486" s="126" t="s">
        <v>1018</v>
      </c>
      <c r="D486" s="126" t="s">
        <v>120</v>
      </c>
      <c r="E486" s="127" t="s">
        <v>1019</v>
      </c>
      <c r="F486" s="128" t="s">
        <v>1020</v>
      </c>
      <c r="G486" s="129" t="s">
        <v>123</v>
      </c>
      <c r="H486" s="130">
        <v>2</v>
      </c>
      <c r="I486" s="131"/>
      <c r="J486" s="131">
        <f t="shared" si="10"/>
        <v>0</v>
      </c>
      <c r="K486" s="132"/>
      <c r="L486" s="133"/>
      <c r="M486" s="134" t="s">
        <v>1</v>
      </c>
      <c r="N486" s="135" t="s">
        <v>35</v>
      </c>
      <c r="O486" s="136">
        <v>0</v>
      </c>
      <c r="P486" s="136">
        <f t="shared" si="11"/>
        <v>0</v>
      </c>
      <c r="Q486" s="136">
        <v>5.0000000000000002E-5</v>
      </c>
      <c r="R486" s="136">
        <f t="shared" si="12"/>
        <v>1E-4</v>
      </c>
      <c r="S486" s="136">
        <v>0</v>
      </c>
      <c r="T486" s="137">
        <f t="shared" si="13"/>
        <v>0</v>
      </c>
      <c r="AR486" s="138" t="s">
        <v>124</v>
      </c>
      <c r="AT486" s="138" t="s">
        <v>120</v>
      </c>
      <c r="AU486" s="138" t="s">
        <v>77</v>
      </c>
      <c r="AY486" s="13" t="s">
        <v>119</v>
      </c>
      <c r="BE486" s="139">
        <f t="shared" si="14"/>
        <v>0</v>
      </c>
      <c r="BF486" s="139">
        <f t="shared" si="15"/>
        <v>0</v>
      </c>
      <c r="BG486" s="139">
        <f t="shared" si="16"/>
        <v>0</v>
      </c>
      <c r="BH486" s="139">
        <f t="shared" si="17"/>
        <v>0</v>
      </c>
      <c r="BI486" s="139">
        <f t="shared" si="18"/>
        <v>0</v>
      </c>
      <c r="BJ486" s="13" t="s">
        <v>125</v>
      </c>
      <c r="BK486" s="139">
        <f t="shared" si="19"/>
        <v>0</v>
      </c>
      <c r="BL486" s="13" t="s">
        <v>126</v>
      </c>
      <c r="BM486" s="138" t="s">
        <v>1021</v>
      </c>
    </row>
    <row r="487" spans="2:65" s="1" customFormat="1" ht="214.5">
      <c r="B487" s="25"/>
      <c r="D487" s="140" t="s">
        <v>128</v>
      </c>
      <c r="F487" s="141" t="s">
        <v>1022</v>
      </c>
      <c r="L487" s="25"/>
      <c r="M487" s="142"/>
      <c r="T487" s="52"/>
      <c r="AT487" s="13" t="s">
        <v>128</v>
      </c>
      <c r="AU487" s="13" t="s">
        <v>77</v>
      </c>
    </row>
    <row r="488" spans="2:65" s="1" customFormat="1" ht="21.75" customHeight="1">
      <c r="B488" s="125"/>
      <c r="C488" s="126" t="s">
        <v>1023</v>
      </c>
      <c r="D488" s="126" t="s">
        <v>120</v>
      </c>
      <c r="E488" s="127" t="s">
        <v>1024</v>
      </c>
      <c r="F488" s="128" t="s">
        <v>1025</v>
      </c>
      <c r="G488" s="129" t="s">
        <v>123</v>
      </c>
      <c r="H488" s="130">
        <v>6</v>
      </c>
      <c r="I488" s="131"/>
      <c r="J488" s="131">
        <f>ROUND(I488*H488,2)</f>
        <v>0</v>
      </c>
      <c r="K488" s="132"/>
      <c r="L488" s="133"/>
      <c r="M488" s="134" t="s">
        <v>1</v>
      </c>
      <c r="N488" s="135" t="s">
        <v>35</v>
      </c>
      <c r="O488" s="136">
        <v>0</v>
      </c>
      <c r="P488" s="136">
        <f>O488*H488</f>
        <v>0</v>
      </c>
      <c r="Q488" s="136">
        <v>2.0000000000000002E-5</v>
      </c>
      <c r="R488" s="136">
        <f>Q488*H488</f>
        <v>1.2000000000000002E-4</v>
      </c>
      <c r="S488" s="136">
        <v>0</v>
      </c>
      <c r="T488" s="137">
        <f>S488*H488</f>
        <v>0</v>
      </c>
      <c r="AR488" s="138" t="s">
        <v>124</v>
      </c>
      <c r="AT488" s="138" t="s">
        <v>120</v>
      </c>
      <c r="AU488" s="138" t="s">
        <v>77</v>
      </c>
      <c r="AY488" s="13" t="s">
        <v>119</v>
      </c>
      <c r="BE488" s="139">
        <f>IF(N488="základná",J488,0)</f>
        <v>0</v>
      </c>
      <c r="BF488" s="139">
        <f>IF(N488="znížená",J488,0)</f>
        <v>0</v>
      </c>
      <c r="BG488" s="139">
        <f>IF(N488="zákl. prenesená",J488,0)</f>
        <v>0</v>
      </c>
      <c r="BH488" s="139">
        <f>IF(N488="zníž. prenesená",J488,0)</f>
        <v>0</v>
      </c>
      <c r="BI488" s="139">
        <f>IF(N488="nulová",J488,0)</f>
        <v>0</v>
      </c>
      <c r="BJ488" s="13" t="s">
        <v>125</v>
      </c>
      <c r="BK488" s="139">
        <f>ROUND(I488*H488,2)</f>
        <v>0</v>
      </c>
      <c r="BL488" s="13" t="s">
        <v>126</v>
      </c>
      <c r="BM488" s="138" t="s">
        <v>1026</v>
      </c>
    </row>
    <row r="489" spans="2:65" s="1" customFormat="1" ht="21.75" customHeight="1">
      <c r="B489" s="125"/>
      <c r="C489" s="126" t="s">
        <v>1027</v>
      </c>
      <c r="D489" s="126" t="s">
        <v>120</v>
      </c>
      <c r="E489" s="127" t="s">
        <v>1028</v>
      </c>
      <c r="F489" s="128" t="s">
        <v>1029</v>
      </c>
      <c r="G489" s="129" t="s">
        <v>123</v>
      </c>
      <c r="H489" s="130">
        <v>1</v>
      </c>
      <c r="I489" s="131"/>
      <c r="J489" s="131">
        <f>ROUND(I489*H489,2)</f>
        <v>0</v>
      </c>
      <c r="K489" s="132"/>
      <c r="L489" s="133"/>
      <c r="M489" s="134" t="s">
        <v>1</v>
      </c>
      <c r="N489" s="135" t="s">
        <v>35</v>
      </c>
      <c r="O489" s="136">
        <v>0</v>
      </c>
      <c r="P489" s="136">
        <f>O489*H489</f>
        <v>0</v>
      </c>
      <c r="Q489" s="136">
        <v>0</v>
      </c>
      <c r="R489" s="136">
        <f>Q489*H489</f>
        <v>0</v>
      </c>
      <c r="S489" s="136">
        <v>0</v>
      </c>
      <c r="T489" s="137">
        <f>S489*H489</f>
        <v>0</v>
      </c>
      <c r="AR489" s="138" t="s">
        <v>124</v>
      </c>
      <c r="AT489" s="138" t="s">
        <v>120</v>
      </c>
      <c r="AU489" s="138" t="s">
        <v>77</v>
      </c>
      <c r="AY489" s="13" t="s">
        <v>119</v>
      </c>
      <c r="BE489" s="139">
        <f>IF(N489="základná",J489,0)</f>
        <v>0</v>
      </c>
      <c r="BF489" s="139">
        <f>IF(N489="znížená",J489,0)</f>
        <v>0</v>
      </c>
      <c r="BG489" s="139">
        <f>IF(N489="zákl. prenesená",J489,0)</f>
        <v>0</v>
      </c>
      <c r="BH489" s="139">
        <f>IF(N489="zníž. prenesená",J489,0)</f>
        <v>0</v>
      </c>
      <c r="BI489" s="139">
        <f>IF(N489="nulová",J489,0)</f>
        <v>0</v>
      </c>
      <c r="BJ489" s="13" t="s">
        <v>125</v>
      </c>
      <c r="BK489" s="139">
        <f>ROUND(I489*H489,2)</f>
        <v>0</v>
      </c>
      <c r="BL489" s="13" t="s">
        <v>126</v>
      </c>
      <c r="BM489" s="138" t="s">
        <v>1030</v>
      </c>
    </row>
    <row r="490" spans="2:65" s="1" customFormat="1" ht="16.5" customHeight="1">
      <c r="B490" s="125"/>
      <c r="C490" s="126" t="s">
        <v>1031</v>
      </c>
      <c r="D490" s="126" t="s">
        <v>120</v>
      </c>
      <c r="E490" s="127" t="s">
        <v>1032</v>
      </c>
      <c r="F490" s="128" t="s">
        <v>1033</v>
      </c>
      <c r="G490" s="129" t="s">
        <v>123</v>
      </c>
      <c r="H490" s="130">
        <v>1</v>
      </c>
      <c r="I490" s="131"/>
      <c r="J490" s="131">
        <f>ROUND(I490*H490,2)</f>
        <v>0</v>
      </c>
      <c r="K490" s="132"/>
      <c r="L490" s="133"/>
      <c r="M490" s="134" t="s">
        <v>1</v>
      </c>
      <c r="N490" s="135" t="s">
        <v>35</v>
      </c>
      <c r="O490" s="136">
        <v>0</v>
      </c>
      <c r="P490" s="136">
        <f>O490*H490</f>
        <v>0</v>
      </c>
      <c r="Q490" s="136">
        <v>0</v>
      </c>
      <c r="R490" s="136">
        <f>Q490*H490</f>
        <v>0</v>
      </c>
      <c r="S490" s="136">
        <v>0</v>
      </c>
      <c r="T490" s="137">
        <f>S490*H490</f>
        <v>0</v>
      </c>
      <c r="AR490" s="138" t="s">
        <v>124</v>
      </c>
      <c r="AT490" s="138" t="s">
        <v>120</v>
      </c>
      <c r="AU490" s="138" t="s">
        <v>77</v>
      </c>
      <c r="AY490" s="13" t="s">
        <v>119</v>
      </c>
      <c r="BE490" s="139">
        <f>IF(N490="základná",J490,0)</f>
        <v>0</v>
      </c>
      <c r="BF490" s="139">
        <f>IF(N490="znížená",J490,0)</f>
        <v>0</v>
      </c>
      <c r="BG490" s="139">
        <f>IF(N490="zákl. prenesená",J490,0)</f>
        <v>0</v>
      </c>
      <c r="BH490" s="139">
        <f>IF(N490="zníž. prenesená",J490,0)</f>
        <v>0</v>
      </c>
      <c r="BI490" s="139">
        <f>IF(N490="nulová",J490,0)</f>
        <v>0</v>
      </c>
      <c r="BJ490" s="13" t="s">
        <v>125</v>
      </c>
      <c r="BK490" s="139">
        <f>ROUND(I490*H490,2)</f>
        <v>0</v>
      </c>
      <c r="BL490" s="13" t="s">
        <v>126</v>
      </c>
      <c r="BM490" s="138" t="s">
        <v>1034</v>
      </c>
    </row>
    <row r="491" spans="2:65" s="1" customFormat="1" ht="24.2" customHeight="1">
      <c r="B491" s="125"/>
      <c r="C491" s="126" t="s">
        <v>1035</v>
      </c>
      <c r="D491" s="126" t="s">
        <v>120</v>
      </c>
      <c r="E491" s="127" t="s">
        <v>1036</v>
      </c>
      <c r="F491" s="128" t="s">
        <v>1037</v>
      </c>
      <c r="G491" s="129" t="s">
        <v>123</v>
      </c>
      <c r="H491" s="130">
        <v>804</v>
      </c>
      <c r="I491" s="131"/>
      <c r="J491" s="131">
        <f>ROUND(I491*H491,2)</f>
        <v>0</v>
      </c>
      <c r="K491" s="132"/>
      <c r="L491" s="133"/>
      <c r="M491" s="134" t="s">
        <v>1</v>
      </c>
      <c r="N491" s="135" t="s">
        <v>35</v>
      </c>
      <c r="O491" s="136">
        <v>0</v>
      </c>
      <c r="P491" s="136">
        <f>O491*H491</f>
        <v>0</v>
      </c>
      <c r="Q491" s="136">
        <v>0</v>
      </c>
      <c r="R491" s="136">
        <f>Q491*H491</f>
        <v>0</v>
      </c>
      <c r="S491" s="136">
        <v>0</v>
      </c>
      <c r="T491" s="137">
        <f>S491*H491</f>
        <v>0</v>
      </c>
      <c r="AR491" s="138" t="s">
        <v>124</v>
      </c>
      <c r="AT491" s="138" t="s">
        <v>120</v>
      </c>
      <c r="AU491" s="138" t="s">
        <v>77</v>
      </c>
      <c r="AY491" s="13" t="s">
        <v>119</v>
      </c>
      <c r="BE491" s="139">
        <f>IF(N491="základná",J491,0)</f>
        <v>0</v>
      </c>
      <c r="BF491" s="139">
        <f>IF(N491="znížená",J491,0)</f>
        <v>0</v>
      </c>
      <c r="BG491" s="139">
        <f>IF(N491="zákl. prenesená",J491,0)</f>
        <v>0</v>
      </c>
      <c r="BH491" s="139">
        <f>IF(N491="zníž. prenesená",J491,0)</f>
        <v>0</v>
      </c>
      <c r="BI491" s="139">
        <f>IF(N491="nulová",J491,0)</f>
        <v>0</v>
      </c>
      <c r="BJ491" s="13" t="s">
        <v>125</v>
      </c>
      <c r="BK491" s="139">
        <f>ROUND(I491*H491,2)</f>
        <v>0</v>
      </c>
      <c r="BL491" s="13" t="s">
        <v>126</v>
      </c>
      <c r="BM491" s="138" t="s">
        <v>1038</v>
      </c>
    </row>
    <row r="492" spans="2:65" s="1" customFormat="1" ht="97.5">
      <c r="B492" s="25"/>
      <c r="D492" s="140" t="s">
        <v>128</v>
      </c>
      <c r="F492" s="141" t="s">
        <v>1039</v>
      </c>
      <c r="L492" s="25"/>
      <c r="M492" s="142"/>
      <c r="T492" s="52"/>
      <c r="AT492" s="13" t="s">
        <v>128</v>
      </c>
      <c r="AU492" s="13" t="s">
        <v>77</v>
      </c>
    </row>
    <row r="493" spans="2:65" s="1" customFormat="1" ht="24.2" customHeight="1">
      <c r="B493" s="125"/>
      <c r="C493" s="126" t="s">
        <v>1040</v>
      </c>
      <c r="D493" s="126" t="s">
        <v>120</v>
      </c>
      <c r="E493" s="127" t="s">
        <v>1041</v>
      </c>
      <c r="F493" s="128" t="s">
        <v>1042</v>
      </c>
      <c r="G493" s="129" t="s">
        <v>123</v>
      </c>
      <c r="H493" s="130">
        <v>600</v>
      </c>
      <c r="I493" s="131"/>
      <c r="J493" s="131">
        <f>ROUND(I493*H493,2)</f>
        <v>0</v>
      </c>
      <c r="K493" s="132"/>
      <c r="L493" s="133"/>
      <c r="M493" s="134" t="s">
        <v>1</v>
      </c>
      <c r="N493" s="135" t="s">
        <v>35</v>
      </c>
      <c r="O493" s="136">
        <v>0</v>
      </c>
      <c r="P493" s="136">
        <f>O493*H493</f>
        <v>0</v>
      </c>
      <c r="Q493" s="136">
        <v>0</v>
      </c>
      <c r="R493" s="136">
        <f>Q493*H493</f>
        <v>0</v>
      </c>
      <c r="S493" s="136">
        <v>0</v>
      </c>
      <c r="T493" s="137">
        <f>S493*H493</f>
        <v>0</v>
      </c>
      <c r="AR493" s="138" t="s">
        <v>124</v>
      </c>
      <c r="AT493" s="138" t="s">
        <v>120</v>
      </c>
      <c r="AU493" s="138" t="s">
        <v>77</v>
      </c>
      <c r="AY493" s="13" t="s">
        <v>119</v>
      </c>
      <c r="BE493" s="139">
        <f>IF(N493="základná",J493,0)</f>
        <v>0</v>
      </c>
      <c r="BF493" s="139">
        <f>IF(N493="znížená",J493,0)</f>
        <v>0</v>
      </c>
      <c r="BG493" s="139">
        <f>IF(N493="zákl. prenesená",J493,0)</f>
        <v>0</v>
      </c>
      <c r="BH493" s="139">
        <f>IF(N493="zníž. prenesená",J493,0)</f>
        <v>0</v>
      </c>
      <c r="BI493" s="139">
        <f>IF(N493="nulová",J493,0)</f>
        <v>0</v>
      </c>
      <c r="BJ493" s="13" t="s">
        <v>125</v>
      </c>
      <c r="BK493" s="139">
        <f>ROUND(I493*H493,2)</f>
        <v>0</v>
      </c>
      <c r="BL493" s="13" t="s">
        <v>126</v>
      </c>
      <c r="BM493" s="138" t="s">
        <v>1043</v>
      </c>
    </row>
    <row r="494" spans="2:65" s="1" customFormat="1" ht="97.5">
      <c r="B494" s="25"/>
      <c r="D494" s="140" t="s">
        <v>128</v>
      </c>
      <c r="F494" s="141" t="s">
        <v>1039</v>
      </c>
      <c r="L494" s="25"/>
      <c r="M494" s="142"/>
      <c r="T494" s="52"/>
      <c r="AT494" s="13" t="s">
        <v>128</v>
      </c>
      <c r="AU494" s="13" t="s">
        <v>77</v>
      </c>
    </row>
    <row r="495" spans="2:65" s="11" customFormat="1" ht="22.9" customHeight="1">
      <c r="B495" s="116"/>
      <c r="D495" s="117" t="s">
        <v>68</v>
      </c>
      <c r="E495" s="143" t="s">
        <v>1044</v>
      </c>
      <c r="F495" s="143" t="s">
        <v>1045</v>
      </c>
      <c r="J495" s="144">
        <f>BK495</f>
        <v>0</v>
      </c>
      <c r="L495" s="116"/>
      <c r="M495" s="120"/>
      <c r="P495" s="121">
        <f>SUM(P496:P506)</f>
        <v>542.13200000000006</v>
      </c>
      <c r="R495" s="121">
        <f>SUM(R496:R506)</f>
        <v>0</v>
      </c>
      <c r="T495" s="122">
        <f>SUM(T496:T506)</f>
        <v>0</v>
      </c>
      <c r="AR495" s="117" t="s">
        <v>134</v>
      </c>
      <c r="AT495" s="123" t="s">
        <v>68</v>
      </c>
      <c r="AU495" s="123" t="s">
        <v>77</v>
      </c>
      <c r="AY495" s="117" t="s">
        <v>119</v>
      </c>
      <c r="BK495" s="124">
        <f>SUM(BK496:BK506)</f>
        <v>0</v>
      </c>
    </row>
    <row r="496" spans="2:65" s="1" customFormat="1" ht="24.2" customHeight="1">
      <c r="B496" s="125"/>
      <c r="C496" s="145" t="s">
        <v>1046</v>
      </c>
      <c r="D496" s="145" t="s">
        <v>795</v>
      </c>
      <c r="E496" s="146" t="s">
        <v>1047</v>
      </c>
      <c r="F496" s="147" t="s">
        <v>1048</v>
      </c>
      <c r="G496" s="148" t="s">
        <v>123</v>
      </c>
      <c r="H496" s="149">
        <v>10</v>
      </c>
      <c r="I496" s="150"/>
      <c r="J496" s="150">
        <f t="shared" ref="J496:J506" si="20">ROUND(I496*H496,2)</f>
        <v>0</v>
      </c>
      <c r="K496" s="151"/>
      <c r="L496" s="25"/>
      <c r="M496" s="152" t="s">
        <v>1</v>
      </c>
      <c r="N496" s="153" t="s">
        <v>35</v>
      </c>
      <c r="O496" s="136">
        <v>0.32</v>
      </c>
      <c r="P496" s="136">
        <f t="shared" ref="P496:P506" si="21">O496*H496</f>
        <v>3.2</v>
      </c>
      <c r="Q496" s="136">
        <v>0</v>
      </c>
      <c r="R496" s="136">
        <f t="shared" ref="R496:R506" si="22">Q496*H496</f>
        <v>0</v>
      </c>
      <c r="S496" s="136">
        <v>0</v>
      </c>
      <c r="T496" s="137">
        <f t="shared" ref="T496:T506" si="23">S496*H496</f>
        <v>0</v>
      </c>
      <c r="AR496" s="138" t="s">
        <v>427</v>
      </c>
      <c r="AT496" s="138" t="s">
        <v>795</v>
      </c>
      <c r="AU496" s="138" t="s">
        <v>125</v>
      </c>
      <c r="AY496" s="13" t="s">
        <v>119</v>
      </c>
      <c r="BE496" s="139">
        <f t="shared" ref="BE496:BE506" si="24">IF(N496="základná",J496,0)</f>
        <v>0</v>
      </c>
      <c r="BF496" s="139">
        <f t="shared" ref="BF496:BF506" si="25">IF(N496="znížená",J496,0)</f>
        <v>0</v>
      </c>
      <c r="BG496" s="139">
        <f t="shared" ref="BG496:BG506" si="26">IF(N496="zákl. prenesená",J496,0)</f>
        <v>0</v>
      </c>
      <c r="BH496" s="139">
        <f t="shared" ref="BH496:BH506" si="27">IF(N496="zníž. prenesená",J496,0)</f>
        <v>0</v>
      </c>
      <c r="BI496" s="139">
        <f t="shared" ref="BI496:BI506" si="28">IF(N496="nulová",J496,0)</f>
        <v>0</v>
      </c>
      <c r="BJ496" s="13" t="s">
        <v>125</v>
      </c>
      <c r="BK496" s="139">
        <f t="shared" ref="BK496:BK506" si="29">ROUND(I496*H496,2)</f>
        <v>0</v>
      </c>
      <c r="BL496" s="13" t="s">
        <v>427</v>
      </c>
      <c r="BM496" s="138" t="s">
        <v>1049</v>
      </c>
    </row>
    <row r="497" spans="2:65" s="1" customFormat="1" ht="24.2" customHeight="1">
      <c r="B497" s="125"/>
      <c r="C497" s="145" t="s">
        <v>1050</v>
      </c>
      <c r="D497" s="145" t="s">
        <v>795</v>
      </c>
      <c r="E497" s="146" t="s">
        <v>1051</v>
      </c>
      <c r="F497" s="147" t="s">
        <v>1052</v>
      </c>
      <c r="G497" s="148" t="s">
        <v>123</v>
      </c>
      <c r="H497" s="149">
        <v>8</v>
      </c>
      <c r="I497" s="150"/>
      <c r="J497" s="150">
        <f t="shared" si="20"/>
        <v>0</v>
      </c>
      <c r="K497" s="151"/>
      <c r="L497" s="25"/>
      <c r="M497" s="152" t="s">
        <v>1</v>
      </c>
      <c r="N497" s="153" t="s">
        <v>35</v>
      </c>
      <c r="O497" s="136">
        <v>0.36499999999999999</v>
      </c>
      <c r="P497" s="136">
        <f t="shared" si="21"/>
        <v>2.92</v>
      </c>
      <c r="Q497" s="136">
        <v>0</v>
      </c>
      <c r="R497" s="136">
        <f t="shared" si="22"/>
        <v>0</v>
      </c>
      <c r="S497" s="136">
        <v>0</v>
      </c>
      <c r="T497" s="137">
        <f t="shared" si="23"/>
        <v>0</v>
      </c>
      <c r="AR497" s="138" t="s">
        <v>427</v>
      </c>
      <c r="AT497" s="138" t="s">
        <v>795</v>
      </c>
      <c r="AU497" s="138" t="s">
        <v>125</v>
      </c>
      <c r="AY497" s="13" t="s">
        <v>119</v>
      </c>
      <c r="BE497" s="139">
        <f t="shared" si="24"/>
        <v>0</v>
      </c>
      <c r="BF497" s="139">
        <f t="shared" si="25"/>
        <v>0</v>
      </c>
      <c r="BG497" s="139">
        <f t="shared" si="26"/>
        <v>0</v>
      </c>
      <c r="BH497" s="139">
        <f t="shared" si="27"/>
        <v>0</v>
      </c>
      <c r="BI497" s="139">
        <f t="shared" si="28"/>
        <v>0</v>
      </c>
      <c r="BJ497" s="13" t="s">
        <v>125</v>
      </c>
      <c r="BK497" s="139">
        <f t="shared" si="29"/>
        <v>0</v>
      </c>
      <c r="BL497" s="13" t="s">
        <v>427</v>
      </c>
      <c r="BM497" s="138" t="s">
        <v>1053</v>
      </c>
    </row>
    <row r="498" spans="2:65" s="1" customFormat="1" ht="21.75" customHeight="1">
      <c r="B498" s="125"/>
      <c r="C498" s="145" t="s">
        <v>1054</v>
      </c>
      <c r="D498" s="145" t="s">
        <v>795</v>
      </c>
      <c r="E498" s="146" t="s">
        <v>1055</v>
      </c>
      <c r="F498" s="147" t="s">
        <v>1056</v>
      </c>
      <c r="G498" s="148" t="s">
        <v>123</v>
      </c>
      <c r="H498" s="149">
        <v>4</v>
      </c>
      <c r="I498" s="150"/>
      <c r="J498" s="150">
        <f t="shared" si="20"/>
        <v>0</v>
      </c>
      <c r="K498" s="151"/>
      <c r="L498" s="25"/>
      <c r="M498" s="152" t="s">
        <v>1</v>
      </c>
      <c r="N498" s="153" t="s">
        <v>35</v>
      </c>
      <c r="O498" s="136">
        <v>0.36499999999999999</v>
      </c>
      <c r="P498" s="136">
        <f t="shared" si="21"/>
        <v>1.46</v>
      </c>
      <c r="Q498" s="136">
        <v>0</v>
      </c>
      <c r="R498" s="136">
        <f t="shared" si="22"/>
        <v>0</v>
      </c>
      <c r="S498" s="136">
        <v>0</v>
      </c>
      <c r="T498" s="137">
        <f t="shared" si="23"/>
        <v>0</v>
      </c>
      <c r="AR498" s="138" t="s">
        <v>427</v>
      </c>
      <c r="AT498" s="138" t="s">
        <v>795</v>
      </c>
      <c r="AU498" s="138" t="s">
        <v>125</v>
      </c>
      <c r="AY498" s="13" t="s">
        <v>119</v>
      </c>
      <c r="BE498" s="139">
        <f t="shared" si="24"/>
        <v>0</v>
      </c>
      <c r="BF498" s="139">
        <f t="shared" si="25"/>
        <v>0</v>
      </c>
      <c r="BG498" s="139">
        <f t="shared" si="26"/>
        <v>0</v>
      </c>
      <c r="BH498" s="139">
        <f t="shared" si="27"/>
        <v>0</v>
      </c>
      <c r="BI498" s="139">
        <f t="shared" si="28"/>
        <v>0</v>
      </c>
      <c r="BJ498" s="13" t="s">
        <v>125</v>
      </c>
      <c r="BK498" s="139">
        <f t="shared" si="29"/>
        <v>0</v>
      </c>
      <c r="BL498" s="13" t="s">
        <v>427</v>
      </c>
      <c r="BM498" s="138" t="s">
        <v>1057</v>
      </c>
    </row>
    <row r="499" spans="2:65" s="1" customFormat="1" ht="16.5" customHeight="1">
      <c r="B499" s="125"/>
      <c r="C499" s="145" t="s">
        <v>1058</v>
      </c>
      <c r="D499" s="145" t="s">
        <v>795</v>
      </c>
      <c r="E499" s="146" t="s">
        <v>1059</v>
      </c>
      <c r="F499" s="147" t="s">
        <v>1060</v>
      </c>
      <c r="G499" s="148" t="s">
        <v>123</v>
      </c>
      <c r="H499" s="149">
        <v>2</v>
      </c>
      <c r="I499" s="150"/>
      <c r="J499" s="150">
        <f t="shared" si="20"/>
        <v>0</v>
      </c>
      <c r="K499" s="151"/>
      <c r="L499" s="25"/>
      <c r="M499" s="152" t="s">
        <v>1</v>
      </c>
      <c r="N499" s="153" t="s">
        <v>35</v>
      </c>
      <c r="O499" s="136">
        <v>0.36</v>
      </c>
      <c r="P499" s="136">
        <f t="shared" si="21"/>
        <v>0.72</v>
      </c>
      <c r="Q499" s="136">
        <v>0</v>
      </c>
      <c r="R499" s="136">
        <f t="shared" si="22"/>
        <v>0</v>
      </c>
      <c r="S499" s="136">
        <v>0</v>
      </c>
      <c r="T499" s="137">
        <f t="shared" si="23"/>
        <v>0</v>
      </c>
      <c r="AR499" s="138" t="s">
        <v>427</v>
      </c>
      <c r="AT499" s="138" t="s">
        <v>795</v>
      </c>
      <c r="AU499" s="138" t="s">
        <v>125</v>
      </c>
      <c r="AY499" s="13" t="s">
        <v>119</v>
      </c>
      <c r="BE499" s="139">
        <f t="shared" si="24"/>
        <v>0</v>
      </c>
      <c r="BF499" s="139">
        <f t="shared" si="25"/>
        <v>0</v>
      </c>
      <c r="BG499" s="139">
        <f t="shared" si="26"/>
        <v>0</v>
      </c>
      <c r="BH499" s="139">
        <f t="shared" si="27"/>
        <v>0</v>
      </c>
      <c r="BI499" s="139">
        <f t="shared" si="28"/>
        <v>0</v>
      </c>
      <c r="BJ499" s="13" t="s">
        <v>125</v>
      </c>
      <c r="BK499" s="139">
        <f t="shared" si="29"/>
        <v>0</v>
      </c>
      <c r="BL499" s="13" t="s">
        <v>427</v>
      </c>
      <c r="BM499" s="138" t="s">
        <v>1061</v>
      </c>
    </row>
    <row r="500" spans="2:65" s="1" customFormat="1" ht="16.5" customHeight="1">
      <c r="B500" s="125"/>
      <c r="C500" s="145" t="s">
        <v>1062</v>
      </c>
      <c r="D500" s="145" t="s">
        <v>795</v>
      </c>
      <c r="E500" s="146" t="s">
        <v>1063</v>
      </c>
      <c r="F500" s="147" t="s">
        <v>1064</v>
      </c>
      <c r="G500" s="148" t="s">
        <v>123</v>
      </c>
      <c r="H500" s="149">
        <v>16</v>
      </c>
      <c r="I500" s="150"/>
      <c r="J500" s="150">
        <f t="shared" si="20"/>
        <v>0</v>
      </c>
      <c r="K500" s="151"/>
      <c r="L500" s="25"/>
      <c r="M500" s="152" t="s">
        <v>1</v>
      </c>
      <c r="N500" s="153" t="s">
        <v>35</v>
      </c>
      <c r="O500" s="136">
        <v>0.36199999999999999</v>
      </c>
      <c r="P500" s="136">
        <f t="shared" si="21"/>
        <v>5.7919999999999998</v>
      </c>
      <c r="Q500" s="136">
        <v>0</v>
      </c>
      <c r="R500" s="136">
        <f t="shared" si="22"/>
        <v>0</v>
      </c>
      <c r="S500" s="136">
        <v>0</v>
      </c>
      <c r="T500" s="137">
        <f t="shared" si="23"/>
        <v>0</v>
      </c>
      <c r="AR500" s="138" t="s">
        <v>427</v>
      </c>
      <c r="AT500" s="138" t="s">
        <v>795</v>
      </c>
      <c r="AU500" s="138" t="s">
        <v>125</v>
      </c>
      <c r="AY500" s="13" t="s">
        <v>119</v>
      </c>
      <c r="BE500" s="139">
        <f t="shared" si="24"/>
        <v>0</v>
      </c>
      <c r="BF500" s="139">
        <f t="shared" si="25"/>
        <v>0</v>
      </c>
      <c r="BG500" s="139">
        <f t="shared" si="26"/>
        <v>0</v>
      </c>
      <c r="BH500" s="139">
        <f t="shared" si="27"/>
        <v>0</v>
      </c>
      <c r="BI500" s="139">
        <f t="shared" si="28"/>
        <v>0</v>
      </c>
      <c r="BJ500" s="13" t="s">
        <v>125</v>
      </c>
      <c r="BK500" s="139">
        <f t="shared" si="29"/>
        <v>0</v>
      </c>
      <c r="BL500" s="13" t="s">
        <v>427</v>
      </c>
      <c r="BM500" s="138" t="s">
        <v>1065</v>
      </c>
    </row>
    <row r="501" spans="2:65" s="1" customFormat="1" ht="24.2" customHeight="1">
      <c r="B501" s="125"/>
      <c r="C501" s="145" t="s">
        <v>1066</v>
      </c>
      <c r="D501" s="145" t="s">
        <v>795</v>
      </c>
      <c r="E501" s="146" t="s">
        <v>1067</v>
      </c>
      <c r="F501" s="147" t="s">
        <v>1068</v>
      </c>
      <c r="G501" s="148" t="s">
        <v>123</v>
      </c>
      <c r="H501" s="149">
        <v>401</v>
      </c>
      <c r="I501" s="150"/>
      <c r="J501" s="150">
        <f t="shared" si="20"/>
        <v>0</v>
      </c>
      <c r="K501" s="151"/>
      <c r="L501" s="25"/>
      <c r="M501" s="152" t="s">
        <v>1</v>
      </c>
      <c r="N501" s="153" t="s">
        <v>35</v>
      </c>
      <c r="O501" s="136">
        <v>0.38</v>
      </c>
      <c r="P501" s="136">
        <f t="shared" si="21"/>
        <v>152.38</v>
      </c>
      <c r="Q501" s="136">
        <v>0</v>
      </c>
      <c r="R501" s="136">
        <f t="shared" si="22"/>
        <v>0</v>
      </c>
      <c r="S501" s="136">
        <v>0</v>
      </c>
      <c r="T501" s="137">
        <f t="shared" si="23"/>
        <v>0</v>
      </c>
      <c r="AR501" s="138" t="s">
        <v>427</v>
      </c>
      <c r="AT501" s="138" t="s">
        <v>795</v>
      </c>
      <c r="AU501" s="138" t="s">
        <v>125</v>
      </c>
      <c r="AY501" s="13" t="s">
        <v>119</v>
      </c>
      <c r="BE501" s="139">
        <f t="shared" si="24"/>
        <v>0</v>
      </c>
      <c r="BF501" s="139">
        <f t="shared" si="25"/>
        <v>0</v>
      </c>
      <c r="BG501" s="139">
        <f t="shared" si="26"/>
        <v>0</v>
      </c>
      <c r="BH501" s="139">
        <f t="shared" si="27"/>
        <v>0</v>
      </c>
      <c r="BI501" s="139">
        <f t="shared" si="28"/>
        <v>0</v>
      </c>
      <c r="BJ501" s="13" t="s">
        <v>125</v>
      </c>
      <c r="BK501" s="139">
        <f t="shared" si="29"/>
        <v>0</v>
      </c>
      <c r="BL501" s="13" t="s">
        <v>427</v>
      </c>
      <c r="BM501" s="138" t="s">
        <v>1069</v>
      </c>
    </row>
    <row r="502" spans="2:65" s="1" customFormat="1" ht="24.2" customHeight="1">
      <c r="B502" s="125"/>
      <c r="C502" s="145" t="s">
        <v>1070</v>
      </c>
      <c r="D502" s="145" t="s">
        <v>795</v>
      </c>
      <c r="E502" s="146" t="s">
        <v>1071</v>
      </c>
      <c r="F502" s="147" t="s">
        <v>1072</v>
      </c>
      <c r="G502" s="148" t="s">
        <v>123</v>
      </c>
      <c r="H502" s="149">
        <v>78</v>
      </c>
      <c r="I502" s="150"/>
      <c r="J502" s="150">
        <f t="shared" si="20"/>
        <v>0</v>
      </c>
      <c r="K502" s="151"/>
      <c r="L502" s="25"/>
      <c r="M502" s="152" t="s">
        <v>1</v>
      </c>
      <c r="N502" s="153" t="s">
        <v>35</v>
      </c>
      <c r="O502" s="136">
        <v>0.31</v>
      </c>
      <c r="P502" s="136">
        <f t="shared" si="21"/>
        <v>24.18</v>
      </c>
      <c r="Q502" s="136">
        <v>0</v>
      </c>
      <c r="R502" s="136">
        <f t="shared" si="22"/>
        <v>0</v>
      </c>
      <c r="S502" s="136">
        <v>0</v>
      </c>
      <c r="T502" s="137">
        <f t="shared" si="23"/>
        <v>0</v>
      </c>
      <c r="AR502" s="138" t="s">
        <v>427</v>
      </c>
      <c r="AT502" s="138" t="s">
        <v>795</v>
      </c>
      <c r="AU502" s="138" t="s">
        <v>125</v>
      </c>
      <c r="AY502" s="13" t="s">
        <v>119</v>
      </c>
      <c r="BE502" s="139">
        <f t="shared" si="24"/>
        <v>0</v>
      </c>
      <c r="BF502" s="139">
        <f t="shared" si="25"/>
        <v>0</v>
      </c>
      <c r="BG502" s="139">
        <f t="shared" si="26"/>
        <v>0</v>
      </c>
      <c r="BH502" s="139">
        <f t="shared" si="27"/>
        <v>0</v>
      </c>
      <c r="BI502" s="139">
        <f t="shared" si="28"/>
        <v>0</v>
      </c>
      <c r="BJ502" s="13" t="s">
        <v>125</v>
      </c>
      <c r="BK502" s="139">
        <f t="shared" si="29"/>
        <v>0</v>
      </c>
      <c r="BL502" s="13" t="s">
        <v>427</v>
      </c>
      <c r="BM502" s="138" t="s">
        <v>1073</v>
      </c>
    </row>
    <row r="503" spans="2:65" s="1" customFormat="1" ht="21.75" customHeight="1">
      <c r="B503" s="125"/>
      <c r="C503" s="145" t="s">
        <v>1074</v>
      </c>
      <c r="D503" s="145" t="s">
        <v>795</v>
      </c>
      <c r="E503" s="146" t="s">
        <v>1075</v>
      </c>
      <c r="F503" s="147" t="s">
        <v>1076</v>
      </c>
      <c r="G503" s="148" t="s">
        <v>123</v>
      </c>
      <c r="H503" s="149">
        <v>78</v>
      </c>
      <c r="I503" s="150"/>
      <c r="J503" s="150">
        <f t="shared" si="20"/>
        <v>0</v>
      </c>
      <c r="K503" s="151"/>
      <c r="L503" s="25"/>
      <c r="M503" s="152" t="s">
        <v>1</v>
      </c>
      <c r="N503" s="153" t="s">
        <v>35</v>
      </c>
      <c r="O503" s="136">
        <v>0.37</v>
      </c>
      <c r="P503" s="136">
        <f t="shared" si="21"/>
        <v>28.86</v>
      </c>
      <c r="Q503" s="136">
        <v>0</v>
      </c>
      <c r="R503" s="136">
        <f t="shared" si="22"/>
        <v>0</v>
      </c>
      <c r="S503" s="136">
        <v>0</v>
      </c>
      <c r="T503" s="137">
        <f t="shared" si="23"/>
        <v>0</v>
      </c>
      <c r="AR503" s="138" t="s">
        <v>427</v>
      </c>
      <c r="AT503" s="138" t="s">
        <v>795</v>
      </c>
      <c r="AU503" s="138" t="s">
        <v>125</v>
      </c>
      <c r="AY503" s="13" t="s">
        <v>119</v>
      </c>
      <c r="BE503" s="139">
        <f t="shared" si="24"/>
        <v>0</v>
      </c>
      <c r="BF503" s="139">
        <f t="shared" si="25"/>
        <v>0</v>
      </c>
      <c r="BG503" s="139">
        <f t="shared" si="26"/>
        <v>0</v>
      </c>
      <c r="BH503" s="139">
        <f t="shared" si="27"/>
        <v>0</v>
      </c>
      <c r="BI503" s="139">
        <f t="shared" si="28"/>
        <v>0</v>
      </c>
      <c r="BJ503" s="13" t="s">
        <v>125</v>
      </c>
      <c r="BK503" s="139">
        <f t="shared" si="29"/>
        <v>0</v>
      </c>
      <c r="BL503" s="13" t="s">
        <v>427</v>
      </c>
      <c r="BM503" s="138" t="s">
        <v>1077</v>
      </c>
    </row>
    <row r="504" spans="2:65" s="1" customFormat="1" ht="16.5" customHeight="1">
      <c r="B504" s="125"/>
      <c r="C504" s="145" t="s">
        <v>1078</v>
      </c>
      <c r="D504" s="145" t="s">
        <v>795</v>
      </c>
      <c r="E504" s="146" t="s">
        <v>1079</v>
      </c>
      <c r="F504" s="147" t="s">
        <v>1080</v>
      </c>
      <c r="G504" s="148" t="s">
        <v>123</v>
      </c>
      <c r="H504" s="149">
        <v>401</v>
      </c>
      <c r="I504" s="150"/>
      <c r="J504" s="150">
        <f t="shared" si="20"/>
        <v>0</v>
      </c>
      <c r="K504" s="151"/>
      <c r="L504" s="25"/>
      <c r="M504" s="152" t="s">
        <v>1</v>
      </c>
      <c r="N504" s="153" t="s">
        <v>35</v>
      </c>
      <c r="O504" s="136">
        <v>0.78</v>
      </c>
      <c r="P504" s="136">
        <f t="shared" si="21"/>
        <v>312.78000000000003</v>
      </c>
      <c r="Q504" s="136">
        <v>0</v>
      </c>
      <c r="R504" s="136">
        <f t="shared" si="22"/>
        <v>0</v>
      </c>
      <c r="S504" s="136">
        <v>0</v>
      </c>
      <c r="T504" s="137">
        <f t="shared" si="23"/>
        <v>0</v>
      </c>
      <c r="AR504" s="138" t="s">
        <v>427</v>
      </c>
      <c r="AT504" s="138" t="s">
        <v>795</v>
      </c>
      <c r="AU504" s="138" t="s">
        <v>125</v>
      </c>
      <c r="AY504" s="13" t="s">
        <v>119</v>
      </c>
      <c r="BE504" s="139">
        <f t="shared" si="24"/>
        <v>0</v>
      </c>
      <c r="BF504" s="139">
        <f t="shared" si="25"/>
        <v>0</v>
      </c>
      <c r="BG504" s="139">
        <f t="shared" si="26"/>
        <v>0</v>
      </c>
      <c r="BH504" s="139">
        <f t="shared" si="27"/>
        <v>0</v>
      </c>
      <c r="BI504" s="139">
        <f t="shared" si="28"/>
        <v>0</v>
      </c>
      <c r="BJ504" s="13" t="s">
        <v>125</v>
      </c>
      <c r="BK504" s="139">
        <f t="shared" si="29"/>
        <v>0</v>
      </c>
      <c r="BL504" s="13" t="s">
        <v>427</v>
      </c>
      <c r="BM504" s="138" t="s">
        <v>1081</v>
      </c>
    </row>
    <row r="505" spans="2:65" s="1" customFormat="1" ht="16.5" customHeight="1">
      <c r="B505" s="125"/>
      <c r="C505" s="145" t="s">
        <v>1082</v>
      </c>
      <c r="D505" s="145" t="s">
        <v>795</v>
      </c>
      <c r="E505" s="146" t="s">
        <v>1083</v>
      </c>
      <c r="F505" s="147" t="s">
        <v>1084</v>
      </c>
      <c r="G505" s="148" t="s">
        <v>123</v>
      </c>
      <c r="H505" s="149">
        <v>8</v>
      </c>
      <c r="I505" s="150"/>
      <c r="J505" s="150">
        <f t="shared" si="20"/>
        <v>0</v>
      </c>
      <c r="K505" s="151"/>
      <c r="L505" s="25"/>
      <c r="M505" s="152" t="s">
        <v>1</v>
      </c>
      <c r="N505" s="153" t="s">
        <v>35</v>
      </c>
      <c r="O505" s="136">
        <v>0.83</v>
      </c>
      <c r="P505" s="136">
        <f t="shared" si="21"/>
        <v>6.64</v>
      </c>
      <c r="Q505" s="136">
        <v>0</v>
      </c>
      <c r="R505" s="136">
        <f t="shared" si="22"/>
        <v>0</v>
      </c>
      <c r="S505" s="136">
        <v>0</v>
      </c>
      <c r="T505" s="137">
        <f t="shared" si="23"/>
        <v>0</v>
      </c>
      <c r="AR505" s="138" t="s">
        <v>427</v>
      </c>
      <c r="AT505" s="138" t="s">
        <v>795</v>
      </c>
      <c r="AU505" s="138" t="s">
        <v>125</v>
      </c>
      <c r="AY505" s="13" t="s">
        <v>119</v>
      </c>
      <c r="BE505" s="139">
        <f t="shared" si="24"/>
        <v>0</v>
      </c>
      <c r="BF505" s="139">
        <f t="shared" si="25"/>
        <v>0</v>
      </c>
      <c r="BG505" s="139">
        <f t="shared" si="26"/>
        <v>0</v>
      </c>
      <c r="BH505" s="139">
        <f t="shared" si="27"/>
        <v>0</v>
      </c>
      <c r="BI505" s="139">
        <f t="shared" si="28"/>
        <v>0</v>
      </c>
      <c r="BJ505" s="13" t="s">
        <v>125</v>
      </c>
      <c r="BK505" s="139">
        <f t="shared" si="29"/>
        <v>0</v>
      </c>
      <c r="BL505" s="13" t="s">
        <v>427</v>
      </c>
      <c r="BM505" s="138" t="s">
        <v>1085</v>
      </c>
    </row>
    <row r="506" spans="2:65" s="1" customFormat="1" ht="24.2" customHeight="1">
      <c r="B506" s="125"/>
      <c r="C506" s="145" t="s">
        <v>1086</v>
      </c>
      <c r="D506" s="145" t="s">
        <v>795</v>
      </c>
      <c r="E506" s="146" t="s">
        <v>1087</v>
      </c>
      <c r="F506" s="147" t="s">
        <v>1088</v>
      </c>
      <c r="G506" s="148" t="s">
        <v>123</v>
      </c>
      <c r="H506" s="149">
        <v>20</v>
      </c>
      <c r="I506" s="150"/>
      <c r="J506" s="150">
        <f t="shared" si="20"/>
        <v>0</v>
      </c>
      <c r="K506" s="151"/>
      <c r="L506" s="25"/>
      <c r="M506" s="152" t="s">
        <v>1</v>
      </c>
      <c r="N506" s="153" t="s">
        <v>35</v>
      </c>
      <c r="O506" s="136">
        <v>0.16</v>
      </c>
      <c r="P506" s="136">
        <f t="shared" si="21"/>
        <v>3.2</v>
      </c>
      <c r="Q506" s="136">
        <v>0</v>
      </c>
      <c r="R506" s="136">
        <f t="shared" si="22"/>
        <v>0</v>
      </c>
      <c r="S506" s="136">
        <v>0</v>
      </c>
      <c r="T506" s="137">
        <f t="shared" si="23"/>
        <v>0</v>
      </c>
      <c r="AR506" s="138" t="s">
        <v>427</v>
      </c>
      <c r="AT506" s="138" t="s">
        <v>795</v>
      </c>
      <c r="AU506" s="138" t="s">
        <v>125</v>
      </c>
      <c r="AY506" s="13" t="s">
        <v>119</v>
      </c>
      <c r="BE506" s="139">
        <f t="shared" si="24"/>
        <v>0</v>
      </c>
      <c r="BF506" s="139">
        <f t="shared" si="25"/>
        <v>0</v>
      </c>
      <c r="BG506" s="139">
        <f t="shared" si="26"/>
        <v>0</v>
      </c>
      <c r="BH506" s="139">
        <f t="shared" si="27"/>
        <v>0</v>
      </c>
      <c r="BI506" s="139">
        <f t="shared" si="28"/>
        <v>0</v>
      </c>
      <c r="BJ506" s="13" t="s">
        <v>125</v>
      </c>
      <c r="BK506" s="139">
        <f t="shared" si="29"/>
        <v>0</v>
      </c>
      <c r="BL506" s="13" t="s">
        <v>427</v>
      </c>
      <c r="BM506" s="138" t="s">
        <v>1089</v>
      </c>
    </row>
    <row r="507" spans="2:65" s="11" customFormat="1" ht="25.9" customHeight="1">
      <c r="B507" s="116"/>
      <c r="D507" s="117" t="s">
        <v>68</v>
      </c>
      <c r="E507" s="118" t="s">
        <v>1090</v>
      </c>
      <c r="F507" s="118" t="s">
        <v>1091</v>
      </c>
      <c r="J507" s="119">
        <f>BK507</f>
        <v>0</v>
      </c>
      <c r="L507" s="116"/>
      <c r="M507" s="120"/>
      <c r="P507" s="121">
        <f>P508+SUM(P509:P541)</f>
        <v>55.11</v>
      </c>
      <c r="R507" s="121">
        <f>R508+SUM(R509:R541)</f>
        <v>4.3600000000000002E-3</v>
      </c>
      <c r="T507" s="122">
        <f>T508+SUM(T509:T541)</f>
        <v>0</v>
      </c>
      <c r="AR507" s="117" t="s">
        <v>77</v>
      </c>
      <c r="AT507" s="123" t="s">
        <v>68</v>
      </c>
      <c r="AU507" s="123" t="s">
        <v>69</v>
      </c>
      <c r="AY507" s="117" t="s">
        <v>119</v>
      </c>
      <c r="BK507" s="124">
        <f>BK508+SUM(BK509:BK541)</f>
        <v>0</v>
      </c>
    </row>
    <row r="508" spans="2:65" s="1" customFormat="1" ht="24.2" customHeight="1">
      <c r="B508" s="125"/>
      <c r="C508" s="126" t="s">
        <v>1092</v>
      </c>
      <c r="D508" s="126" t="s">
        <v>120</v>
      </c>
      <c r="E508" s="127" t="s">
        <v>1093</v>
      </c>
      <c r="F508" s="128" t="s">
        <v>1094</v>
      </c>
      <c r="G508" s="129" t="s">
        <v>123</v>
      </c>
      <c r="H508" s="130">
        <v>12</v>
      </c>
      <c r="I508" s="131"/>
      <c r="J508" s="131">
        <f>ROUND(I508*H508,2)</f>
        <v>0</v>
      </c>
      <c r="K508" s="132"/>
      <c r="L508" s="133"/>
      <c r="M508" s="134" t="s">
        <v>1</v>
      </c>
      <c r="N508" s="135" t="s">
        <v>35</v>
      </c>
      <c r="O508" s="136">
        <v>0</v>
      </c>
      <c r="P508" s="136">
        <f>O508*H508</f>
        <v>0</v>
      </c>
      <c r="Q508" s="136">
        <v>2.0000000000000002E-5</v>
      </c>
      <c r="R508" s="136">
        <f>Q508*H508</f>
        <v>2.4000000000000003E-4</v>
      </c>
      <c r="S508" s="136">
        <v>0</v>
      </c>
      <c r="T508" s="137">
        <f>S508*H508</f>
        <v>0</v>
      </c>
      <c r="AR508" s="138" t="s">
        <v>124</v>
      </c>
      <c r="AT508" s="138" t="s">
        <v>120</v>
      </c>
      <c r="AU508" s="138" t="s">
        <v>77</v>
      </c>
      <c r="AY508" s="13" t="s">
        <v>119</v>
      </c>
      <c r="BE508" s="139">
        <f>IF(N508="základná",J508,0)</f>
        <v>0</v>
      </c>
      <c r="BF508" s="139">
        <f>IF(N508="znížená",J508,0)</f>
        <v>0</v>
      </c>
      <c r="BG508" s="139">
        <f>IF(N508="zákl. prenesená",J508,0)</f>
        <v>0</v>
      </c>
      <c r="BH508" s="139">
        <f>IF(N508="zníž. prenesená",J508,0)</f>
        <v>0</v>
      </c>
      <c r="BI508" s="139">
        <f>IF(N508="nulová",J508,0)</f>
        <v>0</v>
      </c>
      <c r="BJ508" s="13" t="s">
        <v>125</v>
      </c>
      <c r="BK508" s="139">
        <f>ROUND(I508*H508,2)</f>
        <v>0</v>
      </c>
      <c r="BL508" s="13" t="s">
        <v>126</v>
      </c>
      <c r="BM508" s="138" t="s">
        <v>1095</v>
      </c>
    </row>
    <row r="509" spans="2:65" s="1" customFormat="1" ht="29.25">
      <c r="B509" s="25"/>
      <c r="D509" s="140" t="s">
        <v>128</v>
      </c>
      <c r="F509" s="141" t="s">
        <v>1096</v>
      </c>
      <c r="L509" s="25"/>
      <c r="M509" s="142"/>
      <c r="T509" s="52"/>
      <c r="AT509" s="13" t="s">
        <v>128</v>
      </c>
      <c r="AU509" s="13" t="s">
        <v>77</v>
      </c>
    </row>
    <row r="510" spans="2:65" s="1" customFormat="1" ht="37.9" customHeight="1">
      <c r="B510" s="125"/>
      <c r="C510" s="126" t="s">
        <v>1097</v>
      </c>
      <c r="D510" s="126" t="s">
        <v>120</v>
      </c>
      <c r="E510" s="127" t="s">
        <v>1098</v>
      </c>
      <c r="F510" s="128" t="s">
        <v>1099</v>
      </c>
      <c r="G510" s="129" t="s">
        <v>123</v>
      </c>
      <c r="H510" s="130">
        <v>30</v>
      </c>
      <c r="I510" s="131"/>
      <c r="J510" s="131">
        <f>ROUND(I510*H510,2)</f>
        <v>0</v>
      </c>
      <c r="K510" s="132"/>
      <c r="L510" s="133"/>
      <c r="M510" s="134" t="s">
        <v>1</v>
      </c>
      <c r="N510" s="135" t="s">
        <v>35</v>
      </c>
      <c r="O510" s="136">
        <v>0</v>
      </c>
      <c r="P510" s="136">
        <f>O510*H510</f>
        <v>0</v>
      </c>
      <c r="Q510" s="136">
        <v>2.0000000000000002E-5</v>
      </c>
      <c r="R510" s="136">
        <f>Q510*H510</f>
        <v>6.0000000000000006E-4</v>
      </c>
      <c r="S510" s="136">
        <v>0</v>
      </c>
      <c r="T510" s="137">
        <f>S510*H510</f>
        <v>0</v>
      </c>
      <c r="AR510" s="138" t="s">
        <v>124</v>
      </c>
      <c r="AT510" s="138" t="s">
        <v>120</v>
      </c>
      <c r="AU510" s="138" t="s">
        <v>77</v>
      </c>
      <c r="AY510" s="13" t="s">
        <v>119</v>
      </c>
      <c r="BE510" s="139">
        <f>IF(N510="základná",J510,0)</f>
        <v>0</v>
      </c>
      <c r="BF510" s="139">
        <f>IF(N510="znížená",J510,0)</f>
        <v>0</v>
      </c>
      <c r="BG510" s="139">
        <f>IF(N510="zákl. prenesená",J510,0)</f>
        <v>0</v>
      </c>
      <c r="BH510" s="139">
        <f>IF(N510="zníž. prenesená",J510,0)</f>
        <v>0</v>
      </c>
      <c r="BI510" s="139">
        <f>IF(N510="nulová",J510,0)</f>
        <v>0</v>
      </c>
      <c r="BJ510" s="13" t="s">
        <v>125</v>
      </c>
      <c r="BK510" s="139">
        <f>ROUND(I510*H510,2)</f>
        <v>0</v>
      </c>
      <c r="BL510" s="13" t="s">
        <v>126</v>
      </c>
      <c r="BM510" s="138" t="s">
        <v>1100</v>
      </c>
    </row>
    <row r="511" spans="2:65" s="1" customFormat="1" ht="29.25">
      <c r="B511" s="25"/>
      <c r="D511" s="140" t="s">
        <v>128</v>
      </c>
      <c r="F511" s="141" t="s">
        <v>1101</v>
      </c>
      <c r="L511" s="25"/>
      <c r="M511" s="142"/>
      <c r="T511" s="52"/>
      <c r="AT511" s="13" t="s">
        <v>128</v>
      </c>
      <c r="AU511" s="13" t="s">
        <v>77</v>
      </c>
    </row>
    <row r="512" spans="2:65" s="1" customFormat="1" ht="24.2" customHeight="1">
      <c r="B512" s="125"/>
      <c r="C512" s="126" t="s">
        <v>1102</v>
      </c>
      <c r="D512" s="126" t="s">
        <v>120</v>
      </c>
      <c r="E512" s="127" t="s">
        <v>986</v>
      </c>
      <c r="F512" s="128" t="s">
        <v>987</v>
      </c>
      <c r="G512" s="129" t="s">
        <v>123</v>
      </c>
      <c r="H512" s="130">
        <v>10</v>
      </c>
      <c r="I512" s="131"/>
      <c r="J512" s="131">
        <f>ROUND(I512*H512,2)</f>
        <v>0</v>
      </c>
      <c r="K512" s="132"/>
      <c r="L512" s="133"/>
      <c r="M512" s="134" t="s">
        <v>1</v>
      </c>
      <c r="N512" s="135" t="s">
        <v>35</v>
      </c>
      <c r="O512" s="136">
        <v>0</v>
      </c>
      <c r="P512" s="136">
        <f>O512*H512</f>
        <v>0</v>
      </c>
      <c r="Q512" s="136">
        <v>2.0000000000000002E-5</v>
      </c>
      <c r="R512" s="136">
        <f>Q512*H512</f>
        <v>2.0000000000000001E-4</v>
      </c>
      <c r="S512" s="136">
        <v>0</v>
      </c>
      <c r="T512" s="137">
        <f>S512*H512</f>
        <v>0</v>
      </c>
      <c r="AR512" s="138" t="s">
        <v>124</v>
      </c>
      <c r="AT512" s="138" t="s">
        <v>120</v>
      </c>
      <c r="AU512" s="138" t="s">
        <v>77</v>
      </c>
      <c r="AY512" s="13" t="s">
        <v>119</v>
      </c>
      <c r="BE512" s="139">
        <f>IF(N512="základná",J512,0)</f>
        <v>0</v>
      </c>
      <c r="BF512" s="139">
        <f>IF(N512="znížená",J512,0)</f>
        <v>0</v>
      </c>
      <c r="BG512" s="139">
        <f>IF(N512="zákl. prenesená",J512,0)</f>
        <v>0</v>
      </c>
      <c r="BH512" s="139">
        <f>IF(N512="zníž. prenesená",J512,0)</f>
        <v>0</v>
      </c>
      <c r="BI512" s="139">
        <f>IF(N512="nulová",J512,0)</f>
        <v>0</v>
      </c>
      <c r="BJ512" s="13" t="s">
        <v>125</v>
      </c>
      <c r="BK512" s="139">
        <f>ROUND(I512*H512,2)</f>
        <v>0</v>
      </c>
      <c r="BL512" s="13" t="s">
        <v>126</v>
      </c>
      <c r="BM512" s="138" t="s">
        <v>1103</v>
      </c>
    </row>
    <row r="513" spans="2:65" s="1" customFormat="1" ht="24.2" customHeight="1">
      <c r="B513" s="125"/>
      <c r="C513" s="126" t="s">
        <v>1104</v>
      </c>
      <c r="D513" s="126" t="s">
        <v>120</v>
      </c>
      <c r="E513" s="127" t="s">
        <v>990</v>
      </c>
      <c r="F513" s="128" t="s">
        <v>991</v>
      </c>
      <c r="G513" s="129" t="s">
        <v>123</v>
      </c>
      <c r="H513" s="130">
        <v>6</v>
      </c>
      <c r="I513" s="131"/>
      <c r="J513" s="131">
        <f>ROUND(I513*H513,2)</f>
        <v>0</v>
      </c>
      <c r="K513" s="132"/>
      <c r="L513" s="133"/>
      <c r="M513" s="134" t="s">
        <v>1</v>
      </c>
      <c r="N513" s="135" t="s">
        <v>35</v>
      </c>
      <c r="O513" s="136">
        <v>0</v>
      </c>
      <c r="P513" s="136">
        <f>O513*H513</f>
        <v>0</v>
      </c>
      <c r="Q513" s="136">
        <v>2.0000000000000002E-5</v>
      </c>
      <c r="R513" s="136">
        <f>Q513*H513</f>
        <v>1.2000000000000002E-4</v>
      </c>
      <c r="S513" s="136">
        <v>0</v>
      </c>
      <c r="T513" s="137">
        <f>S513*H513</f>
        <v>0</v>
      </c>
      <c r="AR513" s="138" t="s">
        <v>124</v>
      </c>
      <c r="AT513" s="138" t="s">
        <v>120</v>
      </c>
      <c r="AU513" s="138" t="s">
        <v>77</v>
      </c>
      <c r="AY513" s="13" t="s">
        <v>119</v>
      </c>
      <c r="BE513" s="139">
        <f>IF(N513="základná",J513,0)</f>
        <v>0</v>
      </c>
      <c r="BF513" s="139">
        <f>IF(N513="znížená",J513,0)</f>
        <v>0</v>
      </c>
      <c r="BG513" s="139">
        <f>IF(N513="zákl. prenesená",J513,0)</f>
        <v>0</v>
      </c>
      <c r="BH513" s="139">
        <f>IF(N513="zníž. prenesená",J513,0)</f>
        <v>0</v>
      </c>
      <c r="BI513" s="139">
        <f>IF(N513="nulová",J513,0)</f>
        <v>0</v>
      </c>
      <c r="BJ513" s="13" t="s">
        <v>125</v>
      </c>
      <c r="BK513" s="139">
        <f>ROUND(I513*H513,2)</f>
        <v>0</v>
      </c>
      <c r="BL513" s="13" t="s">
        <v>126</v>
      </c>
      <c r="BM513" s="138" t="s">
        <v>1105</v>
      </c>
    </row>
    <row r="514" spans="2:65" s="1" customFormat="1" ht="24.2" customHeight="1">
      <c r="B514" s="125"/>
      <c r="C514" s="126" t="s">
        <v>1106</v>
      </c>
      <c r="D514" s="126" t="s">
        <v>120</v>
      </c>
      <c r="E514" s="127" t="s">
        <v>1107</v>
      </c>
      <c r="F514" s="128" t="s">
        <v>1108</v>
      </c>
      <c r="G514" s="129" t="s">
        <v>123</v>
      </c>
      <c r="H514" s="130">
        <v>6</v>
      </c>
      <c r="I514" s="131"/>
      <c r="J514" s="131">
        <f>ROUND(I514*H514,2)</f>
        <v>0</v>
      </c>
      <c r="K514" s="132"/>
      <c r="L514" s="133"/>
      <c r="M514" s="134" t="s">
        <v>1</v>
      </c>
      <c r="N514" s="135" t="s">
        <v>35</v>
      </c>
      <c r="O514" s="136">
        <v>0</v>
      </c>
      <c r="P514" s="136">
        <f>O514*H514</f>
        <v>0</v>
      </c>
      <c r="Q514" s="136">
        <v>8.0000000000000007E-5</v>
      </c>
      <c r="R514" s="136">
        <f>Q514*H514</f>
        <v>4.8000000000000007E-4</v>
      </c>
      <c r="S514" s="136">
        <v>0</v>
      </c>
      <c r="T514" s="137">
        <f>S514*H514</f>
        <v>0</v>
      </c>
      <c r="AR514" s="138" t="s">
        <v>124</v>
      </c>
      <c r="AT514" s="138" t="s">
        <v>120</v>
      </c>
      <c r="AU514" s="138" t="s">
        <v>77</v>
      </c>
      <c r="AY514" s="13" t="s">
        <v>119</v>
      </c>
      <c r="BE514" s="139">
        <f>IF(N514="základná",J514,0)</f>
        <v>0</v>
      </c>
      <c r="BF514" s="139">
        <f>IF(N514="znížená",J514,0)</f>
        <v>0</v>
      </c>
      <c r="BG514" s="139">
        <f>IF(N514="zákl. prenesená",J514,0)</f>
        <v>0</v>
      </c>
      <c r="BH514" s="139">
        <f>IF(N514="zníž. prenesená",J514,0)</f>
        <v>0</v>
      </c>
      <c r="BI514" s="139">
        <f>IF(N514="nulová",J514,0)</f>
        <v>0</v>
      </c>
      <c r="BJ514" s="13" t="s">
        <v>125</v>
      </c>
      <c r="BK514" s="139">
        <f>ROUND(I514*H514,2)</f>
        <v>0</v>
      </c>
      <c r="BL514" s="13" t="s">
        <v>126</v>
      </c>
      <c r="BM514" s="138" t="s">
        <v>1109</v>
      </c>
    </row>
    <row r="515" spans="2:65" s="1" customFormat="1" ht="39">
      <c r="B515" s="25"/>
      <c r="D515" s="140" t="s">
        <v>128</v>
      </c>
      <c r="F515" s="141" t="s">
        <v>1110</v>
      </c>
      <c r="L515" s="25"/>
      <c r="M515" s="142"/>
      <c r="T515" s="52"/>
      <c r="AT515" s="13" t="s">
        <v>128</v>
      </c>
      <c r="AU515" s="13" t="s">
        <v>77</v>
      </c>
    </row>
    <row r="516" spans="2:65" s="1" customFormat="1" ht="24.2" customHeight="1">
      <c r="B516" s="125"/>
      <c r="C516" s="126" t="s">
        <v>1111</v>
      </c>
      <c r="D516" s="126" t="s">
        <v>120</v>
      </c>
      <c r="E516" s="127" t="s">
        <v>1112</v>
      </c>
      <c r="F516" s="128" t="s">
        <v>1113</v>
      </c>
      <c r="G516" s="129" t="s">
        <v>123</v>
      </c>
      <c r="H516" s="130">
        <v>6</v>
      </c>
      <c r="I516" s="131"/>
      <c r="J516" s="131">
        <f>ROUND(I516*H516,2)</f>
        <v>0</v>
      </c>
      <c r="K516" s="132"/>
      <c r="L516" s="133"/>
      <c r="M516" s="134" t="s">
        <v>1</v>
      </c>
      <c r="N516" s="135" t="s">
        <v>35</v>
      </c>
      <c r="O516" s="136">
        <v>0</v>
      </c>
      <c r="P516" s="136">
        <f>O516*H516</f>
        <v>0</v>
      </c>
      <c r="Q516" s="136">
        <v>8.0000000000000007E-5</v>
      </c>
      <c r="R516" s="136">
        <f>Q516*H516</f>
        <v>4.8000000000000007E-4</v>
      </c>
      <c r="S516" s="136">
        <v>0</v>
      </c>
      <c r="T516" s="137">
        <f>S516*H516</f>
        <v>0</v>
      </c>
      <c r="AR516" s="138" t="s">
        <v>124</v>
      </c>
      <c r="AT516" s="138" t="s">
        <v>120</v>
      </c>
      <c r="AU516" s="138" t="s">
        <v>77</v>
      </c>
      <c r="AY516" s="13" t="s">
        <v>119</v>
      </c>
      <c r="BE516" s="139">
        <f>IF(N516="základná",J516,0)</f>
        <v>0</v>
      </c>
      <c r="BF516" s="139">
        <f>IF(N516="znížená",J516,0)</f>
        <v>0</v>
      </c>
      <c r="BG516" s="139">
        <f>IF(N516="zákl. prenesená",J516,0)</f>
        <v>0</v>
      </c>
      <c r="BH516" s="139">
        <f>IF(N516="zníž. prenesená",J516,0)</f>
        <v>0</v>
      </c>
      <c r="BI516" s="139">
        <f>IF(N516="nulová",J516,0)</f>
        <v>0</v>
      </c>
      <c r="BJ516" s="13" t="s">
        <v>125</v>
      </c>
      <c r="BK516" s="139">
        <f>ROUND(I516*H516,2)</f>
        <v>0</v>
      </c>
      <c r="BL516" s="13" t="s">
        <v>126</v>
      </c>
      <c r="BM516" s="138" t="s">
        <v>1114</v>
      </c>
    </row>
    <row r="517" spans="2:65" s="1" customFormat="1" ht="68.25">
      <c r="B517" s="25"/>
      <c r="D517" s="140" t="s">
        <v>128</v>
      </c>
      <c r="F517" s="141" t="s">
        <v>1115</v>
      </c>
      <c r="L517" s="25"/>
      <c r="M517" s="142"/>
      <c r="T517" s="52"/>
      <c r="AT517" s="13" t="s">
        <v>128</v>
      </c>
      <c r="AU517" s="13" t="s">
        <v>77</v>
      </c>
    </row>
    <row r="518" spans="2:65" s="1" customFormat="1" ht="33" customHeight="1">
      <c r="B518" s="125"/>
      <c r="C518" s="126" t="s">
        <v>1116</v>
      </c>
      <c r="D518" s="126" t="s">
        <v>120</v>
      </c>
      <c r="E518" s="127" t="s">
        <v>1117</v>
      </c>
      <c r="F518" s="128" t="s">
        <v>1118</v>
      </c>
      <c r="G518" s="129" t="s">
        <v>123</v>
      </c>
      <c r="H518" s="130">
        <v>7</v>
      </c>
      <c r="I518" s="131"/>
      <c r="J518" s="131">
        <f>ROUND(I518*H518,2)</f>
        <v>0</v>
      </c>
      <c r="K518" s="132"/>
      <c r="L518" s="133"/>
      <c r="M518" s="134" t="s">
        <v>1</v>
      </c>
      <c r="N518" s="135" t="s">
        <v>35</v>
      </c>
      <c r="O518" s="136">
        <v>0</v>
      </c>
      <c r="P518" s="136">
        <f>O518*H518</f>
        <v>0</v>
      </c>
      <c r="Q518" s="136">
        <v>0</v>
      </c>
      <c r="R518" s="136">
        <f>Q518*H518</f>
        <v>0</v>
      </c>
      <c r="S518" s="136">
        <v>0</v>
      </c>
      <c r="T518" s="137">
        <f>S518*H518</f>
        <v>0</v>
      </c>
      <c r="AR518" s="138" t="s">
        <v>124</v>
      </c>
      <c r="AT518" s="138" t="s">
        <v>120</v>
      </c>
      <c r="AU518" s="138" t="s">
        <v>77</v>
      </c>
      <c r="AY518" s="13" t="s">
        <v>119</v>
      </c>
      <c r="BE518" s="139">
        <f>IF(N518="základná",J518,0)</f>
        <v>0</v>
      </c>
      <c r="BF518" s="139">
        <f>IF(N518="znížená",J518,0)</f>
        <v>0</v>
      </c>
      <c r="BG518" s="139">
        <f>IF(N518="zákl. prenesená",J518,0)</f>
        <v>0</v>
      </c>
      <c r="BH518" s="139">
        <f>IF(N518="zníž. prenesená",J518,0)</f>
        <v>0</v>
      </c>
      <c r="BI518" s="139">
        <f>IF(N518="nulová",J518,0)</f>
        <v>0</v>
      </c>
      <c r="BJ518" s="13" t="s">
        <v>125</v>
      </c>
      <c r="BK518" s="139">
        <f>ROUND(I518*H518,2)</f>
        <v>0</v>
      </c>
      <c r="BL518" s="13" t="s">
        <v>126</v>
      </c>
      <c r="BM518" s="138" t="s">
        <v>1119</v>
      </c>
    </row>
    <row r="519" spans="2:65" s="1" customFormat="1" ht="55.5" customHeight="1">
      <c r="B519" s="125"/>
      <c r="C519" s="126" t="s">
        <v>1120</v>
      </c>
      <c r="D519" s="126" t="s">
        <v>120</v>
      </c>
      <c r="E519" s="127" t="s">
        <v>1121</v>
      </c>
      <c r="F519" s="128" t="s">
        <v>1122</v>
      </c>
      <c r="G519" s="129" t="s">
        <v>123</v>
      </c>
      <c r="H519" s="130">
        <v>8</v>
      </c>
      <c r="I519" s="131"/>
      <c r="J519" s="131">
        <f>ROUND(I519*H519,2)</f>
        <v>0</v>
      </c>
      <c r="K519" s="132"/>
      <c r="L519" s="133"/>
      <c r="M519" s="134" t="s">
        <v>1</v>
      </c>
      <c r="N519" s="135" t="s">
        <v>35</v>
      </c>
      <c r="O519" s="136">
        <v>0</v>
      </c>
      <c r="P519" s="136">
        <f>O519*H519</f>
        <v>0</v>
      </c>
      <c r="Q519" s="136">
        <v>4.0000000000000003E-5</v>
      </c>
      <c r="R519" s="136">
        <f>Q519*H519</f>
        <v>3.2000000000000003E-4</v>
      </c>
      <c r="S519" s="136">
        <v>0</v>
      </c>
      <c r="T519" s="137">
        <f>S519*H519</f>
        <v>0</v>
      </c>
      <c r="AR519" s="138" t="s">
        <v>124</v>
      </c>
      <c r="AT519" s="138" t="s">
        <v>120</v>
      </c>
      <c r="AU519" s="138" t="s">
        <v>77</v>
      </c>
      <c r="AY519" s="13" t="s">
        <v>119</v>
      </c>
      <c r="BE519" s="139">
        <f>IF(N519="základná",J519,0)</f>
        <v>0</v>
      </c>
      <c r="BF519" s="139">
        <f>IF(N519="znížená",J519,0)</f>
        <v>0</v>
      </c>
      <c r="BG519" s="139">
        <f>IF(N519="zákl. prenesená",J519,0)</f>
        <v>0</v>
      </c>
      <c r="BH519" s="139">
        <f>IF(N519="zníž. prenesená",J519,0)</f>
        <v>0</v>
      </c>
      <c r="BI519" s="139">
        <f>IF(N519="nulová",J519,0)</f>
        <v>0</v>
      </c>
      <c r="BJ519" s="13" t="s">
        <v>125</v>
      </c>
      <c r="BK519" s="139">
        <f>ROUND(I519*H519,2)</f>
        <v>0</v>
      </c>
      <c r="BL519" s="13" t="s">
        <v>126</v>
      </c>
      <c r="BM519" s="138" t="s">
        <v>1123</v>
      </c>
    </row>
    <row r="520" spans="2:65" s="1" customFormat="1" ht="19.5">
      <c r="B520" s="25"/>
      <c r="D520" s="140" t="s">
        <v>128</v>
      </c>
      <c r="F520" s="141" t="s">
        <v>1124</v>
      </c>
      <c r="L520" s="25"/>
      <c r="M520" s="142"/>
      <c r="T520" s="52"/>
      <c r="AT520" s="13" t="s">
        <v>128</v>
      </c>
      <c r="AU520" s="13" t="s">
        <v>77</v>
      </c>
    </row>
    <row r="521" spans="2:65" s="1" customFormat="1" ht="24.2" customHeight="1">
      <c r="B521" s="125"/>
      <c r="C521" s="126" t="s">
        <v>1125</v>
      </c>
      <c r="D521" s="126" t="s">
        <v>120</v>
      </c>
      <c r="E521" s="127" t="s">
        <v>1126</v>
      </c>
      <c r="F521" s="128" t="s">
        <v>1127</v>
      </c>
      <c r="G521" s="129" t="s">
        <v>123</v>
      </c>
      <c r="H521" s="130">
        <v>4</v>
      </c>
      <c r="I521" s="131"/>
      <c r="J521" s="131">
        <f>ROUND(I521*H521,2)</f>
        <v>0</v>
      </c>
      <c r="K521" s="132"/>
      <c r="L521" s="133"/>
      <c r="M521" s="134" t="s">
        <v>1</v>
      </c>
      <c r="N521" s="135" t="s">
        <v>35</v>
      </c>
      <c r="O521" s="136">
        <v>0</v>
      </c>
      <c r="P521" s="136">
        <f>O521*H521</f>
        <v>0</v>
      </c>
      <c r="Q521" s="136">
        <v>8.0000000000000007E-5</v>
      </c>
      <c r="R521" s="136">
        <f>Q521*H521</f>
        <v>3.2000000000000003E-4</v>
      </c>
      <c r="S521" s="136">
        <v>0</v>
      </c>
      <c r="T521" s="137">
        <f>S521*H521</f>
        <v>0</v>
      </c>
      <c r="AR521" s="138" t="s">
        <v>124</v>
      </c>
      <c r="AT521" s="138" t="s">
        <v>120</v>
      </c>
      <c r="AU521" s="138" t="s">
        <v>77</v>
      </c>
      <c r="AY521" s="13" t="s">
        <v>119</v>
      </c>
      <c r="BE521" s="139">
        <f>IF(N521="základná",J521,0)</f>
        <v>0</v>
      </c>
      <c r="BF521" s="139">
        <f>IF(N521="znížená",J521,0)</f>
        <v>0</v>
      </c>
      <c r="BG521" s="139">
        <f>IF(N521="zákl. prenesená",J521,0)</f>
        <v>0</v>
      </c>
      <c r="BH521" s="139">
        <f>IF(N521="zníž. prenesená",J521,0)</f>
        <v>0</v>
      </c>
      <c r="BI521" s="139">
        <f>IF(N521="nulová",J521,0)</f>
        <v>0</v>
      </c>
      <c r="BJ521" s="13" t="s">
        <v>125</v>
      </c>
      <c r="BK521" s="139">
        <f>ROUND(I521*H521,2)</f>
        <v>0</v>
      </c>
      <c r="BL521" s="13" t="s">
        <v>126</v>
      </c>
      <c r="BM521" s="138" t="s">
        <v>1128</v>
      </c>
    </row>
    <row r="522" spans="2:65" s="1" customFormat="1" ht="19.5">
      <c r="B522" s="25"/>
      <c r="D522" s="140" t="s">
        <v>128</v>
      </c>
      <c r="F522" s="141" t="s">
        <v>1129</v>
      </c>
      <c r="L522" s="25"/>
      <c r="M522" s="142"/>
      <c r="T522" s="52"/>
      <c r="AT522" s="13" t="s">
        <v>128</v>
      </c>
      <c r="AU522" s="13" t="s">
        <v>77</v>
      </c>
    </row>
    <row r="523" spans="2:65" s="1" customFormat="1" ht="24.2" customHeight="1">
      <c r="B523" s="125"/>
      <c r="C523" s="126" t="s">
        <v>1130</v>
      </c>
      <c r="D523" s="126" t="s">
        <v>120</v>
      </c>
      <c r="E523" s="127" t="s">
        <v>1131</v>
      </c>
      <c r="F523" s="128" t="s">
        <v>1132</v>
      </c>
      <c r="G523" s="129" t="s">
        <v>123</v>
      </c>
      <c r="H523" s="130">
        <v>4</v>
      </c>
      <c r="I523" s="131"/>
      <c r="J523" s="131">
        <f>ROUND(I523*H523,2)</f>
        <v>0</v>
      </c>
      <c r="K523" s="132"/>
      <c r="L523" s="133"/>
      <c r="M523" s="134" t="s">
        <v>1</v>
      </c>
      <c r="N523" s="135" t="s">
        <v>35</v>
      </c>
      <c r="O523" s="136">
        <v>0</v>
      </c>
      <c r="P523" s="136">
        <f>O523*H523</f>
        <v>0</v>
      </c>
      <c r="Q523" s="136">
        <v>8.0000000000000007E-5</v>
      </c>
      <c r="R523" s="136">
        <f>Q523*H523</f>
        <v>3.2000000000000003E-4</v>
      </c>
      <c r="S523" s="136">
        <v>0</v>
      </c>
      <c r="T523" s="137">
        <f>S523*H523</f>
        <v>0</v>
      </c>
      <c r="AR523" s="138" t="s">
        <v>124</v>
      </c>
      <c r="AT523" s="138" t="s">
        <v>120</v>
      </c>
      <c r="AU523" s="138" t="s">
        <v>77</v>
      </c>
      <c r="AY523" s="13" t="s">
        <v>119</v>
      </c>
      <c r="BE523" s="139">
        <f>IF(N523="základná",J523,0)</f>
        <v>0</v>
      </c>
      <c r="BF523" s="139">
        <f>IF(N523="znížená",J523,0)</f>
        <v>0</v>
      </c>
      <c r="BG523" s="139">
        <f>IF(N523="zákl. prenesená",J523,0)</f>
        <v>0</v>
      </c>
      <c r="BH523" s="139">
        <f>IF(N523="zníž. prenesená",J523,0)</f>
        <v>0</v>
      </c>
      <c r="BI523" s="139">
        <f>IF(N523="nulová",J523,0)</f>
        <v>0</v>
      </c>
      <c r="BJ523" s="13" t="s">
        <v>125</v>
      </c>
      <c r="BK523" s="139">
        <f>ROUND(I523*H523,2)</f>
        <v>0</v>
      </c>
      <c r="BL523" s="13" t="s">
        <v>126</v>
      </c>
      <c r="BM523" s="138" t="s">
        <v>1133</v>
      </c>
    </row>
    <row r="524" spans="2:65" s="1" customFormat="1" ht="19.5">
      <c r="B524" s="25"/>
      <c r="D524" s="140" t="s">
        <v>128</v>
      </c>
      <c r="F524" s="141" t="s">
        <v>1129</v>
      </c>
      <c r="L524" s="25"/>
      <c r="M524" s="142"/>
      <c r="T524" s="52"/>
      <c r="AT524" s="13" t="s">
        <v>128</v>
      </c>
      <c r="AU524" s="13" t="s">
        <v>77</v>
      </c>
    </row>
    <row r="525" spans="2:65" s="1" customFormat="1" ht="24.2" customHeight="1">
      <c r="B525" s="125"/>
      <c r="C525" s="126" t="s">
        <v>1134</v>
      </c>
      <c r="D525" s="126" t="s">
        <v>120</v>
      </c>
      <c r="E525" s="127" t="s">
        <v>1135</v>
      </c>
      <c r="F525" s="128" t="s">
        <v>1136</v>
      </c>
      <c r="G525" s="129" t="s">
        <v>123</v>
      </c>
      <c r="H525" s="130">
        <v>8</v>
      </c>
      <c r="I525" s="131"/>
      <c r="J525" s="131">
        <f>ROUND(I525*H525,2)</f>
        <v>0</v>
      </c>
      <c r="K525" s="132"/>
      <c r="L525" s="133"/>
      <c r="M525" s="134" t="s">
        <v>1</v>
      </c>
      <c r="N525" s="135" t="s">
        <v>35</v>
      </c>
      <c r="O525" s="136">
        <v>0</v>
      </c>
      <c r="P525" s="136">
        <f>O525*H525</f>
        <v>0</v>
      </c>
      <c r="Q525" s="136">
        <v>8.0000000000000007E-5</v>
      </c>
      <c r="R525" s="136">
        <f>Q525*H525</f>
        <v>6.4000000000000005E-4</v>
      </c>
      <c r="S525" s="136">
        <v>0</v>
      </c>
      <c r="T525" s="137">
        <f>S525*H525</f>
        <v>0</v>
      </c>
      <c r="AR525" s="138" t="s">
        <v>124</v>
      </c>
      <c r="AT525" s="138" t="s">
        <v>120</v>
      </c>
      <c r="AU525" s="138" t="s">
        <v>77</v>
      </c>
      <c r="AY525" s="13" t="s">
        <v>119</v>
      </c>
      <c r="BE525" s="139">
        <f>IF(N525="základná",J525,0)</f>
        <v>0</v>
      </c>
      <c r="BF525" s="139">
        <f>IF(N525="znížená",J525,0)</f>
        <v>0</v>
      </c>
      <c r="BG525" s="139">
        <f>IF(N525="zákl. prenesená",J525,0)</f>
        <v>0</v>
      </c>
      <c r="BH525" s="139">
        <f>IF(N525="zníž. prenesená",J525,0)</f>
        <v>0</v>
      </c>
      <c r="BI525" s="139">
        <f>IF(N525="nulová",J525,0)</f>
        <v>0</v>
      </c>
      <c r="BJ525" s="13" t="s">
        <v>125</v>
      </c>
      <c r="BK525" s="139">
        <f>ROUND(I525*H525,2)</f>
        <v>0</v>
      </c>
      <c r="BL525" s="13" t="s">
        <v>126</v>
      </c>
      <c r="BM525" s="138" t="s">
        <v>1137</v>
      </c>
    </row>
    <row r="526" spans="2:65" s="1" customFormat="1" ht="24.2" customHeight="1">
      <c r="B526" s="125"/>
      <c r="C526" s="126" t="s">
        <v>1138</v>
      </c>
      <c r="D526" s="126" t="s">
        <v>120</v>
      </c>
      <c r="E526" s="127" t="s">
        <v>1139</v>
      </c>
      <c r="F526" s="128" t="s">
        <v>1140</v>
      </c>
      <c r="G526" s="129" t="s">
        <v>123</v>
      </c>
      <c r="H526" s="130">
        <v>8</v>
      </c>
      <c r="I526" s="131"/>
      <c r="J526" s="131">
        <f>ROUND(I526*H526,2)</f>
        <v>0</v>
      </c>
      <c r="K526" s="132"/>
      <c r="L526" s="133"/>
      <c r="M526" s="134" t="s">
        <v>1</v>
      </c>
      <c r="N526" s="135" t="s">
        <v>35</v>
      </c>
      <c r="O526" s="136">
        <v>0</v>
      </c>
      <c r="P526" s="136">
        <f>O526*H526</f>
        <v>0</v>
      </c>
      <c r="Q526" s="136">
        <v>8.0000000000000007E-5</v>
      </c>
      <c r="R526" s="136">
        <f>Q526*H526</f>
        <v>6.4000000000000005E-4</v>
      </c>
      <c r="S526" s="136">
        <v>0</v>
      </c>
      <c r="T526" s="137">
        <f>S526*H526</f>
        <v>0</v>
      </c>
      <c r="AR526" s="138" t="s">
        <v>124</v>
      </c>
      <c r="AT526" s="138" t="s">
        <v>120</v>
      </c>
      <c r="AU526" s="138" t="s">
        <v>77</v>
      </c>
      <c r="AY526" s="13" t="s">
        <v>119</v>
      </c>
      <c r="BE526" s="139">
        <f>IF(N526="základná",J526,0)</f>
        <v>0</v>
      </c>
      <c r="BF526" s="139">
        <f>IF(N526="znížená",J526,0)</f>
        <v>0</v>
      </c>
      <c r="BG526" s="139">
        <f>IF(N526="zákl. prenesená",J526,0)</f>
        <v>0</v>
      </c>
      <c r="BH526" s="139">
        <f>IF(N526="zníž. prenesená",J526,0)</f>
        <v>0</v>
      </c>
      <c r="BI526" s="139">
        <f>IF(N526="nulová",J526,0)</f>
        <v>0</v>
      </c>
      <c r="BJ526" s="13" t="s">
        <v>125</v>
      </c>
      <c r="BK526" s="139">
        <f>ROUND(I526*H526,2)</f>
        <v>0</v>
      </c>
      <c r="BL526" s="13" t="s">
        <v>126</v>
      </c>
      <c r="BM526" s="138" t="s">
        <v>1141</v>
      </c>
    </row>
    <row r="527" spans="2:65" s="1" customFormat="1" ht="24.2" customHeight="1">
      <c r="B527" s="125"/>
      <c r="C527" s="126" t="s">
        <v>1142</v>
      </c>
      <c r="D527" s="126" t="s">
        <v>120</v>
      </c>
      <c r="E527" s="127" t="s">
        <v>1143</v>
      </c>
      <c r="F527" s="128" t="s">
        <v>1144</v>
      </c>
      <c r="G527" s="129" t="s">
        <v>123</v>
      </c>
      <c r="H527" s="130">
        <v>2</v>
      </c>
      <c r="I527" s="131"/>
      <c r="J527" s="131">
        <f>ROUND(I527*H527,2)</f>
        <v>0</v>
      </c>
      <c r="K527" s="132"/>
      <c r="L527" s="133"/>
      <c r="M527" s="134" t="s">
        <v>1</v>
      </c>
      <c r="N527" s="135" t="s">
        <v>35</v>
      </c>
      <c r="O527" s="136">
        <v>0</v>
      </c>
      <c r="P527" s="136">
        <f>O527*H527</f>
        <v>0</v>
      </c>
      <c r="Q527" s="136">
        <v>0</v>
      </c>
      <c r="R527" s="136">
        <f>Q527*H527</f>
        <v>0</v>
      </c>
      <c r="S527" s="136">
        <v>0</v>
      </c>
      <c r="T527" s="137">
        <f>S527*H527</f>
        <v>0</v>
      </c>
      <c r="AR527" s="138" t="s">
        <v>124</v>
      </c>
      <c r="AT527" s="138" t="s">
        <v>120</v>
      </c>
      <c r="AU527" s="138" t="s">
        <v>77</v>
      </c>
      <c r="AY527" s="13" t="s">
        <v>119</v>
      </c>
      <c r="BE527" s="139">
        <f>IF(N527="základná",J527,0)</f>
        <v>0</v>
      </c>
      <c r="BF527" s="139">
        <f>IF(N527="znížená",J527,0)</f>
        <v>0</v>
      </c>
      <c r="BG527" s="139">
        <f>IF(N527="zákl. prenesená",J527,0)</f>
        <v>0</v>
      </c>
      <c r="BH527" s="139">
        <f>IF(N527="zníž. prenesená",J527,0)</f>
        <v>0</v>
      </c>
      <c r="BI527" s="139">
        <f>IF(N527="nulová",J527,0)</f>
        <v>0</v>
      </c>
      <c r="BJ527" s="13" t="s">
        <v>125</v>
      </c>
      <c r="BK527" s="139">
        <f>ROUND(I527*H527,2)</f>
        <v>0</v>
      </c>
      <c r="BL527" s="13" t="s">
        <v>126</v>
      </c>
      <c r="BM527" s="138" t="s">
        <v>1145</v>
      </c>
    </row>
    <row r="528" spans="2:65" s="1" customFormat="1" ht="39">
      <c r="B528" s="25"/>
      <c r="D528" s="140" t="s">
        <v>128</v>
      </c>
      <c r="F528" s="141" t="s">
        <v>1146</v>
      </c>
      <c r="L528" s="25"/>
      <c r="M528" s="142"/>
      <c r="T528" s="52"/>
      <c r="AT528" s="13" t="s">
        <v>128</v>
      </c>
      <c r="AU528" s="13" t="s">
        <v>77</v>
      </c>
    </row>
    <row r="529" spans="2:65" s="1" customFormat="1" ht="21.75" customHeight="1">
      <c r="B529" s="125"/>
      <c r="C529" s="126" t="s">
        <v>1147</v>
      </c>
      <c r="D529" s="126" t="s">
        <v>120</v>
      </c>
      <c r="E529" s="127" t="s">
        <v>1148</v>
      </c>
      <c r="F529" s="128" t="s">
        <v>1149</v>
      </c>
      <c r="G529" s="129" t="s">
        <v>123</v>
      </c>
      <c r="H529" s="130">
        <v>2</v>
      </c>
      <c r="I529" s="131"/>
      <c r="J529" s="131">
        <f>ROUND(I529*H529,2)</f>
        <v>0</v>
      </c>
      <c r="K529" s="132"/>
      <c r="L529" s="133"/>
      <c r="M529" s="134" t="s">
        <v>1</v>
      </c>
      <c r="N529" s="135" t="s">
        <v>35</v>
      </c>
      <c r="O529" s="136">
        <v>0</v>
      </c>
      <c r="P529" s="136">
        <f>O529*H529</f>
        <v>0</v>
      </c>
      <c r="Q529" s="136">
        <v>0</v>
      </c>
      <c r="R529" s="136">
        <f>Q529*H529</f>
        <v>0</v>
      </c>
      <c r="S529" s="136">
        <v>0</v>
      </c>
      <c r="T529" s="137">
        <f>S529*H529</f>
        <v>0</v>
      </c>
      <c r="AR529" s="138" t="s">
        <v>124</v>
      </c>
      <c r="AT529" s="138" t="s">
        <v>120</v>
      </c>
      <c r="AU529" s="138" t="s">
        <v>77</v>
      </c>
      <c r="AY529" s="13" t="s">
        <v>119</v>
      </c>
      <c r="BE529" s="139">
        <f>IF(N529="základná",J529,0)</f>
        <v>0</v>
      </c>
      <c r="BF529" s="139">
        <f>IF(N529="znížená",J529,0)</f>
        <v>0</v>
      </c>
      <c r="BG529" s="139">
        <f>IF(N529="zákl. prenesená",J529,0)</f>
        <v>0</v>
      </c>
      <c r="BH529" s="139">
        <f>IF(N529="zníž. prenesená",J529,0)</f>
        <v>0</v>
      </c>
      <c r="BI529" s="139">
        <f>IF(N529="nulová",J529,0)</f>
        <v>0</v>
      </c>
      <c r="BJ529" s="13" t="s">
        <v>125</v>
      </c>
      <c r="BK529" s="139">
        <f>ROUND(I529*H529,2)</f>
        <v>0</v>
      </c>
      <c r="BL529" s="13" t="s">
        <v>126</v>
      </c>
      <c r="BM529" s="138" t="s">
        <v>1150</v>
      </c>
    </row>
    <row r="530" spans="2:65" s="1" customFormat="1" ht="39">
      <c r="B530" s="25"/>
      <c r="D530" s="140" t="s">
        <v>128</v>
      </c>
      <c r="F530" s="141" t="s">
        <v>1151</v>
      </c>
      <c r="L530" s="25"/>
      <c r="M530" s="142"/>
      <c r="T530" s="52"/>
      <c r="AT530" s="13" t="s">
        <v>128</v>
      </c>
      <c r="AU530" s="13" t="s">
        <v>77</v>
      </c>
    </row>
    <row r="531" spans="2:65" s="1" customFormat="1" ht="16.5" customHeight="1">
      <c r="B531" s="125"/>
      <c r="C531" s="126" t="s">
        <v>1152</v>
      </c>
      <c r="D531" s="126" t="s">
        <v>120</v>
      </c>
      <c r="E531" s="127" t="s">
        <v>1153</v>
      </c>
      <c r="F531" s="128" t="s">
        <v>1154</v>
      </c>
      <c r="G531" s="129" t="s">
        <v>123</v>
      </c>
      <c r="H531" s="130">
        <v>2</v>
      </c>
      <c r="I531" s="131"/>
      <c r="J531" s="131">
        <f>ROUND(I531*H531,2)</f>
        <v>0</v>
      </c>
      <c r="K531" s="132"/>
      <c r="L531" s="133"/>
      <c r="M531" s="134" t="s">
        <v>1</v>
      </c>
      <c r="N531" s="135" t="s">
        <v>35</v>
      </c>
      <c r="O531" s="136">
        <v>0</v>
      </c>
      <c r="P531" s="136">
        <f>O531*H531</f>
        <v>0</v>
      </c>
      <c r="Q531" s="136">
        <v>0</v>
      </c>
      <c r="R531" s="136">
        <f>Q531*H531</f>
        <v>0</v>
      </c>
      <c r="S531" s="136">
        <v>0</v>
      </c>
      <c r="T531" s="137">
        <f>S531*H531</f>
        <v>0</v>
      </c>
      <c r="AR531" s="138" t="s">
        <v>124</v>
      </c>
      <c r="AT531" s="138" t="s">
        <v>120</v>
      </c>
      <c r="AU531" s="138" t="s">
        <v>77</v>
      </c>
      <c r="AY531" s="13" t="s">
        <v>119</v>
      </c>
      <c r="BE531" s="139">
        <f>IF(N531="základná",J531,0)</f>
        <v>0</v>
      </c>
      <c r="BF531" s="139">
        <f>IF(N531="znížená",J531,0)</f>
        <v>0</v>
      </c>
      <c r="BG531" s="139">
        <f>IF(N531="zákl. prenesená",J531,0)</f>
        <v>0</v>
      </c>
      <c r="BH531" s="139">
        <f>IF(N531="zníž. prenesená",J531,0)</f>
        <v>0</v>
      </c>
      <c r="BI531" s="139">
        <f>IF(N531="nulová",J531,0)</f>
        <v>0</v>
      </c>
      <c r="BJ531" s="13" t="s">
        <v>125</v>
      </c>
      <c r="BK531" s="139">
        <f>ROUND(I531*H531,2)</f>
        <v>0</v>
      </c>
      <c r="BL531" s="13" t="s">
        <v>126</v>
      </c>
      <c r="BM531" s="138" t="s">
        <v>1155</v>
      </c>
    </row>
    <row r="532" spans="2:65" s="1" customFormat="1" ht="29.25">
      <c r="B532" s="25"/>
      <c r="D532" s="140" t="s">
        <v>128</v>
      </c>
      <c r="F532" s="141" t="s">
        <v>1156</v>
      </c>
      <c r="L532" s="25"/>
      <c r="M532" s="142"/>
      <c r="T532" s="52"/>
      <c r="AT532" s="13" t="s">
        <v>128</v>
      </c>
      <c r="AU532" s="13" t="s">
        <v>77</v>
      </c>
    </row>
    <row r="533" spans="2:65" s="1" customFormat="1" ht="16.5" customHeight="1">
      <c r="B533" s="125"/>
      <c r="C533" s="126" t="s">
        <v>1157</v>
      </c>
      <c r="D533" s="126" t="s">
        <v>120</v>
      </c>
      <c r="E533" s="127" t="s">
        <v>1158</v>
      </c>
      <c r="F533" s="128" t="s">
        <v>1159</v>
      </c>
      <c r="G533" s="129" t="s">
        <v>123</v>
      </c>
      <c r="H533" s="130">
        <v>2</v>
      </c>
      <c r="I533" s="131"/>
      <c r="J533" s="131">
        <f>ROUND(I533*H533,2)</f>
        <v>0</v>
      </c>
      <c r="K533" s="132"/>
      <c r="L533" s="133"/>
      <c r="M533" s="134" t="s">
        <v>1</v>
      </c>
      <c r="N533" s="135" t="s">
        <v>35</v>
      </c>
      <c r="O533" s="136">
        <v>0</v>
      </c>
      <c r="P533" s="136">
        <f>O533*H533</f>
        <v>0</v>
      </c>
      <c r="Q533" s="136">
        <v>0</v>
      </c>
      <c r="R533" s="136">
        <f>Q533*H533</f>
        <v>0</v>
      </c>
      <c r="S533" s="136">
        <v>0</v>
      </c>
      <c r="T533" s="137">
        <f>S533*H533</f>
        <v>0</v>
      </c>
      <c r="AR533" s="138" t="s">
        <v>124</v>
      </c>
      <c r="AT533" s="138" t="s">
        <v>120</v>
      </c>
      <c r="AU533" s="138" t="s">
        <v>77</v>
      </c>
      <c r="AY533" s="13" t="s">
        <v>119</v>
      </c>
      <c r="BE533" s="139">
        <f>IF(N533="základná",J533,0)</f>
        <v>0</v>
      </c>
      <c r="BF533" s="139">
        <f>IF(N533="znížená",J533,0)</f>
        <v>0</v>
      </c>
      <c r="BG533" s="139">
        <f>IF(N533="zákl. prenesená",J533,0)</f>
        <v>0</v>
      </c>
      <c r="BH533" s="139">
        <f>IF(N533="zníž. prenesená",J533,0)</f>
        <v>0</v>
      </c>
      <c r="BI533" s="139">
        <f>IF(N533="nulová",J533,0)</f>
        <v>0</v>
      </c>
      <c r="BJ533" s="13" t="s">
        <v>125</v>
      </c>
      <c r="BK533" s="139">
        <f>ROUND(I533*H533,2)</f>
        <v>0</v>
      </c>
      <c r="BL533" s="13" t="s">
        <v>126</v>
      </c>
      <c r="BM533" s="138" t="s">
        <v>1160</v>
      </c>
    </row>
    <row r="534" spans="2:65" s="1" customFormat="1" ht="19.5">
      <c r="B534" s="25"/>
      <c r="D534" s="140" t="s">
        <v>128</v>
      </c>
      <c r="F534" s="141" t="s">
        <v>1161</v>
      </c>
      <c r="L534" s="25"/>
      <c r="M534" s="142"/>
      <c r="T534" s="52"/>
      <c r="AT534" s="13" t="s">
        <v>128</v>
      </c>
      <c r="AU534" s="13" t="s">
        <v>77</v>
      </c>
    </row>
    <row r="535" spans="2:65" s="1" customFormat="1" ht="16.5" customHeight="1">
      <c r="B535" s="125"/>
      <c r="C535" s="126" t="s">
        <v>1162</v>
      </c>
      <c r="D535" s="126" t="s">
        <v>120</v>
      </c>
      <c r="E535" s="127" t="s">
        <v>1163</v>
      </c>
      <c r="F535" s="128" t="s">
        <v>1164</v>
      </c>
      <c r="G535" s="129" t="s">
        <v>123</v>
      </c>
      <c r="H535" s="130">
        <v>2</v>
      </c>
      <c r="I535" s="131"/>
      <c r="J535" s="131">
        <f>ROUND(I535*H535,2)</f>
        <v>0</v>
      </c>
      <c r="K535" s="132"/>
      <c r="L535" s="133"/>
      <c r="M535" s="134" t="s">
        <v>1</v>
      </c>
      <c r="N535" s="135" t="s">
        <v>35</v>
      </c>
      <c r="O535" s="136">
        <v>0</v>
      </c>
      <c r="P535" s="136">
        <f>O535*H535</f>
        <v>0</v>
      </c>
      <c r="Q535" s="136">
        <v>0</v>
      </c>
      <c r="R535" s="136">
        <f>Q535*H535</f>
        <v>0</v>
      </c>
      <c r="S535" s="136">
        <v>0</v>
      </c>
      <c r="T535" s="137">
        <f>S535*H535</f>
        <v>0</v>
      </c>
      <c r="AR535" s="138" t="s">
        <v>124</v>
      </c>
      <c r="AT535" s="138" t="s">
        <v>120</v>
      </c>
      <c r="AU535" s="138" t="s">
        <v>77</v>
      </c>
      <c r="AY535" s="13" t="s">
        <v>119</v>
      </c>
      <c r="BE535" s="139">
        <f>IF(N535="základná",J535,0)</f>
        <v>0</v>
      </c>
      <c r="BF535" s="139">
        <f>IF(N535="znížená",J535,0)</f>
        <v>0</v>
      </c>
      <c r="BG535" s="139">
        <f>IF(N535="zákl. prenesená",J535,0)</f>
        <v>0</v>
      </c>
      <c r="BH535" s="139">
        <f>IF(N535="zníž. prenesená",J535,0)</f>
        <v>0</v>
      </c>
      <c r="BI535" s="139">
        <f>IF(N535="nulová",J535,0)</f>
        <v>0</v>
      </c>
      <c r="BJ535" s="13" t="s">
        <v>125</v>
      </c>
      <c r="BK535" s="139">
        <f>ROUND(I535*H535,2)</f>
        <v>0</v>
      </c>
      <c r="BL535" s="13" t="s">
        <v>126</v>
      </c>
      <c r="BM535" s="138" t="s">
        <v>1165</v>
      </c>
    </row>
    <row r="536" spans="2:65" s="1" customFormat="1" ht="19.5">
      <c r="B536" s="25"/>
      <c r="D536" s="140" t="s">
        <v>128</v>
      </c>
      <c r="F536" s="141" t="s">
        <v>1166</v>
      </c>
      <c r="L536" s="25"/>
      <c r="M536" s="142"/>
      <c r="T536" s="52"/>
      <c r="AT536" s="13" t="s">
        <v>128</v>
      </c>
      <c r="AU536" s="13" t="s">
        <v>77</v>
      </c>
    </row>
    <row r="537" spans="2:65" s="1" customFormat="1" ht="16.5" customHeight="1">
      <c r="B537" s="125"/>
      <c r="C537" s="126" t="s">
        <v>1167</v>
      </c>
      <c r="D537" s="126" t="s">
        <v>120</v>
      </c>
      <c r="E537" s="127" t="s">
        <v>1168</v>
      </c>
      <c r="F537" s="128" t="s">
        <v>1169</v>
      </c>
      <c r="G537" s="129" t="s">
        <v>123</v>
      </c>
      <c r="H537" s="130">
        <v>2</v>
      </c>
      <c r="I537" s="131"/>
      <c r="J537" s="131">
        <f>ROUND(I537*H537,2)</f>
        <v>0</v>
      </c>
      <c r="K537" s="132"/>
      <c r="L537" s="133"/>
      <c r="M537" s="134" t="s">
        <v>1</v>
      </c>
      <c r="N537" s="135" t="s">
        <v>35</v>
      </c>
      <c r="O537" s="136">
        <v>0</v>
      </c>
      <c r="P537" s="136">
        <f>O537*H537</f>
        <v>0</v>
      </c>
      <c r="Q537" s="136">
        <v>0</v>
      </c>
      <c r="R537" s="136">
        <f>Q537*H537</f>
        <v>0</v>
      </c>
      <c r="S537" s="136">
        <v>0</v>
      </c>
      <c r="T537" s="137">
        <f>S537*H537</f>
        <v>0</v>
      </c>
      <c r="AR537" s="138" t="s">
        <v>124</v>
      </c>
      <c r="AT537" s="138" t="s">
        <v>120</v>
      </c>
      <c r="AU537" s="138" t="s">
        <v>77</v>
      </c>
      <c r="AY537" s="13" t="s">
        <v>119</v>
      </c>
      <c r="BE537" s="139">
        <f>IF(N537="základná",J537,0)</f>
        <v>0</v>
      </c>
      <c r="BF537" s="139">
        <f>IF(N537="znížená",J537,0)</f>
        <v>0</v>
      </c>
      <c r="BG537" s="139">
        <f>IF(N537="zákl. prenesená",J537,0)</f>
        <v>0</v>
      </c>
      <c r="BH537" s="139">
        <f>IF(N537="zníž. prenesená",J537,0)</f>
        <v>0</v>
      </c>
      <c r="BI537" s="139">
        <f>IF(N537="nulová",J537,0)</f>
        <v>0</v>
      </c>
      <c r="BJ537" s="13" t="s">
        <v>125</v>
      </c>
      <c r="BK537" s="139">
        <f>ROUND(I537*H537,2)</f>
        <v>0</v>
      </c>
      <c r="BL537" s="13" t="s">
        <v>126</v>
      </c>
      <c r="BM537" s="138" t="s">
        <v>1170</v>
      </c>
    </row>
    <row r="538" spans="2:65" s="1" customFormat="1" ht="19.5">
      <c r="B538" s="25"/>
      <c r="D538" s="140" t="s">
        <v>128</v>
      </c>
      <c r="F538" s="141" t="s">
        <v>1171</v>
      </c>
      <c r="L538" s="25"/>
      <c r="M538" s="142"/>
      <c r="T538" s="52"/>
      <c r="AT538" s="13" t="s">
        <v>128</v>
      </c>
      <c r="AU538" s="13" t="s">
        <v>77</v>
      </c>
    </row>
    <row r="539" spans="2:65" s="1" customFormat="1" ht="24.2" customHeight="1">
      <c r="B539" s="125"/>
      <c r="C539" s="126" t="s">
        <v>1172</v>
      </c>
      <c r="D539" s="126" t="s">
        <v>120</v>
      </c>
      <c r="E539" s="127" t="s">
        <v>1173</v>
      </c>
      <c r="F539" s="128" t="s">
        <v>1174</v>
      </c>
      <c r="G539" s="129" t="s">
        <v>123</v>
      </c>
      <c r="H539" s="130">
        <v>30</v>
      </c>
      <c r="I539" s="131"/>
      <c r="J539" s="131">
        <f>ROUND(I539*H539,2)</f>
        <v>0</v>
      </c>
      <c r="K539" s="132"/>
      <c r="L539" s="133"/>
      <c r="M539" s="134" t="s">
        <v>1</v>
      </c>
      <c r="N539" s="135" t="s">
        <v>35</v>
      </c>
      <c r="O539" s="136">
        <v>0</v>
      </c>
      <c r="P539" s="136">
        <f>O539*H539</f>
        <v>0</v>
      </c>
      <c r="Q539" s="136">
        <v>0</v>
      </c>
      <c r="R539" s="136">
        <f>Q539*H539</f>
        <v>0</v>
      </c>
      <c r="S539" s="136">
        <v>0</v>
      </c>
      <c r="T539" s="137">
        <f>S539*H539</f>
        <v>0</v>
      </c>
      <c r="AR539" s="138" t="s">
        <v>124</v>
      </c>
      <c r="AT539" s="138" t="s">
        <v>120</v>
      </c>
      <c r="AU539" s="138" t="s">
        <v>77</v>
      </c>
      <c r="AY539" s="13" t="s">
        <v>119</v>
      </c>
      <c r="BE539" s="139">
        <f>IF(N539="základná",J539,0)</f>
        <v>0</v>
      </c>
      <c r="BF539" s="139">
        <f>IF(N539="znížená",J539,0)</f>
        <v>0</v>
      </c>
      <c r="BG539" s="139">
        <f>IF(N539="zákl. prenesená",J539,0)</f>
        <v>0</v>
      </c>
      <c r="BH539" s="139">
        <f>IF(N539="zníž. prenesená",J539,0)</f>
        <v>0</v>
      </c>
      <c r="BI539" s="139">
        <f>IF(N539="nulová",J539,0)</f>
        <v>0</v>
      </c>
      <c r="BJ539" s="13" t="s">
        <v>125</v>
      </c>
      <c r="BK539" s="139">
        <f>ROUND(I539*H539,2)</f>
        <v>0</v>
      </c>
      <c r="BL539" s="13" t="s">
        <v>126</v>
      </c>
      <c r="BM539" s="138" t="s">
        <v>1175</v>
      </c>
    </row>
    <row r="540" spans="2:65" s="1" customFormat="1" ht="19.5">
      <c r="B540" s="25"/>
      <c r="D540" s="140" t="s">
        <v>128</v>
      </c>
      <c r="F540" s="141" t="s">
        <v>1176</v>
      </c>
      <c r="L540" s="25"/>
      <c r="M540" s="142"/>
      <c r="T540" s="52"/>
      <c r="AT540" s="13" t="s">
        <v>128</v>
      </c>
      <c r="AU540" s="13" t="s">
        <v>77</v>
      </c>
    </row>
    <row r="541" spans="2:65" s="11" customFormat="1" ht="22.9" customHeight="1">
      <c r="B541" s="116"/>
      <c r="D541" s="117" t="s">
        <v>68</v>
      </c>
      <c r="E541" s="143" t="s">
        <v>1177</v>
      </c>
      <c r="F541" s="143" t="s">
        <v>1178</v>
      </c>
      <c r="J541" s="144">
        <f>BK541</f>
        <v>0</v>
      </c>
      <c r="L541" s="116"/>
      <c r="M541" s="120"/>
      <c r="P541" s="121">
        <f>SUM(P542:P549)</f>
        <v>55.11</v>
      </c>
      <c r="R541" s="121">
        <f>SUM(R542:R549)</f>
        <v>0</v>
      </c>
      <c r="T541" s="122">
        <f>SUM(T542:T549)</f>
        <v>0</v>
      </c>
      <c r="AR541" s="117" t="s">
        <v>134</v>
      </c>
      <c r="AT541" s="123" t="s">
        <v>68</v>
      </c>
      <c r="AU541" s="123" t="s">
        <v>77</v>
      </c>
      <c r="AY541" s="117" t="s">
        <v>119</v>
      </c>
      <c r="BK541" s="124">
        <f>SUM(BK542:BK549)</f>
        <v>0</v>
      </c>
    </row>
    <row r="542" spans="2:65" s="1" customFormat="1" ht="33" customHeight="1">
      <c r="B542" s="125"/>
      <c r="C542" s="145" t="s">
        <v>1179</v>
      </c>
      <c r="D542" s="145" t="s">
        <v>795</v>
      </c>
      <c r="E542" s="146" t="s">
        <v>1180</v>
      </c>
      <c r="F542" s="147" t="s">
        <v>1181</v>
      </c>
      <c r="G542" s="148" t="s">
        <v>123</v>
      </c>
      <c r="H542" s="149">
        <v>6</v>
      </c>
      <c r="I542" s="150"/>
      <c r="J542" s="150">
        <f t="shared" ref="J542:J549" si="30">ROUND(I542*H542,2)</f>
        <v>0</v>
      </c>
      <c r="K542" s="151"/>
      <c r="L542" s="25"/>
      <c r="M542" s="152" t="s">
        <v>1</v>
      </c>
      <c r="N542" s="153" t="s">
        <v>35</v>
      </c>
      <c r="O542" s="136">
        <v>0.47599999999999998</v>
      </c>
      <c r="P542" s="136">
        <f t="shared" ref="P542:P549" si="31">O542*H542</f>
        <v>2.8559999999999999</v>
      </c>
      <c r="Q542" s="136">
        <v>0</v>
      </c>
      <c r="R542" s="136">
        <f t="shared" ref="R542:R549" si="32">Q542*H542</f>
        <v>0</v>
      </c>
      <c r="S542" s="136">
        <v>0</v>
      </c>
      <c r="T542" s="137">
        <f t="shared" ref="T542:T549" si="33">S542*H542</f>
        <v>0</v>
      </c>
      <c r="AR542" s="138" t="s">
        <v>427</v>
      </c>
      <c r="AT542" s="138" t="s">
        <v>795</v>
      </c>
      <c r="AU542" s="138" t="s">
        <v>125</v>
      </c>
      <c r="AY542" s="13" t="s">
        <v>119</v>
      </c>
      <c r="BE542" s="139">
        <f t="shared" ref="BE542:BE549" si="34">IF(N542="základná",J542,0)</f>
        <v>0</v>
      </c>
      <c r="BF542" s="139">
        <f t="shared" ref="BF542:BF549" si="35">IF(N542="znížená",J542,0)</f>
        <v>0</v>
      </c>
      <c r="BG542" s="139">
        <f t="shared" ref="BG542:BG549" si="36">IF(N542="zákl. prenesená",J542,0)</f>
        <v>0</v>
      </c>
      <c r="BH542" s="139">
        <f t="shared" ref="BH542:BH549" si="37">IF(N542="zníž. prenesená",J542,0)</f>
        <v>0</v>
      </c>
      <c r="BI542" s="139">
        <f t="shared" ref="BI542:BI549" si="38">IF(N542="nulová",J542,0)</f>
        <v>0</v>
      </c>
      <c r="BJ542" s="13" t="s">
        <v>125</v>
      </c>
      <c r="BK542" s="139">
        <f t="shared" ref="BK542:BK549" si="39">ROUND(I542*H542,2)</f>
        <v>0</v>
      </c>
      <c r="BL542" s="13" t="s">
        <v>427</v>
      </c>
      <c r="BM542" s="138" t="s">
        <v>1182</v>
      </c>
    </row>
    <row r="543" spans="2:65" s="1" customFormat="1" ht="24.2" customHeight="1">
      <c r="B543" s="125"/>
      <c r="C543" s="145" t="s">
        <v>1183</v>
      </c>
      <c r="D543" s="145" t="s">
        <v>795</v>
      </c>
      <c r="E543" s="146" t="s">
        <v>1184</v>
      </c>
      <c r="F543" s="147" t="s">
        <v>1185</v>
      </c>
      <c r="G543" s="148" t="s">
        <v>123</v>
      </c>
      <c r="H543" s="149">
        <v>30</v>
      </c>
      <c r="I543" s="150"/>
      <c r="J543" s="150">
        <f t="shared" si="30"/>
        <v>0</v>
      </c>
      <c r="K543" s="151"/>
      <c r="L543" s="25"/>
      <c r="M543" s="152" t="s">
        <v>1</v>
      </c>
      <c r="N543" s="153" t="s">
        <v>35</v>
      </c>
      <c r="O543" s="136">
        <v>0.437</v>
      </c>
      <c r="P543" s="136">
        <f t="shared" si="31"/>
        <v>13.11</v>
      </c>
      <c r="Q543" s="136">
        <v>0</v>
      </c>
      <c r="R543" s="136">
        <f t="shared" si="32"/>
        <v>0</v>
      </c>
      <c r="S543" s="136">
        <v>0</v>
      </c>
      <c r="T543" s="137">
        <f t="shared" si="33"/>
        <v>0</v>
      </c>
      <c r="AR543" s="138" t="s">
        <v>427</v>
      </c>
      <c r="AT543" s="138" t="s">
        <v>795</v>
      </c>
      <c r="AU543" s="138" t="s">
        <v>125</v>
      </c>
      <c r="AY543" s="13" t="s">
        <v>119</v>
      </c>
      <c r="BE543" s="139">
        <f t="shared" si="34"/>
        <v>0</v>
      </c>
      <c r="BF543" s="139">
        <f t="shared" si="35"/>
        <v>0</v>
      </c>
      <c r="BG543" s="139">
        <f t="shared" si="36"/>
        <v>0</v>
      </c>
      <c r="BH543" s="139">
        <f t="shared" si="37"/>
        <v>0</v>
      </c>
      <c r="BI543" s="139">
        <f t="shared" si="38"/>
        <v>0</v>
      </c>
      <c r="BJ543" s="13" t="s">
        <v>125</v>
      </c>
      <c r="BK543" s="139">
        <f t="shared" si="39"/>
        <v>0</v>
      </c>
      <c r="BL543" s="13" t="s">
        <v>427</v>
      </c>
      <c r="BM543" s="138" t="s">
        <v>1186</v>
      </c>
    </row>
    <row r="544" spans="2:65" s="1" customFormat="1" ht="37.9" customHeight="1">
      <c r="B544" s="125"/>
      <c r="C544" s="145" t="s">
        <v>1187</v>
      </c>
      <c r="D544" s="145" t="s">
        <v>795</v>
      </c>
      <c r="E544" s="146" t="s">
        <v>1188</v>
      </c>
      <c r="F544" s="147" t="s">
        <v>1189</v>
      </c>
      <c r="G544" s="148" t="s">
        <v>123</v>
      </c>
      <c r="H544" s="149">
        <v>6</v>
      </c>
      <c r="I544" s="150"/>
      <c r="J544" s="150">
        <f t="shared" si="30"/>
        <v>0</v>
      </c>
      <c r="K544" s="151"/>
      <c r="L544" s="25"/>
      <c r="M544" s="152" t="s">
        <v>1</v>
      </c>
      <c r="N544" s="153" t="s">
        <v>35</v>
      </c>
      <c r="O544" s="136">
        <v>0.39800000000000002</v>
      </c>
      <c r="P544" s="136">
        <f t="shared" si="31"/>
        <v>2.3879999999999999</v>
      </c>
      <c r="Q544" s="136">
        <v>0</v>
      </c>
      <c r="R544" s="136">
        <f t="shared" si="32"/>
        <v>0</v>
      </c>
      <c r="S544" s="136">
        <v>0</v>
      </c>
      <c r="T544" s="137">
        <f t="shared" si="33"/>
        <v>0</v>
      </c>
      <c r="AR544" s="138" t="s">
        <v>427</v>
      </c>
      <c r="AT544" s="138" t="s">
        <v>795</v>
      </c>
      <c r="AU544" s="138" t="s">
        <v>125</v>
      </c>
      <c r="AY544" s="13" t="s">
        <v>119</v>
      </c>
      <c r="BE544" s="139">
        <f t="shared" si="34"/>
        <v>0</v>
      </c>
      <c r="BF544" s="139">
        <f t="shared" si="35"/>
        <v>0</v>
      </c>
      <c r="BG544" s="139">
        <f t="shared" si="36"/>
        <v>0</v>
      </c>
      <c r="BH544" s="139">
        <f t="shared" si="37"/>
        <v>0</v>
      </c>
      <c r="BI544" s="139">
        <f t="shared" si="38"/>
        <v>0</v>
      </c>
      <c r="BJ544" s="13" t="s">
        <v>125</v>
      </c>
      <c r="BK544" s="139">
        <f t="shared" si="39"/>
        <v>0</v>
      </c>
      <c r="BL544" s="13" t="s">
        <v>427</v>
      </c>
      <c r="BM544" s="138" t="s">
        <v>1190</v>
      </c>
    </row>
    <row r="545" spans="2:65" s="1" customFormat="1" ht="37.9" customHeight="1">
      <c r="B545" s="125"/>
      <c r="C545" s="145" t="s">
        <v>1191</v>
      </c>
      <c r="D545" s="145" t="s">
        <v>795</v>
      </c>
      <c r="E545" s="146" t="s">
        <v>1192</v>
      </c>
      <c r="F545" s="147" t="s">
        <v>1193</v>
      </c>
      <c r="G545" s="148" t="s">
        <v>123</v>
      </c>
      <c r="H545" s="149">
        <v>6</v>
      </c>
      <c r="I545" s="150"/>
      <c r="J545" s="150">
        <f t="shared" si="30"/>
        <v>0</v>
      </c>
      <c r="K545" s="151"/>
      <c r="L545" s="25"/>
      <c r="M545" s="152" t="s">
        <v>1</v>
      </c>
      <c r="N545" s="153" t="s">
        <v>35</v>
      </c>
      <c r="O545" s="136">
        <v>0.42599999999999999</v>
      </c>
      <c r="P545" s="136">
        <f t="shared" si="31"/>
        <v>2.556</v>
      </c>
      <c r="Q545" s="136">
        <v>0</v>
      </c>
      <c r="R545" s="136">
        <f t="shared" si="32"/>
        <v>0</v>
      </c>
      <c r="S545" s="136">
        <v>0</v>
      </c>
      <c r="T545" s="137">
        <f t="shared" si="33"/>
        <v>0</v>
      </c>
      <c r="AR545" s="138" t="s">
        <v>427</v>
      </c>
      <c r="AT545" s="138" t="s">
        <v>795</v>
      </c>
      <c r="AU545" s="138" t="s">
        <v>125</v>
      </c>
      <c r="AY545" s="13" t="s">
        <v>119</v>
      </c>
      <c r="BE545" s="139">
        <f t="shared" si="34"/>
        <v>0</v>
      </c>
      <c r="BF545" s="139">
        <f t="shared" si="35"/>
        <v>0</v>
      </c>
      <c r="BG545" s="139">
        <f t="shared" si="36"/>
        <v>0</v>
      </c>
      <c r="BH545" s="139">
        <f t="shared" si="37"/>
        <v>0</v>
      </c>
      <c r="BI545" s="139">
        <f t="shared" si="38"/>
        <v>0</v>
      </c>
      <c r="BJ545" s="13" t="s">
        <v>125</v>
      </c>
      <c r="BK545" s="139">
        <f t="shared" si="39"/>
        <v>0</v>
      </c>
      <c r="BL545" s="13" t="s">
        <v>427</v>
      </c>
      <c r="BM545" s="138" t="s">
        <v>1194</v>
      </c>
    </row>
    <row r="546" spans="2:65" s="1" customFormat="1" ht="16.5" customHeight="1">
      <c r="B546" s="125"/>
      <c r="C546" s="145" t="s">
        <v>1195</v>
      </c>
      <c r="D546" s="145" t="s">
        <v>795</v>
      </c>
      <c r="E546" s="146" t="s">
        <v>1196</v>
      </c>
      <c r="F546" s="147" t="s">
        <v>1197</v>
      </c>
      <c r="G546" s="148" t="s">
        <v>123</v>
      </c>
      <c r="H546" s="149">
        <v>8</v>
      </c>
      <c r="I546" s="150"/>
      <c r="J546" s="150">
        <f t="shared" si="30"/>
        <v>0</v>
      </c>
      <c r="K546" s="151"/>
      <c r="L546" s="25"/>
      <c r="M546" s="152" t="s">
        <v>1</v>
      </c>
      <c r="N546" s="153" t="s">
        <v>35</v>
      </c>
      <c r="O546" s="136">
        <v>0.77</v>
      </c>
      <c r="P546" s="136">
        <f t="shared" si="31"/>
        <v>6.16</v>
      </c>
      <c r="Q546" s="136">
        <v>0</v>
      </c>
      <c r="R546" s="136">
        <f t="shared" si="32"/>
        <v>0</v>
      </c>
      <c r="S546" s="136">
        <v>0</v>
      </c>
      <c r="T546" s="137">
        <f t="shared" si="33"/>
        <v>0</v>
      </c>
      <c r="AR546" s="138" t="s">
        <v>427</v>
      </c>
      <c r="AT546" s="138" t="s">
        <v>795</v>
      </c>
      <c r="AU546" s="138" t="s">
        <v>125</v>
      </c>
      <c r="AY546" s="13" t="s">
        <v>119</v>
      </c>
      <c r="BE546" s="139">
        <f t="shared" si="34"/>
        <v>0</v>
      </c>
      <c r="BF546" s="139">
        <f t="shared" si="35"/>
        <v>0</v>
      </c>
      <c r="BG546" s="139">
        <f t="shared" si="36"/>
        <v>0</v>
      </c>
      <c r="BH546" s="139">
        <f t="shared" si="37"/>
        <v>0</v>
      </c>
      <c r="BI546" s="139">
        <f t="shared" si="38"/>
        <v>0</v>
      </c>
      <c r="BJ546" s="13" t="s">
        <v>125</v>
      </c>
      <c r="BK546" s="139">
        <f t="shared" si="39"/>
        <v>0</v>
      </c>
      <c r="BL546" s="13" t="s">
        <v>427</v>
      </c>
      <c r="BM546" s="138" t="s">
        <v>1198</v>
      </c>
    </row>
    <row r="547" spans="2:65" s="1" customFormat="1" ht="21.75" customHeight="1">
      <c r="B547" s="125"/>
      <c r="C547" s="145" t="s">
        <v>1199</v>
      </c>
      <c r="D547" s="145" t="s">
        <v>795</v>
      </c>
      <c r="E547" s="146" t="s">
        <v>1200</v>
      </c>
      <c r="F547" s="147" t="s">
        <v>1201</v>
      </c>
      <c r="G547" s="148" t="s">
        <v>123</v>
      </c>
      <c r="H547" s="149">
        <v>50</v>
      </c>
      <c r="I547" s="150"/>
      <c r="J547" s="150">
        <f t="shared" si="30"/>
        <v>0</v>
      </c>
      <c r="K547" s="151"/>
      <c r="L547" s="25"/>
      <c r="M547" s="152" t="s">
        <v>1</v>
      </c>
      <c r="N547" s="153" t="s">
        <v>35</v>
      </c>
      <c r="O547" s="136">
        <v>0.20699999999999999</v>
      </c>
      <c r="P547" s="136">
        <f t="shared" si="31"/>
        <v>10.35</v>
      </c>
      <c r="Q547" s="136">
        <v>0</v>
      </c>
      <c r="R547" s="136">
        <f t="shared" si="32"/>
        <v>0</v>
      </c>
      <c r="S547" s="136">
        <v>0</v>
      </c>
      <c r="T547" s="137">
        <f t="shared" si="33"/>
        <v>0</v>
      </c>
      <c r="AR547" s="138" t="s">
        <v>427</v>
      </c>
      <c r="AT547" s="138" t="s">
        <v>795</v>
      </c>
      <c r="AU547" s="138" t="s">
        <v>125</v>
      </c>
      <c r="AY547" s="13" t="s">
        <v>119</v>
      </c>
      <c r="BE547" s="139">
        <f t="shared" si="34"/>
        <v>0</v>
      </c>
      <c r="BF547" s="139">
        <f t="shared" si="35"/>
        <v>0</v>
      </c>
      <c r="BG547" s="139">
        <f t="shared" si="36"/>
        <v>0</v>
      </c>
      <c r="BH547" s="139">
        <f t="shared" si="37"/>
        <v>0</v>
      </c>
      <c r="BI547" s="139">
        <f t="shared" si="38"/>
        <v>0</v>
      </c>
      <c r="BJ547" s="13" t="s">
        <v>125</v>
      </c>
      <c r="BK547" s="139">
        <f t="shared" si="39"/>
        <v>0</v>
      </c>
      <c r="BL547" s="13" t="s">
        <v>427</v>
      </c>
      <c r="BM547" s="138" t="s">
        <v>1202</v>
      </c>
    </row>
    <row r="548" spans="2:65" s="1" customFormat="1" ht="24.2" customHeight="1">
      <c r="B548" s="125"/>
      <c r="C548" s="145" t="s">
        <v>1203</v>
      </c>
      <c r="D548" s="145" t="s">
        <v>795</v>
      </c>
      <c r="E548" s="146" t="s">
        <v>1204</v>
      </c>
      <c r="F548" s="147" t="s">
        <v>1205</v>
      </c>
      <c r="G548" s="148" t="s">
        <v>123</v>
      </c>
      <c r="H548" s="149">
        <v>10</v>
      </c>
      <c r="I548" s="150"/>
      <c r="J548" s="150">
        <f t="shared" si="30"/>
        <v>0</v>
      </c>
      <c r="K548" s="151"/>
      <c r="L548" s="25"/>
      <c r="M548" s="152" t="s">
        <v>1</v>
      </c>
      <c r="N548" s="153" t="s">
        <v>35</v>
      </c>
      <c r="O548" s="136">
        <v>0.32900000000000001</v>
      </c>
      <c r="P548" s="136">
        <f t="shared" si="31"/>
        <v>3.29</v>
      </c>
      <c r="Q548" s="136">
        <v>0</v>
      </c>
      <c r="R548" s="136">
        <f t="shared" si="32"/>
        <v>0</v>
      </c>
      <c r="S548" s="136">
        <v>0</v>
      </c>
      <c r="T548" s="137">
        <f t="shared" si="33"/>
        <v>0</v>
      </c>
      <c r="AR548" s="138" t="s">
        <v>427</v>
      </c>
      <c r="AT548" s="138" t="s">
        <v>795</v>
      </c>
      <c r="AU548" s="138" t="s">
        <v>125</v>
      </c>
      <c r="AY548" s="13" t="s">
        <v>119</v>
      </c>
      <c r="BE548" s="139">
        <f t="shared" si="34"/>
        <v>0</v>
      </c>
      <c r="BF548" s="139">
        <f t="shared" si="35"/>
        <v>0</v>
      </c>
      <c r="BG548" s="139">
        <f t="shared" si="36"/>
        <v>0</v>
      </c>
      <c r="BH548" s="139">
        <f t="shared" si="37"/>
        <v>0</v>
      </c>
      <c r="BI548" s="139">
        <f t="shared" si="38"/>
        <v>0</v>
      </c>
      <c r="BJ548" s="13" t="s">
        <v>125</v>
      </c>
      <c r="BK548" s="139">
        <f t="shared" si="39"/>
        <v>0</v>
      </c>
      <c r="BL548" s="13" t="s">
        <v>427</v>
      </c>
      <c r="BM548" s="138" t="s">
        <v>1206</v>
      </c>
    </row>
    <row r="549" spans="2:65" s="1" customFormat="1" ht="24.2" customHeight="1">
      <c r="B549" s="125"/>
      <c r="C549" s="145" t="s">
        <v>1207</v>
      </c>
      <c r="D549" s="145" t="s">
        <v>795</v>
      </c>
      <c r="E549" s="146" t="s">
        <v>1087</v>
      </c>
      <c r="F549" s="147" t="s">
        <v>1088</v>
      </c>
      <c r="G549" s="148" t="s">
        <v>123</v>
      </c>
      <c r="H549" s="149">
        <v>90</v>
      </c>
      <c r="I549" s="150"/>
      <c r="J549" s="150">
        <f t="shared" si="30"/>
        <v>0</v>
      </c>
      <c r="K549" s="151"/>
      <c r="L549" s="25"/>
      <c r="M549" s="152" t="s">
        <v>1</v>
      </c>
      <c r="N549" s="153" t="s">
        <v>35</v>
      </c>
      <c r="O549" s="136">
        <v>0.16</v>
      </c>
      <c r="P549" s="136">
        <f t="shared" si="31"/>
        <v>14.4</v>
      </c>
      <c r="Q549" s="136">
        <v>0</v>
      </c>
      <c r="R549" s="136">
        <f t="shared" si="32"/>
        <v>0</v>
      </c>
      <c r="S549" s="136">
        <v>0</v>
      </c>
      <c r="T549" s="137">
        <f t="shared" si="33"/>
        <v>0</v>
      </c>
      <c r="AR549" s="138" t="s">
        <v>427</v>
      </c>
      <c r="AT549" s="138" t="s">
        <v>795</v>
      </c>
      <c r="AU549" s="138" t="s">
        <v>125</v>
      </c>
      <c r="AY549" s="13" t="s">
        <v>119</v>
      </c>
      <c r="BE549" s="139">
        <f t="shared" si="34"/>
        <v>0</v>
      </c>
      <c r="BF549" s="139">
        <f t="shared" si="35"/>
        <v>0</v>
      </c>
      <c r="BG549" s="139">
        <f t="shared" si="36"/>
        <v>0</v>
      </c>
      <c r="BH549" s="139">
        <f t="shared" si="37"/>
        <v>0</v>
      </c>
      <c r="BI549" s="139">
        <f t="shared" si="38"/>
        <v>0</v>
      </c>
      <c r="BJ549" s="13" t="s">
        <v>125</v>
      </c>
      <c r="BK549" s="139">
        <f t="shared" si="39"/>
        <v>0</v>
      </c>
      <c r="BL549" s="13" t="s">
        <v>427</v>
      </c>
      <c r="BM549" s="138" t="s">
        <v>1208</v>
      </c>
    </row>
    <row r="550" spans="2:65" s="11" customFormat="1" ht="25.9" customHeight="1">
      <c r="B550" s="116"/>
      <c r="D550" s="117" t="s">
        <v>68</v>
      </c>
      <c r="E550" s="118" t="s">
        <v>1209</v>
      </c>
      <c r="F550" s="118" t="s">
        <v>1210</v>
      </c>
      <c r="J550" s="119">
        <f>BK550</f>
        <v>0</v>
      </c>
      <c r="L550" s="116"/>
      <c r="M550" s="120"/>
      <c r="P550" s="121">
        <f>P551+SUM(P552:P615)</f>
        <v>1871.125</v>
      </c>
      <c r="R550" s="121">
        <f>R551+SUM(R552:R615)</f>
        <v>2.4126999999999996</v>
      </c>
      <c r="T550" s="122">
        <f>T551+SUM(T552:T615)</f>
        <v>0</v>
      </c>
      <c r="AR550" s="117" t="s">
        <v>77</v>
      </c>
      <c r="AT550" s="123" t="s">
        <v>68</v>
      </c>
      <c r="AU550" s="123" t="s">
        <v>69</v>
      </c>
      <c r="AY550" s="117" t="s">
        <v>119</v>
      </c>
      <c r="BK550" s="124">
        <f>BK551+SUM(BK552:BK615)</f>
        <v>0</v>
      </c>
    </row>
    <row r="551" spans="2:65" s="1" customFormat="1" ht="24.2" customHeight="1">
      <c r="B551" s="125"/>
      <c r="C551" s="126" t="s">
        <v>1211</v>
      </c>
      <c r="D551" s="126" t="s">
        <v>120</v>
      </c>
      <c r="E551" s="127" t="s">
        <v>1212</v>
      </c>
      <c r="F551" s="128" t="s">
        <v>1213</v>
      </c>
      <c r="G551" s="129" t="s">
        <v>805</v>
      </c>
      <c r="H551" s="130">
        <v>250</v>
      </c>
      <c r="I551" s="131"/>
      <c r="J551" s="131">
        <f>ROUND(I551*H551,2)</f>
        <v>0</v>
      </c>
      <c r="K551" s="132"/>
      <c r="L551" s="133"/>
      <c r="M551" s="134" t="s">
        <v>1</v>
      </c>
      <c r="N551" s="135" t="s">
        <v>35</v>
      </c>
      <c r="O551" s="136">
        <v>0</v>
      </c>
      <c r="P551" s="136">
        <f>O551*H551</f>
        <v>0</v>
      </c>
      <c r="Q551" s="136">
        <v>1.9000000000000001E-4</v>
      </c>
      <c r="R551" s="136">
        <f>Q551*H551</f>
        <v>4.7500000000000001E-2</v>
      </c>
      <c r="S551" s="136">
        <v>0</v>
      </c>
      <c r="T551" s="137">
        <f>S551*H551</f>
        <v>0</v>
      </c>
      <c r="AR551" s="138" t="s">
        <v>702</v>
      </c>
      <c r="AT551" s="138" t="s">
        <v>120</v>
      </c>
      <c r="AU551" s="138" t="s">
        <v>77</v>
      </c>
      <c r="AY551" s="13" t="s">
        <v>119</v>
      </c>
      <c r="BE551" s="139">
        <f>IF(N551="základná",J551,0)</f>
        <v>0</v>
      </c>
      <c r="BF551" s="139">
        <f>IF(N551="znížená",J551,0)</f>
        <v>0</v>
      </c>
      <c r="BG551" s="139">
        <f>IF(N551="zákl. prenesená",J551,0)</f>
        <v>0</v>
      </c>
      <c r="BH551" s="139">
        <f>IF(N551="zníž. prenesená",J551,0)</f>
        <v>0</v>
      </c>
      <c r="BI551" s="139">
        <f>IF(N551="nulová",J551,0)</f>
        <v>0</v>
      </c>
      <c r="BJ551" s="13" t="s">
        <v>125</v>
      </c>
      <c r="BK551" s="139">
        <f>ROUND(I551*H551,2)</f>
        <v>0</v>
      </c>
      <c r="BL551" s="13" t="s">
        <v>702</v>
      </c>
      <c r="BM551" s="138" t="s">
        <v>1214</v>
      </c>
    </row>
    <row r="552" spans="2:65" s="1" customFormat="1" ht="16.5" customHeight="1">
      <c r="B552" s="125"/>
      <c r="C552" s="126" t="s">
        <v>1215</v>
      </c>
      <c r="D552" s="126" t="s">
        <v>120</v>
      </c>
      <c r="E552" s="127" t="s">
        <v>1216</v>
      </c>
      <c r="F552" s="128" t="s">
        <v>1217</v>
      </c>
      <c r="G552" s="129" t="s">
        <v>805</v>
      </c>
      <c r="H552" s="130">
        <v>150</v>
      </c>
      <c r="I552" s="131"/>
      <c r="J552" s="131">
        <f>ROUND(I552*H552,2)</f>
        <v>0</v>
      </c>
      <c r="K552" s="132"/>
      <c r="L552" s="133"/>
      <c r="M552" s="134" t="s">
        <v>1</v>
      </c>
      <c r="N552" s="135" t="s">
        <v>35</v>
      </c>
      <c r="O552" s="136">
        <v>0</v>
      </c>
      <c r="P552" s="136">
        <f>O552*H552</f>
        <v>0</v>
      </c>
      <c r="Q552" s="136">
        <v>1.9000000000000001E-4</v>
      </c>
      <c r="R552" s="136">
        <f>Q552*H552</f>
        <v>2.8500000000000001E-2</v>
      </c>
      <c r="S552" s="136">
        <v>0</v>
      </c>
      <c r="T552" s="137">
        <f>S552*H552</f>
        <v>0</v>
      </c>
      <c r="AR552" s="138" t="s">
        <v>702</v>
      </c>
      <c r="AT552" s="138" t="s">
        <v>120</v>
      </c>
      <c r="AU552" s="138" t="s">
        <v>77</v>
      </c>
      <c r="AY552" s="13" t="s">
        <v>119</v>
      </c>
      <c r="BE552" s="139">
        <f>IF(N552="základná",J552,0)</f>
        <v>0</v>
      </c>
      <c r="BF552" s="139">
        <f>IF(N552="znížená",J552,0)</f>
        <v>0</v>
      </c>
      <c r="BG552" s="139">
        <f>IF(N552="zákl. prenesená",J552,0)</f>
        <v>0</v>
      </c>
      <c r="BH552" s="139">
        <f>IF(N552="zníž. prenesená",J552,0)</f>
        <v>0</v>
      </c>
      <c r="BI552" s="139">
        <f>IF(N552="nulová",J552,0)</f>
        <v>0</v>
      </c>
      <c r="BJ552" s="13" t="s">
        <v>125</v>
      </c>
      <c r="BK552" s="139">
        <f>ROUND(I552*H552,2)</f>
        <v>0</v>
      </c>
      <c r="BL552" s="13" t="s">
        <v>702</v>
      </c>
      <c r="BM552" s="138" t="s">
        <v>1218</v>
      </c>
    </row>
    <row r="553" spans="2:65" s="1" customFormat="1" ht="16.5" customHeight="1">
      <c r="B553" s="125"/>
      <c r="C553" s="126" t="s">
        <v>1219</v>
      </c>
      <c r="D553" s="126" t="s">
        <v>120</v>
      </c>
      <c r="E553" s="127" t="s">
        <v>1220</v>
      </c>
      <c r="F553" s="128" t="s">
        <v>1221</v>
      </c>
      <c r="G553" s="129" t="s">
        <v>805</v>
      </c>
      <c r="H553" s="130">
        <v>100</v>
      </c>
      <c r="I553" s="131"/>
      <c r="J553" s="131">
        <f>ROUND(I553*H553,2)</f>
        <v>0</v>
      </c>
      <c r="K553" s="132"/>
      <c r="L553" s="133"/>
      <c r="M553" s="134" t="s">
        <v>1</v>
      </c>
      <c r="N553" s="135" t="s">
        <v>35</v>
      </c>
      <c r="O553" s="136">
        <v>0</v>
      </c>
      <c r="P553" s="136">
        <f>O553*H553</f>
        <v>0</v>
      </c>
      <c r="Q553" s="136">
        <v>0</v>
      </c>
      <c r="R553" s="136">
        <f>Q553*H553</f>
        <v>0</v>
      </c>
      <c r="S553" s="136">
        <v>0</v>
      </c>
      <c r="T553" s="137">
        <f>S553*H553</f>
        <v>0</v>
      </c>
      <c r="AR553" s="138" t="s">
        <v>702</v>
      </c>
      <c r="AT553" s="138" t="s">
        <v>120</v>
      </c>
      <c r="AU553" s="138" t="s">
        <v>77</v>
      </c>
      <c r="AY553" s="13" t="s">
        <v>119</v>
      </c>
      <c r="BE553" s="139">
        <f>IF(N553="základná",J553,0)</f>
        <v>0</v>
      </c>
      <c r="BF553" s="139">
        <f>IF(N553="znížená",J553,0)</f>
        <v>0</v>
      </c>
      <c r="BG553" s="139">
        <f>IF(N553="zákl. prenesená",J553,0)</f>
        <v>0</v>
      </c>
      <c r="BH553" s="139">
        <f>IF(N553="zníž. prenesená",J553,0)</f>
        <v>0</v>
      </c>
      <c r="BI553" s="139">
        <f>IF(N553="nulová",J553,0)</f>
        <v>0</v>
      </c>
      <c r="BJ553" s="13" t="s">
        <v>125</v>
      </c>
      <c r="BK553" s="139">
        <f>ROUND(I553*H553,2)</f>
        <v>0</v>
      </c>
      <c r="BL553" s="13" t="s">
        <v>702</v>
      </c>
      <c r="BM553" s="138" t="s">
        <v>1222</v>
      </c>
    </row>
    <row r="554" spans="2:65" s="1" customFormat="1" ht="29.25">
      <c r="B554" s="25"/>
      <c r="D554" s="140" t="s">
        <v>128</v>
      </c>
      <c r="F554" s="141" t="s">
        <v>1223</v>
      </c>
      <c r="L554" s="25"/>
      <c r="M554" s="142"/>
      <c r="T554" s="52"/>
      <c r="AT554" s="13" t="s">
        <v>128</v>
      </c>
      <c r="AU554" s="13" t="s">
        <v>77</v>
      </c>
    </row>
    <row r="555" spans="2:65" s="1" customFormat="1" ht="16.5" customHeight="1">
      <c r="B555" s="125"/>
      <c r="C555" s="126" t="s">
        <v>1224</v>
      </c>
      <c r="D555" s="126" t="s">
        <v>120</v>
      </c>
      <c r="E555" s="127" t="s">
        <v>1225</v>
      </c>
      <c r="F555" s="128" t="s">
        <v>1226</v>
      </c>
      <c r="G555" s="129" t="s">
        <v>805</v>
      </c>
      <c r="H555" s="130">
        <v>100</v>
      </c>
      <c r="I555" s="131"/>
      <c r="J555" s="131">
        <f>ROUND(I555*H555,2)</f>
        <v>0</v>
      </c>
      <c r="K555" s="132"/>
      <c r="L555" s="133"/>
      <c r="M555" s="134" t="s">
        <v>1</v>
      </c>
      <c r="N555" s="135" t="s">
        <v>35</v>
      </c>
      <c r="O555" s="136">
        <v>0</v>
      </c>
      <c r="P555" s="136">
        <f>O555*H555</f>
        <v>0</v>
      </c>
      <c r="Q555" s="136">
        <v>2.7999999999999998E-4</v>
      </c>
      <c r="R555" s="136">
        <f>Q555*H555</f>
        <v>2.7999999999999997E-2</v>
      </c>
      <c r="S555" s="136">
        <v>0</v>
      </c>
      <c r="T555" s="137">
        <f>S555*H555</f>
        <v>0</v>
      </c>
      <c r="AR555" s="138" t="s">
        <v>702</v>
      </c>
      <c r="AT555" s="138" t="s">
        <v>120</v>
      </c>
      <c r="AU555" s="138" t="s">
        <v>77</v>
      </c>
      <c r="AY555" s="13" t="s">
        <v>119</v>
      </c>
      <c r="BE555" s="139">
        <f>IF(N555="základná",J555,0)</f>
        <v>0</v>
      </c>
      <c r="BF555" s="139">
        <f>IF(N555="znížená",J555,0)</f>
        <v>0</v>
      </c>
      <c r="BG555" s="139">
        <f>IF(N555="zákl. prenesená",J555,0)</f>
        <v>0</v>
      </c>
      <c r="BH555" s="139">
        <f>IF(N555="zníž. prenesená",J555,0)</f>
        <v>0</v>
      </c>
      <c r="BI555" s="139">
        <f>IF(N555="nulová",J555,0)</f>
        <v>0</v>
      </c>
      <c r="BJ555" s="13" t="s">
        <v>125</v>
      </c>
      <c r="BK555" s="139">
        <f>ROUND(I555*H555,2)</f>
        <v>0</v>
      </c>
      <c r="BL555" s="13" t="s">
        <v>702</v>
      </c>
      <c r="BM555" s="138" t="s">
        <v>1227</v>
      </c>
    </row>
    <row r="556" spans="2:65" s="1" customFormat="1" ht="16.5" customHeight="1">
      <c r="B556" s="125"/>
      <c r="C556" s="126" t="s">
        <v>1228</v>
      </c>
      <c r="D556" s="126" t="s">
        <v>120</v>
      </c>
      <c r="E556" s="127" t="s">
        <v>1229</v>
      </c>
      <c r="F556" s="128" t="s">
        <v>1230</v>
      </c>
      <c r="G556" s="129" t="s">
        <v>805</v>
      </c>
      <c r="H556" s="130">
        <v>11882</v>
      </c>
      <c r="I556" s="131"/>
      <c r="J556" s="131">
        <f>ROUND(I556*H556,2)</f>
        <v>0</v>
      </c>
      <c r="K556" s="132"/>
      <c r="L556" s="133"/>
      <c r="M556" s="134" t="s">
        <v>1</v>
      </c>
      <c r="N556" s="135" t="s">
        <v>35</v>
      </c>
      <c r="O556" s="136">
        <v>0</v>
      </c>
      <c r="P556" s="136">
        <f>O556*H556</f>
        <v>0</v>
      </c>
      <c r="Q556" s="136">
        <v>0</v>
      </c>
      <c r="R556" s="136">
        <f>Q556*H556</f>
        <v>0</v>
      </c>
      <c r="S556" s="136">
        <v>0</v>
      </c>
      <c r="T556" s="137">
        <f>S556*H556</f>
        <v>0</v>
      </c>
      <c r="AR556" s="138" t="s">
        <v>702</v>
      </c>
      <c r="AT556" s="138" t="s">
        <v>120</v>
      </c>
      <c r="AU556" s="138" t="s">
        <v>77</v>
      </c>
      <c r="AY556" s="13" t="s">
        <v>119</v>
      </c>
      <c r="BE556" s="139">
        <f>IF(N556="základná",J556,0)</f>
        <v>0</v>
      </c>
      <c r="BF556" s="139">
        <f>IF(N556="znížená",J556,0)</f>
        <v>0</v>
      </c>
      <c r="BG556" s="139">
        <f>IF(N556="zákl. prenesená",J556,0)</f>
        <v>0</v>
      </c>
      <c r="BH556" s="139">
        <f>IF(N556="zníž. prenesená",J556,0)</f>
        <v>0</v>
      </c>
      <c r="BI556" s="139">
        <f>IF(N556="nulová",J556,0)</f>
        <v>0</v>
      </c>
      <c r="BJ556" s="13" t="s">
        <v>125</v>
      </c>
      <c r="BK556" s="139">
        <f>ROUND(I556*H556,2)</f>
        <v>0</v>
      </c>
      <c r="BL556" s="13" t="s">
        <v>702</v>
      </c>
      <c r="BM556" s="138" t="s">
        <v>1231</v>
      </c>
    </row>
    <row r="557" spans="2:65" s="1" customFormat="1" ht="39">
      <c r="B557" s="25"/>
      <c r="D557" s="140" t="s">
        <v>128</v>
      </c>
      <c r="F557" s="141" t="s">
        <v>1232</v>
      </c>
      <c r="L557" s="25"/>
      <c r="M557" s="142"/>
      <c r="T557" s="52"/>
      <c r="AT557" s="13" t="s">
        <v>128</v>
      </c>
      <c r="AU557" s="13" t="s">
        <v>77</v>
      </c>
    </row>
    <row r="558" spans="2:65" s="1" customFormat="1" ht="16.5" customHeight="1">
      <c r="B558" s="125"/>
      <c r="C558" s="126" t="s">
        <v>1233</v>
      </c>
      <c r="D558" s="126" t="s">
        <v>120</v>
      </c>
      <c r="E558" s="127" t="s">
        <v>1234</v>
      </c>
      <c r="F558" s="128" t="s">
        <v>1235</v>
      </c>
      <c r="G558" s="129" t="s">
        <v>805</v>
      </c>
      <c r="H558" s="130">
        <v>1027</v>
      </c>
      <c r="I558" s="131"/>
      <c r="J558" s="131">
        <f>ROUND(I558*H558,2)</f>
        <v>0</v>
      </c>
      <c r="K558" s="132"/>
      <c r="L558" s="133"/>
      <c r="M558" s="134" t="s">
        <v>1</v>
      </c>
      <c r="N558" s="135" t="s">
        <v>35</v>
      </c>
      <c r="O558" s="136">
        <v>0</v>
      </c>
      <c r="P558" s="136">
        <f>O558*H558</f>
        <v>0</v>
      </c>
      <c r="Q558" s="136">
        <v>0</v>
      </c>
      <c r="R558" s="136">
        <f>Q558*H558</f>
        <v>0</v>
      </c>
      <c r="S558" s="136">
        <v>0</v>
      </c>
      <c r="T558" s="137">
        <f>S558*H558</f>
        <v>0</v>
      </c>
      <c r="AR558" s="138" t="s">
        <v>702</v>
      </c>
      <c r="AT558" s="138" t="s">
        <v>120</v>
      </c>
      <c r="AU558" s="138" t="s">
        <v>77</v>
      </c>
      <c r="AY558" s="13" t="s">
        <v>119</v>
      </c>
      <c r="BE558" s="139">
        <f>IF(N558="základná",J558,0)</f>
        <v>0</v>
      </c>
      <c r="BF558" s="139">
        <f>IF(N558="znížená",J558,0)</f>
        <v>0</v>
      </c>
      <c r="BG558" s="139">
        <f>IF(N558="zákl. prenesená",J558,0)</f>
        <v>0</v>
      </c>
      <c r="BH558" s="139">
        <f>IF(N558="zníž. prenesená",J558,0)</f>
        <v>0</v>
      </c>
      <c r="BI558" s="139">
        <f>IF(N558="nulová",J558,0)</f>
        <v>0</v>
      </c>
      <c r="BJ558" s="13" t="s">
        <v>125</v>
      </c>
      <c r="BK558" s="139">
        <f>ROUND(I558*H558,2)</f>
        <v>0</v>
      </c>
      <c r="BL558" s="13" t="s">
        <v>702</v>
      </c>
      <c r="BM558" s="138" t="s">
        <v>1236</v>
      </c>
    </row>
    <row r="559" spans="2:65" s="1" customFormat="1" ht="21.75" customHeight="1">
      <c r="B559" s="125"/>
      <c r="C559" s="126" t="s">
        <v>1237</v>
      </c>
      <c r="D559" s="126" t="s">
        <v>120</v>
      </c>
      <c r="E559" s="127" t="s">
        <v>1238</v>
      </c>
      <c r="F559" s="128" t="s">
        <v>1239</v>
      </c>
      <c r="G559" s="129" t="s">
        <v>805</v>
      </c>
      <c r="H559" s="130">
        <v>690</v>
      </c>
      <c r="I559" s="131"/>
      <c r="J559" s="131">
        <f>ROUND(I559*H559,2)</f>
        <v>0</v>
      </c>
      <c r="K559" s="132"/>
      <c r="L559" s="133"/>
      <c r="M559" s="134" t="s">
        <v>1</v>
      </c>
      <c r="N559" s="135" t="s">
        <v>35</v>
      </c>
      <c r="O559" s="136">
        <v>0</v>
      </c>
      <c r="P559" s="136">
        <f>O559*H559</f>
        <v>0</v>
      </c>
      <c r="Q559" s="136">
        <v>3.8000000000000002E-4</v>
      </c>
      <c r="R559" s="136">
        <f>Q559*H559</f>
        <v>0.26219999999999999</v>
      </c>
      <c r="S559" s="136">
        <v>0</v>
      </c>
      <c r="T559" s="137">
        <f>S559*H559</f>
        <v>0</v>
      </c>
      <c r="AR559" s="138" t="s">
        <v>702</v>
      </c>
      <c r="AT559" s="138" t="s">
        <v>120</v>
      </c>
      <c r="AU559" s="138" t="s">
        <v>77</v>
      </c>
      <c r="AY559" s="13" t="s">
        <v>119</v>
      </c>
      <c r="BE559" s="139">
        <f>IF(N559="základná",J559,0)</f>
        <v>0</v>
      </c>
      <c r="BF559" s="139">
        <f>IF(N559="znížená",J559,0)</f>
        <v>0</v>
      </c>
      <c r="BG559" s="139">
        <f>IF(N559="zákl. prenesená",J559,0)</f>
        <v>0</v>
      </c>
      <c r="BH559" s="139">
        <f>IF(N559="zníž. prenesená",J559,0)</f>
        <v>0</v>
      </c>
      <c r="BI559" s="139">
        <f>IF(N559="nulová",J559,0)</f>
        <v>0</v>
      </c>
      <c r="BJ559" s="13" t="s">
        <v>125</v>
      </c>
      <c r="BK559" s="139">
        <f>ROUND(I559*H559,2)</f>
        <v>0</v>
      </c>
      <c r="BL559" s="13" t="s">
        <v>702</v>
      </c>
      <c r="BM559" s="138" t="s">
        <v>1240</v>
      </c>
    </row>
    <row r="560" spans="2:65" s="1" customFormat="1" ht="21.75" customHeight="1">
      <c r="B560" s="125"/>
      <c r="C560" s="126" t="s">
        <v>1241</v>
      </c>
      <c r="D560" s="126" t="s">
        <v>120</v>
      </c>
      <c r="E560" s="127" t="s">
        <v>1242</v>
      </c>
      <c r="F560" s="128" t="s">
        <v>1243</v>
      </c>
      <c r="G560" s="129" t="s">
        <v>805</v>
      </c>
      <c r="H560" s="130">
        <v>5000</v>
      </c>
      <c r="I560" s="131"/>
      <c r="J560" s="131">
        <f>ROUND(I560*H560,2)</f>
        <v>0</v>
      </c>
      <c r="K560" s="132"/>
      <c r="L560" s="133"/>
      <c r="M560" s="134" t="s">
        <v>1</v>
      </c>
      <c r="N560" s="135" t="s">
        <v>35</v>
      </c>
      <c r="O560" s="136">
        <v>0</v>
      </c>
      <c r="P560" s="136">
        <f>O560*H560</f>
        <v>0</v>
      </c>
      <c r="Q560" s="136">
        <v>3.4000000000000002E-4</v>
      </c>
      <c r="R560" s="136">
        <f>Q560*H560</f>
        <v>1.7000000000000002</v>
      </c>
      <c r="S560" s="136">
        <v>0</v>
      </c>
      <c r="T560" s="137">
        <f>S560*H560</f>
        <v>0</v>
      </c>
      <c r="AR560" s="138" t="s">
        <v>702</v>
      </c>
      <c r="AT560" s="138" t="s">
        <v>120</v>
      </c>
      <c r="AU560" s="138" t="s">
        <v>77</v>
      </c>
      <c r="AY560" s="13" t="s">
        <v>119</v>
      </c>
      <c r="BE560" s="139">
        <f>IF(N560="základná",J560,0)</f>
        <v>0</v>
      </c>
      <c r="BF560" s="139">
        <f>IF(N560="znížená",J560,0)</f>
        <v>0</v>
      </c>
      <c r="BG560" s="139">
        <f>IF(N560="zákl. prenesená",J560,0)</f>
        <v>0</v>
      </c>
      <c r="BH560" s="139">
        <f>IF(N560="zníž. prenesená",J560,0)</f>
        <v>0</v>
      </c>
      <c r="BI560" s="139">
        <f>IF(N560="nulová",J560,0)</f>
        <v>0</v>
      </c>
      <c r="BJ560" s="13" t="s">
        <v>125</v>
      </c>
      <c r="BK560" s="139">
        <f>ROUND(I560*H560,2)</f>
        <v>0</v>
      </c>
      <c r="BL560" s="13" t="s">
        <v>702</v>
      </c>
      <c r="BM560" s="138" t="s">
        <v>1244</v>
      </c>
    </row>
    <row r="561" spans="2:65" s="1" customFormat="1" ht="16.5" customHeight="1">
      <c r="B561" s="125"/>
      <c r="C561" s="126" t="s">
        <v>1245</v>
      </c>
      <c r="D561" s="126" t="s">
        <v>120</v>
      </c>
      <c r="E561" s="127" t="s">
        <v>1246</v>
      </c>
      <c r="F561" s="128" t="s">
        <v>1247</v>
      </c>
      <c r="G561" s="129" t="s">
        <v>805</v>
      </c>
      <c r="H561" s="130">
        <v>40</v>
      </c>
      <c r="I561" s="131"/>
      <c r="J561" s="131">
        <f>ROUND(I561*H561,2)</f>
        <v>0</v>
      </c>
      <c r="K561" s="132"/>
      <c r="L561" s="133"/>
      <c r="M561" s="134" t="s">
        <v>1</v>
      </c>
      <c r="N561" s="135" t="s">
        <v>35</v>
      </c>
      <c r="O561" s="136">
        <v>0</v>
      </c>
      <c r="P561" s="136">
        <f>O561*H561</f>
        <v>0</v>
      </c>
      <c r="Q561" s="136">
        <v>0</v>
      </c>
      <c r="R561" s="136">
        <f>Q561*H561</f>
        <v>0</v>
      </c>
      <c r="S561" s="136">
        <v>0</v>
      </c>
      <c r="T561" s="137">
        <f>S561*H561</f>
        <v>0</v>
      </c>
      <c r="AR561" s="138" t="s">
        <v>702</v>
      </c>
      <c r="AT561" s="138" t="s">
        <v>120</v>
      </c>
      <c r="AU561" s="138" t="s">
        <v>77</v>
      </c>
      <c r="AY561" s="13" t="s">
        <v>119</v>
      </c>
      <c r="BE561" s="139">
        <f>IF(N561="základná",J561,0)</f>
        <v>0</v>
      </c>
      <c r="BF561" s="139">
        <f>IF(N561="znížená",J561,0)</f>
        <v>0</v>
      </c>
      <c r="BG561" s="139">
        <f>IF(N561="zákl. prenesená",J561,0)</f>
        <v>0</v>
      </c>
      <c r="BH561" s="139">
        <f>IF(N561="zníž. prenesená",J561,0)</f>
        <v>0</v>
      </c>
      <c r="BI561" s="139">
        <f>IF(N561="nulová",J561,0)</f>
        <v>0</v>
      </c>
      <c r="BJ561" s="13" t="s">
        <v>125</v>
      </c>
      <c r="BK561" s="139">
        <f>ROUND(I561*H561,2)</f>
        <v>0</v>
      </c>
      <c r="BL561" s="13" t="s">
        <v>702</v>
      </c>
      <c r="BM561" s="138" t="s">
        <v>1248</v>
      </c>
    </row>
    <row r="562" spans="2:65" s="1" customFormat="1" ht="39">
      <c r="B562" s="25"/>
      <c r="D562" s="140" t="s">
        <v>128</v>
      </c>
      <c r="F562" s="141" t="s">
        <v>1232</v>
      </c>
      <c r="L562" s="25"/>
      <c r="M562" s="142"/>
      <c r="T562" s="52"/>
      <c r="AT562" s="13" t="s">
        <v>128</v>
      </c>
      <c r="AU562" s="13" t="s">
        <v>77</v>
      </c>
    </row>
    <row r="563" spans="2:65" s="1" customFormat="1" ht="16.5" customHeight="1">
      <c r="B563" s="125"/>
      <c r="C563" s="126" t="s">
        <v>1249</v>
      </c>
      <c r="D563" s="126" t="s">
        <v>120</v>
      </c>
      <c r="E563" s="127" t="s">
        <v>1250</v>
      </c>
      <c r="F563" s="128" t="s">
        <v>1251</v>
      </c>
      <c r="G563" s="129" t="s">
        <v>805</v>
      </c>
      <c r="H563" s="130">
        <v>450</v>
      </c>
      <c r="I563" s="131"/>
      <c r="J563" s="131">
        <f>ROUND(I563*H563,2)</f>
        <v>0</v>
      </c>
      <c r="K563" s="132"/>
      <c r="L563" s="133"/>
      <c r="M563" s="134" t="s">
        <v>1</v>
      </c>
      <c r="N563" s="135" t="s">
        <v>35</v>
      </c>
      <c r="O563" s="136">
        <v>0</v>
      </c>
      <c r="P563" s="136">
        <f>O563*H563</f>
        <v>0</v>
      </c>
      <c r="Q563" s="136">
        <v>0</v>
      </c>
      <c r="R563" s="136">
        <f>Q563*H563</f>
        <v>0</v>
      </c>
      <c r="S563" s="136">
        <v>0</v>
      </c>
      <c r="T563" s="137">
        <f>S563*H563</f>
        <v>0</v>
      </c>
      <c r="AR563" s="138" t="s">
        <v>702</v>
      </c>
      <c r="AT563" s="138" t="s">
        <v>120</v>
      </c>
      <c r="AU563" s="138" t="s">
        <v>77</v>
      </c>
      <c r="AY563" s="13" t="s">
        <v>119</v>
      </c>
      <c r="BE563" s="139">
        <f>IF(N563="základná",J563,0)</f>
        <v>0</v>
      </c>
      <c r="BF563" s="139">
        <f>IF(N563="znížená",J563,0)</f>
        <v>0</v>
      </c>
      <c r="BG563" s="139">
        <f>IF(N563="zákl. prenesená",J563,0)</f>
        <v>0</v>
      </c>
      <c r="BH563" s="139">
        <f>IF(N563="zníž. prenesená",J563,0)</f>
        <v>0</v>
      </c>
      <c r="BI563" s="139">
        <f>IF(N563="nulová",J563,0)</f>
        <v>0</v>
      </c>
      <c r="BJ563" s="13" t="s">
        <v>125</v>
      </c>
      <c r="BK563" s="139">
        <f>ROUND(I563*H563,2)</f>
        <v>0</v>
      </c>
      <c r="BL563" s="13" t="s">
        <v>702</v>
      </c>
      <c r="BM563" s="138" t="s">
        <v>1252</v>
      </c>
    </row>
    <row r="564" spans="2:65" s="1" customFormat="1" ht="39">
      <c r="B564" s="25"/>
      <c r="D564" s="140" t="s">
        <v>128</v>
      </c>
      <c r="F564" s="141" t="s">
        <v>1253</v>
      </c>
      <c r="L564" s="25"/>
      <c r="M564" s="142"/>
      <c r="T564" s="52"/>
      <c r="AT564" s="13" t="s">
        <v>128</v>
      </c>
      <c r="AU564" s="13" t="s">
        <v>77</v>
      </c>
    </row>
    <row r="565" spans="2:65" s="1" customFormat="1" ht="16.5" customHeight="1">
      <c r="B565" s="125"/>
      <c r="C565" s="126" t="s">
        <v>1254</v>
      </c>
      <c r="D565" s="126" t="s">
        <v>120</v>
      </c>
      <c r="E565" s="127" t="s">
        <v>1255</v>
      </c>
      <c r="F565" s="128" t="s">
        <v>1256</v>
      </c>
      <c r="G565" s="129" t="s">
        <v>805</v>
      </c>
      <c r="H565" s="130">
        <v>39</v>
      </c>
      <c r="I565" s="131"/>
      <c r="J565" s="131">
        <f>ROUND(I565*H565,2)</f>
        <v>0</v>
      </c>
      <c r="K565" s="132"/>
      <c r="L565" s="133"/>
      <c r="M565" s="134" t="s">
        <v>1</v>
      </c>
      <c r="N565" s="135" t="s">
        <v>35</v>
      </c>
      <c r="O565" s="136">
        <v>0</v>
      </c>
      <c r="P565" s="136">
        <f>O565*H565</f>
        <v>0</v>
      </c>
      <c r="Q565" s="136">
        <v>0</v>
      </c>
      <c r="R565" s="136">
        <f>Q565*H565</f>
        <v>0</v>
      </c>
      <c r="S565" s="136">
        <v>0</v>
      </c>
      <c r="T565" s="137">
        <f>S565*H565</f>
        <v>0</v>
      </c>
      <c r="AR565" s="138" t="s">
        <v>702</v>
      </c>
      <c r="AT565" s="138" t="s">
        <v>120</v>
      </c>
      <c r="AU565" s="138" t="s">
        <v>77</v>
      </c>
      <c r="AY565" s="13" t="s">
        <v>119</v>
      </c>
      <c r="BE565" s="139">
        <f>IF(N565="základná",J565,0)</f>
        <v>0</v>
      </c>
      <c r="BF565" s="139">
        <f>IF(N565="znížená",J565,0)</f>
        <v>0</v>
      </c>
      <c r="BG565" s="139">
        <f>IF(N565="zákl. prenesená",J565,0)</f>
        <v>0</v>
      </c>
      <c r="BH565" s="139">
        <f>IF(N565="zníž. prenesená",J565,0)</f>
        <v>0</v>
      </c>
      <c r="BI565" s="139">
        <f>IF(N565="nulová",J565,0)</f>
        <v>0</v>
      </c>
      <c r="BJ565" s="13" t="s">
        <v>125</v>
      </c>
      <c r="BK565" s="139">
        <f>ROUND(I565*H565,2)</f>
        <v>0</v>
      </c>
      <c r="BL565" s="13" t="s">
        <v>702</v>
      </c>
      <c r="BM565" s="138" t="s">
        <v>1257</v>
      </c>
    </row>
    <row r="566" spans="2:65" s="1" customFormat="1" ht="39">
      <c r="B566" s="25"/>
      <c r="D566" s="140" t="s">
        <v>128</v>
      </c>
      <c r="F566" s="141" t="s">
        <v>1232</v>
      </c>
      <c r="L566" s="25"/>
      <c r="M566" s="142"/>
      <c r="T566" s="52"/>
      <c r="AT566" s="13" t="s">
        <v>128</v>
      </c>
      <c r="AU566" s="13" t="s">
        <v>77</v>
      </c>
    </row>
    <row r="567" spans="2:65" s="1" customFormat="1" ht="21.75" customHeight="1">
      <c r="B567" s="125"/>
      <c r="C567" s="126" t="s">
        <v>1258</v>
      </c>
      <c r="D567" s="126" t="s">
        <v>120</v>
      </c>
      <c r="E567" s="127" t="s">
        <v>1259</v>
      </c>
      <c r="F567" s="128" t="s">
        <v>1260</v>
      </c>
      <c r="G567" s="129" t="s">
        <v>805</v>
      </c>
      <c r="H567" s="130">
        <v>350</v>
      </c>
      <c r="I567" s="131"/>
      <c r="J567" s="131">
        <f>ROUND(I567*H567,2)</f>
        <v>0</v>
      </c>
      <c r="K567" s="132"/>
      <c r="L567" s="133"/>
      <c r="M567" s="134" t="s">
        <v>1</v>
      </c>
      <c r="N567" s="135" t="s">
        <v>35</v>
      </c>
      <c r="O567" s="136">
        <v>0</v>
      </c>
      <c r="P567" s="136">
        <f>O567*H567</f>
        <v>0</v>
      </c>
      <c r="Q567" s="136">
        <v>3.2000000000000003E-4</v>
      </c>
      <c r="R567" s="136">
        <f>Q567*H567</f>
        <v>0.112</v>
      </c>
      <c r="S567" s="136">
        <v>0</v>
      </c>
      <c r="T567" s="137">
        <f>S567*H567</f>
        <v>0</v>
      </c>
      <c r="AR567" s="138" t="s">
        <v>702</v>
      </c>
      <c r="AT567" s="138" t="s">
        <v>120</v>
      </c>
      <c r="AU567" s="138" t="s">
        <v>77</v>
      </c>
      <c r="AY567" s="13" t="s">
        <v>119</v>
      </c>
      <c r="BE567" s="139">
        <f>IF(N567="základná",J567,0)</f>
        <v>0</v>
      </c>
      <c r="BF567" s="139">
        <f>IF(N567="znížená",J567,0)</f>
        <v>0</v>
      </c>
      <c r="BG567" s="139">
        <f>IF(N567="zákl. prenesená",J567,0)</f>
        <v>0</v>
      </c>
      <c r="BH567" s="139">
        <f>IF(N567="zníž. prenesená",J567,0)</f>
        <v>0</v>
      </c>
      <c r="BI567" s="139">
        <f>IF(N567="nulová",J567,0)</f>
        <v>0</v>
      </c>
      <c r="BJ567" s="13" t="s">
        <v>125</v>
      </c>
      <c r="BK567" s="139">
        <f>ROUND(I567*H567,2)</f>
        <v>0</v>
      </c>
      <c r="BL567" s="13" t="s">
        <v>702</v>
      </c>
      <c r="BM567" s="138" t="s">
        <v>1261</v>
      </c>
    </row>
    <row r="568" spans="2:65" s="1" customFormat="1" ht="24.2" customHeight="1">
      <c r="B568" s="125"/>
      <c r="C568" s="126" t="s">
        <v>1262</v>
      </c>
      <c r="D568" s="126" t="s">
        <v>120</v>
      </c>
      <c r="E568" s="127" t="s">
        <v>1263</v>
      </c>
      <c r="F568" s="128" t="s">
        <v>1264</v>
      </c>
      <c r="G568" s="129" t="s">
        <v>805</v>
      </c>
      <c r="H568" s="130">
        <v>200</v>
      </c>
      <c r="I568" s="131"/>
      <c r="J568" s="131">
        <f>ROUND(I568*H568,2)</f>
        <v>0</v>
      </c>
      <c r="K568" s="132"/>
      <c r="L568" s="133"/>
      <c r="M568" s="134" t="s">
        <v>1</v>
      </c>
      <c r="N568" s="135" t="s">
        <v>35</v>
      </c>
      <c r="O568" s="136">
        <v>0</v>
      </c>
      <c r="P568" s="136">
        <f>O568*H568</f>
        <v>0</v>
      </c>
      <c r="Q568" s="136">
        <v>0</v>
      </c>
      <c r="R568" s="136">
        <f>Q568*H568</f>
        <v>0</v>
      </c>
      <c r="S568" s="136">
        <v>0</v>
      </c>
      <c r="T568" s="137">
        <f>S568*H568</f>
        <v>0</v>
      </c>
      <c r="AR568" s="138" t="s">
        <v>702</v>
      </c>
      <c r="AT568" s="138" t="s">
        <v>120</v>
      </c>
      <c r="AU568" s="138" t="s">
        <v>77</v>
      </c>
      <c r="AY568" s="13" t="s">
        <v>119</v>
      </c>
      <c r="BE568" s="139">
        <f>IF(N568="základná",J568,0)</f>
        <v>0</v>
      </c>
      <c r="BF568" s="139">
        <f>IF(N568="znížená",J568,0)</f>
        <v>0</v>
      </c>
      <c r="BG568" s="139">
        <f>IF(N568="zákl. prenesená",J568,0)</f>
        <v>0</v>
      </c>
      <c r="BH568" s="139">
        <f>IF(N568="zníž. prenesená",J568,0)</f>
        <v>0</v>
      </c>
      <c r="BI568" s="139">
        <f>IF(N568="nulová",J568,0)</f>
        <v>0</v>
      </c>
      <c r="BJ568" s="13" t="s">
        <v>125</v>
      </c>
      <c r="BK568" s="139">
        <f>ROUND(I568*H568,2)</f>
        <v>0</v>
      </c>
      <c r="BL568" s="13" t="s">
        <v>702</v>
      </c>
      <c r="BM568" s="138" t="s">
        <v>1265</v>
      </c>
    </row>
    <row r="569" spans="2:65" s="1" customFormat="1" ht="48.75">
      <c r="B569" s="25"/>
      <c r="D569" s="140" t="s">
        <v>128</v>
      </c>
      <c r="F569" s="141" t="s">
        <v>1266</v>
      </c>
      <c r="L569" s="25"/>
      <c r="M569" s="142"/>
      <c r="T569" s="52"/>
      <c r="AT569" s="13" t="s">
        <v>128</v>
      </c>
      <c r="AU569" s="13" t="s">
        <v>77</v>
      </c>
    </row>
    <row r="570" spans="2:65" s="1" customFormat="1" ht="33" customHeight="1">
      <c r="B570" s="125"/>
      <c r="C570" s="126" t="s">
        <v>1267</v>
      </c>
      <c r="D570" s="126" t="s">
        <v>120</v>
      </c>
      <c r="E570" s="127" t="s">
        <v>1268</v>
      </c>
      <c r="F570" s="128" t="s">
        <v>1269</v>
      </c>
      <c r="G570" s="129" t="s">
        <v>805</v>
      </c>
      <c r="H570" s="130">
        <v>500</v>
      </c>
      <c r="I570" s="131"/>
      <c r="J570" s="131">
        <f t="shared" ref="J570:J576" si="40">ROUND(I570*H570,2)</f>
        <v>0</v>
      </c>
      <c r="K570" s="132"/>
      <c r="L570" s="133"/>
      <c r="M570" s="134" t="s">
        <v>1</v>
      </c>
      <c r="N570" s="135" t="s">
        <v>35</v>
      </c>
      <c r="O570" s="136">
        <v>0</v>
      </c>
      <c r="P570" s="136">
        <f t="shared" ref="P570:P576" si="41">O570*H570</f>
        <v>0</v>
      </c>
      <c r="Q570" s="136">
        <v>9.0000000000000006E-5</v>
      </c>
      <c r="R570" s="136">
        <f t="shared" ref="R570:R576" si="42">Q570*H570</f>
        <v>4.5000000000000005E-2</v>
      </c>
      <c r="S570" s="136">
        <v>0</v>
      </c>
      <c r="T570" s="137">
        <f t="shared" ref="T570:T576" si="43">S570*H570</f>
        <v>0</v>
      </c>
      <c r="AR570" s="138" t="s">
        <v>124</v>
      </c>
      <c r="AT570" s="138" t="s">
        <v>120</v>
      </c>
      <c r="AU570" s="138" t="s">
        <v>77</v>
      </c>
      <c r="AY570" s="13" t="s">
        <v>119</v>
      </c>
      <c r="BE570" s="139">
        <f t="shared" ref="BE570:BE576" si="44">IF(N570="základná",J570,0)</f>
        <v>0</v>
      </c>
      <c r="BF570" s="139">
        <f t="shared" ref="BF570:BF576" si="45">IF(N570="znížená",J570,0)</f>
        <v>0</v>
      </c>
      <c r="BG570" s="139">
        <f t="shared" ref="BG570:BG576" si="46">IF(N570="zákl. prenesená",J570,0)</f>
        <v>0</v>
      </c>
      <c r="BH570" s="139">
        <f t="shared" ref="BH570:BH576" si="47">IF(N570="zníž. prenesená",J570,0)</f>
        <v>0</v>
      </c>
      <c r="BI570" s="139">
        <f t="shared" ref="BI570:BI576" si="48">IF(N570="nulová",J570,0)</f>
        <v>0</v>
      </c>
      <c r="BJ570" s="13" t="s">
        <v>125</v>
      </c>
      <c r="BK570" s="139">
        <f t="shared" ref="BK570:BK576" si="49">ROUND(I570*H570,2)</f>
        <v>0</v>
      </c>
      <c r="BL570" s="13" t="s">
        <v>126</v>
      </c>
      <c r="BM570" s="138" t="s">
        <v>1270</v>
      </c>
    </row>
    <row r="571" spans="2:65" s="1" customFormat="1" ht="33" customHeight="1">
      <c r="B571" s="125"/>
      <c r="C571" s="126" t="s">
        <v>1271</v>
      </c>
      <c r="D571" s="126" t="s">
        <v>120</v>
      </c>
      <c r="E571" s="127" t="s">
        <v>1272</v>
      </c>
      <c r="F571" s="128" t="s">
        <v>1273</v>
      </c>
      <c r="G571" s="129" t="s">
        <v>805</v>
      </c>
      <c r="H571" s="130">
        <v>1000</v>
      </c>
      <c r="I571" s="131"/>
      <c r="J571" s="131">
        <f t="shared" si="40"/>
        <v>0</v>
      </c>
      <c r="K571" s="132"/>
      <c r="L571" s="133"/>
      <c r="M571" s="134" t="s">
        <v>1</v>
      </c>
      <c r="N571" s="135" t="s">
        <v>35</v>
      </c>
      <c r="O571" s="136">
        <v>0</v>
      </c>
      <c r="P571" s="136">
        <f t="shared" si="41"/>
        <v>0</v>
      </c>
      <c r="Q571" s="136">
        <v>9.0000000000000006E-5</v>
      </c>
      <c r="R571" s="136">
        <f t="shared" si="42"/>
        <v>9.0000000000000011E-2</v>
      </c>
      <c r="S571" s="136">
        <v>0</v>
      </c>
      <c r="T571" s="137">
        <f t="shared" si="43"/>
        <v>0</v>
      </c>
      <c r="AR571" s="138" t="s">
        <v>124</v>
      </c>
      <c r="AT571" s="138" t="s">
        <v>120</v>
      </c>
      <c r="AU571" s="138" t="s">
        <v>77</v>
      </c>
      <c r="AY571" s="13" t="s">
        <v>119</v>
      </c>
      <c r="BE571" s="139">
        <f t="shared" si="44"/>
        <v>0</v>
      </c>
      <c r="BF571" s="139">
        <f t="shared" si="45"/>
        <v>0</v>
      </c>
      <c r="BG571" s="139">
        <f t="shared" si="46"/>
        <v>0</v>
      </c>
      <c r="BH571" s="139">
        <f t="shared" si="47"/>
        <v>0</v>
      </c>
      <c r="BI571" s="139">
        <f t="shared" si="48"/>
        <v>0</v>
      </c>
      <c r="BJ571" s="13" t="s">
        <v>125</v>
      </c>
      <c r="BK571" s="139">
        <f t="shared" si="49"/>
        <v>0</v>
      </c>
      <c r="BL571" s="13" t="s">
        <v>126</v>
      </c>
      <c r="BM571" s="138" t="s">
        <v>1274</v>
      </c>
    </row>
    <row r="572" spans="2:65" s="1" customFormat="1" ht="33" customHeight="1">
      <c r="B572" s="125"/>
      <c r="C572" s="126" t="s">
        <v>1275</v>
      </c>
      <c r="D572" s="126" t="s">
        <v>120</v>
      </c>
      <c r="E572" s="127" t="s">
        <v>1276</v>
      </c>
      <c r="F572" s="128" t="s">
        <v>1277</v>
      </c>
      <c r="G572" s="129" t="s">
        <v>805</v>
      </c>
      <c r="H572" s="130">
        <v>250</v>
      </c>
      <c r="I572" s="131"/>
      <c r="J572" s="131">
        <f t="shared" si="40"/>
        <v>0</v>
      </c>
      <c r="K572" s="132"/>
      <c r="L572" s="133"/>
      <c r="M572" s="134" t="s">
        <v>1</v>
      </c>
      <c r="N572" s="135" t="s">
        <v>35</v>
      </c>
      <c r="O572" s="136">
        <v>0</v>
      </c>
      <c r="P572" s="136">
        <f t="shared" si="41"/>
        <v>0</v>
      </c>
      <c r="Q572" s="136">
        <v>9.0000000000000006E-5</v>
      </c>
      <c r="R572" s="136">
        <f t="shared" si="42"/>
        <v>2.2500000000000003E-2</v>
      </c>
      <c r="S572" s="136">
        <v>0</v>
      </c>
      <c r="T572" s="137">
        <f t="shared" si="43"/>
        <v>0</v>
      </c>
      <c r="AR572" s="138" t="s">
        <v>124</v>
      </c>
      <c r="AT572" s="138" t="s">
        <v>120</v>
      </c>
      <c r="AU572" s="138" t="s">
        <v>77</v>
      </c>
      <c r="AY572" s="13" t="s">
        <v>119</v>
      </c>
      <c r="BE572" s="139">
        <f t="shared" si="44"/>
        <v>0</v>
      </c>
      <c r="BF572" s="139">
        <f t="shared" si="45"/>
        <v>0</v>
      </c>
      <c r="BG572" s="139">
        <f t="shared" si="46"/>
        <v>0</v>
      </c>
      <c r="BH572" s="139">
        <f t="shared" si="47"/>
        <v>0</v>
      </c>
      <c r="BI572" s="139">
        <f t="shared" si="48"/>
        <v>0</v>
      </c>
      <c r="BJ572" s="13" t="s">
        <v>125</v>
      </c>
      <c r="BK572" s="139">
        <f t="shared" si="49"/>
        <v>0</v>
      </c>
      <c r="BL572" s="13" t="s">
        <v>126</v>
      </c>
      <c r="BM572" s="138" t="s">
        <v>1278</v>
      </c>
    </row>
    <row r="573" spans="2:65" s="1" customFormat="1" ht="16.5" customHeight="1">
      <c r="B573" s="125"/>
      <c r="C573" s="126" t="s">
        <v>1279</v>
      </c>
      <c r="D573" s="126" t="s">
        <v>120</v>
      </c>
      <c r="E573" s="127" t="s">
        <v>1280</v>
      </c>
      <c r="F573" s="128" t="s">
        <v>1281</v>
      </c>
      <c r="G573" s="129" t="s">
        <v>123</v>
      </c>
      <c r="H573" s="130">
        <v>850</v>
      </c>
      <c r="I573" s="131"/>
      <c r="J573" s="131">
        <f t="shared" si="40"/>
        <v>0</v>
      </c>
      <c r="K573" s="132"/>
      <c r="L573" s="133"/>
      <c r="M573" s="134" t="s">
        <v>1</v>
      </c>
      <c r="N573" s="135" t="s">
        <v>35</v>
      </c>
      <c r="O573" s="136">
        <v>0</v>
      </c>
      <c r="P573" s="136">
        <f t="shared" si="41"/>
        <v>0</v>
      </c>
      <c r="Q573" s="136">
        <v>0</v>
      </c>
      <c r="R573" s="136">
        <f t="shared" si="42"/>
        <v>0</v>
      </c>
      <c r="S573" s="136">
        <v>0</v>
      </c>
      <c r="T573" s="137">
        <f t="shared" si="43"/>
        <v>0</v>
      </c>
      <c r="AR573" s="138" t="s">
        <v>124</v>
      </c>
      <c r="AT573" s="138" t="s">
        <v>120</v>
      </c>
      <c r="AU573" s="138" t="s">
        <v>77</v>
      </c>
      <c r="AY573" s="13" t="s">
        <v>119</v>
      </c>
      <c r="BE573" s="139">
        <f t="shared" si="44"/>
        <v>0</v>
      </c>
      <c r="BF573" s="139">
        <f t="shared" si="45"/>
        <v>0</v>
      </c>
      <c r="BG573" s="139">
        <f t="shared" si="46"/>
        <v>0</v>
      </c>
      <c r="BH573" s="139">
        <f t="shared" si="47"/>
        <v>0</v>
      </c>
      <c r="BI573" s="139">
        <f t="shared" si="48"/>
        <v>0</v>
      </c>
      <c r="BJ573" s="13" t="s">
        <v>125</v>
      </c>
      <c r="BK573" s="139">
        <f t="shared" si="49"/>
        <v>0</v>
      </c>
      <c r="BL573" s="13" t="s">
        <v>126</v>
      </c>
      <c r="BM573" s="138" t="s">
        <v>1282</v>
      </c>
    </row>
    <row r="574" spans="2:65" s="1" customFormat="1" ht="16.5" customHeight="1">
      <c r="B574" s="125"/>
      <c r="C574" s="126" t="s">
        <v>1283</v>
      </c>
      <c r="D574" s="126" t="s">
        <v>120</v>
      </c>
      <c r="E574" s="127" t="s">
        <v>1284</v>
      </c>
      <c r="F574" s="128" t="s">
        <v>1285</v>
      </c>
      <c r="G574" s="129" t="s">
        <v>123</v>
      </c>
      <c r="H574" s="130">
        <v>1000</v>
      </c>
      <c r="I574" s="131"/>
      <c r="J574" s="131">
        <f t="shared" si="40"/>
        <v>0</v>
      </c>
      <c r="K574" s="132"/>
      <c r="L574" s="133"/>
      <c r="M574" s="134" t="s">
        <v>1</v>
      </c>
      <c r="N574" s="135" t="s">
        <v>35</v>
      </c>
      <c r="O574" s="136">
        <v>0</v>
      </c>
      <c r="P574" s="136">
        <f t="shared" si="41"/>
        <v>0</v>
      </c>
      <c r="Q574" s="136">
        <v>0</v>
      </c>
      <c r="R574" s="136">
        <f t="shared" si="42"/>
        <v>0</v>
      </c>
      <c r="S574" s="136">
        <v>0</v>
      </c>
      <c r="T574" s="137">
        <f t="shared" si="43"/>
        <v>0</v>
      </c>
      <c r="AR574" s="138" t="s">
        <v>124</v>
      </c>
      <c r="AT574" s="138" t="s">
        <v>120</v>
      </c>
      <c r="AU574" s="138" t="s">
        <v>77</v>
      </c>
      <c r="AY574" s="13" t="s">
        <v>119</v>
      </c>
      <c r="BE574" s="139">
        <f t="shared" si="44"/>
        <v>0</v>
      </c>
      <c r="BF574" s="139">
        <f t="shared" si="45"/>
        <v>0</v>
      </c>
      <c r="BG574" s="139">
        <f t="shared" si="46"/>
        <v>0</v>
      </c>
      <c r="BH574" s="139">
        <f t="shared" si="47"/>
        <v>0</v>
      </c>
      <c r="BI574" s="139">
        <f t="shared" si="48"/>
        <v>0</v>
      </c>
      <c r="BJ574" s="13" t="s">
        <v>125</v>
      </c>
      <c r="BK574" s="139">
        <f t="shared" si="49"/>
        <v>0</v>
      </c>
      <c r="BL574" s="13" t="s">
        <v>126</v>
      </c>
      <c r="BM574" s="138" t="s">
        <v>1286</v>
      </c>
    </row>
    <row r="575" spans="2:65" s="1" customFormat="1" ht="24.2" customHeight="1">
      <c r="B575" s="125"/>
      <c r="C575" s="126" t="s">
        <v>1287</v>
      </c>
      <c r="D575" s="126" t="s">
        <v>120</v>
      </c>
      <c r="E575" s="127" t="s">
        <v>1288</v>
      </c>
      <c r="F575" s="128" t="s">
        <v>1289</v>
      </c>
      <c r="G575" s="129" t="s">
        <v>123</v>
      </c>
      <c r="H575" s="130">
        <v>100</v>
      </c>
      <c r="I575" s="131"/>
      <c r="J575" s="131">
        <f t="shared" si="40"/>
        <v>0</v>
      </c>
      <c r="K575" s="132"/>
      <c r="L575" s="133"/>
      <c r="M575" s="134" t="s">
        <v>1</v>
      </c>
      <c r="N575" s="135" t="s">
        <v>35</v>
      </c>
      <c r="O575" s="136">
        <v>0</v>
      </c>
      <c r="P575" s="136">
        <f t="shared" si="41"/>
        <v>0</v>
      </c>
      <c r="Q575" s="136">
        <v>0</v>
      </c>
      <c r="R575" s="136">
        <f t="shared" si="42"/>
        <v>0</v>
      </c>
      <c r="S575" s="136">
        <v>0</v>
      </c>
      <c r="T575" s="137">
        <f t="shared" si="43"/>
        <v>0</v>
      </c>
      <c r="AR575" s="138" t="s">
        <v>124</v>
      </c>
      <c r="AT575" s="138" t="s">
        <v>120</v>
      </c>
      <c r="AU575" s="138" t="s">
        <v>77</v>
      </c>
      <c r="AY575" s="13" t="s">
        <v>119</v>
      </c>
      <c r="BE575" s="139">
        <f t="shared" si="44"/>
        <v>0</v>
      </c>
      <c r="BF575" s="139">
        <f t="shared" si="45"/>
        <v>0</v>
      </c>
      <c r="BG575" s="139">
        <f t="shared" si="46"/>
        <v>0</v>
      </c>
      <c r="BH575" s="139">
        <f t="shared" si="47"/>
        <v>0</v>
      </c>
      <c r="BI575" s="139">
        <f t="shared" si="48"/>
        <v>0</v>
      </c>
      <c r="BJ575" s="13" t="s">
        <v>125</v>
      </c>
      <c r="BK575" s="139">
        <f t="shared" si="49"/>
        <v>0</v>
      </c>
      <c r="BL575" s="13" t="s">
        <v>126</v>
      </c>
      <c r="BM575" s="138" t="s">
        <v>1290</v>
      </c>
    </row>
    <row r="576" spans="2:65" s="1" customFormat="1" ht="24.2" customHeight="1">
      <c r="B576" s="125"/>
      <c r="C576" s="126" t="s">
        <v>1291</v>
      </c>
      <c r="D576" s="126" t="s">
        <v>120</v>
      </c>
      <c r="E576" s="127" t="s">
        <v>1292</v>
      </c>
      <c r="F576" s="128" t="s">
        <v>1293</v>
      </c>
      <c r="G576" s="129" t="s">
        <v>805</v>
      </c>
      <c r="H576" s="130">
        <v>650</v>
      </c>
      <c r="I576" s="131"/>
      <c r="J576" s="131">
        <f t="shared" si="40"/>
        <v>0</v>
      </c>
      <c r="K576" s="132"/>
      <c r="L576" s="133"/>
      <c r="M576" s="134" t="s">
        <v>1</v>
      </c>
      <c r="N576" s="135" t="s">
        <v>35</v>
      </c>
      <c r="O576" s="136">
        <v>0</v>
      </c>
      <c r="P576" s="136">
        <f t="shared" si="41"/>
        <v>0</v>
      </c>
      <c r="Q576" s="136">
        <v>1.1E-4</v>
      </c>
      <c r="R576" s="136">
        <f t="shared" si="42"/>
        <v>7.1500000000000008E-2</v>
      </c>
      <c r="S576" s="136">
        <v>0</v>
      </c>
      <c r="T576" s="137">
        <f t="shared" si="43"/>
        <v>0</v>
      </c>
      <c r="AR576" s="138" t="s">
        <v>124</v>
      </c>
      <c r="AT576" s="138" t="s">
        <v>120</v>
      </c>
      <c r="AU576" s="138" t="s">
        <v>77</v>
      </c>
      <c r="AY576" s="13" t="s">
        <v>119</v>
      </c>
      <c r="BE576" s="139">
        <f t="shared" si="44"/>
        <v>0</v>
      </c>
      <c r="BF576" s="139">
        <f t="shared" si="45"/>
        <v>0</v>
      </c>
      <c r="BG576" s="139">
        <f t="shared" si="46"/>
        <v>0</v>
      </c>
      <c r="BH576" s="139">
        <f t="shared" si="47"/>
        <v>0</v>
      </c>
      <c r="BI576" s="139">
        <f t="shared" si="48"/>
        <v>0</v>
      </c>
      <c r="BJ576" s="13" t="s">
        <v>125</v>
      </c>
      <c r="BK576" s="139">
        <f t="shared" si="49"/>
        <v>0</v>
      </c>
      <c r="BL576" s="13" t="s">
        <v>126</v>
      </c>
      <c r="BM576" s="138" t="s">
        <v>1294</v>
      </c>
    </row>
    <row r="577" spans="2:65" s="1" customFormat="1" ht="19.5">
      <c r="B577" s="25"/>
      <c r="D577" s="140" t="s">
        <v>128</v>
      </c>
      <c r="F577" s="141" t="s">
        <v>1295</v>
      </c>
      <c r="L577" s="25"/>
      <c r="M577" s="142"/>
      <c r="T577" s="52"/>
      <c r="AT577" s="13" t="s">
        <v>128</v>
      </c>
      <c r="AU577" s="13" t="s">
        <v>77</v>
      </c>
    </row>
    <row r="578" spans="2:65" s="1" customFormat="1" ht="24.2" customHeight="1">
      <c r="B578" s="125"/>
      <c r="C578" s="126" t="s">
        <v>1296</v>
      </c>
      <c r="D578" s="126" t="s">
        <v>120</v>
      </c>
      <c r="E578" s="127" t="s">
        <v>873</v>
      </c>
      <c r="F578" s="128" t="s">
        <v>874</v>
      </c>
      <c r="G578" s="129" t="s">
        <v>805</v>
      </c>
      <c r="H578" s="130">
        <v>50</v>
      </c>
      <c r="I578" s="131"/>
      <c r="J578" s="131">
        <f>ROUND(I578*H578,2)</f>
        <v>0</v>
      </c>
      <c r="K578" s="132"/>
      <c r="L578" s="133"/>
      <c r="M578" s="134" t="s">
        <v>1</v>
      </c>
      <c r="N578" s="135" t="s">
        <v>35</v>
      </c>
      <c r="O578" s="136">
        <v>0</v>
      </c>
      <c r="P578" s="136">
        <f>O578*H578</f>
        <v>0</v>
      </c>
      <c r="Q578" s="136">
        <v>1.1E-4</v>
      </c>
      <c r="R578" s="136">
        <f>Q578*H578</f>
        <v>5.5000000000000005E-3</v>
      </c>
      <c r="S578" s="136">
        <v>0</v>
      </c>
      <c r="T578" s="137">
        <f>S578*H578</f>
        <v>0</v>
      </c>
      <c r="AR578" s="138" t="s">
        <v>124</v>
      </c>
      <c r="AT578" s="138" t="s">
        <v>120</v>
      </c>
      <c r="AU578" s="138" t="s">
        <v>77</v>
      </c>
      <c r="AY578" s="13" t="s">
        <v>119</v>
      </c>
      <c r="BE578" s="139">
        <f>IF(N578="základná",J578,0)</f>
        <v>0</v>
      </c>
      <c r="BF578" s="139">
        <f>IF(N578="znížená",J578,0)</f>
        <v>0</v>
      </c>
      <c r="BG578" s="139">
        <f>IF(N578="zákl. prenesená",J578,0)</f>
        <v>0</v>
      </c>
      <c r="BH578" s="139">
        <f>IF(N578="zníž. prenesená",J578,0)</f>
        <v>0</v>
      </c>
      <c r="BI578" s="139">
        <f>IF(N578="nulová",J578,0)</f>
        <v>0</v>
      </c>
      <c r="BJ578" s="13" t="s">
        <v>125</v>
      </c>
      <c r="BK578" s="139">
        <f>ROUND(I578*H578,2)</f>
        <v>0</v>
      </c>
      <c r="BL578" s="13" t="s">
        <v>126</v>
      </c>
      <c r="BM578" s="138" t="s">
        <v>1297</v>
      </c>
    </row>
    <row r="579" spans="2:65" s="1" customFormat="1" ht="19.5">
      <c r="B579" s="25"/>
      <c r="D579" s="140" t="s">
        <v>128</v>
      </c>
      <c r="F579" s="141" t="s">
        <v>876</v>
      </c>
      <c r="L579" s="25"/>
      <c r="M579" s="142"/>
      <c r="T579" s="52"/>
      <c r="AT579" s="13" t="s">
        <v>128</v>
      </c>
      <c r="AU579" s="13" t="s">
        <v>77</v>
      </c>
    </row>
    <row r="580" spans="2:65" s="1" customFormat="1" ht="24.2" customHeight="1">
      <c r="B580" s="125"/>
      <c r="C580" s="126" t="s">
        <v>1298</v>
      </c>
      <c r="D580" s="126" t="s">
        <v>120</v>
      </c>
      <c r="E580" s="127" t="s">
        <v>1299</v>
      </c>
      <c r="F580" s="128" t="s">
        <v>1300</v>
      </c>
      <c r="G580" s="129" t="s">
        <v>805</v>
      </c>
      <c r="H580" s="130">
        <v>30</v>
      </c>
      <c r="I580" s="131"/>
      <c r="J580" s="131">
        <f>ROUND(I580*H580,2)</f>
        <v>0</v>
      </c>
      <c r="K580" s="132"/>
      <c r="L580" s="133"/>
      <c r="M580" s="134" t="s">
        <v>1</v>
      </c>
      <c r="N580" s="135" t="s">
        <v>35</v>
      </c>
      <c r="O580" s="136">
        <v>0</v>
      </c>
      <c r="P580" s="136">
        <f>O580*H580</f>
        <v>0</v>
      </c>
      <c r="Q580" s="136">
        <v>0</v>
      </c>
      <c r="R580" s="136">
        <f>Q580*H580</f>
        <v>0</v>
      </c>
      <c r="S580" s="136">
        <v>0</v>
      </c>
      <c r="T580" s="137">
        <f>S580*H580</f>
        <v>0</v>
      </c>
      <c r="AR580" s="138" t="s">
        <v>124</v>
      </c>
      <c r="AT580" s="138" t="s">
        <v>120</v>
      </c>
      <c r="AU580" s="138" t="s">
        <v>77</v>
      </c>
      <c r="AY580" s="13" t="s">
        <v>119</v>
      </c>
      <c r="BE580" s="139">
        <f>IF(N580="základná",J580,0)</f>
        <v>0</v>
      </c>
      <c r="BF580" s="139">
        <f>IF(N580="znížená",J580,0)</f>
        <v>0</v>
      </c>
      <c r="BG580" s="139">
        <f>IF(N580="zákl. prenesená",J580,0)</f>
        <v>0</v>
      </c>
      <c r="BH580" s="139">
        <f>IF(N580="zníž. prenesená",J580,0)</f>
        <v>0</v>
      </c>
      <c r="BI580" s="139">
        <f>IF(N580="nulová",J580,0)</f>
        <v>0</v>
      </c>
      <c r="BJ580" s="13" t="s">
        <v>125</v>
      </c>
      <c r="BK580" s="139">
        <f>ROUND(I580*H580,2)</f>
        <v>0</v>
      </c>
      <c r="BL580" s="13" t="s">
        <v>126</v>
      </c>
      <c r="BM580" s="138" t="s">
        <v>1301</v>
      </c>
    </row>
    <row r="581" spans="2:65" s="1" customFormat="1" ht="39">
      <c r="B581" s="25"/>
      <c r="D581" s="140" t="s">
        <v>128</v>
      </c>
      <c r="F581" s="141" t="s">
        <v>1302</v>
      </c>
      <c r="L581" s="25"/>
      <c r="M581" s="142"/>
      <c r="T581" s="52"/>
      <c r="AT581" s="13" t="s">
        <v>128</v>
      </c>
      <c r="AU581" s="13" t="s">
        <v>77</v>
      </c>
    </row>
    <row r="582" spans="2:65" s="1" customFormat="1" ht="24.2" customHeight="1">
      <c r="B582" s="125"/>
      <c r="C582" s="126" t="s">
        <v>1303</v>
      </c>
      <c r="D582" s="126" t="s">
        <v>120</v>
      </c>
      <c r="E582" s="127" t="s">
        <v>1304</v>
      </c>
      <c r="F582" s="128" t="s">
        <v>1305</v>
      </c>
      <c r="G582" s="129" t="s">
        <v>805</v>
      </c>
      <c r="H582" s="130">
        <v>30</v>
      </c>
      <c r="I582" s="131"/>
      <c r="J582" s="131">
        <f>ROUND(I582*H582,2)</f>
        <v>0</v>
      </c>
      <c r="K582" s="132"/>
      <c r="L582" s="133"/>
      <c r="M582" s="134" t="s">
        <v>1</v>
      </c>
      <c r="N582" s="135" t="s">
        <v>35</v>
      </c>
      <c r="O582" s="136">
        <v>0</v>
      </c>
      <c r="P582" s="136">
        <f>O582*H582</f>
        <v>0</v>
      </c>
      <c r="Q582" s="136">
        <v>0</v>
      </c>
      <c r="R582" s="136">
        <f>Q582*H582</f>
        <v>0</v>
      </c>
      <c r="S582" s="136">
        <v>0</v>
      </c>
      <c r="T582" s="137">
        <f>S582*H582</f>
        <v>0</v>
      </c>
      <c r="AR582" s="138" t="s">
        <v>124</v>
      </c>
      <c r="AT582" s="138" t="s">
        <v>120</v>
      </c>
      <c r="AU582" s="138" t="s">
        <v>77</v>
      </c>
      <c r="AY582" s="13" t="s">
        <v>119</v>
      </c>
      <c r="BE582" s="139">
        <f>IF(N582="základná",J582,0)</f>
        <v>0</v>
      </c>
      <c r="BF582" s="139">
        <f>IF(N582="znížená",J582,0)</f>
        <v>0</v>
      </c>
      <c r="BG582" s="139">
        <f>IF(N582="zákl. prenesená",J582,0)</f>
        <v>0</v>
      </c>
      <c r="BH582" s="139">
        <f>IF(N582="zníž. prenesená",J582,0)</f>
        <v>0</v>
      </c>
      <c r="BI582" s="139">
        <f>IF(N582="nulová",J582,0)</f>
        <v>0</v>
      </c>
      <c r="BJ582" s="13" t="s">
        <v>125</v>
      </c>
      <c r="BK582" s="139">
        <f>ROUND(I582*H582,2)</f>
        <v>0</v>
      </c>
      <c r="BL582" s="13" t="s">
        <v>126</v>
      </c>
      <c r="BM582" s="138" t="s">
        <v>1306</v>
      </c>
    </row>
    <row r="583" spans="2:65" s="1" customFormat="1" ht="48.75">
      <c r="B583" s="25"/>
      <c r="D583" s="140" t="s">
        <v>128</v>
      </c>
      <c r="F583" s="141" t="s">
        <v>1307</v>
      </c>
      <c r="L583" s="25"/>
      <c r="M583" s="142"/>
      <c r="T583" s="52"/>
      <c r="AT583" s="13" t="s">
        <v>128</v>
      </c>
      <c r="AU583" s="13" t="s">
        <v>77</v>
      </c>
    </row>
    <row r="584" spans="2:65" s="1" customFormat="1" ht="24.2" customHeight="1">
      <c r="B584" s="125"/>
      <c r="C584" s="126" t="s">
        <v>1308</v>
      </c>
      <c r="D584" s="126" t="s">
        <v>120</v>
      </c>
      <c r="E584" s="127" t="s">
        <v>1309</v>
      </c>
      <c r="F584" s="128" t="s">
        <v>1310</v>
      </c>
      <c r="G584" s="129" t="s">
        <v>123</v>
      </c>
      <c r="H584" s="130">
        <v>20</v>
      </c>
      <c r="I584" s="131"/>
      <c r="J584" s="131">
        <f>ROUND(I584*H584,2)</f>
        <v>0</v>
      </c>
      <c r="K584" s="132"/>
      <c r="L584" s="133"/>
      <c r="M584" s="134" t="s">
        <v>1</v>
      </c>
      <c r="N584" s="135" t="s">
        <v>35</v>
      </c>
      <c r="O584" s="136">
        <v>0</v>
      </c>
      <c r="P584" s="136">
        <f>O584*H584</f>
        <v>0</v>
      </c>
      <c r="Q584" s="136">
        <v>0</v>
      </c>
      <c r="R584" s="136">
        <f>Q584*H584</f>
        <v>0</v>
      </c>
      <c r="S584" s="136">
        <v>0</v>
      </c>
      <c r="T584" s="137">
        <f>S584*H584</f>
        <v>0</v>
      </c>
      <c r="AR584" s="138" t="s">
        <v>124</v>
      </c>
      <c r="AT584" s="138" t="s">
        <v>120</v>
      </c>
      <c r="AU584" s="138" t="s">
        <v>77</v>
      </c>
      <c r="AY584" s="13" t="s">
        <v>119</v>
      </c>
      <c r="BE584" s="139">
        <f>IF(N584="základná",J584,0)</f>
        <v>0</v>
      </c>
      <c r="BF584" s="139">
        <f>IF(N584="znížená",J584,0)</f>
        <v>0</v>
      </c>
      <c r="BG584" s="139">
        <f>IF(N584="zákl. prenesená",J584,0)</f>
        <v>0</v>
      </c>
      <c r="BH584" s="139">
        <f>IF(N584="zníž. prenesená",J584,0)</f>
        <v>0</v>
      </c>
      <c r="BI584" s="139">
        <f>IF(N584="nulová",J584,0)</f>
        <v>0</v>
      </c>
      <c r="BJ584" s="13" t="s">
        <v>125</v>
      </c>
      <c r="BK584" s="139">
        <f>ROUND(I584*H584,2)</f>
        <v>0</v>
      </c>
      <c r="BL584" s="13" t="s">
        <v>126</v>
      </c>
      <c r="BM584" s="138" t="s">
        <v>1311</v>
      </c>
    </row>
    <row r="585" spans="2:65" s="1" customFormat="1" ht="39">
      <c r="B585" s="25"/>
      <c r="D585" s="140" t="s">
        <v>128</v>
      </c>
      <c r="F585" s="141" t="s">
        <v>1302</v>
      </c>
      <c r="L585" s="25"/>
      <c r="M585" s="142"/>
      <c r="T585" s="52"/>
      <c r="AT585" s="13" t="s">
        <v>128</v>
      </c>
      <c r="AU585" s="13" t="s">
        <v>77</v>
      </c>
    </row>
    <row r="586" spans="2:65" s="1" customFormat="1" ht="24.2" customHeight="1">
      <c r="B586" s="125"/>
      <c r="C586" s="126" t="s">
        <v>1312</v>
      </c>
      <c r="D586" s="126" t="s">
        <v>120</v>
      </c>
      <c r="E586" s="127" t="s">
        <v>1313</v>
      </c>
      <c r="F586" s="128" t="s">
        <v>1314</v>
      </c>
      <c r="G586" s="129" t="s">
        <v>123</v>
      </c>
      <c r="H586" s="130">
        <v>20</v>
      </c>
      <c r="I586" s="131"/>
      <c r="J586" s="131">
        <f>ROUND(I586*H586,2)</f>
        <v>0</v>
      </c>
      <c r="K586" s="132"/>
      <c r="L586" s="133"/>
      <c r="M586" s="134" t="s">
        <v>1</v>
      </c>
      <c r="N586" s="135" t="s">
        <v>35</v>
      </c>
      <c r="O586" s="136">
        <v>0</v>
      </c>
      <c r="P586" s="136">
        <f>O586*H586</f>
        <v>0</v>
      </c>
      <c r="Q586" s="136">
        <v>0</v>
      </c>
      <c r="R586" s="136">
        <f>Q586*H586</f>
        <v>0</v>
      </c>
      <c r="S586" s="136">
        <v>0</v>
      </c>
      <c r="T586" s="137">
        <f>S586*H586</f>
        <v>0</v>
      </c>
      <c r="AR586" s="138" t="s">
        <v>124</v>
      </c>
      <c r="AT586" s="138" t="s">
        <v>120</v>
      </c>
      <c r="AU586" s="138" t="s">
        <v>77</v>
      </c>
      <c r="AY586" s="13" t="s">
        <v>119</v>
      </c>
      <c r="BE586" s="139">
        <f>IF(N586="základná",J586,0)</f>
        <v>0</v>
      </c>
      <c r="BF586" s="139">
        <f>IF(N586="znížená",J586,0)</f>
        <v>0</v>
      </c>
      <c r="BG586" s="139">
        <f>IF(N586="zákl. prenesená",J586,0)</f>
        <v>0</v>
      </c>
      <c r="BH586" s="139">
        <f>IF(N586="zníž. prenesená",J586,0)</f>
        <v>0</v>
      </c>
      <c r="BI586" s="139">
        <f>IF(N586="nulová",J586,0)</f>
        <v>0</v>
      </c>
      <c r="BJ586" s="13" t="s">
        <v>125</v>
      </c>
      <c r="BK586" s="139">
        <f>ROUND(I586*H586,2)</f>
        <v>0</v>
      </c>
      <c r="BL586" s="13" t="s">
        <v>126</v>
      </c>
      <c r="BM586" s="138" t="s">
        <v>1315</v>
      </c>
    </row>
    <row r="587" spans="2:65" s="1" customFormat="1" ht="39">
      <c r="B587" s="25"/>
      <c r="D587" s="140" t="s">
        <v>128</v>
      </c>
      <c r="F587" s="141" t="s">
        <v>1302</v>
      </c>
      <c r="L587" s="25"/>
      <c r="M587" s="142"/>
      <c r="T587" s="52"/>
      <c r="AT587" s="13" t="s">
        <v>128</v>
      </c>
      <c r="AU587" s="13" t="s">
        <v>77</v>
      </c>
    </row>
    <row r="588" spans="2:65" s="1" customFormat="1" ht="24.2" customHeight="1">
      <c r="B588" s="125"/>
      <c r="C588" s="126" t="s">
        <v>1316</v>
      </c>
      <c r="D588" s="126" t="s">
        <v>120</v>
      </c>
      <c r="E588" s="127" t="s">
        <v>1317</v>
      </c>
      <c r="F588" s="128" t="s">
        <v>1318</v>
      </c>
      <c r="G588" s="129" t="s">
        <v>123</v>
      </c>
      <c r="H588" s="130">
        <v>1200</v>
      </c>
      <c r="I588" s="131"/>
      <c r="J588" s="131">
        <f>ROUND(I588*H588,2)</f>
        <v>0</v>
      </c>
      <c r="K588" s="132"/>
      <c r="L588" s="133"/>
      <c r="M588" s="134" t="s">
        <v>1</v>
      </c>
      <c r="N588" s="135" t="s">
        <v>35</v>
      </c>
      <c r="O588" s="136">
        <v>0</v>
      </c>
      <c r="P588" s="136">
        <f>O588*H588</f>
        <v>0</v>
      </c>
      <c r="Q588" s="136">
        <v>0</v>
      </c>
      <c r="R588" s="136">
        <f>Q588*H588</f>
        <v>0</v>
      </c>
      <c r="S588" s="136">
        <v>0</v>
      </c>
      <c r="T588" s="137">
        <f>S588*H588</f>
        <v>0</v>
      </c>
      <c r="AR588" s="138" t="s">
        <v>124</v>
      </c>
      <c r="AT588" s="138" t="s">
        <v>120</v>
      </c>
      <c r="AU588" s="138" t="s">
        <v>77</v>
      </c>
      <c r="AY588" s="13" t="s">
        <v>119</v>
      </c>
      <c r="BE588" s="139">
        <f>IF(N588="základná",J588,0)</f>
        <v>0</v>
      </c>
      <c r="BF588" s="139">
        <f>IF(N588="znížená",J588,0)</f>
        <v>0</v>
      </c>
      <c r="BG588" s="139">
        <f>IF(N588="zákl. prenesená",J588,0)</f>
        <v>0</v>
      </c>
      <c r="BH588" s="139">
        <f>IF(N588="zníž. prenesená",J588,0)</f>
        <v>0</v>
      </c>
      <c r="BI588" s="139">
        <f>IF(N588="nulová",J588,0)</f>
        <v>0</v>
      </c>
      <c r="BJ588" s="13" t="s">
        <v>125</v>
      </c>
      <c r="BK588" s="139">
        <f>ROUND(I588*H588,2)</f>
        <v>0</v>
      </c>
      <c r="BL588" s="13" t="s">
        <v>126</v>
      </c>
      <c r="BM588" s="138" t="s">
        <v>1319</v>
      </c>
    </row>
    <row r="589" spans="2:65" s="1" customFormat="1" ht="126.75">
      <c r="B589" s="25"/>
      <c r="D589" s="140" t="s">
        <v>128</v>
      </c>
      <c r="F589" s="141" t="s">
        <v>1320</v>
      </c>
      <c r="L589" s="25"/>
      <c r="M589" s="142"/>
      <c r="T589" s="52"/>
      <c r="AT589" s="13" t="s">
        <v>128</v>
      </c>
      <c r="AU589" s="13" t="s">
        <v>77</v>
      </c>
    </row>
    <row r="590" spans="2:65" s="1" customFormat="1" ht="24.2" customHeight="1">
      <c r="B590" s="125"/>
      <c r="C590" s="126" t="s">
        <v>1321</v>
      </c>
      <c r="D590" s="126" t="s">
        <v>120</v>
      </c>
      <c r="E590" s="127" t="s">
        <v>1322</v>
      </c>
      <c r="F590" s="128" t="s">
        <v>1323</v>
      </c>
      <c r="G590" s="129" t="s">
        <v>123</v>
      </c>
      <c r="H590" s="130">
        <v>1200</v>
      </c>
      <c r="I590" s="131"/>
      <c r="J590" s="131">
        <f>ROUND(I590*H590,2)</f>
        <v>0</v>
      </c>
      <c r="K590" s="132"/>
      <c r="L590" s="133"/>
      <c r="M590" s="134" t="s">
        <v>1</v>
      </c>
      <c r="N590" s="135" t="s">
        <v>35</v>
      </c>
      <c r="O590" s="136">
        <v>0</v>
      </c>
      <c r="P590" s="136">
        <f>O590*H590</f>
        <v>0</v>
      </c>
      <c r="Q590" s="136">
        <v>0</v>
      </c>
      <c r="R590" s="136">
        <f>Q590*H590</f>
        <v>0</v>
      </c>
      <c r="S590" s="136">
        <v>0</v>
      </c>
      <c r="T590" s="137">
        <f>S590*H590</f>
        <v>0</v>
      </c>
      <c r="AR590" s="138" t="s">
        <v>124</v>
      </c>
      <c r="AT590" s="138" t="s">
        <v>120</v>
      </c>
      <c r="AU590" s="138" t="s">
        <v>77</v>
      </c>
      <c r="AY590" s="13" t="s">
        <v>119</v>
      </c>
      <c r="BE590" s="139">
        <f>IF(N590="základná",J590,0)</f>
        <v>0</v>
      </c>
      <c r="BF590" s="139">
        <f>IF(N590="znížená",J590,0)</f>
        <v>0</v>
      </c>
      <c r="BG590" s="139">
        <f>IF(N590="zákl. prenesená",J590,0)</f>
        <v>0</v>
      </c>
      <c r="BH590" s="139">
        <f>IF(N590="zníž. prenesená",J590,0)</f>
        <v>0</v>
      </c>
      <c r="BI590" s="139">
        <f>IF(N590="nulová",J590,0)</f>
        <v>0</v>
      </c>
      <c r="BJ590" s="13" t="s">
        <v>125</v>
      </c>
      <c r="BK590" s="139">
        <f>ROUND(I590*H590,2)</f>
        <v>0</v>
      </c>
      <c r="BL590" s="13" t="s">
        <v>126</v>
      </c>
      <c r="BM590" s="138" t="s">
        <v>1324</v>
      </c>
    </row>
    <row r="591" spans="2:65" s="1" customFormat="1" ht="126.75">
      <c r="B591" s="25"/>
      <c r="D591" s="140" t="s">
        <v>128</v>
      </c>
      <c r="F591" s="141" t="s">
        <v>1325</v>
      </c>
      <c r="L591" s="25"/>
      <c r="M591" s="142"/>
      <c r="T591" s="52"/>
      <c r="AT591" s="13" t="s">
        <v>128</v>
      </c>
      <c r="AU591" s="13" t="s">
        <v>77</v>
      </c>
    </row>
    <row r="592" spans="2:65" s="1" customFormat="1" ht="24.2" customHeight="1">
      <c r="B592" s="125"/>
      <c r="C592" s="126" t="s">
        <v>1326</v>
      </c>
      <c r="D592" s="126" t="s">
        <v>120</v>
      </c>
      <c r="E592" s="127" t="s">
        <v>1327</v>
      </c>
      <c r="F592" s="128" t="s">
        <v>1328</v>
      </c>
      <c r="G592" s="129" t="s">
        <v>123</v>
      </c>
      <c r="H592" s="130">
        <v>120</v>
      </c>
      <c r="I592" s="131"/>
      <c r="J592" s="131">
        <f>ROUND(I592*H592,2)</f>
        <v>0</v>
      </c>
      <c r="K592" s="132"/>
      <c r="L592" s="133"/>
      <c r="M592" s="134" t="s">
        <v>1</v>
      </c>
      <c r="N592" s="135" t="s">
        <v>35</v>
      </c>
      <c r="O592" s="136">
        <v>0</v>
      </c>
      <c r="P592" s="136">
        <f>O592*H592</f>
        <v>0</v>
      </c>
      <c r="Q592" s="136">
        <v>0</v>
      </c>
      <c r="R592" s="136">
        <f>Q592*H592</f>
        <v>0</v>
      </c>
      <c r="S592" s="136">
        <v>0</v>
      </c>
      <c r="T592" s="137">
        <f>S592*H592</f>
        <v>0</v>
      </c>
      <c r="AR592" s="138" t="s">
        <v>124</v>
      </c>
      <c r="AT592" s="138" t="s">
        <v>120</v>
      </c>
      <c r="AU592" s="138" t="s">
        <v>77</v>
      </c>
      <c r="AY592" s="13" t="s">
        <v>119</v>
      </c>
      <c r="BE592" s="139">
        <f>IF(N592="základná",J592,0)</f>
        <v>0</v>
      </c>
      <c r="BF592" s="139">
        <f>IF(N592="znížená",J592,0)</f>
        <v>0</v>
      </c>
      <c r="BG592" s="139">
        <f>IF(N592="zákl. prenesená",J592,0)</f>
        <v>0</v>
      </c>
      <c r="BH592" s="139">
        <f>IF(N592="zníž. prenesená",J592,0)</f>
        <v>0</v>
      </c>
      <c r="BI592" s="139">
        <f>IF(N592="nulová",J592,0)</f>
        <v>0</v>
      </c>
      <c r="BJ592" s="13" t="s">
        <v>125</v>
      </c>
      <c r="BK592" s="139">
        <f>ROUND(I592*H592,2)</f>
        <v>0</v>
      </c>
      <c r="BL592" s="13" t="s">
        <v>126</v>
      </c>
      <c r="BM592" s="138" t="s">
        <v>1329</v>
      </c>
    </row>
    <row r="593" spans="2:65" s="1" customFormat="1" ht="165.75">
      <c r="B593" s="25"/>
      <c r="D593" s="140" t="s">
        <v>128</v>
      </c>
      <c r="F593" s="141" t="s">
        <v>1330</v>
      </c>
      <c r="L593" s="25"/>
      <c r="M593" s="142"/>
      <c r="T593" s="52"/>
      <c r="AT593" s="13" t="s">
        <v>128</v>
      </c>
      <c r="AU593" s="13" t="s">
        <v>77</v>
      </c>
    </row>
    <row r="594" spans="2:65" s="1" customFormat="1" ht="24.2" customHeight="1">
      <c r="B594" s="125"/>
      <c r="C594" s="126" t="s">
        <v>614</v>
      </c>
      <c r="D594" s="126" t="s">
        <v>120</v>
      </c>
      <c r="E594" s="127" t="s">
        <v>1331</v>
      </c>
      <c r="F594" s="128" t="s">
        <v>1332</v>
      </c>
      <c r="G594" s="129" t="s">
        <v>123</v>
      </c>
      <c r="H594" s="130">
        <v>60</v>
      </c>
      <c r="I594" s="131"/>
      <c r="J594" s="131">
        <f>ROUND(I594*H594,2)</f>
        <v>0</v>
      </c>
      <c r="K594" s="132"/>
      <c r="L594" s="133"/>
      <c r="M594" s="134" t="s">
        <v>1</v>
      </c>
      <c r="N594" s="135" t="s">
        <v>35</v>
      </c>
      <c r="O594" s="136">
        <v>0</v>
      </c>
      <c r="P594" s="136">
        <f>O594*H594</f>
        <v>0</v>
      </c>
      <c r="Q594" s="136">
        <v>0</v>
      </c>
      <c r="R594" s="136">
        <f>Q594*H594</f>
        <v>0</v>
      </c>
      <c r="S594" s="136">
        <v>0</v>
      </c>
      <c r="T594" s="137">
        <f>S594*H594</f>
        <v>0</v>
      </c>
      <c r="AR594" s="138" t="s">
        <v>124</v>
      </c>
      <c r="AT594" s="138" t="s">
        <v>120</v>
      </c>
      <c r="AU594" s="138" t="s">
        <v>77</v>
      </c>
      <c r="AY594" s="13" t="s">
        <v>119</v>
      </c>
      <c r="BE594" s="139">
        <f>IF(N594="základná",J594,0)</f>
        <v>0</v>
      </c>
      <c r="BF594" s="139">
        <f>IF(N594="znížená",J594,0)</f>
        <v>0</v>
      </c>
      <c r="BG594" s="139">
        <f>IF(N594="zákl. prenesená",J594,0)</f>
        <v>0</v>
      </c>
      <c r="BH594" s="139">
        <f>IF(N594="zníž. prenesená",J594,0)</f>
        <v>0</v>
      </c>
      <c r="BI594" s="139">
        <f>IF(N594="nulová",J594,0)</f>
        <v>0</v>
      </c>
      <c r="BJ594" s="13" t="s">
        <v>125</v>
      </c>
      <c r="BK594" s="139">
        <f>ROUND(I594*H594,2)</f>
        <v>0</v>
      </c>
      <c r="BL594" s="13" t="s">
        <v>126</v>
      </c>
      <c r="BM594" s="138" t="s">
        <v>1333</v>
      </c>
    </row>
    <row r="595" spans="2:65" s="1" customFormat="1" ht="117">
      <c r="B595" s="25"/>
      <c r="D595" s="140" t="s">
        <v>128</v>
      </c>
      <c r="F595" s="141" t="s">
        <v>1334</v>
      </c>
      <c r="L595" s="25"/>
      <c r="M595" s="142"/>
      <c r="T595" s="52"/>
      <c r="AT595" s="13" t="s">
        <v>128</v>
      </c>
      <c r="AU595" s="13" t="s">
        <v>77</v>
      </c>
    </row>
    <row r="596" spans="2:65" s="1" customFormat="1" ht="24.2" customHeight="1">
      <c r="B596" s="125"/>
      <c r="C596" s="126" t="s">
        <v>1335</v>
      </c>
      <c r="D596" s="126" t="s">
        <v>120</v>
      </c>
      <c r="E596" s="127" t="s">
        <v>1336</v>
      </c>
      <c r="F596" s="128" t="s">
        <v>1337</v>
      </c>
      <c r="G596" s="129" t="s">
        <v>123</v>
      </c>
      <c r="H596" s="130">
        <v>60</v>
      </c>
      <c r="I596" s="131"/>
      <c r="J596" s="131">
        <f>ROUND(I596*H596,2)</f>
        <v>0</v>
      </c>
      <c r="K596" s="132"/>
      <c r="L596" s="133"/>
      <c r="M596" s="134" t="s">
        <v>1</v>
      </c>
      <c r="N596" s="135" t="s">
        <v>35</v>
      </c>
      <c r="O596" s="136">
        <v>0</v>
      </c>
      <c r="P596" s="136">
        <f>O596*H596</f>
        <v>0</v>
      </c>
      <c r="Q596" s="136">
        <v>0</v>
      </c>
      <c r="R596" s="136">
        <f>Q596*H596</f>
        <v>0</v>
      </c>
      <c r="S596" s="136">
        <v>0</v>
      </c>
      <c r="T596" s="137">
        <f>S596*H596</f>
        <v>0</v>
      </c>
      <c r="AR596" s="138" t="s">
        <v>124</v>
      </c>
      <c r="AT596" s="138" t="s">
        <v>120</v>
      </c>
      <c r="AU596" s="138" t="s">
        <v>77</v>
      </c>
      <c r="AY596" s="13" t="s">
        <v>119</v>
      </c>
      <c r="BE596" s="139">
        <f>IF(N596="základná",J596,0)</f>
        <v>0</v>
      </c>
      <c r="BF596" s="139">
        <f>IF(N596="znížená",J596,0)</f>
        <v>0</v>
      </c>
      <c r="BG596" s="139">
        <f>IF(N596="zákl. prenesená",J596,0)</f>
        <v>0</v>
      </c>
      <c r="BH596" s="139">
        <f>IF(N596="zníž. prenesená",J596,0)</f>
        <v>0</v>
      </c>
      <c r="BI596" s="139">
        <f>IF(N596="nulová",J596,0)</f>
        <v>0</v>
      </c>
      <c r="BJ596" s="13" t="s">
        <v>125</v>
      </c>
      <c r="BK596" s="139">
        <f>ROUND(I596*H596,2)</f>
        <v>0</v>
      </c>
      <c r="BL596" s="13" t="s">
        <v>126</v>
      </c>
      <c r="BM596" s="138" t="s">
        <v>1338</v>
      </c>
    </row>
    <row r="597" spans="2:65" s="1" customFormat="1" ht="117">
      <c r="B597" s="25"/>
      <c r="D597" s="140" t="s">
        <v>128</v>
      </c>
      <c r="F597" s="141" t="s">
        <v>1339</v>
      </c>
      <c r="L597" s="25"/>
      <c r="M597" s="142"/>
      <c r="T597" s="52"/>
      <c r="AT597" s="13" t="s">
        <v>128</v>
      </c>
      <c r="AU597" s="13" t="s">
        <v>77</v>
      </c>
    </row>
    <row r="598" spans="2:65" s="1" customFormat="1" ht="24.2" customHeight="1">
      <c r="B598" s="125"/>
      <c r="C598" s="126" t="s">
        <v>1340</v>
      </c>
      <c r="D598" s="126" t="s">
        <v>120</v>
      </c>
      <c r="E598" s="127" t="s">
        <v>1341</v>
      </c>
      <c r="F598" s="128" t="s">
        <v>1342</v>
      </c>
      <c r="G598" s="129" t="s">
        <v>123</v>
      </c>
      <c r="H598" s="130">
        <v>10</v>
      </c>
      <c r="I598" s="131"/>
      <c r="J598" s="131">
        <f>ROUND(I598*H598,2)</f>
        <v>0</v>
      </c>
      <c r="K598" s="132"/>
      <c r="L598" s="133"/>
      <c r="M598" s="134" t="s">
        <v>1</v>
      </c>
      <c r="N598" s="135" t="s">
        <v>35</v>
      </c>
      <c r="O598" s="136">
        <v>0</v>
      </c>
      <c r="P598" s="136">
        <f>O598*H598</f>
        <v>0</v>
      </c>
      <c r="Q598" s="136">
        <v>0</v>
      </c>
      <c r="R598" s="136">
        <f>Q598*H598</f>
        <v>0</v>
      </c>
      <c r="S598" s="136">
        <v>0</v>
      </c>
      <c r="T598" s="137">
        <f>S598*H598</f>
        <v>0</v>
      </c>
      <c r="AR598" s="138" t="s">
        <v>124</v>
      </c>
      <c r="AT598" s="138" t="s">
        <v>120</v>
      </c>
      <c r="AU598" s="138" t="s">
        <v>77</v>
      </c>
      <c r="AY598" s="13" t="s">
        <v>119</v>
      </c>
      <c r="BE598" s="139">
        <f>IF(N598="základná",J598,0)</f>
        <v>0</v>
      </c>
      <c r="BF598" s="139">
        <f>IF(N598="znížená",J598,0)</f>
        <v>0</v>
      </c>
      <c r="BG598" s="139">
        <f>IF(N598="zákl. prenesená",J598,0)</f>
        <v>0</v>
      </c>
      <c r="BH598" s="139">
        <f>IF(N598="zníž. prenesená",J598,0)</f>
        <v>0</v>
      </c>
      <c r="BI598" s="139">
        <f>IF(N598="nulová",J598,0)</f>
        <v>0</v>
      </c>
      <c r="BJ598" s="13" t="s">
        <v>125</v>
      </c>
      <c r="BK598" s="139">
        <f>ROUND(I598*H598,2)</f>
        <v>0</v>
      </c>
      <c r="BL598" s="13" t="s">
        <v>126</v>
      </c>
      <c r="BM598" s="138" t="s">
        <v>1343</v>
      </c>
    </row>
    <row r="599" spans="2:65" s="1" customFormat="1" ht="146.25">
      <c r="B599" s="25"/>
      <c r="D599" s="140" t="s">
        <v>128</v>
      </c>
      <c r="F599" s="141" t="s">
        <v>1344</v>
      </c>
      <c r="L599" s="25"/>
      <c r="M599" s="142"/>
      <c r="T599" s="52"/>
      <c r="AT599" s="13" t="s">
        <v>128</v>
      </c>
      <c r="AU599" s="13" t="s">
        <v>77</v>
      </c>
    </row>
    <row r="600" spans="2:65" s="1" customFormat="1" ht="24.2" customHeight="1">
      <c r="B600" s="125"/>
      <c r="C600" s="126" t="s">
        <v>1345</v>
      </c>
      <c r="D600" s="126" t="s">
        <v>120</v>
      </c>
      <c r="E600" s="127" t="s">
        <v>1346</v>
      </c>
      <c r="F600" s="128" t="s">
        <v>1347</v>
      </c>
      <c r="G600" s="129" t="s">
        <v>123</v>
      </c>
      <c r="H600" s="130">
        <v>10</v>
      </c>
      <c r="I600" s="131"/>
      <c r="J600" s="131">
        <f>ROUND(I600*H600,2)</f>
        <v>0</v>
      </c>
      <c r="K600" s="132"/>
      <c r="L600" s="133"/>
      <c r="M600" s="134" t="s">
        <v>1</v>
      </c>
      <c r="N600" s="135" t="s">
        <v>35</v>
      </c>
      <c r="O600" s="136">
        <v>0</v>
      </c>
      <c r="P600" s="136">
        <f>O600*H600</f>
        <v>0</v>
      </c>
      <c r="Q600" s="136">
        <v>0</v>
      </c>
      <c r="R600" s="136">
        <f>Q600*H600</f>
        <v>0</v>
      </c>
      <c r="S600" s="136">
        <v>0</v>
      </c>
      <c r="T600" s="137">
        <f>S600*H600</f>
        <v>0</v>
      </c>
      <c r="AR600" s="138" t="s">
        <v>124</v>
      </c>
      <c r="AT600" s="138" t="s">
        <v>120</v>
      </c>
      <c r="AU600" s="138" t="s">
        <v>77</v>
      </c>
      <c r="AY600" s="13" t="s">
        <v>119</v>
      </c>
      <c r="BE600" s="139">
        <f>IF(N600="základná",J600,0)</f>
        <v>0</v>
      </c>
      <c r="BF600" s="139">
        <f>IF(N600="znížená",J600,0)</f>
        <v>0</v>
      </c>
      <c r="BG600" s="139">
        <f>IF(N600="zákl. prenesená",J600,0)</f>
        <v>0</v>
      </c>
      <c r="BH600" s="139">
        <f>IF(N600="zníž. prenesená",J600,0)</f>
        <v>0</v>
      </c>
      <c r="BI600" s="139">
        <f>IF(N600="nulová",J600,0)</f>
        <v>0</v>
      </c>
      <c r="BJ600" s="13" t="s">
        <v>125</v>
      </c>
      <c r="BK600" s="139">
        <f>ROUND(I600*H600,2)</f>
        <v>0</v>
      </c>
      <c r="BL600" s="13" t="s">
        <v>126</v>
      </c>
      <c r="BM600" s="138" t="s">
        <v>1348</v>
      </c>
    </row>
    <row r="601" spans="2:65" s="1" customFormat="1" ht="146.25">
      <c r="B601" s="25"/>
      <c r="D601" s="140" t="s">
        <v>128</v>
      </c>
      <c r="F601" s="141" t="s">
        <v>1349</v>
      </c>
      <c r="L601" s="25"/>
      <c r="M601" s="142"/>
      <c r="T601" s="52"/>
      <c r="AT601" s="13" t="s">
        <v>128</v>
      </c>
      <c r="AU601" s="13" t="s">
        <v>77</v>
      </c>
    </row>
    <row r="602" spans="2:65" s="1" customFormat="1" ht="24.2" customHeight="1">
      <c r="B602" s="125"/>
      <c r="C602" s="126" t="s">
        <v>1350</v>
      </c>
      <c r="D602" s="126" t="s">
        <v>120</v>
      </c>
      <c r="E602" s="127" t="s">
        <v>1351</v>
      </c>
      <c r="F602" s="128" t="s">
        <v>1352</v>
      </c>
      <c r="G602" s="129" t="s">
        <v>1353</v>
      </c>
      <c r="H602" s="130">
        <v>8</v>
      </c>
      <c r="I602" s="131"/>
      <c r="J602" s="131">
        <f>ROUND(I602*H602,2)</f>
        <v>0</v>
      </c>
      <c r="K602" s="132"/>
      <c r="L602" s="133"/>
      <c r="M602" s="134" t="s">
        <v>1</v>
      </c>
      <c r="N602" s="135" t="s">
        <v>35</v>
      </c>
      <c r="O602" s="136">
        <v>0</v>
      </c>
      <c r="P602" s="136">
        <f>O602*H602</f>
        <v>0</v>
      </c>
      <c r="Q602" s="136">
        <v>0</v>
      </c>
      <c r="R602" s="136">
        <f>Q602*H602</f>
        <v>0</v>
      </c>
      <c r="S602" s="136">
        <v>0</v>
      </c>
      <c r="T602" s="137">
        <f>S602*H602</f>
        <v>0</v>
      </c>
      <c r="AR602" s="138" t="s">
        <v>124</v>
      </c>
      <c r="AT602" s="138" t="s">
        <v>120</v>
      </c>
      <c r="AU602" s="138" t="s">
        <v>77</v>
      </c>
      <c r="AY602" s="13" t="s">
        <v>119</v>
      </c>
      <c r="BE602" s="139">
        <f>IF(N602="základná",J602,0)</f>
        <v>0</v>
      </c>
      <c r="BF602" s="139">
        <f>IF(N602="znížená",J602,0)</f>
        <v>0</v>
      </c>
      <c r="BG602" s="139">
        <f>IF(N602="zákl. prenesená",J602,0)</f>
        <v>0</v>
      </c>
      <c r="BH602" s="139">
        <f>IF(N602="zníž. prenesená",J602,0)</f>
        <v>0</v>
      </c>
      <c r="BI602" s="139">
        <f>IF(N602="nulová",J602,0)</f>
        <v>0</v>
      </c>
      <c r="BJ602" s="13" t="s">
        <v>125</v>
      </c>
      <c r="BK602" s="139">
        <f>ROUND(I602*H602,2)</f>
        <v>0</v>
      </c>
      <c r="BL602" s="13" t="s">
        <v>126</v>
      </c>
      <c r="BM602" s="138" t="s">
        <v>1354</v>
      </c>
    </row>
    <row r="603" spans="2:65" s="1" customFormat="1" ht="24.2" customHeight="1">
      <c r="B603" s="125"/>
      <c r="C603" s="126" t="s">
        <v>1355</v>
      </c>
      <c r="D603" s="126" t="s">
        <v>120</v>
      </c>
      <c r="E603" s="127" t="s">
        <v>1356</v>
      </c>
      <c r="F603" s="128" t="s">
        <v>1357</v>
      </c>
      <c r="G603" s="129" t="s">
        <v>123</v>
      </c>
      <c r="H603" s="130">
        <v>150</v>
      </c>
      <c r="I603" s="131"/>
      <c r="J603" s="131">
        <f>ROUND(I603*H603,2)</f>
        <v>0</v>
      </c>
      <c r="K603" s="132"/>
      <c r="L603" s="133"/>
      <c r="M603" s="134" t="s">
        <v>1</v>
      </c>
      <c r="N603" s="135" t="s">
        <v>35</v>
      </c>
      <c r="O603" s="136">
        <v>0</v>
      </c>
      <c r="P603" s="136">
        <f>O603*H603</f>
        <v>0</v>
      </c>
      <c r="Q603" s="136">
        <v>0</v>
      </c>
      <c r="R603" s="136">
        <f>Q603*H603</f>
        <v>0</v>
      </c>
      <c r="S603" s="136">
        <v>0</v>
      </c>
      <c r="T603" s="137">
        <f>S603*H603</f>
        <v>0</v>
      </c>
      <c r="AR603" s="138" t="s">
        <v>702</v>
      </c>
      <c r="AT603" s="138" t="s">
        <v>120</v>
      </c>
      <c r="AU603" s="138" t="s">
        <v>77</v>
      </c>
      <c r="AY603" s="13" t="s">
        <v>119</v>
      </c>
      <c r="BE603" s="139">
        <f>IF(N603="základná",J603,0)</f>
        <v>0</v>
      </c>
      <c r="BF603" s="139">
        <f>IF(N603="znížená",J603,0)</f>
        <v>0</v>
      </c>
      <c r="BG603" s="139">
        <f>IF(N603="zákl. prenesená",J603,0)</f>
        <v>0</v>
      </c>
      <c r="BH603" s="139">
        <f>IF(N603="zníž. prenesená",J603,0)</f>
        <v>0</v>
      </c>
      <c r="BI603" s="139">
        <f>IF(N603="nulová",J603,0)</f>
        <v>0</v>
      </c>
      <c r="BJ603" s="13" t="s">
        <v>125</v>
      </c>
      <c r="BK603" s="139">
        <f>ROUND(I603*H603,2)</f>
        <v>0</v>
      </c>
      <c r="BL603" s="13" t="s">
        <v>702</v>
      </c>
      <c r="BM603" s="138" t="s">
        <v>1358</v>
      </c>
    </row>
    <row r="604" spans="2:65" s="1" customFormat="1" ht="24.2" customHeight="1">
      <c r="B604" s="125"/>
      <c r="C604" s="126" t="s">
        <v>1359</v>
      </c>
      <c r="D604" s="126" t="s">
        <v>120</v>
      </c>
      <c r="E604" s="127" t="s">
        <v>1360</v>
      </c>
      <c r="F604" s="128" t="s">
        <v>1361</v>
      </c>
      <c r="G604" s="129" t="s">
        <v>123</v>
      </c>
      <c r="H604" s="130">
        <v>45</v>
      </c>
      <c r="I604" s="131"/>
      <c r="J604" s="131">
        <f>ROUND(I604*H604,2)</f>
        <v>0</v>
      </c>
      <c r="K604" s="132"/>
      <c r="L604" s="133"/>
      <c r="M604" s="134" t="s">
        <v>1</v>
      </c>
      <c r="N604" s="135" t="s">
        <v>35</v>
      </c>
      <c r="O604" s="136">
        <v>0</v>
      </c>
      <c r="P604" s="136">
        <f>O604*H604</f>
        <v>0</v>
      </c>
      <c r="Q604" s="136">
        <v>0</v>
      </c>
      <c r="R604" s="136">
        <f>Q604*H604</f>
        <v>0</v>
      </c>
      <c r="S604" s="136">
        <v>0</v>
      </c>
      <c r="T604" s="137">
        <f>S604*H604</f>
        <v>0</v>
      </c>
      <c r="AR604" s="138" t="s">
        <v>702</v>
      </c>
      <c r="AT604" s="138" t="s">
        <v>120</v>
      </c>
      <c r="AU604" s="138" t="s">
        <v>77</v>
      </c>
      <c r="AY604" s="13" t="s">
        <v>119</v>
      </c>
      <c r="BE604" s="139">
        <f>IF(N604="základná",J604,0)</f>
        <v>0</v>
      </c>
      <c r="BF604" s="139">
        <f>IF(N604="znížená",J604,0)</f>
        <v>0</v>
      </c>
      <c r="BG604" s="139">
        <f>IF(N604="zákl. prenesená",J604,0)</f>
        <v>0</v>
      </c>
      <c r="BH604" s="139">
        <f>IF(N604="zníž. prenesená",J604,0)</f>
        <v>0</v>
      </c>
      <c r="BI604" s="139">
        <f>IF(N604="nulová",J604,0)</f>
        <v>0</v>
      </c>
      <c r="BJ604" s="13" t="s">
        <v>125</v>
      </c>
      <c r="BK604" s="139">
        <f>ROUND(I604*H604,2)</f>
        <v>0</v>
      </c>
      <c r="BL604" s="13" t="s">
        <v>702</v>
      </c>
      <c r="BM604" s="138" t="s">
        <v>1362</v>
      </c>
    </row>
    <row r="605" spans="2:65" s="1" customFormat="1" ht="16.5" customHeight="1">
      <c r="B605" s="125"/>
      <c r="C605" s="126" t="s">
        <v>1363</v>
      </c>
      <c r="D605" s="126" t="s">
        <v>120</v>
      </c>
      <c r="E605" s="127" t="s">
        <v>1364</v>
      </c>
      <c r="F605" s="128" t="s">
        <v>1365</v>
      </c>
      <c r="G605" s="129" t="s">
        <v>123</v>
      </c>
      <c r="H605" s="130">
        <v>400</v>
      </c>
      <c r="I605" s="131"/>
      <c r="J605" s="131">
        <f>ROUND(I605*H605,2)</f>
        <v>0</v>
      </c>
      <c r="K605" s="132"/>
      <c r="L605" s="133"/>
      <c r="M605" s="134" t="s">
        <v>1</v>
      </c>
      <c r="N605" s="135" t="s">
        <v>35</v>
      </c>
      <c r="O605" s="136">
        <v>0</v>
      </c>
      <c r="P605" s="136">
        <f>O605*H605</f>
        <v>0</v>
      </c>
      <c r="Q605" s="136">
        <v>0</v>
      </c>
      <c r="R605" s="136">
        <f>Q605*H605</f>
        <v>0</v>
      </c>
      <c r="S605" s="136">
        <v>0</v>
      </c>
      <c r="T605" s="137">
        <f>S605*H605</f>
        <v>0</v>
      </c>
      <c r="AR605" s="138" t="s">
        <v>124</v>
      </c>
      <c r="AT605" s="138" t="s">
        <v>120</v>
      </c>
      <c r="AU605" s="138" t="s">
        <v>77</v>
      </c>
      <c r="AY605" s="13" t="s">
        <v>119</v>
      </c>
      <c r="BE605" s="139">
        <f>IF(N605="základná",J605,0)</f>
        <v>0</v>
      </c>
      <c r="BF605" s="139">
        <f>IF(N605="znížená",J605,0)</f>
        <v>0</v>
      </c>
      <c r="BG605" s="139">
        <f>IF(N605="zákl. prenesená",J605,0)</f>
        <v>0</v>
      </c>
      <c r="BH605" s="139">
        <f>IF(N605="zníž. prenesená",J605,0)</f>
        <v>0</v>
      </c>
      <c r="BI605" s="139">
        <f>IF(N605="nulová",J605,0)</f>
        <v>0</v>
      </c>
      <c r="BJ605" s="13" t="s">
        <v>125</v>
      </c>
      <c r="BK605" s="139">
        <f>ROUND(I605*H605,2)</f>
        <v>0</v>
      </c>
      <c r="BL605" s="13" t="s">
        <v>126</v>
      </c>
      <c r="BM605" s="138" t="s">
        <v>1366</v>
      </c>
    </row>
    <row r="606" spans="2:65" s="1" customFormat="1" ht="136.5">
      <c r="B606" s="25"/>
      <c r="D606" s="140" t="s">
        <v>128</v>
      </c>
      <c r="F606" s="141" t="s">
        <v>1367</v>
      </c>
      <c r="L606" s="25"/>
      <c r="M606" s="142"/>
      <c r="T606" s="52"/>
      <c r="AT606" s="13" t="s">
        <v>128</v>
      </c>
      <c r="AU606" s="13" t="s">
        <v>77</v>
      </c>
    </row>
    <row r="607" spans="2:65" s="1" customFormat="1" ht="21.75" customHeight="1">
      <c r="B607" s="125"/>
      <c r="C607" s="126" t="s">
        <v>1368</v>
      </c>
      <c r="D607" s="126" t="s">
        <v>120</v>
      </c>
      <c r="E607" s="127" t="s">
        <v>1369</v>
      </c>
      <c r="F607" s="128" t="s">
        <v>1370</v>
      </c>
      <c r="G607" s="129" t="s">
        <v>123</v>
      </c>
      <c r="H607" s="130">
        <v>400</v>
      </c>
      <c r="I607" s="131"/>
      <c r="J607" s="131">
        <f>ROUND(I607*H607,2)</f>
        <v>0</v>
      </c>
      <c r="K607" s="132"/>
      <c r="L607" s="133"/>
      <c r="M607" s="134" t="s">
        <v>1</v>
      </c>
      <c r="N607" s="135" t="s">
        <v>35</v>
      </c>
      <c r="O607" s="136">
        <v>0</v>
      </c>
      <c r="P607" s="136">
        <f>O607*H607</f>
        <v>0</v>
      </c>
      <c r="Q607" s="136">
        <v>0</v>
      </c>
      <c r="R607" s="136">
        <f>Q607*H607</f>
        <v>0</v>
      </c>
      <c r="S607" s="136">
        <v>0</v>
      </c>
      <c r="T607" s="137">
        <f>S607*H607</f>
        <v>0</v>
      </c>
      <c r="AR607" s="138" t="s">
        <v>124</v>
      </c>
      <c r="AT607" s="138" t="s">
        <v>120</v>
      </c>
      <c r="AU607" s="138" t="s">
        <v>77</v>
      </c>
      <c r="AY607" s="13" t="s">
        <v>119</v>
      </c>
      <c r="BE607" s="139">
        <f>IF(N607="základná",J607,0)</f>
        <v>0</v>
      </c>
      <c r="BF607" s="139">
        <f>IF(N607="znížená",J607,0)</f>
        <v>0</v>
      </c>
      <c r="BG607" s="139">
        <f>IF(N607="zákl. prenesená",J607,0)</f>
        <v>0</v>
      </c>
      <c r="BH607" s="139">
        <f>IF(N607="zníž. prenesená",J607,0)</f>
        <v>0</v>
      </c>
      <c r="BI607" s="139">
        <f>IF(N607="nulová",J607,0)</f>
        <v>0</v>
      </c>
      <c r="BJ607" s="13" t="s">
        <v>125</v>
      </c>
      <c r="BK607" s="139">
        <f>ROUND(I607*H607,2)</f>
        <v>0</v>
      </c>
      <c r="BL607" s="13" t="s">
        <v>126</v>
      </c>
      <c r="BM607" s="138" t="s">
        <v>1371</v>
      </c>
    </row>
    <row r="608" spans="2:65" s="1" customFormat="1" ht="68.25">
      <c r="B608" s="25"/>
      <c r="D608" s="140" t="s">
        <v>128</v>
      </c>
      <c r="F608" s="141" t="s">
        <v>1372</v>
      </c>
      <c r="L608" s="25"/>
      <c r="M608" s="142"/>
      <c r="T608" s="52"/>
      <c r="AT608" s="13" t="s">
        <v>128</v>
      </c>
      <c r="AU608" s="13" t="s">
        <v>77</v>
      </c>
    </row>
    <row r="609" spans="2:65" s="1" customFormat="1" ht="24.2" customHeight="1">
      <c r="B609" s="125"/>
      <c r="C609" s="126" t="s">
        <v>1373</v>
      </c>
      <c r="D609" s="126" t="s">
        <v>120</v>
      </c>
      <c r="E609" s="127" t="s">
        <v>1374</v>
      </c>
      <c r="F609" s="128" t="s">
        <v>1375</v>
      </c>
      <c r="G609" s="129" t="s">
        <v>123</v>
      </c>
      <c r="H609" s="130">
        <v>124</v>
      </c>
      <c r="I609" s="131"/>
      <c r="J609" s="131">
        <f>ROUND(I609*H609,2)</f>
        <v>0</v>
      </c>
      <c r="K609" s="132"/>
      <c r="L609" s="133"/>
      <c r="M609" s="134" t="s">
        <v>1</v>
      </c>
      <c r="N609" s="135" t="s">
        <v>35</v>
      </c>
      <c r="O609" s="136">
        <v>0</v>
      </c>
      <c r="P609" s="136">
        <f>O609*H609</f>
        <v>0</v>
      </c>
      <c r="Q609" s="136">
        <v>0</v>
      </c>
      <c r="R609" s="136">
        <f>Q609*H609</f>
        <v>0</v>
      </c>
      <c r="S609" s="136">
        <v>0</v>
      </c>
      <c r="T609" s="137">
        <f>S609*H609</f>
        <v>0</v>
      </c>
      <c r="AR609" s="138" t="s">
        <v>124</v>
      </c>
      <c r="AT609" s="138" t="s">
        <v>120</v>
      </c>
      <c r="AU609" s="138" t="s">
        <v>77</v>
      </c>
      <c r="AY609" s="13" t="s">
        <v>119</v>
      </c>
      <c r="BE609" s="139">
        <f>IF(N609="základná",J609,0)</f>
        <v>0</v>
      </c>
      <c r="BF609" s="139">
        <f>IF(N609="znížená",J609,0)</f>
        <v>0</v>
      </c>
      <c r="BG609" s="139">
        <f>IF(N609="zákl. prenesená",J609,0)</f>
        <v>0</v>
      </c>
      <c r="BH609" s="139">
        <f>IF(N609="zníž. prenesená",J609,0)</f>
        <v>0</v>
      </c>
      <c r="BI609" s="139">
        <f>IF(N609="nulová",J609,0)</f>
        <v>0</v>
      </c>
      <c r="BJ609" s="13" t="s">
        <v>125</v>
      </c>
      <c r="BK609" s="139">
        <f>ROUND(I609*H609,2)</f>
        <v>0</v>
      </c>
      <c r="BL609" s="13" t="s">
        <v>126</v>
      </c>
      <c r="BM609" s="138" t="s">
        <v>1376</v>
      </c>
    </row>
    <row r="610" spans="2:65" s="1" customFormat="1" ht="107.25">
      <c r="B610" s="25"/>
      <c r="D610" s="140" t="s">
        <v>128</v>
      </c>
      <c r="F610" s="141" t="s">
        <v>1377</v>
      </c>
      <c r="L610" s="25"/>
      <c r="M610" s="142"/>
      <c r="T610" s="52"/>
      <c r="AT610" s="13" t="s">
        <v>128</v>
      </c>
      <c r="AU610" s="13" t="s">
        <v>77</v>
      </c>
    </row>
    <row r="611" spans="2:65" s="1" customFormat="1" ht="16.5" customHeight="1">
      <c r="B611" s="125"/>
      <c r="C611" s="126" t="s">
        <v>1378</v>
      </c>
      <c r="D611" s="126" t="s">
        <v>120</v>
      </c>
      <c r="E611" s="127" t="s">
        <v>1379</v>
      </c>
      <c r="F611" s="128" t="s">
        <v>1380</v>
      </c>
      <c r="G611" s="129" t="s">
        <v>123</v>
      </c>
      <c r="H611" s="130">
        <v>124</v>
      </c>
      <c r="I611" s="131"/>
      <c r="J611" s="131">
        <f>ROUND(I611*H611,2)</f>
        <v>0</v>
      </c>
      <c r="K611" s="132"/>
      <c r="L611" s="133"/>
      <c r="M611" s="134" t="s">
        <v>1</v>
      </c>
      <c r="N611" s="135" t="s">
        <v>35</v>
      </c>
      <c r="O611" s="136">
        <v>0</v>
      </c>
      <c r="P611" s="136">
        <f>O611*H611</f>
        <v>0</v>
      </c>
      <c r="Q611" s="136">
        <v>0</v>
      </c>
      <c r="R611" s="136">
        <f>Q611*H611</f>
        <v>0</v>
      </c>
      <c r="S611" s="136">
        <v>0</v>
      </c>
      <c r="T611" s="137">
        <f>S611*H611</f>
        <v>0</v>
      </c>
      <c r="AR611" s="138" t="s">
        <v>124</v>
      </c>
      <c r="AT611" s="138" t="s">
        <v>120</v>
      </c>
      <c r="AU611" s="138" t="s">
        <v>77</v>
      </c>
      <c r="AY611" s="13" t="s">
        <v>119</v>
      </c>
      <c r="BE611" s="139">
        <f>IF(N611="základná",J611,0)</f>
        <v>0</v>
      </c>
      <c r="BF611" s="139">
        <f>IF(N611="znížená",J611,0)</f>
        <v>0</v>
      </c>
      <c r="BG611" s="139">
        <f>IF(N611="zákl. prenesená",J611,0)</f>
        <v>0</v>
      </c>
      <c r="BH611" s="139">
        <f>IF(N611="zníž. prenesená",J611,0)</f>
        <v>0</v>
      </c>
      <c r="BI611" s="139">
        <f>IF(N611="nulová",J611,0)</f>
        <v>0</v>
      </c>
      <c r="BJ611" s="13" t="s">
        <v>125</v>
      </c>
      <c r="BK611" s="139">
        <f>ROUND(I611*H611,2)</f>
        <v>0</v>
      </c>
      <c r="BL611" s="13" t="s">
        <v>126</v>
      </c>
      <c r="BM611" s="138" t="s">
        <v>1381</v>
      </c>
    </row>
    <row r="612" spans="2:65" s="1" customFormat="1" ht="68.25">
      <c r="B612" s="25"/>
      <c r="D612" s="140" t="s">
        <v>128</v>
      </c>
      <c r="F612" s="141" t="s">
        <v>1382</v>
      </c>
      <c r="L612" s="25"/>
      <c r="M612" s="142"/>
      <c r="T612" s="52"/>
      <c r="AT612" s="13" t="s">
        <v>128</v>
      </c>
      <c r="AU612" s="13" t="s">
        <v>77</v>
      </c>
    </row>
    <row r="613" spans="2:65" s="1" customFormat="1" ht="16.5" customHeight="1">
      <c r="B613" s="125"/>
      <c r="C613" s="126" t="s">
        <v>1383</v>
      </c>
      <c r="D613" s="126" t="s">
        <v>120</v>
      </c>
      <c r="E613" s="127" t="s">
        <v>1384</v>
      </c>
      <c r="F613" s="128" t="s">
        <v>1385</v>
      </c>
      <c r="G613" s="129" t="s">
        <v>123</v>
      </c>
      <c r="H613" s="130">
        <v>124</v>
      </c>
      <c r="I613" s="131"/>
      <c r="J613" s="131">
        <f>ROUND(I613*H613,2)</f>
        <v>0</v>
      </c>
      <c r="K613" s="132"/>
      <c r="L613" s="133"/>
      <c r="M613" s="134" t="s">
        <v>1</v>
      </c>
      <c r="N613" s="135" t="s">
        <v>35</v>
      </c>
      <c r="O613" s="136">
        <v>0</v>
      </c>
      <c r="P613" s="136">
        <f>O613*H613</f>
        <v>0</v>
      </c>
      <c r="Q613" s="136">
        <v>0</v>
      </c>
      <c r="R613" s="136">
        <f>Q613*H613</f>
        <v>0</v>
      </c>
      <c r="S613" s="136">
        <v>0</v>
      </c>
      <c r="T613" s="137">
        <f>S613*H613</f>
        <v>0</v>
      </c>
      <c r="AR613" s="138" t="s">
        <v>124</v>
      </c>
      <c r="AT613" s="138" t="s">
        <v>120</v>
      </c>
      <c r="AU613" s="138" t="s">
        <v>77</v>
      </c>
      <c r="AY613" s="13" t="s">
        <v>119</v>
      </c>
      <c r="BE613" s="139">
        <f>IF(N613="základná",J613,0)</f>
        <v>0</v>
      </c>
      <c r="BF613" s="139">
        <f>IF(N613="znížená",J613,0)</f>
        <v>0</v>
      </c>
      <c r="BG613" s="139">
        <f>IF(N613="zákl. prenesená",J613,0)</f>
        <v>0</v>
      </c>
      <c r="BH613" s="139">
        <f>IF(N613="zníž. prenesená",J613,0)</f>
        <v>0</v>
      </c>
      <c r="BI613" s="139">
        <f>IF(N613="nulová",J613,0)</f>
        <v>0</v>
      </c>
      <c r="BJ613" s="13" t="s">
        <v>125</v>
      </c>
      <c r="BK613" s="139">
        <f>ROUND(I613*H613,2)</f>
        <v>0</v>
      </c>
      <c r="BL613" s="13" t="s">
        <v>126</v>
      </c>
      <c r="BM613" s="138" t="s">
        <v>1386</v>
      </c>
    </row>
    <row r="614" spans="2:65" s="1" customFormat="1" ht="48.75">
      <c r="B614" s="25"/>
      <c r="D614" s="140" t="s">
        <v>128</v>
      </c>
      <c r="F614" s="141" t="s">
        <v>1387</v>
      </c>
      <c r="L614" s="25"/>
      <c r="M614" s="142"/>
      <c r="T614" s="52"/>
      <c r="AT614" s="13" t="s">
        <v>128</v>
      </c>
      <c r="AU614" s="13" t="s">
        <v>77</v>
      </c>
    </row>
    <row r="615" spans="2:65" s="11" customFormat="1" ht="22.9" customHeight="1">
      <c r="B615" s="116"/>
      <c r="D615" s="117" t="s">
        <v>68</v>
      </c>
      <c r="E615" s="143" t="s">
        <v>1388</v>
      </c>
      <c r="F615" s="143" t="s">
        <v>1389</v>
      </c>
      <c r="J615" s="144">
        <f>BK615</f>
        <v>0</v>
      </c>
      <c r="L615" s="116"/>
      <c r="M615" s="120"/>
      <c r="P615" s="121">
        <f>SUM(P616:P636)</f>
        <v>1871.125</v>
      </c>
      <c r="R615" s="121">
        <f>SUM(R616:R636)</f>
        <v>0</v>
      </c>
      <c r="T615" s="122">
        <f>SUM(T616:T636)</f>
        <v>0</v>
      </c>
      <c r="AR615" s="117" t="s">
        <v>134</v>
      </c>
      <c r="AT615" s="123" t="s">
        <v>68</v>
      </c>
      <c r="AU615" s="123" t="s">
        <v>77</v>
      </c>
      <c r="AY615" s="117" t="s">
        <v>119</v>
      </c>
      <c r="BK615" s="124">
        <f>SUM(BK616:BK636)</f>
        <v>0</v>
      </c>
    </row>
    <row r="616" spans="2:65" s="1" customFormat="1" ht="24.2" customHeight="1">
      <c r="B616" s="125"/>
      <c r="C616" s="145" t="s">
        <v>1390</v>
      </c>
      <c r="D616" s="145" t="s">
        <v>795</v>
      </c>
      <c r="E616" s="146" t="s">
        <v>1391</v>
      </c>
      <c r="F616" s="147" t="s">
        <v>1392</v>
      </c>
      <c r="G616" s="148" t="s">
        <v>123</v>
      </c>
      <c r="H616" s="149">
        <v>500</v>
      </c>
      <c r="I616" s="150"/>
      <c r="J616" s="150">
        <f t="shared" ref="J616:J636" si="50">ROUND(I616*H616,2)</f>
        <v>0</v>
      </c>
      <c r="K616" s="151"/>
      <c r="L616" s="25"/>
      <c r="M616" s="152" t="s">
        <v>1</v>
      </c>
      <c r="N616" s="153" t="s">
        <v>35</v>
      </c>
      <c r="O616" s="136">
        <v>0.36699999999999999</v>
      </c>
      <c r="P616" s="136">
        <f t="shared" ref="P616:P636" si="51">O616*H616</f>
        <v>183.5</v>
      </c>
      <c r="Q616" s="136">
        <v>0</v>
      </c>
      <c r="R616" s="136">
        <f t="shared" ref="R616:R636" si="52">Q616*H616</f>
        <v>0</v>
      </c>
      <c r="S616" s="136">
        <v>0</v>
      </c>
      <c r="T616" s="137">
        <f t="shared" ref="T616:T636" si="53">S616*H616</f>
        <v>0</v>
      </c>
      <c r="AR616" s="138" t="s">
        <v>427</v>
      </c>
      <c r="AT616" s="138" t="s">
        <v>795</v>
      </c>
      <c r="AU616" s="138" t="s">
        <v>125</v>
      </c>
      <c r="AY616" s="13" t="s">
        <v>119</v>
      </c>
      <c r="BE616" s="139">
        <f t="shared" ref="BE616:BE636" si="54">IF(N616="základná",J616,0)</f>
        <v>0</v>
      </c>
      <c r="BF616" s="139">
        <f t="shared" ref="BF616:BF636" si="55">IF(N616="znížená",J616,0)</f>
        <v>0</v>
      </c>
      <c r="BG616" s="139">
        <f t="shared" ref="BG616:BG636" si="56">IF(N616="zákl. prenesená",J616,0)</f>
        <v>0</v>
      </c>
      <c r="BH616" s="139">
        <f t="shared" ref="BH616:BH636" si="57">IF(N616="zníž. prenesená",J616,0)</f>
        <v>0</v>
      </c>
      <c r="BI616" s="139">
        <f t="shared" ref="BI616:BI636" si="58">IF(N616="nulová",J616,0)</f>
        <v>0</v>
      </c>
      <c r="BJ616" s="13" t="s">
        <v>125</v>
      </c>
      <c r="BK616" s="139">
        <f t="shared" ref="BK616:BK636" si="59">ROUND(I616*H616,2)</f>
        <v>0</v>
      </c>
      <c r="BL616" s="13" t="s">
        <v>427</v>
      </c>
      <c r="BM616" s="138" t="s">
        <v>1393</v>
      </c>
    </row>
    <row r="617" spans="2:65" s="1" customFormat="1" ht="24.2" customHeight="1">
      <c r="B617" s="125"/>
      <c r="C617" s="145" t="s">
        <v>1394</v>
      </c>
      <c r="D617" s="145" t="s">
        <v>795</v>
      </c>
      <c r="E617" s="146" t="s">
        <v>1395</v>
      </c>
      <c r="F617" s="147" t="s">
        <v>1396</v>
      </c>
      <c r="G617" s="148" t="s">
        <v>805</v>
      </c>
      <c r="H617" s="149">
        <v>400</v>
      </c>
      <c r="I617" s="150"/>
      <c r="J617" s="150">
        <f t="shared" si="50"/>
        <v>0</v>
      </c>
      <c r="K617" s="151"/>
      <c r="L617" s="25"/>
      <c r="M617" s="152" t="s">
        <v>1</v>
      </c>
      <c r="N617" s="153" t="s">
        <v>35</v>
      </c>
      <c r="O617" s="136">
        <v>5.6000000000000001E-2</v>
      </c>
      <c r="P617" s="136">
        <f t="shared" si="51"/>
        <v>22.400000000000002</v>
      </c>
      <c r="Q617" s="136">
        <v>0</v>
      </c>
      <c r="R617" s="136">
        <f t="shared" si="52"/>
        <v>0</v>
      </c>
      <c r="S617" s="136">
        <v>0</v>
      </c>
      <c r="T617" s="137">
        <f t="shared" si="53"/>
        <v>0</v>
      </c>
      <c r="AR617" s="138" t="s">
        <v>427</v>
      </c>
      <c r="AT617" s="138" t="s">
        <v>795</v>
      </c>
      <c r="AU617" s="138" t="s">
        <v>125</v>
      </c>
      <c r="AY617" s="13" t="s">
        <v>119</v>
      </c>
      <c r="BE617" s="139">
        <f t="shared" si="54"/>
        <v>0</v>
      </c>
      <c r="BF617" s="139">
        <f t="shared" si="55"/>
        <v>0</v>
      </c>
      <c r="BG617" s="139">
        <f t="shared" si="56"/>
        <v>0</v>
      </c>
      <c r="BH617" s="139">
        <f t="shared" si="57"/>
        <v>0</v>
      </c>
      <c r="BI617" s="139">
        <f t="shared" si="58"/>
        <v>0</v>
      </c>
      <c r="BJ617" s="13" t="s">
        <v>125</v>
      </c>
      <c r="BK617" s="139">
        <f t="shared" si="59"/>
        <v>0</v>
      </c>
      <c r="BL617" s="13" t="s">
        <v>427</v>
      </c>
      <c r="BM617" s="138" t="s">
        <v>1397</v>
      </c>
    </row>
    <row r="618" spans="2:65" s="1" customFormat="1" ht="24.2" customHeight="1">
      <c r="B618" s="125"/>
      <c r="C618" s="145" t="s">
        <v>1398</v>
      </c>
      <c r="D618" s="145" t="s">
        <v>795</v>
      </c>
      <c r="E618" s="146" t="s">
        <v>1399</v>
      </c>
      <c r="F618" s="147" t="s">
        <v>1400</v>
      </c>
      <c r="G618" s="148" t="s">
        <v>805</v>
      </c>
      <c r="H618" s="149">
        <v>100</v>
      </c>
      <c r="I618" s="150"/>
      <c r="J618" s="150">
        <f t="shared" si="50"/>
        <v>0</v>
      </c>
      <c r="K618" s="151"/>
      <c r="L618" s="25"/>
      <c r="M618" s="152" t="s">
        <v>1</v>
      </c>
      <c r="N618" s="153" t="s">
        <v>35</v>
      </c>
      <c r="O618" s="136">
        <v>3.7999999999999999E-2</v>
      </c>
      <c r="P618" s="136">
        <f t="shared" si="51"/>
        <v>3.8</v>
      </c>
      <c r="Q618" s="136">
        <v>0</v>
      </c>
      <c r="R618" s="136">
        <f t="shared" si="52"/>
        <v>0</v>
      </c>
      <c r="S618" s="136">
        <v>0</v>
      </c>
      <c r="T618" s="137">
        <f t="shared" si="53"/>
        <v>0</v>
      </c>
      <c r="AR618" s="138" t="s">
        <v>427</v>
      </c>
      <c r="AT618" s="138" t="s">
        <v>795</v>
      </c>
      <c r="AU618" s="138" t="s">
        <v>125</v>
      </c>
      <c r="AY618" s="13" t="s">
        <v>119</v>
      </c>
      <c r="BE618" s="139">
        <f t="shared" si="54"/>
        <v>0</v>
      </c>
      <c r="BF618" s="139">
        <f t="shared" si="55"/>
        <v>0</v>
      </c>
      <c r="BG618" s="139">
        <f t="shared" si="56"/>
        <v>0</v>
      </c>
      <c r="BH618" s="139">
        <f t="shared" si="57"/>
        <v>0</v>
      </c>
      <c r="BI618" s="139">
        <f t="shared" si="58"/>
        <v>0</v>
      </c>
      <c r="BJ618" s="13" t="s">
        <v>125</v>
      </c>
      <c r="BK618" s="139">
        <f t="shared" si="59"/>
        <v>0</v>
      </c>
      <c r="BL618" s="13" t="s">
        <v>427</v>
      </c>
      <c r="BM618" s="138" t="s">
        <v>1401</v>
      </c>
    </row>
    <row r="619" spans="2:65" s="1" customFormat="1" ht="24.2" customHeight="1">
      <c r="B619" s="125"/>
      <c r="C619" s="145" t="s">
        <v>1402</v>
      </c>
      <c r="D619" s="145" t="s">
        <v>795</v>
      </c>
      <c r="E619" s="146" t="s">
        <v>1403</v>
      </c>
      <c r="F619" s="147" t="s">
        <v>1404</v>
      </c>
      <c r="G619" s="148" t="s">
        <v>805</v>
      </c>
      <c r="H619" s="149">
        <v>100</v>
      </c>
      <c r="I619" s="150"/>
      <c r="J619" s="150">
        <f t="shared" si="50"/>
        <v>0</v>
      </c>
      <c r="K619" s="151"/>
      <c r="L619" s="25"/>
      <c r="M619" s="152" t="s">
        <v>1</v>
      </c>
      <c r="N619" s="153" t="s">
        <v>35</v>
      </c>
      <c r="O619" s="136">
        <v>5.8000000000000003E-2</v>
      </c>
      <c r="P619" s="136">
        <f t="shared" si="51"/>
        <v>5.8000000000000007</v>
      </c>
      <c r="Q619" s="136">
        <v>0</v>
      </c>
      <c r="R619" s="136">
        <f t="shared" si="52"/>
        <v>0</v>
      </c>
      <c r="S619" s="136">
        <v>0</v>
      </c>
      <c r="T619" s="137">
        <f t="shared" si="53"/>
        <v>0</v>
      </c>
      <c r="AR619" s="138" t="s">
        <v>427</v>
      </c>
      <c r="AT619" s="138" t="s">
        <v>795</v>
      </c>
      <c r="AU619" s="138" t="s">
        <v>125</v>
      </c>
      <c r="AY619" s="13" t="s">
        <v>119</v>
      </c>
      <c r="BE619" s="139">
        <f t="shared" si="54"/>
        <v>0</v>
      </c>
      <c r="BF619" s="139">
        <f t="shared" si="55"/>
        <v>0</v>
      </c>
      <c r="BG619" s="139">
        <f t="shared" si="56"/>
        <v>0</v>
      </c>
      <c r="BH619" s="139">
        <f t="shared" si="57"/>
        <v>0</v>
      </c>
      <c r="BI619" s="139">
        <f t="shared" si="58"/>
        <v>0</v>
      </c>
      <c r="BJ619" s="13" t="s">
        <v>125</v>
      </c>
      <c r="BK619" s="139">
        <f t="shared" si="59"/>
        <v>0</v>
      </c>
      <c r="BL619" s="13" t="s">
        <v>427</v>
      </c>
      <c r="BM619" s="138" t="s">
        <v>1405</v>
      </c>
    </row>
    <row r="620" spans="2:65" s="1" customFormat="1" ht="24.2" customHeight="1">
      <c r="B620" s="125"/>
      <c r="C620" s="145" t="s">
        <v>1406</v>
      </c>
      <c r="D620" s="145" t="s">
        <v>795</v>
      </c>
      <c r="E620" s="146" t="s">
        <v>1407</v>
      </c>
      <c r="F620" s="147" t="s">
        <v>1408</v>
      </c>
      <c r="G620" s="148" t="s">
        <v>805</v>
      </c>
      <c r="H620" s="149">
        <v>11882</v>
      </c>
      <c r="I620" s="150"/>
      <c r="J620" s="150">
        <f t="shared" si="50"/>
        <v>0</v>
      </c>
      <c r="K620" s="151"/>
      <c r="L620" s="25"/>
      <c r="M620" s="152" t="s">
        <v>1</v>
      </c>
      <c r="N620" s="153" t="s">
        <v>35</v>
      </c>
      <c r="O620" s="136">
        <v>5.8999999999999997E-2</v>
      </c>
      <c r="P620" s="136">
        <f t="shared" si="51"/>
        <v>701.03800000000001</v>
      </c>
      <c r="Q620" s="136">
        <v>0</v>
      </c>
      <c r="R620" s="136">
        <f t="shared" si="52"/>
        <v>0</v>
      </c>
      <c r="S620" s="136">
        <v>0</v>
      </c>
      <c r="T620" s="137">
        <f t="shared" si="53"/>
        <v>0</v>
      </c>
      <c r="AR620" s="138" t="s">
        <v>427</v>
      </c>
      <c r="AT620" s="138" t="s">
        <v>795</v>
      </c>
      <c r="AU620" s="138" t="s">
        <v>125</v>
      </c>
      <c r="AY620" s="13" t="s">
        <v>119</v>
      </c>
      <c r="BE620" s="139">
        <f t="shared" si="54"/>
        <v>0</v>
      </c>
      <c r="BF620" s="139">
        <f t="shared" si="55"/>
        <v>0</v>
      </c>
      <c r="BG620" s="139">
        <f t="shared" si="56"/>
        <v>0</v>
      </c>
      <c r="BH620" s="139">
        <f t="shared" si="57"/>
        <v>0</v>
      </c>
      <c r="BI620" s="139">
        <f t="shared" si="58"/>
        <v>0</v>
      </c>
      <c r="BJ620" s="13" t="s">
        <v>125</v>
      </c>
      <c r="BK620" s="139">
        <f t="shared" si="59"/>
        <v>0</v>
      </c>
      <c r="BL620" s="13" t="s">
        <v>427</v>
      </c>
      <c r="BM620" s="138" t="s">
        <v>1409</v>
      </c>
    </row>
    <row r="621" spans="2:65" s="1" customFormat="1" ht="24.2" customHeight="1">
      <c r="B621" s="125"/>
      <c r="C621" s="145" t="s">
        <v>1410</v>
      </c>
      <c r="D621" s="145" t="s">
        <v>795</v>
      </c>
      <c r="E621" s="146" t="s">
        <v>1411</v>
      </c>
      <c r="F621" s="147" t="s">
        <v>1412</v>
      </c>
      <c r="G621" s="148" t="s">
        <v>805</v>
      </c>
      <c r="H621" s="149">
        <v>1027</v>
      </c>
      <c r="I621" s="150"/>
      <c r="J621" s="150">
        <f t="shared" si="50"/>
        <v>0</v>
      </c>
      <c r="K621" s="151"/>
      <c r="L621" s="25"/>
      <c r="M621" s="152" t="s">
        <v>1</v>
      </c>
      <c r="N621" s="153" t="s">
        <v>35</v>
      </c>
      <c r="O621" s="136">
        <v>7.0000000000000007E-2</v>
      </c>
      <c r="P621" s="136">
        <f t="shared" si="51"/>
        <v>71.89</v>
      </c>
      <c r="Q621" s="136">
        <v>0</v>
      </c>
      <c r="R621" s="136">
        <f t="shared" si="52"/>
        <v>0</v>
      </c>
      <c r="S621" s="136">
        <v>0</v>
      </c>
      <c r="T621" s="137">
        <f t="shared" si="53"/>
        <v>0</v>
      </c>
      <c r="AR621" s="138" t="s">
        <v>427</v>
      </c>
      <c r="AT621" s="138" t="s">
        <v>795</v>
      </c>
      <c r="AU621" s="138" t="s">
        <v>125</v>
      </c>
      <c r="AY621" s="13" t="s">
        <v>119</v>
      </c>
      <c r="BE621" s="139">
        <f t="shared" si="54"/>
        <v>0</v>
      </c>
      <c r="BF621" s="139">
        <f t="shared" si="55"/>
        <v>0</v>
      </c>
      <c r="BG621" s="139">
        <f t="shared" si="56"/>
        <v>0</v>
      </c>
      <c r="BH621" s="139">
        <f t="shared" si="57"/>
        <v>0</v>
      </c>
      <c r="BI621" s="139">
        <f t="shared" si="58"/>
        <v>0</v>
      </c>
      <c r="BJ621" s="13" t="s">
        <v>125</v>
      </c>
      <c r="BK621" s="139">
        <f t="shared" si="59"/>
        <v>0</v>
      </c>
      <c r="BL621" s="13" t="s">
        <v>427</v>
      </c>
      <c r="BM621" s="138" t="s">
        <v>1413</v>
      </c>
    </row>
    <row r="622" spans="2:65" s="1" customFormat="1" ht="24.2" customHeight="1">
      <c r="B622" s="125"/>
      <c r="C622" s="145" t="s">
        <v>1414</v>
      </c>
      <c r="D622" s="145" t="s">
        <v>795</v>
      </c>
      <c r="E622" s="146" t="s">
        <v>1415</v>
      </c>
      <c r="F622" s="147" t="s">
        <v>1416</v>
      </c>
      <c r="G622" s="148" t="s">
        <v>805</v>
      </c>
      <c r="H622" s="149">
        <v>690</v>
      </c>
      <c r="I622" s="150"/>
      <c r="J622" s="150">
        <f t="shared" si="50"/>
        <v>0</v>
      </c>
      <c r="K622" s="151"/>
      <c r="L622" s="25"/>
      <c r="M622" s="152" t="s">
        <v>1</v>
      </c>
      <c r="N622" s="153" t="s">
        <v>35</v>
      </c>
      <c r="O622" s="136">
        <v>5.7000000000000002E-2</v>
      </c>
      <c r="P622" s="136">
        <f t="shared" si="51"/>
        <v>39.33</v>
      </c>
      <c r="Q622" s="136">
        <v>0</v>
      </c>
      <c r="R622" s="136">
        <f t="shared" si="52"/>
        <v>0</v>
      </c>
      <c r="S622" s="136">
        <v>0</v>
      </c>
      <c r="T622" s="137">
        <f t="shared" si="53"/>
        <v>0</v>
      </c>
      <c r="AR622" s="138" t="s">
        <v>427</v>
      </c>
      <c r="AT622" s="138" t="s">
        <v>795</v>
      </c>
      <c r="AU622" s="138" t="s">
        <v>125</v>
      </c>
      <c r="AY622" s="13" t="s">
        <v>119</v>
      </c>
      <c r="BE622" s="139">
        <f t="shared" si="54"/>
        <v>0</v>
      </c>
      <c r="BF622" s="139">
        <f t="shared" si="55"/>
        <v>0</v>
      </c>
      <c r="BG622" s="139">
        <f t="shared" si="56"/>
        <v>0</v>
      </c>
      <c r="BH622" s="139">
        <f t="shared" si="57"/>
        <v>0</v>
      </c>
      <c r="BI622" s="139">
        <f t="shared" si="58"/>
        <v>0</v>
      </c>
      <c r="BJ622" s="13" t="s">
        <v>125</v>
      </c>
      <c r="BK622" s="139">
        <f t="shared" si="59"/>
        <v>0</v>
      </c>
      <c r="BL622" s="13" t="s">
        <v>427</v>
      </c>
      <c r="BM622" s="138" t="s">
        <v>1417</v>
      </c>
    </row>
    <row r="623" spans="2:65" s="1" customFormat="1" ht="24.2" customHeight="1">
      <c r="B623" s="125"/>
      <c r="C623" s="145" t="s">
        <v>1418</v>
      </c>
      <c r="D623" s="145" t="s">
        <v>795</v>
      </c>
      <c r="E623" s="146" t="s">
        <v>1419</v>
      </c>
      <c r="F623" s="147" t="s">
        <v>1420</v>
      </c>
      <c r="G623" s="148" t="s">
        <v>805</v>
      </c>
      <c r="H623" s="149">
        <v>5000</v>
      </c>
      <c r="I623" s="150"/>
      <c r="J623" s="150">
        <f t="shared" si="50"/>
        <v>0</v>
      </c>
      <c r="K623" s="151"/>
      <c r="L623" s="25"/>
      <c r="M623" s="152" t="s">
        <v>1</v>
      </c>
      <c r="N623" s="153" t="s">
        <v>35</v>
      </c>
      <c r="O623" s="136">
        <v>6.7000000000000004E-2</v>
      </c>
      <c r="P623" s="136">
        <f t="shared" si="51"/>
        <v>335</v>
      </c>
      <c r="Q623" s="136">
        <v>0</v>
      </c>
      <c r="R623" s="136">
        <f t="shared" si="52"/>
        <v>0</v>
      </c>
      <c r="S623" s="136">
        <v>0</v>
      </c>
      <c r="T623" s="137">
        <f t="shared" si="53"/>
        <v>0</v>
      </c>
      <c r="AR623" s="138" t="s">
        <v>427</v>
      </c>
      <c r="AT623" s="138" t="s">
        <v>795</v>
      </c>
      <c r="AU623" s="138" t="s">
        <v>125</v>
      </c>
      <c r="AY623" s="13" t="s">
        <v>119</v>
      </c>
      <c r="BE623" s="139">
        <f t="shared" si="54"/>
        <v>0</v>
      </c>
      <c r="BF623" s="139">
        <f t="shared" si="55"/>
        <v>0</v>
      </c>
      <c r="BG623" s="139">
        <f t="shared" si="56"/>
        <v>0</v>
      </c>
      <c r="BH623" s="139">
        <f t="shared" si="57"/>
        <v>0</v>
      </c>
      <c r="BI623" s="139">
        <f t="shared" si="58"/>
        <v>0</v>
      </c>
      <c r="BJ623" s="13" t="s">
        <v>125</v>
      </c>
      <c r="BK623" s="139">
        <f t="shared" si="59"/>
        <v>0</v>
      </c>
      <c r="BL623" s="13" t="s">
        <v>427</v>
      </c>
      <c r="BM623" s="138" t="s">
        <v>1421</v>
      </c>
    </row>
    <row r="624" spans="2:65" s="1" customFormat="1" ht="24.2" customHeight="1">
      <c r="B624" s="125"/>
      <c r="C624" s="145" t="s">
        <v>1422</v>
      </c>
      <c r="D624" s="145" t="s">
        <v>795</v>
      </c>
      <c r="E624" s="146" t="s">
        <v>1423</v>
      </c>
      <c r="F624" s="147" t="s">
        <v>1424</v>
      </c>
      <c r="G624" s="148" t="s">
        <v>805</v>
      </c>
      <c r="H624" s="149">
        <v>40</v>
      </c>
      <c r="I624" s="150"/>
      <c r="J624" s="150">
        <f t="shared" si="50"/>
        <v>0</v>
      </c>
      <c r="K624" s="151"/>
      <c r="L624" s="25"/>
      <c r="M624" s="152" t="s">
        <v>1</v>
      </c>
      <c r="N624" s="153" t="s">
        <v>35</v>
      </c>
      <c r="O624" s="136">
        <v>8.7999999999999995E-2</v>
      </c>
      <c r="P624" s="136">
        <f t="shared" si="51"/>
        <v>3.5199999999999996</v>
      </c>
      <c r="Q624" s="136">
        <v>0</v>
      </c>
      <c r="R624" s="136">
        <f t="shared" si="52"/>
        <v>0</v>
      </c>
      <c r="S624" s="136">
        <v>0</v>
      </c>
      <c r="T624" s="137">
        <f t="shared" si="53"/>
        <v>0</v>
      </c>
      <c r="AR624" s="138" t="s">
        <v>427</v>
      </c>
      <c r="AT624" s="138" t="s">
        <v>795</v>
      </c>
      <c r="AU624" s="138" t="s">
        <v>125</v>
      </c>
      <c r="AY624" s="13" t="s">
        <v>119</v>
      </c>
      <c r="BE624" s="139">
        <f t="shared" si="54"/>
        <v>0</v>
      </c>
      <c r="BF624" s="139">
        <f t="shared" si="55"/>
        <v>0</v>
      </c>
      <c r="BG624" s="139">
        <f t="shared" si="56"/>
        <v>0</v>
      </c>
      <c r="BH624" s="139">
        <f t="shared" si="57"/>
        <v>0</v>
      </c>
      <c r="BI624" s="139">
        <f t="shared" si="58"/>
        <v>0</v>
      </c>
      <c r="BJ624" s="13" t="s">
        <v>125</v>
      </c>
      <c r="BK624" s="139">
        <f t="shared" si="59"/>
        <v>0</v>
      </c>
      <c r="BL624" s="13" t="s">
        <v>427</v>
      </c>
      <c r="BM624" s="138" t="s">
        <v>1425</v>
      </c>
    </row>
    <row r="625" spans="2:65" s="1" customFormat="1" ht="24.2" customHeight="1">
      <c r="B625" s="125"/>
      <c r="C625" s="145" t="s">
        <v>1426</v>
      </c>
      <c r="D625" s="145" t="s">
        <v>795</v>
      </c>
      <c r="E625" s="146" t="s">
        <v>1427</v>
      </c>
      <c r="F625" s="147" t="s">
        <v>1428</v>
      </c>
      <c r="G625" s="148" t="s">
        <v>805</v>
      </c>
      <c r="H625" s="149">
        <v>450</v>
      </c>
      <c r="I625" s="150"/>
      <c r="J625" s="150">
        <f t="shared" si="50"/>
        <v>0</v>
      </c>
      <c r="K625" s="151"/>
      <c r="L625" s="25"/>
      <c r="M625" s="152" t="s">
        <v>1</v>
      </c>
      <c r="N625" s="153" t="s">
        <v>35</v>
      </c>
      <c r="O625" s="136">
        <v>0.104</v>
      </c>
      <c r="P625" s="136">
        <f t="shared" si="51"/>
        <v>46.8</v>
      </c>
      <c r="Q625" s="136">
        <v>0</v>
      </c>
      <c r="R625" s="136">
        <f t="shared" si="52"/>
        <v>0</v>
      </c>
      <c r="S625" s="136">
        <v>0</v>
      </c>
      <c r="T625" s="137">
        <f t="shared" si="53"/>
        <v>0</v>
      </c>
      <c r="AR625" s="138" t="s">
        <v>427</v>
      </c>
      <c r="AT625" s="138" t="s">
        <v>795</v>
      </c>
      <c r="AU625" s="138" t="s">
        <v>125</v>
      </c>
      <c r="AY625" s="13" t="s">
        <v>119</v>
      </c>
      <c r="BE625" s="139">
        <f t="shared" si="54"/>
        <v>0</v>
      </c>
      <c r="BF625" s="139">
        <f t="shared" si="55"/>
        <v>0</v>
      </c>
      <c r="BG625" s="139">
        <f t="shared" si="56"/>
        <v>0</v>
      </c>
      <c r="BH625" s="139">
        <f t="shared" si="57"/>
        <v>0</v>
      </c>
      <c r="BI625" s="139">
        <f t="shared" si="58"/>
        <v>0</v>
      </c>
      <c r="BJ625" s="13" t="s">
        <v>125</v>
      </c>
      <c r="BK625" s="139">
        <f t="shared" si="59"/>
        <v>0</v>
      </c>
      <c r="BL625" s="13" t="s">
        <v>427</v>
      </c>
      <c r="BM625" s="138" t="s">
        <v>1429</v>
      </c>
    </row>
    <row r="626" spans="2:65" s="1" customFormat="1" ht="24.2" customHeight="1">
      <c r="B626" s="125"/>
      <c r="C626" s="145" t="s">
        <v>1430</v>
      </c>
      <c r="D626" s="145" t="s">
        <v>795</v>
      </c>
      <c r="E626" s="146" t="s">
        <v>1431</v>
      </c>
      <c r="F626" s="147" t="s">
        <v>1432</v>
      </c>
      <c r="G626" s="148" t="s">
        <v>805</v>
      </c>
      <c r="H626" s="149">
        <v>39</v>
      </c>
      <c r="I626" s="150"/>
      <c r="J626" s="150">
        <f t="shared" si="50"/>
        <v>0</v>
      </c>
      <c r="K626" s="151"/>
      <c r="L626" s="25"/>
      <c r="M626" s="152" t="s">
        <v>1</v>
      </c>
      <c r="N626" s="153" t="s">
        <v>35</v>
      </c>
      <c r="O626" s="136">
        <v>0.16300000000000001</v>
      </c>
      <c r="P626" s="136">
        <f t="shared" si="51"/>
        <v>6.3570000000000002</v>
      </c>
      <c r="Q626" s="136">
        <v>0</v>
      </c>
      <c r="R626" s="136">
        <f t="shared" si="52"/>
        <v>0</v>
      </c>
      <c r="S626" s="136">
        <v>0</v>
      </c>
      <c r="T626" s="137">
        <f t="shared" si="53"/>
        <v>0</v>
      </c>
      <c r="AR626" s="138" t="s">
        <v>427</v>
      </c>
      <c r="AT626" s="138" t="s">
        <v>795</v>
      </c>
      <c r="AU626" s="138" t="s">
        <v>125</v>
      </c>
      <c r="AY626" s="13" t="s">
        <v>119</v>
      </c>
      <c r="BE626" s="139">
        <f t="shared" si="54"/>
        <v>0</v>
      </c>
      <c r="BF626" s="139">
        <f t="shared" si="55"/>
        <v>0</v>
      </c>
      <c r="BG626" s="139">
        <f t="shared" si="56"/>
        <v>0</v>
      </c>
      <c r="BH626" s="139">
        <f t="shared" si="57"/>
        <v>0</v>
      </c>
      <c r="BI626" s="139">
        <f t="shared" si="58"/>
        <v>0</v>
      </c>
      <c r="BJ626" s="13" t="s">
        <v>125</v>
      </c>
      <c r="BK626" s="139">
        <f t="shared" si="59"/>
        <v>0</v>
      </c>
      <c r="BL626" s="13" t="s">
        <v>427</v>
      </c>
      <c r="BM626" s="138" t="s">
        <v>1433</v>
      </c>
    </row>
    <row r="627" spans="2:65" s="1" customFormat="1" ht="24.2" customHeight="1">
      <c r="B627" s="125"/>
      <c r="C627" s="145" t="s">
        <v>1434</v>
      </c>
      <c r="D627" s="145" t="s">
        <v>795</v>
      </c>
      <c r="E627" s="146" t="s">
        <v>1435</v>
      </c>
      <c r="F627" s="147" t="s">
        <v>1436</v>
      </c>
      <c r="G627" s="148" t="s">
        <v>805</v>
      </c>
      <c r="H627" s="149">
        <v>350</v>
      </c>
      <c r="I627" s="150"/>
      <c r="J627" s="150">
        <f t="shared" si="50"/>
        <v>0</v>
      </c>
      <c r="K627" s="151"/>
      <c r="L627" s="25"/>
      <c r="M627" s="152" t="s">
        <v>1</v>
      </c>
      <c r="N627" s="153" t="s">
        <v>35</v>
      </c>
      <c r="O627" s="136">
        <v>5.7000000000000002E-2</v>
      </c>
      <c r="P627" s="136">
        <f t="shared" si="51"/>
        <v>19.95</v>
      </c>
      <c r="Q627" s="136">
        <v>0</v>
      </c>
      <c r="R627" s="136">
        <f t="shared" si="52"/>
        <v>0</v>
      </c>
      <c r="S627" s="136">
        <v>0</v>
      </c>
      <c r="T627" s="137">
        <f t="shared" si="53"/>
        <v>0</v>
      </c>
      <c r="AR627" s="138" t="s">
        <v>427</v>
      </c>
      <c r="AT627" s="138" t="s">
        <v>795</v>
      </c>
      <c r="AU627" s="138" t="s">
        <v>125</v>
      </c>
      <c r="AY627" s="13" t="s">
        <v>119</v>
      </c>
      <c r="BE627" s="139">
        <f t="shared" si="54"/>
        <v>0</v>
      </c>
      <c r="BF627" s="139">
        <f t="shared" si="55"/>
        <v>0</v>
      </c>
      <c r="BG627" s="139">
        <f t="shared" si="56"/>
        <v>0</v>
      </c>
      <c r="BH627" s="139">
        <f t="shared" si="57"/>
        <v>0</v>
      </c>
      <c r="BI627" s="139">
        <f t="shared" si="58"/>
        <v>0</v>
      </c>
      <c r="BJ627" s="13" t="s">
        <v>125</v>
      </c>
      <c r="BK627" s="139">
        <f t="shared" si="59"/>
        <v>0</v>
      </c>
      <c r="BL627" s="13" t="s">
        <v>427</v>
      </c>
      <c r="BM627" s="138" t="s">
        <v>1437</v>
      </c>
    </row>
    <row r="628" spans="2:65" s="1" customFormat="1" ht="24.2" customHeight="1">
      <c r="B628" s="125"/>
      <c r="C628" s="145" t="s">
        <v>1438</v>
      </c>
      <c r="D628" s="145" t="s">
        <v>795</v>
      </c>
      <c r="E628" s="146" t="s">
        <v>1439</v>
      </c>
      <c r="F628" s="147" t="s">
        <v>1440</v>
      </c>
      <c r="G628" s="148" t="s">
        <v>805</v>
      </c>
      <c r="H628" s="149">
        <v>200</v>
      </c>
      <c r="I628" s="150"/>
      <c r="J628" s="150">
        <f t="shared" si="50"/>
        <v>0</v>
      </c>
      <c r="K628" s="151"/>
      <c r="L628" s="25"/>
      <c r="M628" s="152" t="s">
        <v>1</v>
      </c>
      <c r="N628" s="153" t="s">
        <v>35</v>
      </c>
      <c r="O628" s="136">
        <v>5.0999999999999997E-2</v>
      </c>
      <c r="P628" s="136">
        <f t="shared" si="51"/>
        <v>10.199999999999999</v>
      </c>
      <c r="Q628" s="136">
        <v>0</v>
      </c>
      <c r="R628" s="136">
        <f t="shared" si="52"/>
        <v>0</v>
      </c>
      <c r="S628" s="136">
        <v>0</v>
      </c>
      <c r="T628" s="137">
        <f t="shared" si="53"/>
        <v>0</v>
      </c>
      <c r="AR628" s="138" t="s">
        <v>427</v>
      </c>
      <c r="AT628" s="138" t="s">
        <v>795</v>
      </c>
      <c r="AU628" s="138" t="s">
        <v>125</v>
      </c>
      <c r="AY628" s="13" t="s">
        <v>119</v>
      </c>
      <c r="BE628" s="139">
        <f t="shared" si="54"/>
        <v>0</v>
      </c>
      <c r="BF628" s="139">
        <f t="shared" si="55"/>
        <v>0</v>
      </c>
      <c r="BG628" s="139">
        <f t="shared" si="56"/>
        <v>0</v>
      </c>
      <c r="BH628" s="139">
        <f t="shared" si="57"/>
        <v>0</v>
      </c>
      <c r="BI628" s="139">
        <f t="shared" si="58"/>
        <v>0</v>
      </c>
      <c r="BJ628" s="13" t="s">
        <v>125</v>
      </c>
      <c r="BK628" s="139">
        <f t="shared" si="59"/>
        <v>0</v>
      </c>
      <c r="BL628" s="13" t="s">
        <v>427</v>
      </c>
      <c r="BM628" s="138" t="s">
        <v>1441</v>
      </c>
    </row>
    <row r="629" spans="2:65" s="1" customFormat="1" ht="24.2" customHeight="1">
      <c r="B629" s="125"/>
      <c r="C629" s="145" t="s">
        <v>1442</v>
      </c>
      <c r="D629" s="145" t="s">
        <v>795</v>
      </c>
      <c r="E629" s="146" t="s">
        <v>1443</v>
      </c>
      <c r="F629" s="147" t="s">
        <v>1444</v>
      </c>
      <c r="G629" s="148" t="s">
        <v>805</v>
      </c>
      <c r="H629" s="149">
        <v>30</v>
      </c>
      <c r="I629" s="150"/>
      <c r="J629" s="150">
        <f t="shared" si="50"/>
        <v>0</v>
      </c>
      <c r="K629" s="151"/>
      <c r="L629" s="25"/>
      <c r="M629" s="152" t="s">
        <v>1</v>
      </c>
      <c r="N629" s="153" t="s">
        <v>35</v>
      </c>
      <c r="O629" s="136">
        <v>0.12</v>
      </c>
      <c r="P629" s="136">
        <f t="shared" si="51"/>
        <v>3.5999999999999996</v>
      </c>
      <c r="Q629" s="136">
        <v>0</v>
      </c>
      <c r="R629" s="136">
        <f t="shared" si="52"/>
        <v>0</v>
      </c>
      <c r="S629" s="136">
        <v>0</v>
      </c>
      <c r="T629" s="137">
        <f t="shared" si="53"/>
        <v>0</v>
      </c>
      <c r="AR629" s="138" t="s">
        <v>427</v>
      </c>
      <c r="AT629" s="138" t="s">
        <v>795</v>
      </c>
      <c r="AU629" s="138" t="s">
        <v>125</v>
      </c>
      <c r="AY629" s="13" t="s">
        <v>119</v>
      </c>
      <c r="BE629" s="139">
        <f t="shared" si="54"/>
        <v>0</v>
      </c>
      <c r="BF629" s="139">
        <f t="shared" si="55"/>
        <v>0</v>
      </c>
      <c r="BG629" s="139">
        <f t="shared" si="56"/>
        <v>0</v>
      </c>
      <c r="BH629" s="139">
        <f t="shared" si="57"/>
        <v>0</v>
      </c>
      <c r="BI629" s="139">
        <f t="shared" si="58"/>
        <v>0</v>
      </c>
      <c r="BJ629" s="13" t="s">
        <v>125</v>
      </c>
      <c r="BK629" s="139">
        <f t="shared" si="59"/>
        <v>0</v>
      </c>
      <c r="BL629" s="13" t="s">
        <v>427</v>
      </c>
      <c r="BM629" s="138" t="s">
        <v>1445</v>
      </c>
    </row>
    <row r="630" spans="2:65" s="1" customFormat="1" ht="24.2" customHeight="1">
      <c r="B630" s="125"/>
      <c r="C630" s="145" t="s">
        <v>1446</v>
      </c>
      <c r="D630" s="145" t="s">
        <v>795</v>
      </c>
      <c r="E630" s="146" t="s">
        <v>1447</v>
      </c>
      <c r="F630" s="147" t="s">
        <v>1448</v>
      </c>
      <c r="G630" s="148" t="s">
        <v>805</v>
      </c>
      <c r="H630" s="149">
        <v>30</v>
      </c>
      <c r="I630" s="150"/>
      <c r="J630" s="150">
        <f t="shared" si="50"/>
        <v>0</v>
      </c>
      <c r="K630" s="151"/>
      <c r="L630" s="25"/>
      <c r="M630" s="152" t="s">
        <v>1</v>
      </c>
      <c r="N630" s="153" t="s">
        <v>35</v>
      </c>
      <c r="O630" s="136">
        <v>0.14899999999999999</v>
      </c>
      <c r="P630" s="136">
        <f t="shared" si="51"/>
        <v>4.47</v>
      </c>
      <c r="Q630" s="136">
        <v>0</v>
      </c>
      <c r="R630" s="136">
        <f t="shared" si="52"/>
        <v>0</v>
      </c>
      <c r="S630" s="136">
        <v>0</v>
      </c>
      <c r="T630" s="137">
        <f t="shared" si="53"/>
        <v>0</v>
      </c>
      <c r="AR630" s="138" t="s">
        <v>427</v>
      </c>
      <c r="AT630" s="138" t="s">
        <v>795</v>
      </c>
      <c r="AU630" s="138" t="s">
        <v>125</v>
      </c>
      <c r="AY630" s="13" t="s">
        <v>119</v>
      </c>
      <c r="BE630" s="139">
        <f t="shared" si="54"/>
        <v>0</v>
      </c>
      <c r="BF630" s="139">
        <f t="shared" si="55"/>
        <v>0</v>
      </c>
      <c r="BG630" s="139">
        <f t="shared" si="56"/>
        <v>0</v>
      </c>
      <c r="BH630" s="139">
        <f t="shared" si="57"/>
        <v>0</v>
      </c>
      <c r="BI630" s="139">
        <f t="shared" si="58"/>
        <v>0</v>
      </c>
      <c r="BJ630" s="13" t="s">
        <v>125</v>
      </c>
      <c r="BK630" s="139">
        <f t="shared" si="59"/>
        <v>0</v>
      </c>
      <c r="BL630" s="13" t="s">
        <v>427</v>
      </c>
      <c r="BM630" s="138" t="s">
        <v>1449</v>
      </c>
    </row>
    <row r="631" spans="2:65" s="1" customFormat="1" ht="24.2" customHeight="1">
      <c r="B631" s="125"/>
      <c r="C631" s="145" t="s">
        <v>1450</v>
      </c>
      <c r="D631" s="145" t="s">
        <v>795</v>
      </c>
      <c r="E631" s="146" t="s">
        <v>1451</v>
      </c>
      <c r="F631" s="147" t="s">
        <v>1452</v>
      </c>
      <c r="G631" s="148" t="s">
        <v>123</v>
      </c>
      <c r="H631" s="149">
        <v>2520</v>
      </c>
      <c r="I631" s="150"/>
      <c r="J631" s="150">
        <f t="shared" si="50"/>
        <v>0</v>
      </c>
      <c r="K631" s="151"/>
      <c r="L631" s="25"/>
      <c r="M631" s="152" t="s">
        <v>1</v>
      </c>
      <c r="N631" s="153" t="s">
        <v>35</v>
      </c>
      <c r="O631" s="136">
        <v>7.0999999999999994E-2</v>
      </c>
      <c r="P631" s="136">
        <f t="shared" si="51"/>
        <v>178.92</v>
      </c>
      <c r="Q631" s="136">
        <v>0</v>
      </c>
      <c r="R631" s="136">
        <f t="shared" si="52"/>
        <v>0</v>
      </c>
      <c r="S631" s="136">
        <v>0</v>
      </c>
      <c r="T631" s="137">
        <f t="shared" si="53"/>
        <v>0</v>
      </c>
      <c r="AR631" s="138" t="s">
        <v>427</v>
      </c>
      <c r="AT631" s="138" t="s">
        <v>795</v>
      </c>
      <c r="AU631" s="138" t="s">
        <v>125</v>
      </c>
      <c r="AY631" s="13" t="s">
        <v>119</v>
      </c>
      <c r="BE631" s="139">
        <f t="shared" si="54"/>
        <v>0</v>
      </c>
      <c r="BF631" s="139">
        <f t="shared" si="55"/>
        <v>0</v>
      </c>
      <c r="BG631" s="139">
        <f t="shared" si="56"/>
        <v>0</v>
      </c>
      <c r="BH631" s="139">
        <f t="shared" si="57"/>
        <v>0</v>
      </c>
      <c r="BI631" s="139">
        <f t="shared" si="58"/>
        <v>0</v>
      </c>
      <c r="BJ631" s="13" t="s">
        <v>125</v>
      </c>
      <c r="BK631" s="139">
        <f t="shared" si="59"/>
        <v>0</v>
      </c>
      <c r="BL631" s="13" t="s">
        <v>427</v>
      </c>
      <c r="BM631" s="138" t="s">
        <v>1453</v>
      </c>
    </row>
    <row r="632" spans="2:65" s="1" customFormat="1" ht="24.2" customHeight="1">
      <c r="B632" s="125"/>
      <c r="C632" s="145" t="s">
        <v>1454</v>
      </c>
      <c r="D632" s="145" t="s">
        <v>795</v>
      </c>
      <c r="E632" s="146" t="s">
        <v>1455</v>
      </c>
      <c r="F632" s="147" t="s">
        <v>1456</v>
      </c>
      <c r="G632" s="148" t="s">
        <v>805</v>
      </c>
      <c r="H632" s="149">
        <v>650</v>
      </c>
      <c r="I632" s="150"/>
      <c r="J632" s="150">
        <f t="shared" si="50"/>
        <v>0</v>
      </c>
      <c r="K632" s="151"/>
      <c r="L632" s="25"/>
      <c r="M632" s="152" t="s">
        <v>1</v>
      </c>
      <c r="N632" s="153" t="s">
        <v>35</v>
      </c>
      <c r="O632" s="136">
        <v>0.107</v>
      </c>
      <c r="P632" s="136">
        <f t="shared" si="51"/>
        <v>69.55</v>
      </c>
      <c r="Q632" s="136">
        <v>0</v>
      </c>
      <c r="R632" s="136">
        <f t="shared" si="52"/>
        <v>0</v>
      </c>
      <c r="S632" s="136">
        <v>0</v>
      </c>
      <c r="T632" s="137">
        <f t="shared" si="53"/>
        <v>0</v>
      </c>
      <c r="AR632" s="138" t="s">
        <v>427</v>
      </c>
      <c r="AT632" s="138" t="s">
        <v>795</v>
      </c>
      <c r="AU632" s="138" t="s">
        <v>125</v>
      </c>
      <c r="AY632" s="13" t="s">
        <v>119</v>
      </c>
      <c r="BE632" s="139">
        <f t="shared" si="54"/>
        <v>0</v>
      </c>
      <c r="BF632" s="139">
        <f t="shared" si="55"/>
        <v>0</v>
      </c>
      <c r="BG632" s="139">
        <f t="shared" si="56"/>
        <v>0</v>
      </c>
      <c r="BH632" s="139">
        <f t="shared" si="57"/>
        <v>0</v>
      </c>
      <c r="BI632" s="139">
        <f t="shared" si="58"/>
        <v>0</v>
      </c>
      <c r="BJ632" s="13" t="s">
        <v>125</v>
      </c>
      <c r="BK632" s="139">
        <f t="shared" si="59"/>
        <v>0</v>
      </c>
      <c r="BL632" s="13" t="s">
        <v>427</v>
      </c>
      <c r="BM632" s="138" t="s">
        <v>1457</v>
      </c>
    </row>
    <row r="633" spans="2:65" s="1" customFormat="1" ht="24.2" customHeight="1">
      <c r="B633" s="125"/>
      <c r="C633" s="145" t="s">
        <v>1458</v>
      </c>
      <c r="D633" s="145" t="s">
        <v>795</v>
      </c>
      <c r="E633" s="146" t="s">
        <v>878</v>
      </c>
      <c r="F633" s="147" t="s">
        <v>879</v>
      </c>
      <c r="G633" s="148" t="s">
        <v>805</v>
      </c>
      <c r="H633" s="149">
        <v>50</v>
      </c>
      <c r="I633" s="150"/>
      <c r="J633" s="150">
        <f t="shared" si="50"/>
        <v>0</v>
      </c>
      <c r="K633" s="151"/>
      <c r="L633" s="25"/>
      <c r="M633" s="152" t="s">
        <v>1</v>
      </c>
      <c r="N633" s="153" t="s">
        <v>35</v>
      </c>
      <c r="O633" s="136">
        <v>0.17199999999999999</v>
      </c>
      <c r="P633" s="136">
        <f t="shared" si="51"/>
        <v>8.6</v>
      </c>
      <c r="Q633" s="136">
        <v>0</v>
      </c>
      <c r="R633" s="136">
        <f t="shared" si="52"/>
        <v>0</v>
      </c>
      <c r="S633" s="136">
        <v>0</v>
      </c>
      <c r="T633" s="137">
        <f t="shared" si="53"/>
        <v>0</v>
      </c>
      <c r="AR633" s="138" t="s">
        <v>427</v>
      </c>
      <c r="AT633" s="138" t="s">
        <v>795</v>
      </c>
      <c r="AU633" s="138" t="s">
        <v>125</v>
      </c>
      <c r="AY633" s="13" t="s">
        <v>119</v>
      </c>
      <c r="BE633" s="139">
        <f t="shared" si="54"/>
        <v>0</v>
      </c>
      <c r="BF633" s="139">
        <f t="shared" si="55"/>
        <v>0</v>
      </c>
      <c r="BG633" s="139">
        <f t="shared" si="56"/>
        <v>0</v>
      </c>
      <c r="BH633" s="139">
        <f t="shared" si="57"/>
        <v>0</v>
      </c>
      <c r="BI633" s="139">
        <f t="shared" si="58"/>
        <v>0</v>
      </c>
      <c r="BJ633" s="13" t="s">
        <v>125</v>
      </c>
      <c r="BK633" s="139">
        <f t="shared" si="59"/>
        <v>0</v>
      </c>
      <c r="BL633" s="13" t="s">
        <v>427</v>
      </c>
      <c r="BM633" s="138" t="s">
        <v>1459</v>
      </c>
    </row>
    <row r="634" spans="2:65" s="1" customFormat="1" ht="24.2" customHeight="1">
      <c r="B634" s="125"/>
      <c r="C634" s="145" t="s">
        <v>1460</v>
      </c>
      <c r="D634" s="145" t="s">
        <v>795</v>
      </c>
      <c r="E634" s="146" t="s">
        <v>1461</v>
      </c>
      <c r="F634" s="147" t="s">
        <v>1462</v>
      </c>
      <c r="G634" s="148" t="s">
        <v>805</v>
      </c>
      <c r="H634" s="149">
        <v>500</v>
      </c>
      <c r="I634" s="150"/>
      <c r="J634" s="150">
        <f t="shared" si="50"/>
        <v>0</v>
      </c>
      <c r="K634" s="151"/>
      <c r="L634" s="25"/>
      <c r="M634" s="152" t="s">
        <v>1</v>
      </c>
      <c r="N634" s="153" t="s">
        <v>35</v>
      </c>
      <c r="O634" s="136">
        <v>8.5000000000000006E-2</v>
      </c>
      <c r="P634" s="136">
        <f t="shared" si="51"/>
        <v>42.5</v>
      </c>
      <c r="Q634" s="136">
        <v>0</v>
      </c>
      <c r="R634" s="136">
        <f t="shared" si="52"/>
        <v>0</v>
      </c>
      <c r="S634" s="136">
        <v>0</v>
      </c>
      <c r="T634" s="137">
        <f t="shared" si="53"/>
        <v>0</v>
      </c>
      <c r="AR634" s="138" t="s">
        <v>427</v>
      </c>
      <c r="AT634" s="138" t="s">
        <v>795</v>
      </c>
      <c r="AU634" s="138" t="s">
        <v>125</v>
      </c>
      <c r="AY634" s="13" t="s">
        <v>119</v>
      </c>
      <c r="BE634" s="139">
        <f t="shared" si="54"/>
        <v>0</v>
      </c>
      <c r="BF634" s="139">
        <f t="shared" si="55"/>
        <v>0</v>
      </c>
      <c r="BG634" s="139">
        <f t="shared" si="56"/>
        <v>0</v>
      </c>
      <c r="BH634" s="139">
        <f t="shared" si="57"/>
        <v>0</v>
      </c>
      <c r="BI634" s="139">
        <f t="shared" si="58"/>
        <v>0</v>
      </c>
      <c r="BJ634" s="13" t="s">
        <v>125</v>
      </c>
      <c r="BK634" s="139">
        <f t="shared" si="59"/>
        <v>0</v>
      </c>
      <c r="BL634" s="13" t="s">
        <v>427</v>
      </c>
      <c r="BM634" s="138" t="s">
        <v>1463</v>
      </c>
    </row>
    <row r="635" spans="2:65" s="1" customFormat="1" ht="24.2" customHeight="1">
      <c r="B635" s="125"/>
      <c r="C635" s="145" t="s">
        <v>1464</v>
      </c>
      <c r="D635" s="145" t="s">
        <v>795</v>
      </c>
      <c r="E635" s="146" t="s">
        <v>1465</v>
      </c>
      <c r="F635" s="147" t="s">
        <v>1466</v>
      </c>
      <c r="G635" s="148" t="s">
        <v>805</v>
      </c>
      <c r="H635" s="149">
        <v>1000</v>
      </c>
      <c r="I635" s="150"/>
      <c r="J635" s="150">
        <f t="shared" si="50"/>
        <v>0</v>
      </c>
      <c r="K635" s="151"/>
      <c r="L635" s="25"/>
      <c r="M635" s="152" t="s">
        <v>1</v>
      </c>
      <c r="N635" s="153" t="s">
        <v>35</v>
      </c>
      <c r="O635" s="136">
        <v>9.2999999999999999E-2</v>
      </c>
      <c r="P635" s="136">
        <f t="shared" si="51"/>
        <v>93</v>
      </c>
      <c r="Q635" s="136">
        <v>0</v>
      </c>
      <c r="R635" s="136">
        <f t="shared" si="52"/>
        <v>0</v>
      </c>
      <c r="S635" s="136">
        <v>0</v>
      </c>
      <c r="T635" s="137">
        <f t="shared" si="53"/>
        <v>0</v>
      </c>
      <c r="AR635" s="138" t="s">
        <v>427</v>
      </c>
      <c r="AT635" s="138" t="s">
        <v>795</v>
      </c>
      <c r="AU635" s="138" t="s">
        <v>125</v>
      </c>
      <c r="AY635" s="13" t="s">
        <v>119</v>
      </c>
      <c r="BE635" s="139">
        <f t="shared" si="54"/>
        <v>0</v>
      </c>
      <c r="BF635" s="139">
        <f t="shared" si="55"/>
        <v>0</v>
      </c>
      <c r="BG635" s="139">
        <f t="shared" si="56"/>
        <v>0</v>
      </c>
      <c r="BH635" s="139">
        <f t="shared" si="57"/>
        <v>0</v>
      </c>
      <c r="BI635" s="139">
        <f t="shared" si="58"/>
        <v>0</v>
      </c>
      <c r="BJ635" s="13" t="s">
        <v>125</v>
      </c>
      <c r="BK635" s="139">
        <f t="shared" si="59"/>
        <v>0</v>
      </c>
      <c r="BL635" s="13" t="s">
        <v>427</v>
      </c>
      <c r="BM635" s="138" t="s">
        <v>1467</v>
      </c>
    </row>
    <row r="636" spans="2:65" s="1" customFormat="1" ht="33" customHeight="1">
      <c r="B636" s="125"/>
      <c r="C636" s="145" t="s">
        <v>1468</v>
      </c>
      <c r="D636" s="145" t="s">
        <v>795</v>
      </c>
      <c r="E636" s="146" t="s">
        <v>1469</v>
      </c>
      <c r="F636" s="147" t="s">
        <v>1470</v>
      </c>
      <c r="G636" s="148" t="s">
        <v>123</v>
      </c>
      <c r="H636" s="149">
        <v>100</v>
      </c>
      <c r="I636" s="150"/>
      <c r="J636" s="150">
        <f t="shared" si="50"/>
        <v>0</v>
      </c>
      <c r="K636" s="151"/>
      <c r="L636" s="25"/>
      <c r="M636" s="152" t="s">
        <v>1</v>
      </c>
      <c r="N636" s="153" t="s">
        <v>35</v>
      </c>
      <c r="O636" s="136">
        <v>0.20899999999999999</v>
      </c>
      <c r="P636" s="136">
        <f t="shared" si="51"/>
        <v>20.9</v>
      </c>
      <c r="Q636" s="136">
        <v>0</v>
      </c>
      <c r="R636" s="136">
        <f t="shared" si="52"/>
        <v>0</v>
      </c>
      <c r="S636" s="136">
        <v>0</v>
      </c>
      <c r="T636" s="137">
        <f t="shared" si="53"/>
        <v>0</v>
      </c>
      <c r="AR636" s="138" t="s">
        <v>427</v>
      </c>
      <c r="AT636" s="138" t="s">
        <v>795</v>
      </c>
      <c r="AU636" s="138" t="s">
        <v>125</v>
      </c>
      <c r="AY636" s="13" t="s">
        <v>119</v>
      </c>
      <c r="BE636" s="139">
        <f t="shared" si="54"/>
        <v>0</v>
      </c>
      <c r="BF636" s="139">
        <f t="shared" si="55"/>
        <v>0</v>
      </c>
      <c r="BG636" s="139">
        <f t="shared" si="56"/>
        <v>0</v>
      </c>
      <c r="BH636" s="139">
        <f t="shared" si="57"/>
        <v>0</v>
      </c>
      <c r="BI636" s="139">
        <f t="shared" si="58"/>
        <v>0</v>
      </c>
      <c r="BJ636" s="13" t="s">
        <v>125</v>
      </c>
      <c r="BK636" s="139">
        <f t="shared" si="59"/>
        <v>0</v>
      </c>
      <c r="BL636" s="13" t="s">
        <v>427</v>
      </c>
      <c r="BM636" s="138" t="s">
        <v>1471</v>
      </c>
    </row>
    <row r="637" spans="2:65" s="11" customFormat="1" ht="25.9" customHeight="1">
      <c r="B637" s="116"/>
      <c r="D637" s="117" t="s">
        <v>68</v>
      </c>
      <c r="E637" s="118" t="s">
        <v>1472</v>
      </c>
      <c r="F637" s="118" t="s">
        <v>1473</v>
      </c>
      <c r="J637" s="119">
        <f>BK637</f>
        <v>0</v>
      </c>
      <c r="L637" s="116"/>
      <c r="M637" s="120"/>
      <c r="P637" s="121">
        <f>SUM(P638:P689)</f>
        <v>1738.1980000000001</v>
      </c>
      <c r="R637" s="121">
        <f>SUM(R638:R689)</f>
        <v>29.528320000000001</v>
      </c>
      <c r="T637" s="122">
        <f>SUM(T638:T689)</f>
        <v>0</v>
      </c>
      <c r="AR637" s="117" t="s">
        <v>77</v>
      </c>
      <c r="AT637" s="123" t="s">
        <v>68</v>
      </c>
      <c r="AU637" s="123" t="s">
        <v>69</v>
      </c>
      <c r="AY637" s="117" t="s">
        <v>119</v>
      </c>
      <c r="BK637" s="124">
        <f>SUM(BK638:BK689)</f>
        <v>0</v>
      </c>
    </row>
    <row r="638" spans="2:65" s="1" customFormat="1" ht="24.2" customHeight="1">
      <c r="B638" s="125"/>
      <c r="C638" s="126" t="s">
        <v>1474</v>
      </c>
      <c r="D638" s="126" t="s">
        <v>120</v>
      </c>
      <c r="E638" s="127" t="s">
        <v>1475</v>
      </c>
      <c r="F638" s="128" t="s">
        <v>1476</v>
      </c>
      <c r="G638" s="129" t="s">
        <v>805</v>
      </c>
      <c r="H638" s="130">
        <v>32</v>
      </c>
      <c r="I638" s="131"/>
      <c r="J638" s="131">
        <f t="shared" ref="J638:J669" si="60">ROUND(I638*H638,2)</f>
        <v>0</v>
      </c>
      <c r="K638" s="132"/>
      <c r="L638" s="133"/>
      <c r="M638" s="134" t="s">
        <v>1</v>
      </c>
      <c r="N638" s="135" t="s">
        <v>35</v>
      </c>
      <c r="O638" s="136">
        <v>0</v>
      </c>
      <c r="P638" s="136">
        <f t="shared" ref="P638:P669" si="61">O638*H638</f>
        <v>0</v>
      </c>
      <c r="Q638" s="136">
        <v>0</v>
      </c>
      <c r="R638" s="136">
        <f t="shared" ref="R638:R669" si="62">Q638*H638</f>
        <v>0</v>
      </c>
      <c r="S638" s="136">
        <v>0</v>
      </c>
      <c r="T638" s="137">
        <f t="shared" ref="T638:T669" si="63">S638*H638</f>
        <v>0</v>
      </c>
      <c r="AR638" s="138" t="s">
        <v>124</v>
      </c>
      <c r="AT638" s="138" t="s">
        <v>120</v>
      </c>
      <c r="AU638" s="138" t="s">
        <v>77</v>
      </c>
      <c r="AY638" s="13" t="s">
        <v>119</v>
      </c>
      <c r="BE638" s="139">
        <f t="shared" ref="BE638:BE669" si="64">IF(N638="základná",J638,0)</f>
        <v>0</v>
      </c>
      <c r="BF638" s="139">
        <f t="shared" ref="BF638:BF669" si="65">IF(N638="znížená",J638,0)</f>
        <v>0</v>
      </c>
      <c r="BG638" s="139">
        <f t="shared" ref="BG638:BG669" si="66">IF(N638="zákl. prenesená",J638,0)</f>
        <v>0</v>
      </c>
      <c r="BH638" s="139">
        <f t="shared" ref="BH638:BH669" si="67">IF(N638="zníž. prenesená",J638,0)</f>
        <v>0</v>
      </c>
      <c r="BI638" s="139">
        <f t="shared" ref="BI638:BI669" si="68">IF(N638="nulová",J638,0)</f>
        <v>0</v>
      </c>
      <c r="BJ638" s="13" t="s">
        <v>125</v>
      </c>
      <c r="BK638" s="139">
        <f t="shared" ref="BK638:BK669" si="69">ROUND(I638*H638,2)</f>
        <v>0</v>
      </c>
      <c r="BL638" s="13" t="s">
        <v>126</v>
      </c>
      <c r="BM638" s="138" t="s">
        <v>1477</v>
      </c>
    </row>
    <row r="639" spans="2:65" s="1" customFormat="1" ht="24.2" customHeight="1">
      <c r="B639" s="125"/>
      <c r="C639" s="126" t="s">
        <v>1478</v>
      </c>
      <c r="D639" s="126" t="s">
        <v>120</v>
      </c>
      <c r="E639" s="127" t="s">
        <v>1479</v>
      </c>
      <c r="F639" s="128" t="s">
        <v>1480</v>
      </c>
      <c r="G639" s="129" t="s">
        <v>123</v>
      </c>
      <c r="H639" s="130">
        <v>8</v>
      </c>
      <c r="I639" s="131"/>
      <c r="J639" s="131">
        <f t="shared" si="60"/>
        <v>0</v>
      </c>
      <c r="K639" s="132"/>
      <c r="L639" s="133"/>
      <c r="M639" s="134" t="s">
        <v>1</v>
      </c>
      <c r="N639" s="135" t="s">
        <v>35</v>
      </c>
      <c r="O639" s="136">
        <v>0</v>
      </c>
      <c r="P639" s="136">
        <f t="shared" si="61"/>
        <v>0</v>
      </c>
      <c r="Q639" s="136">
        <v>0</v>
      </c>
      <c r="R639" s="136">
        <f t="shared" si="62"/>
        <v>0</v>
      </c>
      <c r="S639" s="136">
        <v>0</v>
      </c>
      <c r="T639" s="137">
        <f t="shared" si="63"/>
        <v>0</v>
      </c>
      <c r="AR639" s="138" t="s">
        <v>124</v>
      </c>
      <c r="AT639" s="138" t="s">
        <v>120</v>
      </c>
      <c r="AU639" s="138" t="s">
        <v>77</v>
      </c>
      <c r="AY639" s="13" t="s">
        <v>119</v>
      </c>
      <c r="BE639" s="139">
        <f t="shared" si="64"/>
        <v>0</v>
      </c>
      <c r="BF639" s="139">
        <f t="shared" si="65"/>
        <v>0</v>
      </c>
      <c r="BG639" s="139">
        <f t="shared" si="66"/>
        <v>0</v>
      </c>
      <c r="BH639" s="139">
        <f t="shared" si="67"/>
        <v>0</v>
      </c>
      <c r="BI639" s="139">
        <f t="shared" si="68"/>
        <v>0</v>
      </c>
      <c r="BJ639" s="13" t="s">
        <v>125</v>
      </c>
      <c r="BK639" s="139">
        <f t="shared" si="69"/>
        <v>0</v>
      </c>
      <c r="BL639" s="13" t="s">
        <v>126</v>
      </c>
      <c r="BM639" s="138" t="s">
        <v>1481</v>
      </c>
    </row>
    <row r="640" spans="2:65" s="1" customFormat="1" ht="24.2" customHeight="1">
      <c r="B640" s="125"/>
      <c r="C640" s="126" t="s">
        <v>1482</v>
      </c>
      <c r="D640" s="126" t="s">
        <v>120</v>
      </c>
      <c r="E640" s="127" t="s">
        <v>1483</v>
      </c>
      <c r="F640" s="128" t="s">
        <v>1484</v>
      </c>
      <c r="G640" s="129" t="s">
        <v>123</v>
      </c>
      <c r="H640" s="130">
        <v>7</v>
      </c>
      <c r="I640" s="131"/>
      <c r="J640" s="131">
        <f t="shared" si="60"/>
        <v>0</v>
      </c>
      <c r="K640" s="132"/>
      <c r="L640" s="133"/>
      <c r="M640" s="134" t="s">
        <v>1</v>
      </c>
      <c r="N640" s="135" t="s">
        <v>35</v>
      </c>
      <c r="O640" s="136">
        <v>0</v>
      </c>
      <c r="P640" s="136">
        <f t="shared" si="61"/>
        <v>0</v>
      </c>
      <c r="Q640" s="136">
        <v>0</v>
      </c>
      <c r="R640" s="136">
        <f t="shared" si="62"/>
        <v>0</v>
      </c>
      <c r="S640" s="136">
        <v>0</v>
      </c>
      <c r="T640" s="137">
        <f t="shared" si="63"/>
        <v>0</v>
      </c>
      <c r="AR640" s="138" t="s">
        <v>124</v>
      </c>
      <c r="AT640" s="138" t="s">
        <v>120</v>
      </c>
      <c r="AU640" s="138" t="s">
        <v>77</v>
      </c>
      <c r="AY640" s="13" t="s">
        <v>119</v>
      </c>
      <c r="BE640" s="139">
        <f t="shared" si="64"/>
        <v>0</v>
      </c>
      <c r="BF640" s="139">
        <f t="shared" si="65"/>
        <v>0</v>
      </c>
      <c r="BG640" s="139">
        <f t="shared" si="66"/>
        <v>0</v>
      </c>
      <c r="BH640" s="139">
        <f t="shared" si="67"/>
        <v>0</v>
      </c>
      <c r="BI640" s="139">
        <f t="shared" si="68"/>
        <v>0</v>
      </c>
      <c r="BJ640" s="13" t="s">
        <v>125</v>
      </c>
      <c r="BK640" s="139">
        <f t="shared" si="69"/>
        <v>0</v>
      </c>
      <c r="BL640" s="13" t="s">
        <v>126</v>
      </c>
      <c r="BM640" s="138" t="s">
        <v>1485</v>
      </c>
    </row>
    <row r="641" spans="2:65" s="1" customFormat="1" ht="24.2" customHeight="1">
      <c r="B641" s="125"/>
      <c r="C641" s="126" t="s">
        <v>1486</v>
      </c>
      <c r="D641" s="126" t="s">
        <v>120</v>
      </c>
      <c r="E641" s="127" t="s">
        <v>1487</v>
      </c>
      <c r="F641" s="128" t="s">
        <v>1488</v>
      </c>
      <c r="G641" s="129" t="s">
        <v>123</v>
      </c>
      <c r="H641" s="130">
        <v>7</v>
      </c>
      <c r="I641" s="131"/>
      <c r="J641" s="131">
        <f t="shared" si="60"/>
        <v>0</v>
      </c>
      <c r="K641" s="132"/>
      <c r="L641" s="133"/>
      <c r="M641" s="134" t="s">
        <v>1</v>
      </c>
      <c r="N641" s="135" t="s">
        <v>35</v>
      </c>
      <c r="O641" s="136">
        <v>0</v>
      </c>
      <c r="P641" s="136">
        <f t="shared" si="61"/>
        <v>0</v>
      </c>
      <c r="Q641" s="136">
        <v>0</v>
      </c>
      <c r="R641" s="136">
        <f t="shared" si="62"/>
        <v>0</v>
      </c>
      <c r="S641" s="136">
        <v>0</v>
      </c>
      <c r="T641" s="137">
        <f t="shared" si="63"/>
        <v>0</v>
      </c>
      <c r="AR641" s="138" t="s">
        <v>124</v>
      </c>
      <c r="AT641" s="138" t="s">
        <v>120</v>
      </c>
      <c r="AU641" s="138" t="s">
        <v>77</v>
      </c>
      <c r="AY641" s="13" t="s">
        <v>119</v>
      </c>
      <c r="BE641" s="139">
        <f t="shared" si="64"/>
        <v>0</v>
      </c>
      <c r="BF641" s="139">
        <f t="shared" si="65"/>
        <v>0</v>
      </c>
      <c r="BG641" s="139">
        <f t="shared" si="66"/>
        <v>0</v>
      </c>
      <c r="BH641" s="139">
        <f t="shared" si="67"/>
        <v>0</v>
      </c>
      <c r="BI641" s="139">
        <f t="shared" si="68"/>
        <v>0</v>
      </c>
      <c r="BJ641" s="13" t="s">
        <v>125</v>
      </c>
      <c r="BK641" s="139">
        <f t="shared" si="69"/>
        <v>0</v>
      </c>
      <c r="BL641" s="13" t="s">
        <v>126</v>
      </c>
      <c r="BM641" s="138" t="s">
        <v>1489</v>
      </c>
    </row>
    <row r="642" spans="2:65" s="1" customFormat="1" ht="24.2" customHeight="1">
      <c r="B642" s="125"/>
      <c r="C642" s="126" t="s">
        <v>1490</v>
      </c>
      <c r="D642" s="126" t="s">
        <v>120</v>
      </c>
      <c r="E642" s="127" t="s">
        <v>1491</v>
      </c>
      <c r="F642" s="128" t="s">
        <v>1492</v>
      </c>
      <c r="G642" s="129" t="s">
        <v>123</v>
      </c>
      <c r="H642" s="130">
        <v>7</v>
      </c>
      <c r="I642" s="131"/>
      <c r="J642" s="131">
        <f t="shared" si="60"/>
        <v>0</v>
      </c>
      <c r="K642" s="132"/>
      <c r="L642" s="133"/>
      <c r="M642" s="134" t="s">
        <v>1</v>
      </c>
      <c r="N642" s="135" t="s">
        <v>35</v>
      </c>
      <c r="O642" s="136">
        <v>0</v>
      </c>
      <c r="P642" s="136">
        <f t="shared" si="61"/>
        <v>0</v>
      </c>
      <c r="Q642" s="136">
        <v>0</v>
      </c>
      <c r="R642" s="136">
        <f t="shared" si="62"/>
        <v>0</v>
      </c>
      <c r="S642" s="136">
        <v>0</v>
      </c>
      <c r="T642" s="137">
        <f t="shared" si="63"/>
        <v>0</v>
      </c>
      <c r="AR642" s="138" t="s">
        <v>124</v>
      </c>
      <c r="AT642" s="138" t="s">
        <v>120</v>
      </c>
      <c r="AU642" s="138" t="s">
        <v>77</v>
      </c>
      <c r="AY642" s="13" t="s">
        <v>119</v>
      </c>
      <c r="BE642" s="139">
        <f t="shared" si="64"/>
        <v>0</v>
      </c>
      <c r="BF642" s="139">
        <f t="shared" si="65"/>
        <v>0</v>
      </c>
      <c r="BG642" s="139">
        <f t="shared" si="66"/>
        <v>0</v>
      </c>
      <c r="BH642" s="139">
        <f t="shared" si="67"/>
        <v>0</v>
      </c>
      <c r="BI642" s="139">
        <f t="shared" si="68"/>
        <v>0</v>
      </c>
      <c r="BJ642" s="13" t="s">
        <v>125</v>
      </c>
      <c r="BK642" s="139">
        <f t="shared" si="69"/>
        <v>0</v>
      </c>
      <c r="BL642" s="13" t="s">
        <v>126</v>
      </c>
      <c r="BM642" s="138" t="s">
        <v>1493</v>
      </c>
    </row>
    <row r="643" spans="2:65" s="1" customFormat="1" ht="24.2" customHeight="1">
      <c r="B643" s="125"/>
      <c r="C643" s="126" t="s">
        <v>1494</v>
      </c>
      <c r="D643" s="126" t="s">
        <v>120</v>
      </c>
      <c r="E643" s="127" t="s">
        <v>1495</v>
      </c>
      <c r="F643" s="128" t="s">
        <v>1496</v>
      </c>
      <c r="G643" s="129" t="s">
        <v>123</v>
      </c>
      <c r="H643" s="130">
        <v>4</v>
      </c>
      <c r="I643" s="131"/>
      <c r="J643" s="131">
        <f t="shared" si="60"/>
        <v>0</v>
      </c>
      <c r="K643" s="132"/>
      <c r="L643" s="133"/>
      <c r="M643" s="134" t="s">
        <v>1</v>
      </c>
      <c r="N643" s="135" t="s">
        <v>35</v>
      </c>
      <c r="O643" s="136">
        <v>0</v>
      </c>
      <c r="P643" s="136">
        <f t="shared" si="61"/>
        <v>0</v>
      </c>
      <c r="Q643" s="136">
        <v>0</v>
      </c>
      <c r="R643" s="136">
        <f t="shared" si="62"/>
        <v>0</v>
      </c>
      <c r="S643" s="136">
        <v>0</v>
      </c>
      <c r="T643" s="137">
        <f t="shared" si="63"/>
        <v>0</v>
      </c>
      <c r="AR643" s="138" t="s">
        <v>124</v>
      </c>
      <c r="AT643" s="138" t="s">
        <v>120</v>
      </c>
      <c r="AU643" s="138" t="s">
        <v>77</v>
      </c>
      <c r="AY643" s="13" t="s">
        <v>119</v>
      </c>
      <c r="BE643" s="139">
        <f t="shared" si="64"/>
        <v>0</v>
      </c>
      <c r="BF643" s="139">
        <f t="shared" si="65"/>
        <v>0</v>
      </c>
      <c r="BG643" s="139">
        <f t="shared" si="66"/>
        <v>0</v>
      </c>
      <c r="BH643" s="139">
        <f t="shared" si="67"/>
        <v>0</v>
      </c>
      <c r="BI643" s="139">
        <f t="shared" si="68"/>
        <v>0</v>
      </c>
      <c r="BJ643" s="13" t="s">
        <v>125</v>
      </c>
      <c r="BK643" s="139">
        <f t="shared" si="69"/>
        <v>0</v>
      </c>
      <c r="BL643" s="13" t="s">
        <v>126</v>
      </c>
      <c r="BM643" s="138" t="s">
        <v>1497</v>
      </c>
    </row>
    <row r="644" spans="2:65" s="1" customFormat="1" ht="24.2" customHeight="1">
      <c r="B644" s="125"/>
      <c r="C644" s="126" t="s">
        <v>1498</v>
      </c>
      <c r="D644" s="126" t="s">
        <v>120</v>
      </c>
      <c r="E644" s="127" t="s">
        <v>1499</v>
      </c>
      <c r="F644" s="128" t="s">
        <v>1500</v>
      </c>
      <c r="G644" s="129" t="s">
        <v>123</v>
      </c>
      <c r="H644" s="130">
        <v>1</v>
      </c>
      <c r="I644" s="131"/>
      <c r="J644" s="131">
        <f t="shared" si="60"/>
        <v>0</v>
      </c>
      <c r="K644" s="132"/>
      <c r="L644" s="133"/>
      <c r="M644" s="134" t="s">
        <v>1</v>
      </c>
      <c r="N644" s="135" t="s">
        <v>35</v>
      </c>
      <c r="O644" s="136">
        <v>0</v>
      </c>
      <c r="P644" s="136">
        <f t="shared" si="61"/>
        <v>0</v>
      </c>
      <c r="Q644" s="136">
        <v>0</v>
      </c>
      <c r="R644" s="136">
        <f t="shared" si="62"/>
        <v>0</v>
      </c>
      <c r="S644" s="136">
        <v>0</v>
      </c>
      <c r="T644" s="137">
        <f t="shared" si="63"/>
        <v>0</v>
      </c>
      <c r="AR644" s="138" t="s">
        <v>124</v>
      </c>
      <c r="AT644" s="138" t="s">
        <v>120</v>
      </c>
      <c r="AU644" s="138" t="s">
        <v>77</v>
      </c>
      <c r="AY644" s="13" t="s">
        <v>119</v>
      </c>
      <c r="BE644" s="139">
        <f t="shared" si="64"/>
        <v>0</v>
      </c>
      <c r="BF644" s="139">
        <f t="shared" si="65"/>
        <v>0</v>
      </c>
      <c r="BG644" s="139">
        <f t="shared" si="66"/>
        <v>0</v>
      </c>
      <c r="BH644" s="139">
        <f t="shared" si="67"/>
        <v>0</v>
      </c>
      <c r="BI644" s="139">
        <f t="shared" si="68"/>
        <v>0</v>
      </c>
      <c r="BJ644" s="13" t="s">
        <v>125</v>
      </c>
      <c r="BK644" s="139">
        <f t="shared" si="69"/>
        <v>0</v>
      </c>
      <c r="BL644" s="13" t="s">
        <v>126</v>
      </c>
      <c r="BM644" s="138" t="s">
        <v>1501</v>
      </c>
    </row>
    <row r="645" spans="2:65" s="1" customFormat="1" ht="24.2" customHeight="1">
      <c r="B645" s="125"/>
      <c r="C645" s="126" t="s">
        <v>1502</v>
      </c>
      <c r="D645" s="126" t="s">
        <v>120</v>
      </c>
      <c r="E645" s="127" t="s">
        <v>1503</v>
      </c>
      <c r="F645" s="128" t="s">
        <v>1504</v>
      </c>
      <c r="G645" s="129" t="s">
        <v>123</v>
      </c>
      <c r="H645" s="130">
        <v>25</v>
      </c>
      <c r="I645" s="131"/>
      <c r="J645" s="131">
        <f t="shared" si="60"/>
        <v>0</v>
      </c>
      <c r="K645" s="132"/>
      <c r="L645" s="133"/>
      <c r="M645" s="134" t="s">
        <v>1</v>
      </c>
      <c r="N645" s="135" t="s">
        <v>35</v>
      </c>
      <c r="O645" s="136">
        <v>0</v>
      </c>
      <c r="P645" s="136">
        <f t="shared" si="61"/>
        <v>0</v>
      </c>
      <c r="Q645" s="136">
        <v>0</v>
      </c>
      <c r="R645" s="136">
        <f t="shared" si="62"/>
        <v>0</v>
      </c>
      <c r="S645" s="136">
        <v>0</v>
      </c>
      <c r="T645" s="137">
        <f t="shared" si="63"/>
        <v>0</v>
      </c>
      <c r="AR645" s="138" t="s">
        <v>124</v>
      </c>
      <c r="AT645" s="138" t="s">
        <v>120</v>
      </c>
      <c r="AU645" s="138" t="s">
        <v>77</v>
      </c>
      <c r="AY645" s="13" t="s">
        <v>119</v>
      </c>
      <c r="BE645" s="139">
        <f t="shared" si="64"/>
        <v>0</v>
      </c>
      <c r="BF645" s="139">
        <f t="shared" si="65"/>
        <v>0</v>
      </c>
      <c r="BG645" s="139">
        <f t="shared" si="66"/>
        <v>0</v>
      </c>
      <c r="BH645" s="139">
        <f t="shared" si="67"/>
        <v>0</v>
      </c>
      <c r="BI645" s="139">
        <f t="shared" si="68"/>
        <v>0</v>
      </c>
      <c r="BJ645" s="13" t="s">
        <v>125</v>
      </c>
      <c r="BK645" s="139">
        <f t="shared" si="69"/>
        <v>0</v>
      </c>
      <c r="BL645" s="13" t="s">
        <v>126</v>
      </c>
      <c r="BM645" s="138" t="s">
        <v>1505</v>
      </c>
    </row>
    <row r="646" spans="2:65" s="1" customFormat="1" ht="16.5" customHeight="1">
      <c r="B646" s="125"/>
      <c r="C646" s="126" t="s">
        <v>1506</v>
      </c>
      <c r="D646" s="126" t="s">
        <v>120</v>
      </c>
      <c r="E646" s="127" t="s">
        <v>1507</v>
      </c>
      <c r="F646" s="128" t="s">
        <v>1508</v>
      </c>
      <c r="G646" s="129" t="s">
        <v>805</v>
      </c>
      <c r="H646" s="130">
        <v>32</v>
      </c>
      <c r="I646" s="131"/>
      <c r="J646" s="131">
        <f t="shared" si="60"/>
        <v>0</v>
      </c>
      <c r="K646" s="132"/>
      <c r="L646" s="133"/>
      <c r="M646" s="134" t="s">
        <v>1</v>
      </c>
      <c r="N646" s="135" t="s">
        <v>35</v>
      </c>
      <c r="O646" s="136">
        <v>0</v>
      </c>
      <c r="P646" s="136">
        <f t="shared" si="61"/>
        <v>0</v>
      </c>
      <c r="Q646" s="136">
        <v>0</v>
      </c>
      <c r="R646" s="136">
        <f t="shared" si="62"/>
        <v>0</v>
      </c>
      <c r="S646" s="136">
        <v>0</v>
      </c>
      <c r="T646" s="137">
        <f t="shared" si="63"/>
        <v>0</v>
      </c>
      <c r="AR646" s="138" t="s">
        <v>124</v>
      </c>
      <c r="AT646" s="138" t="s">
        <v>120</v>
      </c>
      <c r="AU646" s="138" t="s">
        <v>77</v>
      </c>
      <c r="AY646" s="13" t="s">
        <v>119</v>
      </c>
      <c r="BE646" s="139">
        <f t="shared" si="64"/>
        <v>0</v>
      </c>
      <c r="BF646" s="139">
        <f t="shared" si="65"/>
        <v>0</v>
      </c>
      <c r="BG646" s="139">
        <f t="shared" si="66"/>
        <v>0</v>
      </c>
      <c r="BH646" s="139">
        <f t="shared" si="67"/>
        <v>0</v>
      </c>
      <c r="BI646" s="139">
        <f t="shared" si="68"/>
        <v>0</v>
      </c>
      <c r="BJ646" s="13" t="s">
        <v>125</v>
      </c>
      <c r="BK646" s="139">
        <f t="shared" si="69"/>
        <v>0</v>
      </c>
      <c r="BL646" s="13" t="s">
        <v>126</v>
      </c>
      <c r="BM646" s="138" t="s">
        <v>1509</v>
      </c>
    </row>
    <row r="647" spans="2:65" s="1" customFormat="1" ht="16.5" customHeight="1">
      <c r="B647" s="125"/>
      <c r="C647" s="126" t="s">
        <v>1510</v>
      </c>
      <c r="D647" s="126" t="s">
        <v>120</v>
      </c>
      <c r="E647" s="127" t="s">
        <v>1511</v>
      </c>
      <c r="F647" s="128" t="s">
        <v>1512</v>
      </c>
      <c r="G647" s="129" t="s">
        <v>123</v>
      </c>
      <c r="H647" s="130">
        <v>18</v>
      </c>
      <c r="I647" s="131"/>
      <c r="J647" s="131">
        <f t="shared" si="60"/>
        <v>0</v>
      </c>
      <c r="K647" s="132"/>
      <c r="L647" s="133"/>
      <c r="M647" s="134" t="s">
        <v>1</v>
      </c>
      <c r="N647" s="135" t="s">
        <v>35</v>
      </c>
      <c r="O647" s="136">
        <v>0</v>
      </c>
      <c r="P647" s="136">
        <f t="shared" si="61"/>
        <v>0</v>
      </c>
      <c r="Q647" s="136">
        <v>0</v>
      </c>
      <c r="R647" s="136">
        <f t="shared" si="62"/>
        <v>0</v>
      </c>
      <c r="S647" s="136">
        <v>0</v>
      </c>
      <c r="T647" s="137">
        <f t="shared" si="63"/>
        <v>0</v>
      </c>
      <c r="AR647" s="138" t="s">
        <v>124</v>
      </c>
      <c r="AT647" s="138" t="s">
        <v>120</v>
      </c>
      <c r="AU647" s="138" t="s">
        <v>77</v>
      </c>
      <c r="AY647" s="13" t="s">
        <v>119</v>
      </c>
      <c r="BE647" s="139">
        <f t="shared" si="64"/>
        <v>0</v>
      </c>
      <c r="BF647" s="139">
        <f t="shared" si="65"/>
        <v>0</v>
      </c>
      <c r="BG647" s="139">
        <f t="shared" si="66"/>
        <v>0</v>
      </c>
      <c r="BH647" s="139">
        <f t="shared" si="67"/>
        <v>0</v>
      </c>
      <c r="BI647" s="139">
        <f t="shared" si="68"/>
        <v>0</v>
      </c>
      <c r="BJ647" s="13" t="s">
        <v>125</v>
      </c>
      <c r="BK647" s="139">
        <f t="shared" si="69"/>
        <v>0</v>
      </c>
      <c r="BL647" s="13" t="s">
        <v>126</v>
      </c>
      <c r="BM647" s="138" t="s">
        <v>1513</v>
      </c>
    </row>
    <row r="648" spans="2:65" s="1" customFormat="1" ht="24.2" customHeight="1">
      <c r="B648" s="125"/>
      <c r="C648" s="126" t="s">
        <v>1514</v>
      </c>
      <c r="D648" s="126" t="s">
        <v>120</v>
      </c>
      <c r="E648" s="127" t="s">
        <v>1515</v>
      </c>
      <c r="F648" s="128" t="s">
        <v>1516</v>
      </c>
      <c r="G648" s="129" t="s">
        <v>123</v>
      </c>
      <c r="H648" s="130">
        <v>7</v>
      </c>
      <c r="I648" s="131"/>
      <c r="J648" s="131">
        <f t="shared" si="60"/>
        <v>0</v>
      </c>
      <c r="K648" s="132"/>
      <c r="L648" s="133"/>
      <c r="M648" s="134" t="s">
        <v>1</v>
      </c>
      <c r="N648" s="135" t="s">
        <v>35</v>
      </c>
      <c r="O648" s="136">
        <v>0</v>
      </c>
      <c r="P648" s="136">
        <f t="shared" si="61"/>
        <v>0</v>
      </c>
      <c r="Q648" s="136">
        <v>0</v>
      </c>
      <c r="R648" s="136">
        <f t="shared" si="62"/>
        <v>0</v>
      </c>
      <c r="S648" s="136">
        <v>0</v>
      </c>
      <c r="T648" s="137">
        <f t="shared" si="63"/>
        <v>0</v>
      </c>
      <c r="AR648" s="138" t="s">
        <v>124</v>
      </c>
      <c r="AT648" s="138" t="s">
        <v>120</v>
      </c>
      <c r="AU648" s="138" t="s">
        <v>77</v>
      </c>
      <c r="AY648" s="13" t="s">
        <v>119</v>
      </c>
      <c r="BE648" s="139">
        <f t="shared" si="64"/>
        <v>0</v>
      </c>
      <c r="BF648" s="139">
        <f t="shared" si="65"/>
        <v>0</v>
      </c>
      <c r="BG648" s="139">
        <f t="shared" si="66"/>
        <v>0</v>
      </c>
      <c r="BH648" s="139">
        <f t="shared" si="67"/>
        <v>0</v>
      </c>
      <c r="BI648" s="139">
        <f t="shared" si="68"/>
        <v>0</v>
      </c>
      <c r="BJ648" s="13" t="s">
        <v>125</v>
      </c>
      <c r="BK648" s="139">
        <f t="shared" si="69"/>
        <v>0</v>
      </c>
      <c r="BL648" s="13" t="s">
        <v>126</v>
      </c>
      <c r="BM648" s="138" t="s">
        <v>1517</v>
      </c>
    </row>
    <row r="649" spans="2:65" s="1" customFormat="1" ht="16.5" customHeight="1">
      <c r="B649" s="125"/>
      <c r="C649" s="126" t="s">
        <v>1518</v>
      </c>
      <c r="D649" s="126" t="s">
        <v>120</v>
      </c>
      <c r="E649" s="127" t="s">
        <v>1519</v>
      </c>
      <c r="F649" s="128" t="s">
        <v>1520</v>
      </c>
      <c r="G649" s="129" t="s">
        <v>123</v>
      </c>
      <c r="H649" s="130">
        <v>7</v>
      </c>
      <c r="I649" s="131"/>
      <c r="J649" s="131">
        <f t="shared" si="60"/>
        <v>0</v>
      </c>
      <c r="K649" s="132"/>
      <c r="L649" s="133"/>
      <c r="M649" s="134" t="s">
        <v>1</v>
      </c>
      <c r="N649" s="135" t="s">
        <v>35</v>
      </c>
      <c r="O649" s="136">
        <v>0</v>
      </c>
      <c r="P649" s="136">
        <f t="shared" si="61"/>
        <v>0</v>
      </c>
      <c r="Q649" s="136">
        <v>0</v>
      </c>
      <c r="R649" s="136">
        <f t="shared" si="62"/>
        <v>0</v>
      </c>
      <c r="S649" s="136">
        <v>0</v>
      </c>
      <c r="T649" s="137">
        <f t="shared" si="63"/>
        <v>0</v>
      </c>
      <c r="AR649" s="138" t="s">
        <v>124</v>
      </c>
      <c r="AT649" s="138" t="s">
        <v>120</v>
      </c>
      <c r="AU649" s="138" t="s">
        <v>77</v>
      </c>
      <c r="AY649" s="13" t="s">
        <v>119</v>
      </c>
      <c r="BE649" s="139">
        <f t="shared" si="64"/>
        <v>0</v>
      </c>
      <c r="BF649" s="139">
        <f t="shared" si="65"/>
        <v>0</v>
      </c>
      <c r="BG649" s="139">
        <f t="shared" si="66"/>
        <v>0</v>
      </c>
      <c r="BH649" s="139">
        <f t="shared" si="67"/>
        <v>0</v>
      </c>
      <c r="BI649" s="139">
        <f t="shared" si="68"/>
        <v>0</v>
      </c>
      <c r="BJ649" s="13" t="s">
        <v>125</v>
      </c>
      <c r="BK649" s="139">
        <f t="shared" si="69"/>
        <v>0</v>
      </c>
      <c r="BL649" s="13" t="s">
        <v>126</v>
      </c>
      <c r="BM649" s="138" t="s">
        <v>1521</v>
      </c>
    </row>
    <row r="650" spans="2:65" s="1" customFormat="1" ht="24.2" customHeight="1">
      <c r="B650" s="125"/>
      <c r="C650" s="126" t="s">
        <v>1522</v>
      </c>
      <c r="D650" s="126" t="s">
        <v>120</v>
      </c>
      <c r="E650" s="127" t="s">
        <v>1523</v>
      </c>
      <c r="F650" s="128" t="s">
        <v>1524</v>
      </c>
      <c r="G650" s="129" t="s">
        <v>123</v>
      </c>
      <c r="H650" s="130">
        <v>10</v>
      </c>
      <c r="I650" s="131"/>
      <c r="J650" s="131">
        <f t="shared" si="60"/>
        <v>0</v>
      </c>
      <c r="K650" s="132"/>
      <c r="L650" s="133"/>
      <c r="M650" s="134" t="s">
        <v>1</v>
      </c>
      <c r="N650" s="135" t="s">
        <v>35</v>
      </c>
      <c r="O650" s="136">
        <v>0</v>
      </c>
      <c r="P650" s="136">
        <f t="shared" si="61"/>
        <v>0</v>
      </c>
      <c r="Q650" s="136">
        <v>0</v>
      </c>
      <c r="R650" s="136">
        <f t="shared" si="62"/>
        <v>0</v>
      </c>
      <c r="S650" s="136">
        <v>0</v>
      </c>
      <c r="T650" s="137">
        <f t="shared" si="63"/>
        <v>0</v>
      </c>
      <c r="AR650" s="138" t="s">
        <v>124</v>
      </c>
      <c r="AT650" s="138" t="s">
        <v>120</v>
      </c>
      <c r="AU650" s="138" t="s">
        <v>77</v>
      </c>
      <c r="AY650" s="13" t="s">
        <v>119</v>
      </c>
      <c r="BE650" s="139">
        <f t="shared" si="64"/>
        <v>0</v>
      </c>
      <c r="BF650" s="139">
        <f t="shared" si="65"/>
        <v>0</v>
      </c>
      <c r="BG650" s="139">
        <f t="shared" si="66"/>
        <v>0</v>
      </c>
      <c r="BH650" s="139">
        <f t="shared" si="67"/>
        <v>0</v>
      </c>
      <c r="BI650" s="139">
        <f t="shared" si="68"/>
        <v>0</v>
      </c>
      <c r="BJ650" s="13" t="s">
        <v>125</v>
      </c>
      <c r="BK650" s="139">
        <f t="shared" si="69"/>
        <v>0</v>
      </c>
      <c r="BL650" s="13" t="s">
        <v>126</v>
      </c>
      <c r="BM650" s="138" t="s">
        <v>1525</v>
      </c>
    </row>
    <row r="651" spans="2:65" s="1" customFormat="1" ht="24.2" customHeight="1">
      <c r="B651" s="125"/>
      <c r="C651" s="126" t="s">
        <v>1526</v>
      </c>
      <c r="D651" s="126" t="s">
        <v>120</v>
      </c>
      <c r="E651" s="127" t="s">
        <v>1527</v>
      </c>
      <c r="F651" s="128" t="s">
        <v>1528</v>
      </c>
      <c r="G651" s="129" t="s">
        <v>123</v>
      </c>
      <c r="H651" s="130">
        <v>10</v>
      </c>
      <c r="I651" s="131"/>
      <c r="J651" s="131">
        <f t="shared" si="60"/>
        <v>0</v>
      </c>
      <c r="K651" s="132"/>
      <c r="L651" s="133"/>
      <c r="M651" s="134" t="s">
        <v>1</v>
      </c>
      <c r="N651" s="135" t="s">
        <v>35</v>
      </c>
      <c r="O651" s="136">
        <v>0</v>
      </c>
      <c r="P651" s="136">
        <f t="shared" si="61"/>
        <v>0</v>
      </c>
      <c r="Q651" s="136">
        <v>1E-4</v>
      </c>
      <c r="R651" s="136">
        <f t="shared" si="62"/>
        <v>1E-3</v>
      </c>
      <c r="S651" s="136">
        <v>0</v>
      </c>
      <c r="T651" s="137">
        <f t="shared" si="63"/>
        <v>0</v>
      </c>
      <c r="AR651" s="138" t="s">
        <v>124</v>
      </c>
      <c r="AT651" s="138" t="s">
        <v>120</v>
      </c>
      <c r="AU651" s="138" t="s">
        <v>77</v>
      </c>
      <c r="AY651" s="13" t="s">
        <v>119</v>
      </c>
      <c r="BE651" s="139">
        <f t="shared" si="64"/>
        <v>0</v>
      </c>
      <c r="BF651" s="139">
        <f t="shared" si="65"/>
        <v>0</v>
      </c>
      <c r="BG651" s="139">
        <f t="shared" si="66"/>
        <v>0</v>
      </c>
      <c r="BH651" s="139">
        <f t="shared" si="67"/>
        <v>0</v>
      </c>
      <c r="BI651" s="139">
        <f t="shared" si="68"/>
        <v>0</v>
      </c>
      <c r="BJ651" s="13" t="s">
        <v>125</v>
      </c>
      <c r="BK651" s="139">
        <f t="shared" si="69"/>
        <v>0</v>
      </c>
      <c r="BL651" s="13" t="s">
        <v>126</v>
      </c>
      <c r="BM651" s="138" t="s">
        <v>1529</v>
      </c>
    </row>
    <row r="652" spans="2:65" s="1" customFormat="1" ht="16.5" customHeight="1">
      <c r="B652" s="125"/>
      <c r="C652" s="126" t="s">
        <v>1530</v>
      </c>
      <c r="D652" s="126" t="s">
        <v>120</v>
      </c>
      <c r="E652" s="127" t="s">
        <v>1531</v>
      </c>
      <c r="F652" s="128" t="s">
        <v>1532</v>
      </c>
      <c r="G652" s="129" t="s">
        <v>123</v>
      </c>
      <c r="H652" s="130">
        <v>8</v>
      </c>
      <c r="I652" s="131"/>
      <c r="J652" s="131">
        <f t="shared" si="60"/>
        <v>0</v>
      </c>
      <c r="K652" s="132"/>
      <c r="L652" s="133"/>
      <c r="M652" s="134" t="s">
        <v>1</v>
      </c>
      <c r="N652" s="135" t="s">
        <v>35</v>
      </c>
      <c r="O652" s="136">
        <v>0</v>
      </c>
      <c r="P652" s="136">
        <f t="shared" si="61"/>
        <v>0</v>
      </c>
      <c r="Q652" s="136">
        <v>0</v>
      </c>
      <c r="R652" s="136">
        <f t="shared" si="62"/>
        <v>0</v>
      </c>
      <c r="S652" s="136">
        <v>0</v>
      </c>
      <c r="T652" s="137">
        <f t="shared" si="63"/>
        <v>0</v>
      </c>
      <c r="AR652" s="138" t="s">
        <v>124</v>
      </c>
      <c r="AT652" s="138" t="s">
        <v>120</v>
      </c>
      <c r="AU652" s="138" t="s">
        <v>77</v>
      </c>
      <c r="AY652" s="13" t="s">
        <v>119</v>
      </c>
      <c r="BE652" s="139">
        <f t="shared" si="64"/>
        <v>0</v>
      </c>
      <c r="BF652" s="139">
        <f t="shared" si="65"/>
        <v>0</v>
      </c>
      <c r="BG652" s="139">
        <f t="shared" si="66"/>
        <v>0</v>
      </c>
      <c r="BH652" s="139">
        <f t="shared" si="67"/>
        <v>0</v>
      </c>
      <c r="BI652" s="139">
        <f t="shared" si="68"/>
        <v>0</v>
      </c>
      <c r="BJ652" s="13" t="s">
        <v>125</v>
      </c>
      <c r="BK652" s="139">
        <f t="shared" si="69"/>
        <v>0</v>
      </c>
      <c r="BL652" s="13" t="s">
        <v>126</v>
      </c>
      <c r="BM652" s="138" t="s">
        <v>1533</v>
      </c>
    </row>
    <row r="653" spans="2:65" s="1" customFormat="1" ht="16.5" customHeight="1">
      <c r="B653" s="125"/>
      <c r="C653" s="126" t="s">
        <v>1534</v>
      </c>
      <c r="D653" s="126" t="s">
        <v>120</v>
      </c>
      <c r="E653" s="127" t="s">
        <v>1535</v>
      </c>
      <c r="F653" s="128" t="s">
        <v>1536</v>
      </c>
      <c r="G653" s="129" t="s">
        <v>123</v>
      </c>
      <c r="H653" s="130">
        <v>18</v>
      </c>
      <c r="I653" s="131"/>
      <c r="J653" s="131">
        <f t="shared" si="60"/>
        <v>0</v>
      </c>
      <c r="K653" s="132"/>
      <c r="L653" s="133"/>
      <c r="M653" s="134" t="s">
        <v>1</v>
      </c>
      <c r="N653" s="135" t="s">
        <v>35</v>
      </c>
      <c r="O653" s="136">
        <v>0</v>
      </c>
      <c r="P653" s="136">
        <f t="shared" si="61"/>
        <v>0</v>
      </c>
      <c r="Q653" s="136">
        <v>0</v>
      </c>
      <c r="R653" s="136">
        <f t="shared" si="62"/>
        <v>0</v>
      </c>
      <c r="S653" s="136">
        <v>0</v>
      </c>
      <c r="T653" s="137">
        <f t="shared" si="63"/>
        <v>0</v>
      </c>
      <c r="AR653" s="138" t="s">
        <v>124</v>
      </c>
      <c r="AT653" s="138" t="s">
        <v>120</v>
      </c>
      <c r="AU653" s="138" t="s">
        <v>77</v>
      </c>
      <c r="AY653" s="13" t="s">
        <v>119</v>
      </c>
      <c r="BE653" s="139">
        <f t="shared" si="64"/>
        <v>0</v>
      </c>
      <c r="BF653" s="139">
        <f t="shared" si="65"/>
        <v>0</v>
      </c>
      <c r="BG653" s="139">
        <f t="shared" si="66"/>
        <v>0</v>
      </c>
      <c r="BH653" s="139">
        <f t="shared" si="67"/>
        <v>0</v>
      </c>
      <c r="BI653" s="139">
        <f t="shared" si="68"/>
        <v>0</v>
      </c>
      <c r="BJ653" s="13" t="s">
        <v>125</v>
      </c>
      <c r="BK653" s="139">
        <f t="shared" si="69"/>
        <v>0</v>
      </c>
      <c r="BL653" s="13" t="s">
        <v>126</v>
      </c>
      <c r="BM653" s="138" t="s">
        <v>1537</v>
      </c>
    </row>
    <row r="654" spans="2:65" s="1" customFormat="1" ht="16.5" customHeight="1">
      <c r="B654" s="125"/>
      <c r="C654" s="126" t="s">
        <v>1538</v>
      </c>
      <c r="D654" s="126" t="s">
        <v>120</v>
      </c>
      <c r="E654" s="127" t="s">
        <v>1539</v>
      </c>
      <c r="F654" s="128" t="s">
        <v>1540</v>
      </c>
      <c r="G654" s="129" t="s">
        <v>805</v>
      </c>
      <c r="H654" s="130">
        <v>2040</v>
      </c>
      <c r="I654" s="131"/>
      <c r="J654" s="131">
        <f t="shared" si="60"/>
        <v>0</v>
      </c>
      <c r="K654" s="132"/>
      <c r="L654" s="133"/>
      <c r="M654" s="134" t="s">
        <v>1</v>
      </c>
      <c r="N654" s="135" t="s">
        <v>35</v>
      </c>
      <c r="O654" s="136">
        <v>0</v>
      </c>
      <c r="P654" s="136">
        <f t="shared" si="61"/>
        <v>0</v>
      </c>
      <c r="Q654" s="136">
        <v>5.1000000000000004E-4</v>
      </c>
      <c r="R654" s="136">
        <f t="shared" si="62"/>
        <v>1.0404</v>
      </c>
      <c r="S654" s="136">
        <v>0</v>
      </c>
      <c r="T654" s="137">
        <f t="shared" si="63"/>
        <v>0</v>
      </c>
      <c r="AR654" s="138" t="s">
        <v>702</v>
      </c>
      <c r="AT654" s="138" t="s">
        <v>120</v>
      </c>
      <c r="AU654" s="138" t="s">
        <v>77</v>
      </c>
      <c r="AY654" s="13" t="s">
        <v>119</v>
      </c>
      <c r="BE654" s="139">
        <f t="shared" si="64"/>
        <v>0</v>
      </c>
      <c r="BF654" s="139">
        <f t="shared" si="65"/>
        <v>0</v>
      </c>
      <c r="BG654" s="139">
        <f t="shared" si="66"/>
        <v>0</v>
      </c>
      <c r="BH654" s="139">
        <f t="shared" si="67"/>
        <v>0</v>
      </c>
      <c r="BI654" s="139">
        <f t="shared" si="68"/>
        <v>0</v>
      </c>
      <c r="BJ654" s="13" t="s">
        <v>125</v>
      </c>
      <c r="BK654" s="139">
        <f t="shared" si="69"/>
        <v>0</v>
      </c>
      <c r="BL654" s="13" t="s">
        <v>702</v>
      </c>
      <c r="BM654" s="138" t="s">
        <v>1541</v>
      </c>
    </row>
    <row r="655" spans="2:65" s="1" customFormat="1" ht="16.5" customHeight="1">
      <c r="B655" s="125"/>
      <c r="C655" s="126" t="s">
        <v>1542</v>
      </c>
      <c r="D655" s="126" t="s">
        <v>120</v>
      </c>
      <c r="E655" s="127" t="s">
        <v>1543</v>
      </c>
      <c r="F655" s="128" t="s">
        <v>1544</v>
      </c>
      <c r="G655" s="129" t="s">
        <v>805</v>
      </c>
      <c r="H655" s="130">
        <v>78</v>
      </c>
      <c r="I655" s="131"/>
      <c r="J655" s="131">
        <f t="shared" si="60"/>
        <v>0</v>
      </c>
      <c r="K655" s="132"/>
      <c r="L655" s="133"/>
      <c r="M655" s="134" t="s">
        <v>1</v>
      </c>
      <c r="N655" s="135" t="s">
        <v>35</v>
      </c>
      <c r="O655" s="136">
        <v>0</v>
      </c>
      <c r="P655" s="136">
        <f t="shared" si="61"/>
        <v>0</v>
      </c>
      <c r="Q655" s="136">
        <v>1.0399999999999999E-3</v>
      </c>
      <c r="R655" s="136">
        <f t="shared" si="62"/>
        <v>8.1119999999999998E-2</v>
      </c>
      <c r="S655" s="136">
        <v>0</v>
      </c>
      <c r="T655" s="137">
        <f t="shared" si="63"/>
        <v>0</v>
      </c>
      <c r="AR655" s="138" t="s">
        <v>702</v>
      </c>
      <c r="AT655" s="138" t="s">
        <v>120</v>
      </c>
      <c r="AU655" s="138" t="s">
        <v>77</v>
      </c>
      <c r="AY655" s="13" t="s">
        <v>119</v>
      </c>
      <c r="BE655" s="139">
        <f t="shared" si="64"/>
        <v>0</v>
      </c>
      <c r="BF655" s="139">
        <f t="shared" si="65"/>
        <v>0</v>
      </c>
      <c r="BG655" s="139">
        <f t="shared" si="66"/>
        <v>0</v>
      </c>
      <c r="BH655" s="139">
        <f t="shared" si="67"/>
        <v>0</v>
      </c>
      <c r="BI655" s="139">
        <f t="shared" si="68"/>
        <v>0</v>
      </c>
      <c r="BJ655" s="13" t="s">
        <v>125</v>
      </c>
      <c r="BK655" s="139">
        <f t="shared" si="69"/>
        <v>0</v>
      </c>
      <c r="BL655" s="13" t="s">
        <v>702</v>
      </c>
      <c r="BM655" s="138" t="s">
        <v>1545</v>
      </c>
    </row>
    <row r="656" spans="2:65" s="1" customFormat="1" ht="16.5" customHeight="1">
      <c r="B656" s="125"/>
      <c r="C656" s="126" t="s">
        <v>1546</v>
      </c>
      <c r="D656" s="126" t="s">
        <v>120</v>
      </c>
      <c r="E656" s="127" t="s">
        <v>1547</v>
      </c>
      <c r="F656" s="128" t="s">
        <v>1548</v>
      </c>
      <c r="G656" s="129" t="s">
        <v>805</v>
      </c>
      <c r="H656" s="130">
        <v>390</v>
      </c>
      <c r="I656" s="131"/>
      <c r="J656" s="131">
        <f t="shared" si="60"/>
        <v>0</v>
      </c>
      <c r="K656" s="132"/>
      <c r="L656" s="133"/>
      <c r="M656" s="134" t="s">
        <v>1</v>
      </c>
      <c r="N656" s="135" t="s">
        <v>35</v>
      </c>
      <c r="O656" s="136">
        <v>0</v>
      </c>
      <c r="P656" s="136">
        <f t="shared" si="61"/>
        <v>0</v>
      </c>
      <c r="Q656" s="136">
        <v>1.0399999999999999E-3</v>
      </c>
      <c r="R656" s="136">
        <f t="shared" si="62"/>
        <v>0.40559999999999996</v>
      </c>
      <c r="S656" s="136">
        <v>0</v>
      </c>
      <c r="T656" s="137">
        <f t="shared" si="63"/>
        <v>0</v>
      </c>
      <c r="AR656" s="138" t="s">
        <v>702</v>
      </c>
      <c r="AT656" s="138" t="s">
        <v>120</v>
      </c>
      <c r="AU656" s="138" t="s">
        <v>77</v>
      </c>
      <c r="AY656" s="13" t="s">
        <v>119</v>
      </c>
      <c r="BE656" s="139">
        <f t="shared" si="64"/>
        <v>0</v>
      </c>
      <c r="BF656" s="139">
        <f t="shared" si="65"/>
        <v>0</v>
      </c>
      <c r="BG656" s="139">
        <f t="shared" si="66"/>
        <v>0</v>
      </c>
      <c r="BH656" s="139">
        <f t="shared" si="67"/>
        <v>0</v>
      </c>
      <c r="BI656" s="139">
        <f t="shared" si="68"/>
        <v>0</v>
      </c>
      <c r="BJ656" s="13" t="s">
        <v>125</v>
      </c>
      <c r="BK656" s="139">
        <f t="shared" si="69"/>
        <v>0</v>
      </c>
      <c r="BL656" s="13" t="s">
        <v>702</v>
      </c>
      <c r="BM656" s="138" t="s">
        <v>1549</v>
      </c>
    </row>
    <row r="657" spans="2:65" s="1" customFormat="1" ht="21.75" customHeight="1">
      <c r="B657" s="125"/>
      <c r="C657" s="126" t="s">
        <v>1550</v>
      </c>
      <c r="D657" s="126" t="s">
        <v>120</v>
      </c>
      <c r="E657" s="127" t="s">
        <v>1551</v>
      </c>
      <c r="F657" s="128" t="s">
        <v>1552</v>
      </c>
      <c r="G657" s="129" t="s">
        <v>805</v>
      </c>
      <c r="H657" s="130">
        <v>2040</v>
      </c>
      <c r="I657" s="131"/>
      <c r="J657" s="131">
        <f t="shared" si="60"/>
        <v>0</v>
      </c>
      <c r="K657" s="132"/>
      <c r="L657" s="133"/>
      <c r="M657" s="134" t="s">
        <v>1</v>
      </c>
      <c r="N657" s="135" t="s">
        <v>35</v>
      </c>
      <c r="O657" s="136">
        <v>0</v>
      </c>
      <c r="P657" s="136">
        <f t="shared" si="61"/>
        <v>0</v>
      </c>
      <c r="Q657" s="136">
        <v>6.4000000000000005E-4</v>
      </c>
      <c r="R657" s="136">
        <f t="shared" si="62"/>
        <v>1.3056000000000001</v>
      </c>
      <c r="S657" s="136">
        <v>0</v>
      </c>
      <c r="T657" s="137">
        <f t="shared" si="63"/>
        <v>0</v>
      </c>
      <c r="AR657" s="138" t="s">
        <v>702</v>
      </c>
      <c r="AT657" s="138" t="s">
        <v>120</v>
      </c>
      <c r="AU657" s="138" t="s">
        <v>77</v>
      </c>
      <c r="AY657" s="13" t="s">
        <v>119</v>
      </c>
      <c r="BE657" s="139">
        <f t="shared" si="64"/>
        <v>0</v>
      </c>
      <c r="BF657" s="139">
        <f t="shared" si="65"/>
        <v>0</v>
      </c>
      <c r="BG657" s="139">
        <f t="shared" si="66"/>
        <v>0</v>
      </c>
      <c r="BH657" s="139">
        <f t="shared" si="67"/>
        <v>0</v>
      </c>
      <c r="BI657" s="139">
        <f t="shared" si="68"/>
        <v>0</v>
      </c>
      <c r="BJ657" s="13" t="s">
        <v>125</v>
      </c>
      <c r="BK657" s="139">
        <f t="shared" si="69"/>
        <v>0</v>
      </c>
      <c r="BL657" s="13" t="s">
        <v>702</v>
      </c>
      <c r="BM657" s="138" t="s">
        <v>1553</v>
      </c>
    </row>
    <row r="658" spans="2:65" s="1" customFormat="1" ht="21.75" customHeight="1">
      <c r="B658" s="125"/>
      <c r="C658" s="126" t="s">
        <v>1554</v>
      </c>
      <c r="D658" s="126" t="s">
        <v>120</v>
      </c>
      <c r="E658" s="127" t="s">
        <v>1555</v>
      </c>
      <c r="F658" s="128" t="s">
        <v>1556</v>
      </c>
      <c r="G658" s="129" t="s">
        <v>805</v>
      </c>
      <c r="H658" s="130">
        <v>78</v>
      </c>
      <c r="I658" s="131"/>
      <c r="J658" s="131">
        <f t="shared" si="60"/>
        <v>0</v>
      </c>
      <c r="K658" s="132"/>
      <c r="L658" s="133"/>
      <c r="M658" s="134" t="s">
        <v>1</v>
      </c>
      <c r="N658" s="135" t="s">
        <v>35</v>
      </c>
      <c r="O658" s="136">
        <v>0</v>
      </c>
      <c r="P658" s="136">
        <f t="shared" si="61"/>
        <v>0</v>
      </c>
      <c r="Q658" s="136">
        <v>8.0000000000000004E-4</v>
      </c>
      <c r="R658" s="136">
        <f t="shared" si="62"/>
        <v>6.2400000000000004E-2</v>
      </c>
      <c r="S658" s="136">
        <v>0</v>
      </c>
      <c r="T658" s="137">
        <f t="shared" si="63"/>
        <v>0</v>
      </c>
      <c r="AR658" s="138" t="s">
        <v>702</v>
      </c>
      <c r="AT658" s="138" t="s">
        <v>120</v>
      </c>
      <c r="AU658" s="138" t="s">
        <v>77</v>
      </c>
      <c r="AY658" s="13" t="s">
        <v>119</v>
      </c>
      <c r="BE658" s="139">
        <f t="shared" si="64"/>
        <v>0</v>
      </c>
      <c r="BF658" s="139">
        <f t="shared" si="65"/>
        <v>0</v>
      </c>
      <c r="BG658" s="139">
        <f t="shared" si="66"/>
        <v>0</v>
      </c>
      <c r="BH658" s="139">
        <f t="shared" si="67"/>
        <v>0</v>
      </c>
      <c r="BI658" s="139">
        <f t="shared" si="68"/>
        <v>0</v>
      </c>
      <c r="BJ658" s="13" t="s">
        <v>125</v>
      </c>
      <c r="BK658" s="139">
        <f t="shared" si="69"/>
        <v>0</v>
      </c>
      <c r="BL658" s="13" t="s">
        <v>702</v>
      </c>
      <c r="BM658" s="138" t="s">
        <v>1557</v>
      </c>
    </row>
    <row r="659" spans="2:65" s="1" customFormat="1" ht="21.75" customHeight="1">
      <c r="B659" s="125"/>
      <c r="C659" s="126" t="s">
        <v>1558</v>
      </c>
      <c r="D659" s="126" t="s">
        <v>120</v>
      </c>
      <c r="E659" s="127" t="s">
        <v>1559</v>
      </c>
      <c r="F659" s="128" t="s">
        <v>1560</v>
      </c>
      <c r="G659" s="129" t="s">
        <v>805</v>
      </c>
      <c r="H659" s="130">
        <v>390</v>
      </c>
      <c r="I659" s="131"/>
      <c r="J659" s="131">
        <f t="shared" si="60"/>
        <v>0</v>
      </c>
      <c r="K659" s="132"/>
      <c r="L659" s="133"/>
      <c r="M659" s="134" t="s">
        <v>1</v>
      </c>
      <c r="N659" s="135" t="s">
        <v>35</v>
      </c>
      <c r="O659" s="136">
        <v>0</v>
      </c>
      <c r="P659" s="136">
        <f t="shared" si="61"/>
        <v>0</v>
      </c>
      <c r="Q659" s="136">
        <v>6.0000000000000001E-3</v>
      </c>
      <c r="R659" s="136">
        <f t="shared" si="62"/>
        <v>2.34</v>
      </c>
      <c r="S659" s="136">
        <v>0</v>
      </c>
      <c r="T659" s="137">
        <f t="shared" si="63"/>
        <v>0</v>
      </c>
      <c r="AR659" s="138" t="s">
        <v>702</v>
      </c>
      <c r="AT659" s="138" t="s">
        <v>120</v>
      </c>
      <c r="AU659" s="138" t="s">
        <v>77</v>
      </c>
      <c r="AY659" s="13" t="s">
        <v>119</v>
      </c>
      <c r="BE659" s="139">
        <f t="shared" si="64"/>
        <v>0</v>
      </c>
      <c r="BF659" s="139">
        <f t="shared" si="65"/>
        <v>0</v>
      </c>
      <c r="BG659" s="139">
        <f t="shared" si="66"/>
        <v>0</v>
      </c>
      <c r="BH659" s="139">
        <f t="shared" si="67"/>
        <v>0</v>
      </c>
      <c r="BI659" s="139">
        <f t="shared" si="68"/>
        <v>0</v>
      </c>
      <c r="BJ659" s="13" t="s">
        <v>125</v>
      </c>
      <c r="BK659" s="139">
        <f t="shared" si="69"/>
        <v>0</v>
      </c>
      <c r="BL659" s="13" t="s">
        <v>702</v>
      </c>
      <c r="BM659" s="138" t="s">
        <v>1561</v>
      </c>
    </row>
    <row r="660" spans="2:65" s="1" customFormat="1" ht="24.2" customHeight="1">
      <c r="B660" s="125"/>
      <c r="C660" s="126" t="s">
        <v>1562</v>
      </c>
      <c r="D660" s="126" t="s">
        <v>120</v>
      </c>
      <c r="E660" s="127" t="s">
        <v>1563</v>
      </c>
      <c r="F660" s="128" t="s">
        <v>1564</v>
      </c>
      <c r="G660" s="129" t="s">
        <v>805</v>
      </c>
      <c r="H660" s="130">
        <v>4</v>
      </c>
      <c r="I660" s="131"/>
      <c r="J660" s="131">
        <f t="shared" si="60"/>
        <v>0</v>
      </c>
      <c r="K660" s="132"/>
      <c r="L660" s="133"/>
      <c r="M660" s="134" t="s">
        <v>1</v>
      </c>
      <c r="N660" s="135" t="s">
        <v>35</v>
      </c>
      <c r="O660" s="136">
        <v>0</v>
      </c>
      <c r="P660" s="136">
        <f t="shared" si="61"/>
        <v>0</v>
      </c>
      <c r="Q660" s="136">
        <v>3.2000000000000002E-3</v>
      </c>
      <c r="R660" s="136">
        <f t="shared" si="62"/>
        <v>1.2800000000000001E-2</v>
      </c>
      <c r="S660" s="136">
        <v>0</v>
      </c>
      <c r="T660" s="137">
        <f t="shared" si="63"/>
        <v>0</v>
      </c>
      <c r="AR660" s="138" t="s">
        <v>702</v>
      </c>
      <c r="AT660" s="138" t="s">
        <v>120</v>
      </c>
      <c r="AU660" s="138" t="s">
        <v>77</v>
      </c>
      <c r="AY660" s="13" t="s">
        <v>119</v>
      </c>
      <c r="BE660" s="139">
        <f t="shared" si="64"/>
        <v>0</v>
      </c>
      <c r="BF660" s="139">
        <f t="shared" si="65"/>
        <v>0</v>
      </c>
      <c r="BG660" s="139">
        <f t="shared" si="66"/>
        <v>0</v>
      </c>
      <c r="BH660" s="139">
        <f t="shared" si="67"/>
        <v>0</v>
      </c>
      <c r="BI660" s="139">
        <f t="shared" si="68"/>
        <v>0</v>
      </c>
      <c r="BJ660" s="13" t="s">
        <v>125</v>
      </c>
      <c r="BK660" s="139">
        <f t="shared" si="69"/>
        <v>0</v>
      </c>
      <c r="BL660" s="13" t="s">
        <v>702</v>
      </c>
      <c r="BM660" s="138" t="s">
        <v>1565</v>
      </c>
    </row>
    <row r="661" spans="2:65" s="1" customFormat="1" ht="24.2" customHeight="1">
      <c r="B661" s="125"/>
      <c r="C661" s="126" t="s">
        <v>1566</v>
      </c>
      <c r="D661" s="126" t="s">
        <v>120</v>
      </c>
      <c r="E661" s="127" t="s">
        <v>1567</v>
      </c>
      <c r="F661" s="128" t="s">
        <v>1568</v>
      </c>
      <c r="G661" s="129" t="s">
        <v>805</v>
      </c>
      <c r="H661" s="130">
        <v>4</v>
      </c>
      <c r="I661" s="131"/>
      <c r="J661" s="131">
        <f t="shared" si="60"/>
        <v>0</v>
      </c>
      <c r="K661" s="132"/>
      <c r="L661" s="133"/>
      <c r="M661" s="134" t="s">
        <v>1</v>
      </c>
      <c r="N661" s="135" t="s">
        <v>35</v>
      </c>
      <c r="O661" s="136">
        <v>0</v>
      </c>
      <c r="P661" s="136">
        <f t="shared" si="61"/>
        <v>0</v>
      </c>
      <c r="Q661" s="136">
        <v>1.0399999999999999E-3</v>
      </c>
      <c r="R661" s="136">
        <f t="shared" si="62"/>
        <v>4.1599999999999996E-3</v>
      </c>
      <c r="S661" s="136">
        <v>0</v>
      </c>
      <c r="T661" s="137">
        <f t="shared" si="63"/>
        <v>0</v>
      </c>
      <c r="AR661" s="138" t="s">
        <v>702</v>
      </c>
      <c r="AT661" s="138" t="s">
        <v>120</v>
      </c>
      <c r="AU661" s="138" t="s">
        <v>77</v>
      </c>
      <c r="AY661" s="13" t="s">
        <v>119</v>
      </c>
      <c r="BE661" s="139">
        <f t="shared" si="64"/>
        <v>0</v>
      </c>
      <c r="BF661" s="139">
        <f t="shared" si="65"/>
        <v>0</v>
      </c>
      <c r="BG661" s="139">
        <f t="shared" si="66"/>
        <v>0</v>
      </c>
      <c r="BH661" s="139">
        <f t="shared" si="67"/>
        <v>0</v>
      </c>
      <c r="BI661" s="139">
        <f t="shared" si="68"/>
        <v>0</v>
      </c>
      <c r="BJ661" s="13" t="s">
        <v>125</v>
      </c>
      <c r="BK661" s="139">
        <f t="shared" si="69"/>
        <v>0</v>
      </c>
      <c r="BL661" s="13" t="s">
        <v>702</v>
      </c>
      <c r="BM661" s="138" t="s">
        <v>1569</v>
      </c>
    </row>
    <row r="662" spans="2:65" s="1" customFormat="1" ht="24.2" customHeight="1">
      <c r="B662" s="125"/>
      <c r="C662" s="126" t="s">
        <v>1570</v>
      </c>
      <c r="D662" s="126" t="s">
        <v>120</v>
      </c>
      <c r="E662" s="127" t="s">
        <v>1571</v>
      </c>
      <c r="F662" s="128" t="s">
        <v>1572</v>
      </c>
      <c r="G662" s="129" t="s">
        <v>123</v>
      </c>
      <c r="H662" s="130">
        <v>4</v>
      </c>
      <c r="I662" s="131"/>
      <c r="J662" s="131">
        <f t="shared" si="60"/>
        <v>0</v>
      </c>
      <c r="K662" s="132"/>
      <c r="L662" s="133"/>
      <c r="M662" s="134" t="s">
        <v>1</v>
      </c>
      <c r="N662" s="135" t="s">
        <v>35</v>
      </c>
      <c r="O662" s="136">
        <v>0</v>
      </c>
      <c r="P662" s="136">
        <f t="shared" si="61"/>
        <v>0</v>
      </c>
      <c r="Q662" s="136">
        <v>2.2399999999999998E-3</v>
      </c>
      <c r="R662" s="136">
        <f t="shared" si="62"/>
        <v>8.9599999999999992E-3</v>
      </c>
      <c r="S662" s="136">
        <v>0</v>
      </c>
      <c r="T662" s="137">
        <f t="shared" si="63"/>
        <v>0</v>
      </c>
      <c r="AR662" s="138" t="s">
        <v>702</v>
      </c>
      <c r="AT662" s="138" t="s">
        <v>120</v>
      </c>
      <c r="AU662" s="138" t="s">
        <v>77</v>
      </c>
      <c r="AY662" s="13" t="s">
        <v>119</v>
      </c>
      <c r="BE662" s="139">
        <f t="shared" si="64"/>
        <v>0</v>
      </c>
      <c r="BF662" s="139">
        <f t="shared" si="65"/>
        <v>0</v>
      </c>
      <c r="BG662" s="139">
        <f t="shared" si="66"/>
        <v>0</v>
      </c>
      <c r="BH662" s="139">
        <f t="shared" si="67"/>
        <v>0</v>
      </c>
      <c r="BI662" s="139">
        <f t="shared" si="68"/>
        <v>0</v>
      </c>
      <c r="BJ662" s="13" t="s">
        <v>125</v>
      </c>
      <c r="BK662" s="139">
        <f t="shared" si="69"/>
        <v>0</v>
      </c>
      <c r="BL662" s="13" t="s">
        <v>702</v>
      </c>
      <c r="BM662" s="138" t="s">
        <v>1573</v>
      </c>
    </row>
    <row r="663" spans="2:65" s="1" customFormat="1" ht="24.2" customHeight="1">
      <c r="B663" s="125"/>
      <c r="C663" s="126" t="s">
        <v>1574</v>
      </c>
      <c r="D663" s="126" t="s">
        <v>120</v>
      </c>
      <c r="E663" s="127" t="s">
        <v>1575</v>
      </c>
      <c r="F663" s="128" t="s">
        <v>1576</v>
      </c>
      <c r="G663" s="129" t="s">
        <v>123</v>
      </c>
      <c r="H663" s="130">
        <v>4</v>
      </c>
      <c r="I663" s="131"/>
      <c r="J663" s="131">
        <f t="shared" si="60"/>
        <v>0</v>
      </c>
      <c r="K663" s="132"/>
      <c r="L663" s="133"/>
      <c r="M663" s="134" t="s">
        <v>1</v>
      </c>
      <c r="N663" s="135" t="s">
        <v>35</v>
      </c>
      <c r="O663" s="136">
        <v>0</v>
      </c>
      <c r="P663" s="136">
        <f t="shared" si="61"/>
        <v>0</v>
      </c>
      <c r="Q663" s="136">
        <v>4.0000000000000002E-4</v>
      </c>
      <c r="R663" s="136">
        <f t="shared" si="62"/>
        <v>1.6000000000000001E-3</v>
      </c>
      <c r="S663" s="136">
        <v>0</v>
      </c>
      <c r="T663" s="137">
        <f t="shared" si="63"/>
        <v>0</v>
      </c>
      <c r="AR663" s="138" t="s">
        <v>702</v>
      </c>
      <c r="AT663" s="138" t="s">
        <v>120</v>
      </c>
      <c r="AU663" s="138" t="s">
        <v>77</v>
      </c>
      <c r="AY663" s="13" t="s">
        <v>119</v>
      </c>
      <c r="BE663" s="139">
        <f t="shared" si="64"/>
        <v>0</v>
      </c>
      <c r="BF663" s="139">
        <f t="shared" si="65"/>
        <v>0</v>
      </c>
      <c r="BG663" s="139">
        <f t="shared" si="66"/>
        <v>0</v>
      </c>
      <c r="BH663" s="139">
        <f t="shared" si="67"/>
        <v>0</v>
      </c>
      <c r="BI663" s="139">
        <f t="shared" si="68"/>
        <v>0</v>
      </c>
      <c r="BJ663" s="13" t="s">
        <v>125</v>
      </c>
      <c r="BK663" s="139">
        <f t="shared" si="69"/>
        <v>0</v>
      </c>
      <c r="BL663" s="13" t="s">
        <v>702</v>
      </c>
      <c r="BM663" s="138" t="s">
        <v>1577</v>
      </c>
    </row>
    <row r="664" spans="2:65" s="1" customFormat="1" ht="24.2" customHeight="1">
      <c r="B664" s="125"/>
      <c r="C664" s="126" t="s">
        <v>1578</v>
      </c>
      <c r="D664" s="126" t="s">
        <v>120</v>
      </c>
      <c r="E664" s="127" t="s">
        <v>1579</v>
      </c>
      <c r="F664" s="128" t="s">
        <v>1580</v>
      </c>
      <c r="G664" s="129" t="s">
        <v>123</v>
      </c>
      <c r="H664" s="130">
        <v>4</v>
      </c>
      <c r="I664" s="131"/>
      <c r="J664" s="131">
        <f t="shared" si="60"/>
        <v>0</v>
      </c>
      <c r="K664" s="132"/>
      <c r="L664" s="133"/>
      <c r="M664" s="134" t="s">
        <v>1</v>
      </c>
      <c r="N664" s="135" t="s">
        <v>35</v>
      </c>
      <c r="O664" s="136">
        <v>0</v>
      </c>
      <c r="P664" s="136">
        <f t="shared" si="61"/>
        <v>0</v>
      </c>
      <c r="Q664" s="136">
        <v>8.0000000000000004E-4</v>
      </c>
      <c r="R664" s="136">
        <f t="shared" si="62"/>
        <v>3.2000000000000002E-3</v>
      </c>
      <c r="S664" s="136">
        <v>0</v>
      </c>
      <c r="T664" s="137">
        <f t="shared" si="63"/>
        <v>0</v>
      </c>
      <c r="AR664" s="138" t="s">
        <v>702</v>
      </c>
      <c r="AT664" s="138" t="s">
        <v>120</v>
      </c>
      <c r="AU664" s="138" t="s">
        <v>77</v>
      </c>
      <c r="AY664" s="13" t="s">
        <v>119</v>
      </c>
      <c r="BE664" s="139">
        <f t="shared" si="64"/>
        <v>0</v>
      </c>
      <c r="BF664" s="139">
        <f t="shared" si="65"/>
        <v>0</v>
      </c>
      <c r="BG664" s="139">
        <f t="shared" si="66"/>
        <v>0</v>
      </c>
      <c r="BH664" s="139">
        <f t="shared" si="67"/>
        <v>0</v>
      </c>
      <c r="BI664" s="139">
        <f t="shared" si="68"/>
        <v>0</v>
      </c>
      <c r="BJ664" s="13" t="s">
        <v>125</v>
      </c>
      <c r="BK664" s="139">
        <f t="shared" si="69"/>
        <v>0</v>
      </c>
      <c r="BL664" s="13" t="s">
        <v>702</v>
      </c>
      <c r="BM664" s="138" t="s">
        <v>1581</v>
      </c>
    </row>
    <row r="665" spans="2:65" s="1" customFormat="1" ht="24.2" customHeight="1">
      <c r="B665" s="125"/>
      <c r="C665" s="126" t="s">
        <v>1582</v>
      </c>
      <c r="D665" s="126" t="s">
        <v>120</v>
      </c>
      <c r="E665" s="127" t="s">
        <v>1583</v>
      </c>
      <c r="F665" s="128" t="s">
        <v>1584</v>
      </c>
      <c r="G665" s="129" t="s">
        <v>123</v>
      </c>
      <c r="H665" s="130">
        <v>4</v>
      </c>
      <c r="I665" s="131"/>
      <c r="J665" s="131">
        <f t="shared" si="60"/>
        <v>0</v>
      </c>
      <c r="K665" s="132"/>
      <c r="L665" s="133"/>
      <c r="M665" s="134" t="s">
        <v>1</v>
      </c>
      <c r="N665" s="135" t="s">
        <v>35</v>
      </c>
      <c r="O665" s="136">
        <v>0</v>
      </c>
      <c r="P665" s="136">
        <f t="shared" si="61"/>
        <v>0</v>
      </c>
      <c r="Q665" s="136">
        <v>9.6000000000000002E-4</v>
      </c>
      <c r="R665" s="136">
        <f t="shared" si="62"/>
        <v>3.8400000000000001E-3</v>
      </c>
      <c r="S665" s="136">
        <v>0</v>
      </c>
      <c r="T665" s="137">
        <f t="shared" si="63"/>
        <v>0</v>
      </c>
      <c r="AR665" s="138" t="s">
        <v>702</v>
      </c>
      <c r="AT665" s="138" t="s">
        <v>120</v>
      </c>
      <c r="AU665" s="138" t="s">
        <v>77</v>
      </c>
      <c r="AY665" s="13" t="s">
        <v>119</v>
      </c>
      <c r="BE665" s="139">
        <f t="shared" si="64"/>
        <v>0</v>
      </c>
      <c r="BF665" s="139">
        <f t="shared" si="65"/>
        <v>0</v>
      </c>
      <c r="BG665" s="139">
        <f t="shared" si="66"/>
        <v>0</v>
      </c>
      <c r="BH665" s="139">
        <f t="shared" si="67"/>
        <v>0</v>
      </c>
      <c r="BI665" s="139">
        <f t="shared" si="68"/>
        <v>0</v>
      </c>
      <c r="BJ665" s="13" t="s">
        <v>125</v>
      </c>
      <c r="BK665" s="139">
        <f t="shared" si="69"/>
        <v>0</v>
      </c>
      <c r="BL665" s="13" t="s">
        <v>702</v>
      </c>
      <c r="BM665" s="138" t="s">
        <v>1585</v>
      </c>
    </row>
    <row r="666" spans="2:65" s="1" customFormat="1" ht="24.2" customHeight="1">
      <c r="B666" s="125"/>
      <c r="C666" s="126" t="s">
        <v>1586</v>
      </c>
      <c r="D666" s="126" t="s">
        <v>120</v>
      </c>
      <c r="E666" s="127" t="s">
        <v>1587</v>
      </c>
      <c r="F666" s="128" t="s">
        <v>1588</v>
      </c>
      <c r="G666" s="129" t="s">
        <v>123</v>
      </c>
      <c r="H666" s="130">
        <v>8</v>
      </c>
      <c r="I666" s="131"/>
      <c r="J666" s="131">
        <f t="shared" si="60"/>
        <v>0</v>
      </c>
      <c r="K666" s="132"/>
      <c r="L666" s="133"/>
      <c r="M666" s="134" t="s">
        <v>1</v>
      </c>
      <c r="N666" s="135" t="s">
        <v>35</v>
      </c>
      <c r="O666" s="136">
        <v>0</v>
      </c>
      <c r="P666" s="136">
        <f t="shared" si="61"/>
        <v>0</v>
      </c>
      <c r="Q666" s="136">
        <v>4.4799999999999996E-3</v>
      </c>
      <c r="R666" s="136">
        <f t="shared" si="62"/>
        <v>3.5839999999999997E-2</v>
      </c>
      <c r="S666" s="136">
        <v>0</v>
      </c>
      <c r="T666" s="137">
        <f t="shared" si="63"/>
        <v>0</v>
      </c>
      <c r="AR666" s="138" t="s">
        <v>702</v>
      </c>
      <c r="AT666" s="138" t="s">
        <v>120</v>
      </c>
      <c r="AU666" s="138" t="s">
        <v>77</v>
      </c>
      <c r="AY666" s="13" t="s">
        <v>119</v>
      </c>
      <c r="BE666" s="139">
        <f t="shared" si="64"/>
        <v>0</v>
      </c>
      <c r="BF666" s="139">
        <f t="shared" si="65"/>
        <v>0</v>
      </c>
      <c r="BG666" s="139">
        <f t="shared" si="66"/>
        <v>0</v>
      </c>
      <c r="BH666" s="139">
        <f t="shared" si="67"/>
        <v>0</v>
      </c>
      <c r="BI666" s="139">
        <f t="shared" si="68"/>
        <v>0</v>
      </c>
      <c r="BJ666" s="13" t="s">
        <v>125</v>
      </c>
      <c r="BK666" s="139">
        <f t="shared" si="69"/>
        <v>0</v>
      </c>
      <c r="BL666" s="13" t="s">
        <v>702</v>
      </c>
      <c r="BM666" s="138" t="s">
        <v>1589</v>
      </c>
    </row>
    <row r="667" spans="2:65" s="1" customFormat="1" ht="24.2" customHeight="1">
      <c r="B667" s="125"/>
      <c r="C667" s="126" t="s">
        <v>1590</v>
      </c>
      <c r="D667" s="126" t="s">
        <v>120</v>
      </c>
      <c r="E667" s="127" t="s">
        <v>1591</v>
      </c>
      <c r="F667" s="128" t="s">
        <v>1592</v>
      </c>
      <c r="G667" s="129" t="s">
        <v>123</v>
      </c>
      <c r="H667" s="130">
        <v>16</v>
      </c>
      <c r="I667" s="131"/>
      <c r="J667" s="131">
        <f t="shared" si="60"/>
        <v>0</v>
      </c>
      <c r="K667" s="132"/>
      <c r="L667" s="133"/>
      <c r="M667" s="134" t="s">
        <v>1</v>
      </c>
      <c r="N667" s="135" t="s">
        <v>35</v>
      </c>
      <c r="O667" s="136">
        <v>0</v>
      </c>
      <c r="P667" s="136">
        <f t="shared" si="61"/>
        <v>0</v>
      </c>
      <c r="Q667" s="136">
        <v>1.0399999999999999E-3</v>
      </c>
      <c r="R667" s="136">
        <f t="shared" si="62"/>
        <v>1.6639999999999999E-2</v>
      </c>
      <c r="S667" s="136">
        <v>0</v>
      </c>
      <c r="T667" s="137">
        <f t="shared" si="63"/>
        <v>0</v>
      </c>
      <c r="AR667" s="138" t="s">
        <v>702</v>
      </c>
      <c r="AT667" s="138" t="s">
        <v>120</v>
      </c>
      <c r="AU667" s="138" t="s">
        <v>77</v>
      </c>
      <c r="AY667" s="13" t="s">
        <v>119</v>
      </c>
      <c r="BE667" s="139">
        <f t="shared" si="64"/>
        <v>0</v>
      </c>
      <c r="BF667" s="139">
        <f t="shared" si="65"/>
        <v>0</v>
      </c>
      <c r="BG667" s="139">
        <f t="shared" si="66"/>
        <v>0</v>
      </c>
      <c r="BH667" s="139">
        <f t="shared" si="67"/>
        <v>0</v>
      </c>
      <c r="BI667" s="139">
        <f t="shared" si="68"/>
        <v>0</v>
      </c>
      <c r="BJ667" s="13" t="s">
        <v>125</v>
      </c>
      <c r="BK667" s="139">
        <f t="shared" si="69"/>
        <v>0</v>
      </c>
      <c r="BL667" s="13" t="s">
        <v>702</v>
      </c>
      <c r="BM667" s="138" t="s">
        <v>1593</v>
      </c>
    </row>
    <row r="668" spans="2:65" s="1" customFormat="1" ht="24.2" customHeight="1">
      <c r="B668" s="125"/>
      <c r="C668" s="126" t="s">
        <v>1594</v>
      </c>
      <c r="D668" s="126" t="s">
        <v>120</v>
      </c>
      <c r="E668" s="127" t="s">
        <v>1595</v>
      </c>
      <c r="F668" s="128" t="s">
        <v>1596</v>
      </c>
      <c r="G668" s="129" t="s">
        <v>123</v>
      </c>
      <c r="H668" s="130">
        <v>4</v>
      </c>
      <c r="I668" s="131"/>
      <c r="J668" s="131">
        <f t="shared" si="60"/>
        <v>0</v>
      </c>
      <c r="K668" s="132"/>
      <c r="L668" s="133"/>
      <c r="M668" s="134" t="s">
        <v>1</v>
      </c>
      <c r="N668" s="135" t="s">
        <v>35</v>
      </c>
      <c r="O668" s="136">
        <v>0</v>
      </c>
      <c r="P668" s="136">
        <f t="shared" si="61"/>
        <v>0</v>
      </c>
      <c r="Q668" s="136">
        <v>2.2399999999999998E-3</v>
      </c>
      <c r="R668" s="136">
        <f t="shared" si="62"/>
        <v>8.9599999999999992E-3</v>
      </c>
      <c r="S668" s="136">
        <v>0</v>
      </c>
      <c r="T668" s="137">
        <f t="shared" si="63"/>
        <v>0</v>
      </c>
      <c r="AR668" s="138" t="s">
        <v>702</v>
      </c>
      <c r="AT668" s="138" t="s">
        <v>120</v>
      </c>
      <c r="AU668" s="138" t="s">
        <v>77</v>
      </c>
      <c r="AY668" s="13" t="s">
        <v>119</v>
      </c>
      <c r="BE668" s="139">
        <f t="shared" si="64"/>
        <v>0</v>
      </c>
      <c r="BF668" s="139">
        <f t="shared" si="65"/>
        <v>0</v>
      </c>
      <c r="BG668" s="139">
        <f t="shared" si="66"/>
        <v>0</v>
      </c>
      <c r="BH668" s="139">
        <f t="shared" si="67"/>
        <v>0</v>
      </c>
      <c r="BI668" s="139">
        <f t="shared" si="68"/>
        <v>0</v>
      </c>
      <c r="BJ668" s="13" t="s">
        <v>125</v>
      </c>
      <c r="BK668" s="139">
        <f t="shared" si="69"/>
        <v>0</v>
      </c>
      <c r="BL668" s="13" t="s">
        <v>702</v>
      </c>
      <c r="BM668" s="138" t="s">
        <v>1597</v>
      </c>
    </row>
    <row r="669" spans="2:65" s="1" customFormat="1" ht="24.2" customHeight="1">
      <c r="B669" s="125"/>
      <c r="C669" s="126" t="s">
        <v>1598</v>
      </c>
      <c r="D669" s="126" t="s">
        <v>120</v>
      </c>
      <c r="E669" s="127" t="s">
        <v>1599</v>
      </c>
      <c r="F669" s="128" t="s">
        <v>1600</v>
      </c>
      <c r="G669" s="129" t="s">
        <v>123</v>
      </c>
      <c r="H669" s="130">
        <v>8</v>
      </c>
      <c r="I669" s="131"/>
      <c r="J669" s="131">
        <f t="shared" si="60"/>
        <v>0</v>
      </c>
      <c r="K669" s="132"/>
      <c r="L669" s="133"/>
      <c r="M669" s="134" t="s">
        <v>1</v>
      </c>
      <c r="N669" s="135" t="s">
        <v>35</v>
      </c>
      <c r="O669" s="136">
        <v>0</v>
      </c>
      <c r="P669" s="136">
        <f t="shared" si="61"/>
        <v>0</v>
      </c>
      <c r="Q669" s="136">
        <v>3.3300000000000001E-3</v>
      </c>
      <c r="R669" s="136">
        <f t="shared" si="62"/>
        <v>2.664E-2</v>
      </c>
      <c r="S669" s="136">
        <v>0</v>
      </c>
      <c r="T669" s="137">
        <f t="shared" si="63"/>
        <v>0</v>
      </c>
      <c r="AR669" s="138" t="s">
        <v>702</v>
      </c>
      <c r="AT669" s="138" t="s">
        <v>120</v>
      </c>
      <c r="AU669" s="138" t="s">
        <v>77</v>
      </c>
      <c r="AY669" s="13" t="s">
        <v>119</v>
      </c>
      <c r="BE669" s="139">
        <f t="shared" si="64"/>
        <v>0</v>
      </c>
      <c r="BF669" s="139">
        <f t="shared" si="65"/>
        <v>0</v>
      </c>
      <c r="BG669" s="139">
        <f t="shared" si="66"/>
        <v>0</v>
      </c>
      <c r="BH669" s="139">
        <f t="shared" si="67"/>
        <v>0</v>
      </c>
      <c r="BI669" s="139">
        <f t="shared" si="68"/>
        <v>0</v>
      </c>
      <c r="BJ669" s="13" t="s">
        <v>125</v>
      </c>
      <c r="BK669" s="139">
        <f t="shared" si="69"/>
        <v>0</v>
      </c>
      <c r="BL669" s="13" t="s">
        <v>702</v>
      </c>
      <c r="BM669" s="138" t="s">
        <v>1601</v>
      </c>
    </row>
    <row r="670" spans="2:65" s="1" customFormat="1" ht="24.2" customHeight="1">
      <c r="B670" s="125"/>
      <c r="C670" s="126" t="s">
        <v>1602</v>
      </c>
      <c r="D670" s="126" t="s">
        <v>120</v>
      </c>
      <c r="E670" s="127" t="s">
        <v>1603</v>
      </c>
      <c r="F670" s="128" t="s">
        <v>1604</v>
      </c>
      <c r="G670" s="129" t="s">
        <v>123</v>
      </c>
      <c r="H670" s="130">
        <v>16</v>
      </c>
      <c r="I670" s="131"/>
      <c r="J670" s="131">
        <f t="shared" ref="J670:J701" si="70">ROUND(I670*H670,2)</f>
        <v>0</v>
      </c>
      <c r="K670" s="132"/>
      <c r="L670" s="133"/>
      <c r="M670" s="134" t="s">
        <v>1</v>
      </c>
      <c r="N670" s="135" t="s">
        <v>35</v>
      </c>
      <c r="O670" s="136">
        <v>0</v>
      </c>
      <c r="P670" s="136">
        <f t="shared" ref="P670:P701" si="71">O670*H670</f>
        <v>0</v>
      </c>
      <c r="Q670" s="136">
        <v>8.0000000000000004E-4</v>
      </c>
      <c r="R670" s="136">
        <f t="shared" ref="R670:R701" si="72">Q670*H670</f>
        <v>1.2800000000000001E-2</v>
      </c>
      <c r="S670" s="136">
        <v>0</v>
      </c>
      <c r="T670" s="137">
        <f t="shared" ref="T670:T701" si="73">S670*H670</f>
        <v>0</v>
      </c>
      <c r="AR670" s="138" t="s">
        <v>702</v>
      </c>
      <c r="AT670" s="138" t="s">
        <v>120</v>
      </c>
      <c r="AU670" s="138" t="s">
        <v>77</v>
      </c>
      <c r="AY670" s="13" t="s">
        <v>119</v>
      </c>
      <c r="BE670" s="139">
        <f t="shared" ref="BE670:BE689" si="74">IF(N670="základná",J670,0)</f>
        <v>0</v>
      </c>
      <c r="BF670" s="139">
        <f t="shared" ref="BF670:BF689" si="75">IF(N670="znížená",J670,0)</f>
        <v>0</v>
      </c>
      <c r="BG670" s="139">
        <f t="shared" ref="BG670:BG689" si="76">IF(N670="zákl. prenesená",J670,0)</f>
        <v>0</v>
      </c>
      <c r="BH670" s="139">
        <f t="shared" ref="BH670:BH689" si="77">IF(N670="zníž. prenesená",J670,0)</f>
        <v>0</v>
      </c>
      <c r="BI670" s="139">
        <f t="shared" ref="BI670:BI689" si="78">IF(N670="nulová",J670,0)</f>
        <v>0</v>
      </c>
      <c r="BJ670" s="13" t="s">
        <v>125</v>
      </c>
      <c r="BK670" s="139">
        <f t="shared" ref="BK670:BK689" si="79">ROUND(I670*H670,2)</f>
        <v>0</v>
      </c>
      <c r="BL670" s="13" t="s">
        <v>702</v>
      </c>
      <c r="BM670" s="138" t="s">
        <v>1605</v>
      </c>
    </row>
    <row r="671" spans="2:65" s="1" customFormat="1" ht="16.5" customHeight="1">
      <c r="B671" s="125"/>
      <c r="C671" s="126" t="s">
        <v>1606</v>
      </c>
      <c r="D671" s="126" t="s">
        <v>120</v>
      </c>
      <c r="E671" s="127" t="s">
        <v>1607</v>
      </c>
      <c r="F671" s="128" t="s">
        <v>1608</v>
      </c>
      <c r="G671" s="129" t="s">
        <v>123</v>
      </c>
      <c r="H671" s="130">
        <v>4</v>
      </c>
      <c r="I671" s="131"/>
      <c r="J671" s="131">
        <f t="shared" si="70"/>
        <v>0</v>
      </c>
      <c r="K671" s="132"/>
      <c r="L671" s="133"/>
      <c r="M671" s="134" t="s">
        <v>1</v>
      </c>
      <c r="N671" s="135" t="s">
        <v>35</v>
      </c>
      <c r="O671" s="136">
        <v>0</v>
      </c>
      <c r="P671" s="136">
        <f t="shared" si="71"/>
        <v>0</v>
      </c>
      <c r="Q671" s="136">
        <v>9.6000000000000002E-4</v>
      </c>
      <c r="R671" s="136">
        <f t="shared" si="72"/>
        <v>3.8400000000000001E-3</v>
      </c>
      <c r="S671" s="136">
        <v>0</v>
      </c>
      <c r="T671" s="137">
        <f t="shared" si="73"/>
        <v>0</v>
      </c>
      <c r="AR671" s="138" t="s">
        <v>702</v>
      </c>
      <c r="AT671" s="138" t="s">
        <v>120</v>
      </c>
      <c r="AU671" s="138" t="s">
        <v>77</v>
      </c>
      <c r="AY671" s="13" t="s">
        <v>119</v>
      </c>
      <c r="BE671" s="139">
        <f t="shared" si="74"/>
        <v>0</v>
      </c>
      <c r="BF671" s="139">
        <f t="shared" si="75"/>
        <v>0</v>
      </c>
      <c r="BG671" s="139">
        <f t="shared" si="76"/>
        <v>0</v>
      </c>
      <c r="BH671" s="139">
        <f t="shared" si="77"/>
        <v>0</v>
      </c>
      <c r="BI671" s="139">
        <f t="shared" si="78"/>
        <v>0</v>
      </c>
      <c r="BJ671" s="13" t="s">
        <v>125</v>
      </c>
      <c r="BK671" s="139">
        <f t="shared" si="79"/>
        <v>0</v>
      </c>
      <c r="BL671" s="13" t="s">
        <v>702</v>
      </c>
      <c r="BM671" s="138" t="s">
        <v>1609</v>
      </c>
    </row>
    <row r="672" spans="2:65" s="1" customFormat="1" ht="24.2" customHeight="1">
      <c r="B672" s="125"/>
      <c r="C672" s="126" t="s">
        <v>1610</v>
      </c>
      <c r="D672" s="126" t="s">
        <v>120</v>
      </c>
      <c r="E672" s="127" t="s">
        <v>1611</v>
      </c>
      <c r="F672" s="128" t="s">
        <v>1612</v>
      </c>
      <c r="G672" s="129" t="s">
        <v>123</v>
      </c>
      <c r="H672" s="130">
        <v>71</v>
      </c>
      <c r="I672" s="131"/>
      <c r="J672" s="131">
        <f t="shared" si="70"/>
        <v>0</v>
      </c>
      <c r="K672" s="132"/>
      <c r="L672" s="133"/>
      <c r="M672" s="134" t="s">
        <v>1</v>
      </c>
      <c r="N672" s="135" t="s">
        <v>35</v>
      </c>
      <c r="O672" s="136">
        <v>0</v>
      </c>
      <c r="P672" s="136">
        <f t="shared" si="71"/>
        <v>0</v>
      </c>
      <c r="Q672" s="136">
        <v>1.92E-3</v>
      </c>
      <c r="R672" s="136">
        <f t="shared" si="72"/>
        <v>0.13632</v>
      </c>
      <c r="S672" s="136">
        <v>0</v>
      </c>
      <c r="T672" s="137">
        <f t="shared" si="73"/>
        <v>0</v>
      </c>
      <c r="AR672" s="138" t="s">
        <v>702</v>
      </c>
      <c r="AT672" s="138" t="s">
        <v>120</v>
      </c>
      <c r="AU672" s="138" t="s">
        <v>77</v>
      </c>
      <c r="AY672" s="13" t="s">
        <v>119</v>
      </c>
      <c r="BE672" s="139">
        <f t="shared" si="74"/>
        <v>0</v>
      </c>
      <c r="BF672" s="139">
        <f t="shared" si="75"/>
        <v>0</v>
      </c>
      <c r="BG672" s="139">
        <f t="shared" si="76"/>
        <v>0</v>
      </c>
      <c r="BH672" s="139">
        <f t="shared" si="77"/>
        <v>0</v>
      </c>
      <c r="BI672" s="139">
        <f t="shared" si="78"/>
        <v>0</v>
      </c>
      <c r="BJ672" s="13" t="s">
        <v>125</v>
      </c>
      <c r="BK672" s="139">
        <f t="shared" si="79"/>
        <v>0</v>
      </c>
      <c r="BL672" s="13" t="s">
        <v>702</v>
      </c>
      <c r="BM672" s="138" t="s">
        <v>1613</v>
      </c>
    </row>
    <row r="673" spans="2:65" s="1" customFormat="1" ht="16.5" customHeight="1">
      <c r="B673" s="125"/>
      <c r="C673" s="126" t="s">
        <v>1614</v>
      </c>
      <c r="D673" s="126" t="s">
        <v>120</v>
      </c>
      <c r="E673" s="127" t="s">
        <v>1615</v>
      </c>
      <c r="F673" s="128" t="s">
        <v>1616</v>
      </c>
      <c r="G673" s="129" t="s">
        <v>123</v>
      </c>
      <c r="H673" s="130">
        <v>71</v>
      </c>
      <c r="I673" s="131"/>
      <c r="J673" s="131">
        <f t="shared" si="70"/>
        <v>0</v>
      </c>
      <c r="K673" s="132"/>
      <c r="L673" s="133"/>
      <c r="M673" s="134" t="s">
        <v>1</v>
      </c>
      <c r="N673" s="135" t="s">
        <v>35</v>
      </c>
      <c r="O673" s="136">
        <v>0</v>
      </c>
      <c r="P673" s="136">
        <f t="shared" si="71"/>
        <v>0</v>
      </c>
      <c r="Q673" s="136">
        <v>4.0000000000000002E-4</v>
      </c>
      <c r="R673" s="136">
        <f t="shared" si="72"/>
        <v>2.8400000000000002E-2</v>
      </c>
      <c r="S673" s="136">
        <v>0</v>
      </c>
      <c r="T673" s="137">
        <f t="shared" si="73"/>
        <v>0</v>
      </c>
      <c r="AR673" s="138" t="s">
        <v>702</v>
      </c>
      <c r="AT673" s="138" t="s">
        <v>120</v>
      </c>
      <c r="AU673" s="138" t="s">
        <v>77</v>
      </c>
      <c r="AY673" s="13" t="s">
        <v>119</v>
      </c>
      <c r="BE673" s="139">
        <f t="shared" si="74"/>
        <v>0</v>
      </c>
      <c r="BF673" s="139">
        <f t="shared" si="75"/>
        <v>0</v>
      </c>
      <c r="BG673" s="139">
        <f t="shared" si="76"/>
        <v>0</v>
      </c>
      <c r="BH673" s="139">
        <f t="shared" si="77"/>
        <v>0</v>
      </c>
      <c r="BI673" s="139">
        <f t="shared" si="78"/>
        <v>0</v>
      </c>
      <c r="BJ673" s="13" t="s">
        <v>125</v>
      </c>
      <c r="BK673" s="139">
        <f t="shared" si="79"/>
        <v>0</v>
      </c>
      <c r="BL673" s="13" t="s">
        <v>702</v>
      </c>
      <c r="BM673" s="138" t="s">
        <v>1617</v>
      </c>
    </row>
    <row r="674" spans="2:65" s="1" customFormat="1" ht="21.75" customHeight="1">
      <c r="B674" s="125"/>
      <c r="C674" s="126" t="s">
        <v>1618</v>
      </c>
      <c r="D674" s="126" t="s">
        <v>120</v>
      </c>
      <c r="E674" s="127" t="s">
        <v>1619</v>
      </c>
      <c r="F674" s="128" t="s">
        <v>1620</v>
      </c>
      <c r="G674" s="129" t="s">
        <v>123</v>
      </c>
      <c r="H674" s="130">
        <v>2040</v>
      </c>
      <c r="I674" s="131"/>
      <c r="J674" s="131">
        <f t="shared" si="70"/>
        <v>0</v>
      </c>
      <c r="K674" s="132"/>
      <c r="L674" s="133"/>
      <c r="M674" s="134" t="s">
        <v>1</v>
      </c>
      <c r="N674" s="135" t="s">
        <v>35</v>
      </c>
      <c r="O674" s="136">
        <v>0</v>
      </c>
      <c r="P674" s="136">
        <f t="shared" si="71"/>
        <v>0</v>
      </c>
      <c r="Q674" s="136">
        <v>3.2000000000000002E-3</v>
      </c>
      <c r="R674" s="136">
        <f t="shared" si="72"/>
        <v>6.5280000000000005</v>
      </c>
      <c r="S674" s="136">
        <v>0</v>
      </c>
      <c r="T674" s="137">
        <f t="shared" si="73"/>
        <v>0</v>
      </c>
      <c r="AR674" s="138" t="s">
        <v>702</v>
      </c>
      <c r="AT674" s="138" t="s">
        <v>120</v>
      </c>
      <c r="AU674" s="138" t="s">
        <v>77</v>
      </c>
      <c r="AY674" s="13" t="s">
        <v>119</v>
      </c>
      <c r="BE674" s="139">
        <f t="shared" si="74"/>
        <v>0</v>
      </c>
      <c r="BF674" s="139">
        <f t="shared" si="75"/>
        <v>0</v>
      </c>
      <c r="BG674" s="139">
        <f t="shared" si="76"/>
        <v>0</v>
      </c>
      <c r="BH674" s="139">
        <f t="shared" si="77"/>
        <v>0</v>
      </c>
      <c r="BI674" s="139">
        <f t="shared" si="78"/>
        <v>0</v>
      </c>
      <c r="BJ674" s="13" t="s">
        <v>125</v>
      </c>
      <c r="BK674" s="139">
        <f t="shared" si="79"/>
        <v>0</v>
      </c>
      <c r="BL674" s="13" t="s">
        <v>702</v>
      </c>
      <c r="BM674" s="138" t="s">
        <v>1621</v>
      </c>
    </row>
    <row r="675" spans="2:65" s="1" customFormat="1" ht="21.75" customHeight="1">
      <c r="B675" s="125"/>
      <c r="C675" s="126" t="s">
        <v>1622</v>
      </c>
      <c r="D675" s="126" t="s">
        <v>120</v>
      </c>
      <c r="E675" s="127" t="s">
        <v>1623</v>
      </c>
      <c r="F675" s="128" t="s">
        <v>1624</v>
      </c>
      <c r="G675" s="129" t="s">
        <v>123</v>
      </c>
      <c r="H675" s="130">
        <v>78</v>
      </c>
      <c r="I675" s="131"/>
      <c r="J675" s="131">
        <f t="shared" si="70"/>
        <v>0</v>
      </c>
      <c r="K675" s="132"/>
      <c r="L675" s="133"/>
      <c r="M675" s="134" t="s">
        <v>1</v>
      </c>
      <c r="N675" s="135" t="s">
        <v>35</v>
      </c>
      <c r="O675" s="136">
        <v>0</v>
      </c>
      <c r="P675" s="136">
        <f t="shared" si="71"/>
        <v>0</v>
      </c>
      <c r="Q675" s="136">
        <v>6.4000000000000005E-4</v>
      </c>
      <c r="R675" s="136">
        <f t="shared" si="72"/>
        <v>4.9920000000000006E-2</v>
      </c>
      <c r="S675" s="136">
        <v>0</v>
      </c>
      <c r="T675" s="137">
        <f t="shared" si="73"/>
        <v>0</v>
      </c>
      <c r="AR675" s="138" t="s">
        <v>702</v>
      </c>
      <c r="AT675" s="138" t="s">
        <v>120</v>
      </c>
      <c r="AU675" s="138" t="s">
        <v>77</v>
      </c>
      <c r="AY675" s="13" t="s">
        <v>119</v>
      </c>
      <c r="BE675" s="139">
        <f t="shared" si="74"/>
        <v>0</v>
      </c>
      <c r="BF675" s="139">
        <f t="shared" si="75"/>
        <v>0</v>
      </c>
      <c r="BG675" s="139">
        <f t="shared" si="76"/>
        <v>0</v>
      </c>
      <c r="BH675" s="139">
        <f t="shared" si="77"/>
        <v>0</v>
      </c>
      <c r="BI675" s="139">
        <f t="shared" si="78"/>
        <v>0</v>
      </c>
      <c r="BJ675" s="13" t="s">
        <v>125</v>
      </c>
      <c r="BK675" s="139">
        <f t="shared" si="79"/>
        <v>0</v>
      </c>
      <c r="BL675" s="13" t="s">
        <v>702</v>
      </c>
      <c r="BM675" s="138" t="s">
        <v>1625</v>
      </c>
    </row>
    <row r="676" spans="2:65" s="1" customFormat="1" ht="21.75" customHeight="1">
      <c r="B676" s="125"/>
      <c r="C676" s="126" t="s">
        <v>1626</v>
      </c>
      <c r="D676" s="126" t="s">
        <v>120</v>
      </c>
      <c r="E676" s="127" t="s">
        <v>1627</v>
      </c>
      <c r="F676" s="128" t="s">
        <v>1628</v>
      </c>
      <c r="G676" s="129" t="s">
        <v>123</v>
      </c>
      <c r="H676" s="130">
        <v>390</v>
      </c>
      <c r="I676" s="131"/>
      <c r="J676" s="131">
        <f t="shared" si="70"/>
        <v>0</v>
      </c>
      <c r="K676" s="132"/>
      <c r="L676" s="133"/>
      <c r="M676" s="134" t="s">
        <v>1</v>
      </c>
      <c r="N676" s="135" t="s">
        <v>35</v>
      </c>
      <c r="O676" s="136">
        <v>0</v>
      </c>
      <c r="P676" s="136">
        <f t="shared" si="71"/>
        <v>0</v>
      </c>
      <c r="Q676" s="136">
        <v>8.0000000000000004E-4</v>
      </c>
      <c r="R676" s="136">
        <f t="shared" si="72"/>
        <v>0.312</v>
      </c>
      <c r="S676" s="136">
        <v>0</v>
      </c>
      <c r="T676" s="137">
        <f t="shared" si="73"/>
        <v>0</v>
      </c>
      <c r="AR676" s="138" t="s">
        <v>702</v>
      </c>
      <c r="AT676" s="138" t="s">
        <v>120</v>
      </c>
      <c r="AU676" s="138" t="s">
        <v>77</v>
      </c>
      <c r="AY676" s="13" t="s">
        <v>119</v>
      </c>
      <c r="BE676" s="139">
        <f t="shared" si="74"/>
        <v>0</v>
      </c>
      <c r="BF676" s="139">
        <f t="shared" si="75"/>
        <v>0</v>
      </c>
      <c r="BG676" s="139">
        <f t="shared" si="76"/>
        <v>0</v>
      </c>
      <c r="BH676" s="139">
        <f t="shared" si="77"/>
        <v>0</v>
      </c>
      <c r="BI676" s="139">
        <f t="shared" si="78"/>
        <v>0</v>
      </c>
      <c r="BJ676" s="13" t="s">
        <v>125</v>
      </c>
      <c r="BK676" s="139">
        <f t="shared" si="79"/>
        <v>0</v>
      </c>
      <c r="BL676" s="13" t="s">
        <v>702</v>
      </c>
      <c r="BM676" s="138" t="s">
        <v>1629</v>
      </c>
    </row>
    <row r="677" spans="2:65" s="1" customFormat="1" ht="24.2" customHeight="1">
      <c r="B677" s="125"/>
      <c r="C677" s="126" t="s">
        <v>1630</v>
      </c>
      <c r="D677" s="126" t="s">
        <v>120</v>
      </c>
      <c r="E677" s="127" t="s">
        <v>1631</v>
      </c>
      <c r="F677" s="128" t="s">
        <v>1632</v>
      </c>
      <c r="G677" s="129" t="s">
        <v>123</v>
      </c>
      <c r="H677" s="130">
        <v>2040</v>
      </c>
      <c r="I677" s="131"/>
      <c r="J677" s="131">
        <f t="shared" si="70"/>
        <v>0</v>
      </c>
      <c r="K677" s="132"/>
      <c r="L677" s="133"/>
      <c r="M677" s="134" t="s">
        <v>1</v>
      </c>
      <c r="N677" s="135" t="s">
        <v>35</v>
      </c>
      <c r="O677" s="136">
        <v>0</v>
      </c>
      <c r="P677" s="136">
        <f t="shared" si="71"/>
        <v>0</v>
      </c>
      <c r="Q677" s="136">
        <v>4.1700000000000001E-3</v>
      </c>
      <c r="R677" s="136">
        <f t="shared" si="72"/>
        <v>8.5068000000000001</v>
      </c>
      <c r="S677" s="136">
        <v>0</v>
      </c>
      <c r="T677" s="137">
        <f t="shared" si="73"/>
        <v>0</v>
      </c>
      <c r="AR677" s="138" t="s">
        <v>702</v>
      </c>
      <c r="AT677" s="138" t="s">
        <v>120</v>
      </c>
      <c r="AU677" s="138" t="s">
        <v>77</v>
      </c>
      <c r="AY677" s="13" t="s">
        <v>119</v>
      </c>
      <c r="BE677" s="139">
        <f t="shared" si="74"/>
        <v>0</v>
      </c>
      <c r="BF677" s="139">
        <f t="shared" si="75"/>
        <v>0</v>
      </c>
      <c r="BG677" s="139">
        <f t="shared" si="76"/>
        <v>0</v>
      </c>
      <c r="BH677" s="139">
        <f t="shared" si="77"/>
        <v>0</v>
      </c>
      <c r="BI677" s="139">
        <f t="shared" si="78"/>
        <v>0</v>
      </c>
      <c r="BJ677" s="13" t="s">
        <v>125</v>
      </c>
      <c r="BK677" s="139">
        <f t="shared" si="79"/>
        <v>0</v>
      </c>
      <c r="BL677" s="13" t="s">
        <v>702</v>
      </c>
      <c r="BM677" s="138" t="s">
        <v>1633</v>
      </c>
    </row>
    <row r="678" spans="2:65" s="1" customFormat="1" ht="24.2" customHeight="1">
      <c r="B678" s="125"/>
      <c r="C678" s="126" t="s">
        <v>1634</v>
      </c>
      <c r="D678" s="126" t="s">
        <v>120</v>
      </c>
      <c r="E678" s="127" t="s">
        <v>1635</v>
      </c>
      <c r="F678" s="128" t="s">
        <v>1636</v>
      </c>
      <c r="G678" s="129" t="s">
        <v>123</v>
      </c>
      <c r="H678" s="130">
        <v>78</v>
      </c>
      <c r="I678" s="131"/>
      <c r="J678" s="131">
        <f t="shared" si="70"/>
        <v>0</v>
      </c>
      <c r="K678" s="132"/>
      <c r="L678" s="133"/>
      <c r="M678" s="134" t="s">
        <v>1</v>
      </c>
      <c r="N678" s="135" t="s">
        <v>35</v>
      </c>
      <c r="O678" s="136">
        <v>0</v>
      </c>
      <c r="P678" s="136">
        <f t="shared" si="71"/>
        <v>0</v>
      </c>
      <c r="Q678" s="136">
        <v>2.5600000000000002E-3</v>
      </c>
      <c r="R678" s="136">
        <f t="shared" si="72"/>
        <v>0.19968000000000002</v>
      </c>
      <c r="S678" s="136">
        <v>0</v>
      </c>
      <c r="T678" s="137">
        <f t="shared" si="73"/>
        <v>0</v>
      </c>
      <c r="AR678" s="138" t="s">
        <v>702</v>
      </c>
      <c r="AT678" s="138" t="s">
        <v>120</v>
      </c>
      <c r="AU678" s="138" t="s">
        <v>77</v>
      </c>
      <c r="AY678" s="13" t="s">
        <v>119</v>
      </c>
      <c r="BE678" s="139">
        <f t="shared" si="74"/>
        <v>0</v>
      </c>
      <c r="BF678" s="139">
        <f t="shared" si="75"/>
        <v>0</v>
      </c>
      <c r="BG678" s="139">
        <f t="shared" si="76"/>
        <v>0</v>
      </c>
      <c r="BH678" s="139">
        <f t="shared" si="77"/>
        <v>0</v>
      </c>
      <c r="BI678" s="139">
        <f t="shared" si="78"/>
        <v>0</v>
      </c>
      <c r="BJ678" s="13" t="s">
        <v>125</v>
      </c>
      <c r="BK678" s="139">
        <f t="shared" si="79"/>
        <v>0</v>
      </c>
      <c r="BL678" s="13" t="s">
        <v>702</v>
      </c>
      <c r="BM678" s="138" t="s">
        <v>1637</v>
      </c>
    </row>
    <row r="679" spans="2:65" s="1" customFormat="1" ht="24.2" customHeight="1">
      <c r="B679" s="125"/>
      <c r="C679" s="126" t="s">
        <v>1638</v>
      </c>
      <c r="D679" s="126" t="s">
        <v>120</v>
      </c>
      <c r="E679" s="127" t="s">
        <v>1639</v>
      </c>
      <c r="F679" s="128" t="s">
        <v>1640</v>
      </c>
      <c r="G679" s="129" t="s">
        <v>123</v>
      </c>
      <c r="H679" s="130">
        <v>390</v>
      </c>
      <c r="I679" s="131"/>
      <c r="J679" s="131">
        <f t="shared" si="70"/>
        <v>0</v>
      </c>
      <c r="K679" s="132"/>
      <c r="L679" s="133"/>
      <c r="M679" s="134" t="s">
        <v>1</v>
      </c>
      <c r="N679" s="135" t="s">
        <v>35</v>
      </c>
      <c r="O679" s="136">
        <v>0</v>
      </c>
      <c r="P679" s="136">
        <f t="shared" si="71"/>
        <v>0</v>
      </c>
      <c r="Q679" s="136">
        <v>3.2000000000000002E-3</v>
      </c>
      <c r="R679" s="136">
        <f t="shared" si="72"/>
        <v>1.248</v>
      </c>
      <c r="S679" s="136">
        <v>0</v>
      </c>
      <c r="T679" s="137">
        <f t="shared" si="73"/>
        <v>0</v>
      </c>
      <c r="AR679" s="138" t="s">
        <v>702</v>
      </c>
      <c r="AT679" s="138" t="s">
        <v>120</v>
      </c>
      <c r="AU679" s="138" t="s">
        <v>77</v>
      </c>
      <c r="AY679" s="13" t="s">
        <v>119</v>
      </c>
      <c r="BE679" s="139">
        <f t="shared" si="74"/>
        <v>0</v>
      </c>
      <c r="BF679" s="139">
        <f t="shared" si="75"/>
        <v>0</v>
      </c>
      <c r="BG679" s="139">
        <f t="shared" si="76"/>
        <v>0</v>
      </c>
      <c r="BH679" s="139">
        <f t="shared" si="77"/>
        <v>0</v>
      </c>
      <c r="BI679" s="139">
        <f t="shared" si="78"/>
        <v>0</v>
      </c>
      <c r="BJ679" s="13" t="s">
        <v>125</v>
      </c>
      <c r="BK679" s="139">
        <f t="shared" si="79"/>
        <v>0</v>
      </c>
      <c r="BL679" s="13" t="s">
        <v>702</v>
      </c>
      <c r="BM679" s="138" t="s">
        <v>1641</v>
      </c>
    </row>
    <row r="680" spans="2:65" s="1" customFormat="1" ht="24.2" customHeight="1">
      <c r="B680" s="125"/>
      <c r="C680" s="126" t="s">
        <v>1642</v>
      </c>
      <c r="D680" s="126" t="s">
        <v>120</v>
      </c>
      <c r="E680" s="127" t="s">
        <v>1643</v>
      </c>
      <c r="F680" s="128" t="s">
        <v>1644</v>
      </c>
      <c r="G680" s="129" t="s">
        <v>123</v>
      </c>
      <c r="H680" s="130">
        <v>400</v>
      </c>
      <c r="I680" s="131"/>
      <c r="J680" s="131">
        <f t="shared" si="70"/>
        <v>0</v>
      </c>
      <c r="K680" s="132"/>
      <c r="L680" s="133"/>
      <c r="M680" s="134" t="s">
        <v>1</v>
      </c>
      <c r="N680" s="135" t="s">
        <v>35</v>
      </c>
      <c r="O680" s="136">
        <v>0</v>
      </c>
      <c r="P680" s="136">
        <f t="shared" si="71"/>
        <v>0</v>
      </c>
      <c r="Q680" s="136">
        <v>3.16E-3</v>
      </c>
      <c r="R680" s="136">
        <f t="shared" si="72"/>
        <v>1.264</v>
      </c>
      <c r="S680" s="136">
        <v>0</v>
      </c>
      <c r="T680" s="137">
        <f t="shared" si="73"/>
        <v>0</v>
      </c>
      <c r="AR680" s="138" t="s">
        <v>124</v>
      </c>
      <c r="AT680" s="138" t="s">
        <v>120</v>
      </c>
      <c r="AU680" s="138" t="s">
        <v>77</v>
      </c>
      <c r="AY680" s="13" t="s">
        <v>119</v>
      </c>
      <c r="BE680" s="139">
        <f t="shared" si="74"/>
        <v>0</v>
      </c>
      <c r="BF680" s="139">
        <f t="shared" si="75"/>
        <v>0</v>
      </c>
      <c r="BG680" s="139">
        <f t="shared" si="76"/>
        <v>0</v>
      </c>
      <c r="BH680" s="139">
        <f t="shared" si="77"/>
        <v>0</v>
      </c>
      <c r="BI680" s="139">
        <f t="shared" si="78"/>
        <v>0</v>
      </c>
      <c r="BJ680" s="13" t="s">
        <v>125</v>
      </c>
      <c r="BK680" s="139">
        <f t="shared" si="79"/>
        <v>0</v>
      </c>
      <c r="BL680" s="13" t="s">
        <v>126</v>
      </c>
      <c r="BM680" s="138" t="s">
        <v>1645</v>
      </c>
    </row>
    <row r="681" spans="2:65" s="1" customFormat="1" ht="21.75" customHeight="1">
      <c r="B681" s="125"/>
      <c r="C681" s="126" t="s">
        <v>1646</v>
      </c>
      <c r="D681" s="126" t="s">
        <v>120</v>
      </c>
      <c r="E681" s="127" t="s">
        <v>1647</v>
      </c>
      <c r="F681" s="128" t="s">
        <v>1648</v>
      </c>
      <c r="G681" s="129" t="s">
        <v>123</v>
      </c>
      <c r="H681" s="130">
        <v>2040</v>
      </c>
      <c r="I681" s="131"/>
      <c r="J681" s="131">
        <f t="shared" si="70"/>
        <v>0</v>
      </c>
      <c r="K681" s="132"/>
      <c r="L681" s="133"/>
      <c r="M681" s="134" t="s">
        <v>1</v>
      </c>
      <c r="N681" s="135" t="s">
        <v>35</v>
      </c>
      <c r="O681" s="136">
        <v>0</v>
      </c>
      <c r="P681" s="136">
        <f t="shared" si="71"/>
        <v>0</v>
      </c>
      <c r="Q681" s="136">
        <v>3.2000000000000003E-4</v>
      </c>
      <c r="R681" s="136">
        <f t="shared" si="72"/>
        <v>0.65280000000000005</v>
      </c>
      <c r="S681" s="136">
        <v>0</v>
      </c>
      <c r="T681" s="137">
        <f t="shared" si="73"/>
        <v>0</v>
      </c>
      <c r="AR681" s="138" t="s">
        <v>702</v>
      </c>
      <c r="AT681" s="138" t="s">
        <v>120</v>
      </c>
      <c r="AU681" s="138" t="s">
        <v>77</v>
      </c>
      <c r="AY681" s="13" t="s">
        <v>119</v>
      </c>
      <c r="BE681" s="139">
        <f t="shared" si="74"/>
        <v>0</v>
      </c>
      <c r="BF681" s="139">
        <f t="shared" si="75"/>
        <v>0</v>
      </c>
      <c r="BG681" s="139">
        <f t="shared" si="76"/>
        <v>0</v>
      </c>
      <c r="BH681" s="139">
        <f t="shared" si="77"/>
        <v>0</v>
      </c>
      <c r="BI681" s="139">
        <f t="shared" si="78"/>
        <v>0</v>
      </c>
      <c r="BJ681" s="13" t="s">
        <v>125</v>
      </c>
      <c r="BK681" s="139">
        <f t="shared" si="79"/>
        <v>0</v>
      </c>
      <c r="BL681" s="13" t="s">
        <v>702</v>
      </c>
      <c r="BM681" s="138" t="s">
        <v>1649</v>
      </c>
    </row>
    <row r="682" spans="2:65" s="1" customFormat="1" ht="21.75" customHeight="1">
      <c r="B682" s="125"/>
      <c r="C682" s="126" t="s">
        <v>1650</v>
      </c>
      <c r="D682" s="126" t="s">
        <v>120</v>
      </c>
      <c r="E682" s="127" t="s">
        <v>1651</v>
      </c>
      <c r="F682" s="128" t="s">
        <v>1652</v>
      </c>
      <c r="G682" s="129" t="s">
        <v>123</v>
      </c>
      <c r="H682" s="130">
        <v>50</v>
      </c>
      <c r="I682" s="131"/>
      <c r="J682" s="131">
        <f t="shared" si="70"/>
        <v>0</v>
      </c>
      <c r="K682" s="132"/>
      <c r="L682" s="133"/>
      <c r="M682" s="134" t="s">
        <v>1</v>
      </c>
      <c r="N682" s="135" t="s">
        <v>35</v>
      </c>
      <c r="O682" s="136">
        <v>0</v>
      </c>
      <c r="P682" s="136">
        <f t="shared" si="71"/>
        <v>0</v>
      </c>
      <c r="Q682" s="136">
        <v>2.5600000000000002E-3</v>
      </c>
      <c r="R682" s="136">
        <f t="shared" si="72"/>
        <v>0.128</v>
      </c>
      <c r="S682" s="136">
        <v>0</v>
      </c>
      <c r="T682" s="137">
        <f t="shared" si="73"/>
        <v>0</v>
      </c>
      <c r="AR682" s="138" t="s">
        <v>702</v>
      </c>
      <c r="AT682" s="138" t="s">
        <v>120</v>
      </c>
      <c r="AU682" s="138" t="s">
        <v>77</v>
      </c>
      <c r="AY682" s="13" t="s">
        <v>119</v>
      </c>
      <c r="BE682" s="139">
        <f t="shared" si="74"/>
        <v>0</v>
      </c>
      <c r="BF682" s="139">
        <f t="shared" si="75"/>
        <v>0</v>
      </c>
      <c r="BG682" s="139">
        <f t="shared" si="76"/>
        <v>0</v>
      </c>
      <c r="BH682" s="139">
        <f t="shared" si="77"/>
        <v>0</v>
      </c>
      <c r="BI682" s="139">
        <f t="shared" si="78"/>
        <v>0</v>
      </c>
      <c r="BJ682" s="13" t="s">
        <v>125</v>
      </c>
      <c r="BK682" s="139">
        <f t="shared" si="79"/>
        <v>0</v>
      </c>
      <c r="BL682" s="13" t="s">
        <v>702</v>
      </c>
      <c r="BM682" s="138" t="s">
        <v>1653</v>
      </c>
    </row>
    <row r="683" spans="2:65" s="1" customFormat="1" ht="24.2" customHeight="1">
      <c r="B683" s="125"/>
      <c r="C683" s="126" t="s">
        <v>1654</v>
      </c>
      <c r="D683" s="126" t="s">
        <v>120</v>
      </c>
      <c r="E683" s="127" t="s">
        <v>1655</v>
      </c>
      <c r="F683" s="128" t="s">
        <v>1656</v>
      </c>
      <c r="G683" s="129" t="s">
        <v>123</v>
      </c>
      <c r="H683" s="130">
        <v>2040</v>
      </c>
      <c r="I683" s="131"/>
      <c r="J683" s="131">
        <f t="shared" si="70"/>
        <v>0</v>
      </c>
      <c r="K683" s="132"/>
      <c r="L683" s="133"/>
      <c r="M683" s="134" t="s">
        <v>1</v>
      </c>
      <c r="N683" s="135" t="s">
        <v>35</v>
      </c>
      <c r="O683" s="136">
        <v>0</v>
      </c>
      <c r="P683" s="136">
        <f t="shared" si="71"/>
        <v>0</v>
      </c>
      <c r="Q683" s="136">
        <v>2.3500000000000001E-3</v>
      </c>
      <c r="R683" s="136">
        <f t="shared" si="72"/>
        <v>4.7940000000000005</v>
      </c>
      <c r="S683" s="136">
        <v>0</v>
      </c>
      <c r="T683" s="137">
        <f t="shared" si="73"/>
        <v>0</v>
      </c>
      <c r="AR683" s="138" t="s">
        <v>124</v>
      </c>
      <c r="AT683" s="138" t="s">
        <v>120</v>
      </c>
      <c r="AU683" s="138" t="s">
        <v>77</v>
      </c>
      <c r="AY683" s="13" t="s">
        <v>119</v>
      </c>
      <c r="BE683" s="139">
        <f t="shared" si="74"/>
        <v>0</v>
      </c>
      <c r="BF683" s="139">
        <f t="shared" si="75"/>
        <v>0</v>
      </c>
      <c r="BG683" s="139">
        <f t="shared" si="76"/>
        <v>0</v>
      </c>
      <c r="BH683" s="139">
        <f t="shared" si="77"/>
        <v>0</v>
      </c>
      <c r="BI683" s="139">
        <f t="shared" si="78"/>
        <v>0</v>
      </c>
      <c r="BJ683" s="13" t="s">
        <v>125</v>
      </c>
      <c r="BK683" s="139">
        <f t="shared" si="79"/>
        <v>0</v>
      </c>
      <c r="BL683" s="13" t="s">
        <v>126</v>
      </c>
      <c r="BM683" s="138" t="s">
        <v>1657</v>
      </c>
    </row>
    <row r="684" spans="2:65" s="1" customFormat="1" ht="24.2" customHeight="1">
      <c r="B684" s="125"/>
      <c r="C684" s="126" t="s">
        <v>1658</v>
      </c>
      <c r="D684" s="126" t="s">
        <v>120</v>
      </c>
      <c r="E684" s="127" t="s">
        <v>1659</v>
      </c>
      <c r="F684" s="128" t="s">
        <v>1660</v>
      </c>
      <c r="G684" s="129" t="s">
        <v>1661</v>
      </c>
      <c r="H684" s="130">
        <v>500</v>
      </c>
      <c r="I684" s="131"/>
      <c r="J684" s="131">
        <f t="shared" si="70"/>
        <v>0</v>
      </c>
      <c r="K684" s="132"/>
      <c r="L684" s="133"/>
      <c r="M684" s="134" t="s">
        <v>1</v>
      </c>
      <c r="N684" s="135" t="s">
        <v>35</v>
      </c>
      <c r="O684" s="136">
        <v>0</v>
      </c>
      <c r="P684" s="136">
        <f t="shared" si="71"/>
        <v>0</v>
      </c>
      <c r="Q684" s="136">
        <v>6.0999999999999997E-4</v>
      </c>
      <c r="R684" s="136">
        <f t="shared" si="72"/>
        <v>0.30499999999999999</v>
      </c>
      <c r="S684" s="136">
        <v>0</v>
      </c>
      <c r="T684" s="137">
        <f t="shared" si="73"/>
        <v>0</v>
      </c>
      <c r="AR684" s="138" t="s">
        <v>124</v>
      </c>
      <c r="AT684" s="138" t="s">
        <v>120</v>
      </c>
      <c r="AU684" s="138" t="s">
        <v>77</v>
      </c>
      <c r="AY684" s="13" t="s">
        <v>119</v>
      </c>
      <c r="BE684" s="139">
        <f t="shared" si="74"/>
        <v>0</v>
      </c>
      <c r="BF684" s="139">
        <f t="shared" si="75"/>
        <v>0</v>
      </c>
      <c r="BG684" s="139">
        <f t="shared" si="76"/>
        <v>0</v>
      </c>
      <c r="BH684" s="139">
        <f t="shared" si="77"/>
        <v>0</v>
      </c>
      <c r="BI684" s="139">
        <f t="shared" si="78"/>
        <v>0</v>
      </c>
      <c r="BJ684" s="13" t="s">
        <v>125</v>
      </c>
      <c r="BK684" s="139">
        <f t="shared" si="79"/>
        <v>0</v>
      </c>
      <c r="BL684" s="13" t="s">
        <v>126</v>
      </c>
      <c r="BM684" s="138" t="s">
        <v>1662</v>
      </c>
    </row>
    <row r="685" spans="2:65" s="1" customFormat="1" ht="24.2" customHeight="1">
      <c r="B685" s="125"/>
      <c r="C685" s="145" t="s">
        <v>1663</v>
      </c>
      <c r="D685" s="145" t="s">
        <v>795</v>
      </c>
      <c r="E685" s="146" t="s">
        <v>1664</v>
      </c>
      <c r="F685" s="147" t="s">
        <v>1665</v>
      </c>
      <c r="G685" s="148" t="s">
        <v>805</v>
      </c>
      <c r="H685" s="149">
        <v>32</v>
      </c>
      <c r="I685" s="150"/>
      <c r="J685" s="150">
        <f t="shared" si="70"/>
        <v>0</v>
      </c>
      <c r="K685" s="151"/>
      <c r="L685" s="25"/>
      <c r="M685" s="152" t="s">
        <v>1</v>
      </c>
      <c r="N685" s="153" t="s">
        <v>35</v>
      </c>
      <c r="O685" s="136">
        <v>0.46400000000000002</v>
      </c>
      <c r="P685" s="136">
        <f t="shared" si="71"/>
        <v>14.848000000000001</v>
      </c>
      <c r="Q685" s="136">
        <v>0</v>
      </c>
      <c r="R685" s="136">
        <f t="shared" si="72"/>
        <v>0</v>
      </c>
      <c r="S685" s="136">
        <v>0</v>
      </c>
      <c r="T685" s="137">
        <f t="shared" si="73"/>
        <v>0</v>
      </c>
      <c r="AR685" s="138" t="s">
        <v>126</v>
      </c>
      <c r="AT685" s="138" t="s">
        <v>795</v>
      </c>
      <c r="AU685" s="138" t="s">
        <v>77</v>
      </c>
      <c r="AY685" s="13" t="s">
        <v>119</v>
      </c>
      <c r="BE685" s="139">
        <f t="shared" si="74"/>
        <v>0</v>
      </c>
      <c r="BF685" s="139">
        <f t="shared" si="75"/>
        <v>0</v>
      </c>
      <c r="BG685" s="139">
        <f t="shared" si="76"/>
        <v>0</v>
      </c>
      <c r="BH685" s="139">
        <f t="shared" si="77"/>
        <v>0</v>
      </c>
      <c r="BI685" s="139">
        <f t="shared" si="78"/>
        <v>0</v>
      </c>
      <c r="BJ685" s="13" t="s">
        <v>125</v>
      </c>
      <c r="BK685" s="139">
        <f t="shared" si="79"/>
        <v>0</v>
      </c>
      <c r="BL685" s="13" t="s">
        <v>126</v>
      </c>
      <c r="BM685" s="138" t="s">
        <v>1666</v>
      </c>
    </row>
    <row r="686" spans="2:65" s="1" customFormat="1" ht="24.2" customHeight="1">
      <c r="B686" s="125"/>
      <c r="C686" s="145" t="s">
        <v>1667</v>
      </c>
      <c r="D686" s="145" t="s">
        <v>795</v>
      </c>
      <c r="E686" s="146" t="s">
        <v>1668</v>
      </c>
      <c r="F686" s="147" t="s">
        <v>1669</v>
      </c>
      <c r="G686" s="148" t="s">
        <v>805</v>
      </c>
      <c r="H686" s="149">
        <v>2040</v>
      </c>
      <c r="I686" s="150"/>
      <c r="J686" s="150">
        <f t="shared" si="70"/>
        <v>0</v>
      </c>
      <c r="K686" s="151"/>
      <c r="L686" s="25"/>
      <c r="M686" s="152" t="s">
        <v>1</v>
      </c>
      <c r="N686" s="153" t="s">
        <v>35</v>
      </c>
      <c r="O686" s="136">
        <v>0.60599999999999998</v>
      </c>
      <c r="P686" s="136">
        <f t="shared" si="71"/>
        <v>1236.24</v>
      </c>
      <c r="Q686" s="136">
        <v>0</v>
      </c>
      <c r="R686" s="136">
        <f t="shared" si="72"/>
        <v>0</v>
      </c>
      <c r="S686" s="136">
        <v>0</v>
      </c>
      <c r="T686" s="137">
        <f t="shared" si="73"/>
        <v>0</v>
      </c>
      <c r="AR686" s="138" t="s">
        <v>126</v>
      </c>
      <c r="AT686" s="138" t="s">
        <v>795</v>
      </c>
      <c r="AU686" s="138" t="s">
        <v>77</v>
      </c>
      <c r="AY686" s="13" t="s">
        <v>119</v>
      </c>
      <c r="BE686" s="139">
        <f t="shared" si="74"/>
        <v>0</v>
      </c>
      <c r="BF686" s="139">
        <f t="shared" si="75"/>
        <v>0</v>
      </c>
      <c r="BG686" s="139">
        <f t="shared" si="76"/>
        <v>0</v>
      </c>
      <c r="BH686" s="139">
        <f t="shared" si="77"/>
        <v>0</v>
      </c>
      <c r="BI686" s="139">
        <f t="shared" si="78"/>
        <v>0</v>
      </c>
      <c r="BJ686" s="13" t="s">
        <v>125</v>
      </c>
      <c r="BK686" s="139">
        <f t="shared" si="79"/>
        <v>0</v>
      </c>
      <c r="BL686" s="13" t="s">
        <v>126</v>
      </c>
      <c r="BM686" s="138" t="s">
        <v>1670</v>
      </c>
    </row>
    <row r="687" spans="2:65" s="1" customFormat="1" ht="24.2" customHeight="1">
      <c r="B687" s="125"/>
      <c r="C687" s="145" t="s">
        <v>1671</v>
      </c>
      <c r="D687" s="145" t="s">
        <v>795</v>
      </c>
      <c r="E687" s="146" t="s">
        <v>1672</v>
      </c>
      <c r="F687" s="147" t="s">
        <v>1673</v>
      </c>
      <c r="G687" s="148" t="s">
        <v>805</v>
      </c>
      <c r="H687" s="149">
        <v>78</v>
      </c>
      <c r="I687" s="150"/>
      <c r="J687" s="150">
        <f t="shared" si="70"/>
        <v>0</v>
      </c>
      <c r="K687" s="151"/>
      <c r="L687" s="25"/>
      <c r="M687" s="152" t="s">
        <v>1</v>
      </c>
      <c r="N687" s="153" t="s">
        <v>35</v>
      </c>
      <c r="O687" s="136">
        <v>0.66700000000000004</v>
      </c>
      <c r="P687" s="136">
        <f t="shared" si="71"/>
        <v>52.026000000000003</v>
      </c>
      <c r="Q687" s="136">
        <v>0</v>
      </c>
      <c r="R687" s="136">
        <f t="shared" si="72"/>
        <v>0</v>
      </c>
      <c r="S687" s="136">
        <v>0</v>
      </c>
      <c r="T687" s="137">
        <f t="shared" si="73"/>
        <v>0</v>
      </c>
      <c r="AR687" s="138" t="s">
        <v>126</v>
      </c>
      <c r="AT687" s="138" t="s">
        <v>795</v>
      </c>
      <c r="AU687" s="138" t="s">
        <v>77</v>
      </c>
      <c r="AY687" s="13" t="s">
        <v>119</v>
      </c>
      <c r="BE687" s="139">
        <f t="shared" si="74"/>
        <v>0</v>
      </c>
      <c r="BF687" s="139">
        <f t="shared" si="75"/>
        <v>0</v>
      </c>
      <c r="BG687" s="139">
        <f t="shared" si="76"/>
        <v>0</v>
      </c>
      <c r="BH687" s="139">
        <f t="shared" si="77"/>
        <v>0</v>
      </c>
      <c r="BI687" s="139">
        <f t="shared" si="78"/>
        <v>0</v>
      </c>
      <c r="BJ687" s="13" t="s">
        <v>125</v>
      </c>
      <c r="BK687" s="139">
        <f t="shared" si="79"/>
        <v>0</v>
      </c>
      <c r="BL687" s="13" t="s">
        <v>126</v>
      </c>
      <c r="BM687" s="138" t="s">
        <v>1674</v>
      </c>
    </row>
    <row r="688" spans="2:65" s="1" customFormat="1" ht="24.2" customHeight="1">
      <c r="B688" s="125"/>
      <c r="C688" s="145" t="s">
        <v>1675</v>
      </c>
      <c r="D688" s="145" t="s">
        <v>795</v>
      </c>
      <c r="E688" s="146" t="s">
        <v>1676</v>
      </c>
      <c r="F688" s="147" t="s">
        <v>1677</v>
      </c>
      <c r="G688" s="148" t="s">
        <v>805</v>
      </c>
      <c r="H688" s="149">
        <v>390</v>
      </c>
      <c r="I688" s="150"/>
      <c r="J688" s="150">
        <f t="shared" si="70"/>
        <v>0</v>
      </c>
      <c r="K688" s="151"/>
      <c r="L688" s="25"/>
      <c r="M688" s="152" t="s">
        <v>1</v>
      </c>
      <c r="N688" s="153" t="s">
        <v>35</v>
      </c>
      <c r="O688" s="136">
        <v>0.72799999999999998</v>
      </c>
      <c r="P688" s="136">
        <f t="shared" si="71"/>
        <v>283.92</v>
      </c>
      <c r="Q688" s="136">
        <v>0</v>
      </c>
      <c r="R688" s="136">
        <f t="shared" si="72"/>
        <v>0</v>
      </c>
      <c r="S688" s="136">
        <v>0</v>
      </c>
      <c r="T688" s="137">
        <f t="shared" si="73"/>
        <v>0</v>
      </c>
      <c r="AR688" s="138" t="s">
        <v>126</v>
      </c>
      <c r="AT688" s="138" t="s">
        <v>795</v>
      </c>
      <c r="AU688" s="138" t="s">
        <v>77</v>
      </c>
      <c r="AY688" s="13" t="s">
        <v>119</v>
      </c>
      <c r="BE688" s="139">
        <f t="shared" si="74"/>
        <v>0</v>
      </c>
      <c r="BF688" s="139">
        <f t="shared" si="75"/>
        <v>0</v>
      </c>
      <c r="BG688" s="139">
        <f t="shared" si="76"/>
        <v>0</v>
      </c>
      <c r="BH688" s="139">
        <f t="shared" si="77"/>
        <v>0</v>
      </c>
      <c r="BI688" s="139">
        <f t="shared" si="78"/>
        <v>0</v>
      </c>
      <c r="BJ688" s="13" t="s">
        <v>125</v>
      </c>
      <c r="BK688" s="139">
        <f t="shared" si="79"/>
        <v>0</v>
      </c>
      <c r="BL688" s="13" t="s">
        <v>126</v>
      </c>
      <c r="BM688" s="138" t="s">
        <v>1678</v>
      </c>
    </row>
    <row r="689" spans="2:65" s="1" customFormat="1" ht="37.9" customHeight="1">
      <c r="B689" s="125"/>
      <c r="C689" s="145" t="s">
        <v>1679</v>
      </c>
      <c r="D689" s="145" t="s">
        <v>795</v>
      </c>
      <c r="E689" s="146" t="s">
        <v>1680</v>
      </c>
      <c r="F689" s="147" t="s">
        <v>1681</v>
      </c>
      <c r="G689" s="148" t="s">
        <v>1682</v>
      </c>
      <c r="H689" s="149">
        <v>78</v>
      </c>
      <c r="I689" s="150"/>
      <c r="J689" s="150">
        <f t="shared" si="70"/>
        <v>0</v>
      </c>
      <c r="K689" s="151"/>
      <c r="L689" s="25"/>
      <c r="M689" s="152" t="s">
        <v>1</v>
      </c>
      <c r="N689" s="153" t="s">
        <v>35</v>
      </c>
      <c r="O689" s="136">
        <v>1.9379999999999999</v>
      </c>
      <c r="P689" s="136">
        <f t="shared" si="71"/>
        <v>151.16399999999999</v>
      </c>
      <c r="Q689" s="136">
        <v>0</v>
      </c>
      <c r="R689" s="136">
        <f t="shared" si="72"/>
        <v>0</v>
      </c>
      <c r="S689" s="136">
        <v>0</v>
      </c>
      <c r="T689" s="137">
        <f t="shared" si="73"/>
        <v>0</v>
      </c>
      <c r="AR689" s="138" t="s">
        <v>427</v>
      </c>
      <c r="AT689" s="138" t="s">
        <v>795</v>
      </c>
      <c r="AU689" s="138" t="s">
        <v>77</v>
      </c>
      <c r="AY689" s="13" t="s">
        <v>119</v>
      </c>
      <c r="BE689" s="139">
        <f t="shared" si="74"/>
        <v>0</v>
      </c>
      <c r="BF689" s="139">
        <f t="shared" si="75"/>
        <v>0</v>
      </c>
      <c r="BG689" s="139">
        <f t="shared" si="76"/>
        <v>0</v>
      </c>
      <c r="BH689" s="139">
        <f t="shared" si="77"/>
        <v>0</v>
      </c>
      <c r="BI689" s="139">
        <f t="shared" si="78"/>
        <v>0</v>
      </c>
      <c r="BJ689" s="13" t="s">
        <v>125</v>
      </c>
      <c r="BK689" s="139">
        <f t="shared" si="79"/>
        <v>0</v>
      </c>
      <c r="BL689" s="13" t="s">
        <v>427</v>
      </c>
      <c r="BM689" s="138" t="s">
        <v>1683</v>
      </c>
    </row>
    <row r="690" spans="2:65" s="11" customFormat="1" ht="25.9" customHeight="1">
      <c r="B690" s="116"/>
      <c r="D690" s="117" t="s">
        <v>68</v>
      </c>
      <c r="E690" s="118" t="s">
        <v>1684</v>
      </c>
      <c r="F690" s="118" t="s">
        <v>1685</v>
      </c>
      <c r="J690" s="119">
        <f>BK690</f>
        <v>0</v>
      </c>
      <c r="L690" s="116"/>
      <c r="M690" s="120"/>
      <c r="P690" s="121">
        <f>P691+SUM(P692:P737)</f>
        <v>397.58099999999996</v>
      </c>
      <c r="R690" s="121">
        <f>R691+SUM(R692:R737)</f>
        <v>11.52</v>
      </c>
      <c r="T690" s="122">
        <f>T691+SUM(T692:T737)</f>
        <v>0</v>
      </c>
      <c r="AR690" s="117" t="s">
        <v>77</v>
      </c>
      <c r="AT690" s="123" t="s">
        <v>68</v>
      </c>
      <c r="AU690" s="123" t="s">
        <v>69</v>
      </c>
      <c r="AY690" s="117" t="s">
        <v>119</v>
      </c>
      <c r="BK690" s="124">
        <f>BK691+SUM(BK692:BK737)</f>
        <v>0</v>
      </c>
    </row>
    <row r="691" spans="2:65" s="1" customFormat="1" ht="24.2" customHeight="1">
      <c r="B691" s="125"/>
      <c r="C691" s="126" t="s">
        <v>1686</v>
      </c>
      <c r="D691" s="126" t="s">
        <v>120</v>
      </c>
      <c r="E691" s="127" t="s">
        <v>1687</v>
      </c>
      <c r="F691" s="128" t="s">
        <v>1688</v>
      </c>
      <c r="G691" s="129" t="s">
        <v>123</v>
      </c>
      <c r="H691" s="130">
        <v>18</v>
      </c>
      <c r="I691" s="131"/>
      <c r="J691" s="131">
        <f>ROUND(I691*H691,2)</f>
        <v>0</v>
      </c>
      <c r="K691" s="132"/>
      <c r="L691" s="133"/>
      <c r="M691" s="134" t="s">
        <v>1</v>
      </c>
      <c r="N691" s="135" t="s">
        <v>35</v>
      </c>
      <c r="O691" s="136">
        <v>0</v>
      </c>
      <c r="P691" s="136">
        <f>O691*H691</f>
        <v>0</v>
      </c>
      <c r="Q691" s="136">
        <v>0</v>
      </c>
      <c r="R691" s="136">
        <f>Q691*H691</f>
        <v>0</v>
      </c>
      <c r="S691" s="136">
        <v>0</v>
      </c>
      <c r="T691" s="137">
        <f>S691*H691</f>
        <v>0</v>
      </c>
      <c r="AR691" s="138" t="s">
        <v>614</v>
      </c>
      <c r="AT691" s="138" t="s">
        <v>120</v>
      </c>
      <c r="AU691" s="138" t="s">
        <v>77</v>
      </c>
      <c r="AY691" s="13" t="s">
        <v>119</v>
      </c>
      <c r="BE691" s="139">
        <f>IF(N691="základná",J691,0)</f>
        <v>0</v>
      </c>
      <c r="BF691" s="139">
        <f>IF(N691="znížená",J691,0)</f>
        <v>0</v>
      </c>
      <c r="BG691" s="139">
        <f>IF(N691="zákl. prenesená",J691,0)</f>
        <v>0</v>
      </c>
      <c r="BH691" s="139">
        <f>IF(N691="zníž. prenesená",J691,0)</f>
        <v>0</v>
      </c>
      <c r="BI691" s="139">
        <f>IF(N691="nulová",J691,0)</f>
        <v>0</v>
      </c>
      <c r="BJ691" s="13" t="s">
        <v>125</v>
      </c>
      <c r="BK691" s="139">
        <f>ROUND(I691*H691,2)</f>
        <v>0</v>
      </c>
      <c r="BL691" s="13" t="s">
        <v>427</v>
      </c>
      <c r="BM691" s="138" t="s">
        <v>1689</v>
      </c>
    </row>
    <row r="692" spans="2:65" s="1" customFormat="1" ht="48.75">
      <c r="B692" s="25"/>
      <c r="D692" s="140" t="s">
        <v>128</v>
      </c>
      <c r="F692" s="141" t="s">
        <v>1690</v>
      </c>
      <c r="L692" s="25"/>
      <c r="M692" s="142"/>
      <c r="T692" s="52"/>
      <c r="AT692" s="13" t="s">
        <v>128</v>
      </c>
      <c r="AU692" s="13" t="s">
        <v>77</v>
      </c>
    </row>
    <row r="693" spans="2:65" s="1" customFormat="1" ht="24.2" customHeight="1">
      <c r="B693" s="125"/>
      <c r="C693" s="126" t="s">
        <v>1691</v>
      </c>
      <c r="D693" s="126" t="s">
        <v>120</v>
      </c>
      <c r="E693" s="127" t="s">
        <v>1692</v>
      </c>
      <c r="F693" s="128" t="s">
        <v>1693</v>
      </c>
      <c r="G693" s="129" t="s">
        <v>123</v>
      </c>
      <c r="H693" s="130">
        <v>18</v>
      </c>
      <c r="I693" s="131"/>
      <c r="J693" s="131">
        <f>ROUND(I693*H693,2)</f>
        <v>0</v>
      </c>
      <c r="K693" s="132"/>
      <c r="L693" s="133"/>
      <c r="M693" s="134" t="s">
        <v>1</v>
      </c>
      <c r="N693" s="135" t="s">
        <v>35</v>
      </c>
      <c r="O693" s="136">
        <v>0</v>
      </c>
      <c r="P693" s="136">
        <f>O693*H693</f>
        <v>0</v>
      </c>
      <c r="Q693" s="136">
        <v>0</v>
      </c>
      <c r="R693" s="136">
        <f>Q693*H693</f>
        <v>0</v>
      </c>
      <c r="S693" s="136">
        <v>0</v>
      </c>
      <c r="T693" s="137">
        <f>S693*H693</f>
        <v>0</v>
      </c>
      <c r="AR693" s="138" t="s">
        <v>614</v>
      </c>
      <c r="AT693" s="138" t="s">
        <v>120</v>
      </c>
      <c r="AU693" s="138" t="s">
        <v>77</v>
      </c>
      <c r="AY693" s="13" t="s">
        <v>119</v>
      </c>
      <c r="BE693" s="139">
        <f>IF(N693="základná",J693,0)</f>
        <v>0</v>
      </c>
      <c r="BF693" s="139">
        <f>IF(N693="znížená",J693,0)</f>
        <v>0</v>
      </c>
      <c r="BG693" s="139">
        <f>IF(N693="zákl. prenesená",J693,0)</f>
        <v>0</v>
      </c>
      <c r="BH693" s="139">
        <f>IF(N693="zníž. prenesená",J693,0)</f>
        <v>0</v>
      </c>
      <c r="BI693" s="139">
        <f>IF(N693="nulová",J693,0)</f>
        <v>0</v>
      </c>
      <c r="BJ693" s="13" t="s">
        <v>125</v>
      </c>
      <c r="BK693" s="139">
        <f>ROUND(I693*H693,2)</f>
        <v>0</v>
      </c>
      <c r="BL693" s="13" t="s">
        <v>427</v>
      </c>
      <c r="BM693" s="138" t="s">
        <v>1694</v>
      </c>
    </row>
    <row r="694" spans="2:65" s="1" customFormat="1" ht="39">
      <c r="B694" s="25"/>
      <c r="D694" s="140" t="s">
        <v>128</v>
      </c>
      <c r="F694" s="141" t="s">
        <v>1695</v>
      </c>
      <c r="L694" s="25"/>
      <c r="M694" s="142"/>
      <c r="T694" s="52"/>
      <c r="AT694" s="13" t="s">
        <v>128</v>
      </c>
      <c r="AU694" s="13" t="s">
        <v>77</v>
      </c>
    </row>
    <row r="695" spans="2:65" s="1" customFormat="1" ht="24.2" customHeight="1">
      <c r="B695" s="125"/>
      <c r="C695" s="126" t="s">
        <v>1696</v>
      </c>
      <c r="D695" s="126" t="s">
        <v>120</v>
      </c>
      <c r="E695" s="127" t="s">
        <v>1697</v>
      </c>
      <c r="F695" s="128" t="s">
        <v>1698</v>
      </c>
      <c r="G695" s="129" t="s">
        <v>123</v>
      </c>
      <c r="H695" s="130">
        <v>216</v>
      </c>
      <c r="I695" s="131"/>
      <c r="J695" s="131">
        <f>ROUND(I695*H695,2)</f>
        <v>0</v>
      </c>
      <c r="K695" s="132"/>
      <c r="L695" s="133"/>
      <c r="M695" s="134" t="s">
        <v>1</v>
      </c>
      <c r="N695" s="135" t="s">
        <v>35</v>
      </c>
      <c r="O695" s="136">
        <v>0</v>
      </c>
      <c r="P695" s="136">
        <f>O695*H695</f>
        <v>0</v>
      </c>
      <c r="Q695" s="136">
        <v>0</v>
      </c>
      <c r="R695" s="136">
        <f>Q695*H695</f>
        <v>0</v>
      </c>
      <c r="S695" s="136">
        <v>0</v>
      </c>
      <c r="T695" s="137">
        <f>S695*H695</f>
        <v>0</v>
      </c>
      <c r="AR695" s="138" t="s">
        <v>614</v>
      </c>
      <c r="AT695" s="138" t="s">
        <v>120</v>
      </c>
      <c r="AU695" s="138" t="s">
        <v>77</v>
      </c>
      <c r="AY695" s="13" t="s">
        <v>119</v>
      </c>
      <c r="BE695" s="139">
        <f>IF(N695="základná",J695,0)</f>
        <v>0</v>
      </c>
      <c r="BF695" s="139">
        <f>IF(N695="znížená",J695,0)</f>
        <v>0</v>
      </c>
      <c r="BG695" s="139">
        <f>IF(N695="zákl. prenesená",J695,0)</f>
        <v>0</v>
      </c>
      <c r="BH695" s="139">
        <f>IF(N695="zníž. prenesená",J695,0)</f>
        <v>0</v>
      </c>
      <c r="BI695" s="139">
        <f>IF(N695="nulová",J695,0)</f>
        <v>0</v>
      </c>
      <c r="BJ695" s="13" t="s">
        <v>125</v>
      </c>
      <c r="BK695" s="139">
        <f>ROUND(I695*H695,2)</f>
        <v>0</v>
      </c>
      <c r="BL695" s="13" t="s">
        <v>427</v>
      </c>
      <c r="BM695" s="138" t="s">
        <v>1699</v>
      </c>
    </row>
    <row r="696" spans="2:65" s="1" customFormat="1" ht="58.5">
      <c r="B696" s="25"/>
      <c r="D696" s="140" t="s">
        <v>128</v>
      </c>
      <c r="F696" s="141" t="s">
        <v>1700</v>
      </c>
      <c r="L696" s="25"/>
      <c r="M696" s="142"/>
      <c r="T696" s="52"/>
      <c r="AT696" s="13" t="s">
        <v>128</v>
      </c>
      <c r="AU696" s="13" t="s">
        <v>77</v>
      </c>
    </row>
    <row r="697" spans="2:65" s="1" customFormat="1" ht="24.2" customHeight="1">
      <c r="B697" s="125"/>
      <c r="C697" s="126" t="s">
        <v>1701</v>
      </c>
      <c r="D697" s="126" t="s">
        <v>120</v>
      </c>
      <c r="E697" s="127" t="s">
        <v>1702</v>
      </c>
      <c r="F697" s="128" t="s">
        <v>1703</v>
      </c>
      <c r="G697" s="129" t="s">
        <v>123</v>
      </c>
      <c r="H697" s="130">
        <v>56</v>
      </c>
      <c r="I697" s="131"/>
      <c r="J697" s="131">
        <f>ROUND(I697*H697,2)</f>
        <v>0</v>
      </c>
      <c r="K697" s="132"/>
      <c r="L697" s="133"/>
      <c r="M697" s="134" t="s">
        <v>1</v>
      </c>
      <c r="N697" s="135" t="s">
        <v>35</v>
      </c>
      <c r="O697" s="136">
        <v>0</v>
      </c>
      <c r="P697" s="136">
        <f>O697*H697</f>
        <v>0</v>
      </c>
      <c r="Q697" s="136">
        <v>0</v>
      </c>
      <c r="R697" s="136">
        <f>Q697*H697</f>
        <v>0</v>
      </c>
      <c r="S697" s="136">
        <v>0</v>
      </c>
      <c r="T697" s="137">
        <f>S697*H697</f>
        <v>0</v>
      </c>
      <c r="AR697" s="138" t="s">
        <v>614</v>
      </c>
      <c r="AT697" s="138" t="s">
        <v>120</v>
      </c>
      <c r="AU697" s="138" t="s">
        <v>77</v>
      </c>
      <c r="AY697" s="13" t="s">
        <v>119</v>
      </c>
      <c r="BE697" s="139">
        <f>IF(N697="základná",J697,0)</f>
        <v>0</v>
      </c>
      <c r="BF697" s="139">
        <f>IF(N697="znížená",J697,0)</f>
        <v>0</v>
      </c>
      <c r="BG697" s="139">
        <f>IF(N697="zákl. prenesená",J697,0)</f>
        <v>0</v>
      </c>
      <c r="BH697" s="139">
        <f>IF(N697="zníž. prenesená",J697,0)</f>
        <v>0</v>
      </c>
      <c r="BI697" s="139">
        <f>IF(N697="nulová",J697,0)</f>
        <v>0</v>
      </c>
      <c r="BJ697" s="13" t="s">
        <v>125</v>
      </c>
      <c r="BK697" s="139">
        <f>ROUND(I697*H697,2)</f>
        <v>0</v>
      </c>
      <c r="BL697" s="13" t="s">
        <v>427</v>
      </c>
      <c r="BM697" s="138" t="s">
        <v>1704</v>
      </c>
    </row>
    <row r="698" spans="2:65" s="1" customFormat="1" ht="19.5">
      <c r="B698" s="25"/>
      <c r="D698" s="140" t="s">
        <v>128</v>
      </c>
      <c r="F698" s="141" t="s">
        <v>1705</v>
      </c>
      <c r="L698" s="25"/>
      <c r="M698" s="142"/>
      <c r="T698" s="52"/>
      <c r="AT698" s="13" t="s">
        <v>128</v>
      </c>
      <c r="AU698" s="13" t="s">
        <v>77</v>
      </c>
    </row>
    <row r="699" spans="2:65" s="1" customFormat="1" ht="33" customHeight="1">
      <c r="B699" s="125"/>
      <c r="C699" s="126" t="s">
        <v>1706</v>
      </c>
      <c r="D699" s="126" t="s">
        <v>120</v>
      </c>
      <c r="E699" s="127" t="s">
        <v>1707</v>
      </c>
      <c r="F699" s="128" t="s">
        <v>1708</v>
      </c>
      <c r="G699" s="129" t="s">
        <v>123</v>
      </c>
      <c r="H699" s="130">
        <v>30</v>
      </c>
      <c r="I699" s="131"/>
      <c r="J699" s="131">
        <f>ROUND(I699*H699,2)</f>
        <v>0</v>
      </c>
      <c r="K699" s="132"/>
      <c r="L699" s="133"/>
      <c r="M699" s="134" t="s">
        <v>1</v>
      </c>
      <c r="N699" s="135" t="s">
        <v>35</v>
      </c>
      <c r="O699" s="136">
        <v>0</v>
      </c>
      <c r="P699" s="136">
        <f>O699*H699</f>
        <v>0</v>
      </c>
      <c r="Q699" s="136">
        <v>0</v>
      </c>
      <c r="R699" s="136">
        <f>Q699*H699</f>
        <v>0</v>
      </c>
      <c r="S699" s="136">
        <v>0</v>
      </c>
      <c r="T699" s="137">
        <f>S699*H699</f>
        <v>0</v>
      </c>
      <c r="AR699" s="138" t="s">
        <v>614</v>
      </c>
      <c r="AT699" s="138" t="s">
        <v>120</v>
      </c>
      <c r="AU699" s="138" t="s">
        <v>77</v>
      </c>
      <c r="AY699" s="13" t="s">
        <v>119</v>
      </c>
      <c r="BE699" s="139">
        <f>IF(N699="základná",J699,0)</f>
        <v>0</v>
      </c>
      <c r="BF699" s="139">
        <f>IF(N699="znížená",J699,0)</f>
        <v>0</v>
      </c>
      <c r="BG699" s="139">
        <f>IF(N699="zákl. prenesená",J699,0)</f>
        <v>0</v>
      </c>
      <c r="BH699" s="139">
        <f>IF(N699="zníž. prenesená",J699,0)</f>
        <v>0</v>
      </c>
      <c r="BI699" s="139">
        <f>IF(N699="nulová",J699,0)</f>
        <v>0</v>
      </c>
      <c r="BJ699" s="13" t="s">
        <v>125</v>
      </c>
      <c r="BK699" s="139">
        <f>ROUND(I699*H699,2)</f>
        <v>0</v>
      </c>
      <c r="BL699" s="13" t="s">
        <v>427</v>
      </c>
      <c r="BM699" s="138" t="s">
        <v>1709</v>
      </c>
    </row>
    <row r="700" spans="2:65" s="1" customFormat="1" ht="78">
      <c r="B700" s="25"/>
      <c r="D700" s="140" t="s">
        <v>128</v>
      </c>
      <c r="F700" s="141" t="s">
        <v>1710</v>
      </c>
      <c r="L700" s="25"/>
      <c r="M700" s="142"/>
      <c r="T700" s="52"/>
      <c r="AT700" s="13" t="s">
        <v>128</v>
      </c>
      <c r="AU700" s="13" t="s">
        <v>77</v>
      </c>
    </row>
    <row r="701" spans="2:65" s="1" customFormat="1" ht="16.5" customHeight="1">
      <c r="B701" s="125"/>
      <c r="C701" s="126" t="s">
        <v>1711</v>
      </c>
      <c r="D701" s="126" t="s">
        <v>120</v>
      </c>
      <c r="E701" s="127" t="s">
        <v>1712</v>
      </c>
      <c r="F701" s="128" t="s">
        <v>1713</v>
      </c>
      <c r="G701" s="129" t="s">
        <v>123</v>
      </c>
      <c r="H701" s="130">
        <v>2</v>
      </c>
      <c r="I701" s="131"/>
      <c r="J701" s="131">
        <f>ROUND(I701*H701,2)</f>
        <v>0</v>
      </c>
      <c r="K701" s="132"/>
      <c r="L701" s="133"/>
      <c r="M701" s="134" t="s">
        <v>1</v>
      </c>
      <c r="N701" s="135" t="s">
        <v>35</v>
      </c>
      <c r="O701" s="136">
        <v>0</v>
      </c>
      <c r="P701" s="136">
        <f>O701*H701</f>
        <v>0</v>
      </c>
      <c r="Q701" s="136">
        <v>0</v>
      </c>
      <c r="R701" s="136">
        <f>Q701*H701</f>
        <v>0</v>
      </c>
      <c r="S701" s="136">
        <v>0</v>
      </c>
      <c r="T701" s="137">
        <f>S701*H701</f>
        <v>0</v>
      </c>
      <c r="AR701" s="138" t="s">
        <v>614</v>
      </c>
      <c r="AT701" s="138" t="s">
        <v>120</v>
      </c>
      <c r="AU701" s="138" t="s">
        <v>77</v>
      </c>
      <c r="AY701" s="13" t="s">
        <v>119</v>
      </c>
      <c r="BE701" s="139">
        <f>IF(N701="základná",J701,0)</f>
        <v>0</v>
      </c>
      <c r="BF701" s="139">
        <f>IF(N701="znížená",J701,0)</f>
        <v>0</v>
      </c>
      <c r="BG701" s="139">
        <f>IF(N701="zákl. prenesená",J701,0)</f>
        <v>0</v>
      </c>
      <c r="BH701" s="139">
        <f>IF(N701="zníž. prenesená",J701,0)</f>
        <v>0</v>
      </c>
      <c r="BI701" s="139">
        <f>IF(N701="nulová",J701,0)</f>
        <v>0</v>
      </c>
      <c r="BJ701" s="13" t="s">
        <v>125</v>
      </c>
      <c r="BK701" s="139">
        <f>ROUND(I701*H701,2)</f>
        <v>0</v>
      </c>
      <c r="BL701" s="13" t="s">
        <v>427</v>
      </c>
      <c r="BM701" s="138" t="s">
        <v>1714</v>
      </c>
    </row>
    <row r="702" spans="2:65" s="1" customFormat="1" ht="19.5">
      <c r="B702" s="25"/>
      <c r="D702" s="140" t="s">
        <v>128</v>
      </c>
      <c r="F702" s="141" t="s">
        <v>1715</v>
      </c>
      <c r="L702" s="25"/>
      <c r="M702" s="142"/>
      <c r="T702" s="52"/>
      <c r="AT702" s="13" t="s">
        <v>128</v>
      </c>
      <c r="AU702" s="13" t="s">
        <v>77</v>
      </c>
    </row>
    <row r="703" spans="2:65" s="1" customFormat="1" ht="16.5" customHeight="1">
      <c r="B703" s="125"/>
      <c r="C703" s="126" t="s">
        <v>1716</v>
      </c>
      <c r="D703" s="126" t="s">
        <v>120</v>
      </c>
      <c r="E703" s="127" t="s">
        <v>1717</v>
      </c>
      <c r="F703" s="128" t="s">
        <v>1718</v>
      </c>
      <c r="G703" s="129" t="s">
        <v>123</v>
      </c>
      <c r="H703" s="130">
        <v>8</v>
      </c>
      <c r="I703" s="131"/>
      <c r="J703" s="131">
        <f>ROUND(I703*H703,2)</f>
        <v>0</v>
      </c>
      <c r="K703" s="132"/>
      <c r="L703" s="133"/>
      <c r="M703" s="134" t="s">
        <v>1</v>
      </c>
      <c r="N703" s="135" t="s">
        <v>35</v>
      </c>
      <c r="O703" s="136">
        <v>0</v>
      </c>
      <c r="P703" s="136">
        <f>O703*H703</f>
        <v>0</v>
      </c>
      <c r="Q703" s="136">
        <v>0</v>
      </c>
      <c r="R703" s="136">
        <f>Q703*H703</f>
        <v>0</v>
      </c>
      <c r="S703" s="136">
        <v>0</v>
      </c>
      <c r="T703" s="137">
        <f>S703*H703</f>
        <v>0</v>
      </c>
      <c r="AR703" s="138" t="s">
        <v>614</v>
      </c>
      <c r="AT703" s="138" t="s">
        <v>120</v>
      </c>
      <c r="AU703" s="138" t="s">
        <v>77</v>
      </c>
      <c r="AY703" s="13" t="s">
        <v>119</v>
      </c>
      <c r="BE703" s="139">
        <f>IF(N703="základná",J703,0)</f>
        <v>0</v>
      </c>
      <c r="BF703" s="139">
        <f>IF(N703="znížená",J703,0)</f>
        <v>0</v>
      </c>
      <c r="BG703" s="139">
        <f>IF(N703="zákl. prenesená",J703,0)</f>
        <v>0</v>
      </c>
      <c r="BH703" s="139">
        <f>IF(N703="zníž. prenesená",J703,0)</f>
        <v>0</v>
      </c>
      <c r="BI703" s="139">
        <f>IF(N703="nulová",J703,0)</f>
        <v>0</v>
      </c>
      <c r="BJ703" s="13" t="s">
        <v>125</v>
      </c>
      <c r="BK703" s="139">
        <f>ROUND(I703*H703,2)</f>
        <v>0</v>
      </c>
      <c r="BL703" s="13" t="s">
        <v>427</v>
      </c>
      <c r="BM703" s="138" t="s">
        <v>1719</v>
      </c>
    </row>
    <row r="704" spans="2:65" s="1" customFormat="1" ht="29.25">
      <c r="B704" s="25"/>
      <c r="D704" s="140" t="s">
        <v>128</v>
      </c>
      <c r="F704" s="141" t="s">
        <v>1720</v>
      </c>
      <c r="L704" s="25"/>
      <c r="M704" s="142"/>
      <c r="T704" s="52"/>
      <c r="AT704" s="13" t="s">
        <v>128</v>
      </c>
      <c r="AU704" s="13" t="s">
        <v>77</v>
      </c>
    </row>
    <row r="705" spans="2:65" s="1" customFormat="1" ht="16.5" customHeight="1">
      <c r="B705" s="125"/>
      <c r="C705" s="126" t="s">
        <v>1721</v>
      </c>
      <c r="D705" s="126" t="s">
        <v>120</v>
      </c>
      <c r="E705" s="127" t="s">
        <v>1722</v>
      </c>
      <c r="F705" s="128" t="s">
        <v>1723</v>
      </c>
      <c r="G705" s="129" t="s">
        <v>123</v>
      </c>
      <c r="H705" s="130">
        <v>8</v>
      </c>
      <c r="I705" s="131"/>
      <c r="J705" s="131">
        <f>ROUND(I705*H705,2)</f>
        <v>0</v>
      </c>
      <c r="K705" s="132"/>
      <c r="L705" s="133"/>
      <c r="M705" s="134" t="s">
        <v>1</v>
      </c>
      <c r="N705" s="135" t="s">
        <v>35</v>
      </c>
      <c r="O705" s="136">
        <v>0</v>
      </c>
      <c r="P705" s="136">
        <f>O705*H705</f>
        <v>0</v>
      </c>
      <c r="Q705" s="136">
        <v>0</v>
      </c>
      <c r="R705" s="136">
        <f>Q705*H705</f>
        <v>0</v>
      </c>
      <c r="S705" s="136">
        <v>0</v>
      </c>
      <c r="T705" s="137">
        <f>S705*H705</f>
        <v>0</v>
      </c>
      <c r="AR705" s="138" t="s">
        <v>614</v>
      </c>
      <c r="AT705" s="138" t="s">
        <v>120</v>
      </c>
      <c r="AU705" s="138" t="s">
        <v>77</v>
      </c>
      <c r="AY705" s="13" t="s">
        <v>119</v>
      </c>
      <c r="BE705" s="139">
        <f>IF(N705="základná",J705,0)</f>
        <v>0</v>
      </c>
      <c r="BF705" s="139">
        <f>IF(N705="znížená",J705,0)</f>
        <v>0</v>
      </c>
      <c r="BG705" s="139">
        <f>IF(N705="zákl. prenesená",J705,0)</f>
        <v>0</v>
      </c>
      <c r="BH705" s="139">
        <f>IF(N705="zníž. prenesená",J705,0)</f>
        <v>0</v>
      </c>
      <c r="BI705" s="139">
        <f>IF(N705="nulová",J705,0)</f>
        <v>0</v>
      </c>
      <c r="BJ705" s="13" t="s">
        <v>125</v>
      </c>
      <c r="BK705" s="139">
        <f>ROUND(I705*H705,2)</f>
        <v>0</v>
      </c>
      <c r="BL705" s="13" t="s">
        <v>427</v>
      </c>
      <c r="BM705" s="138" t="s">
        <v>1724</v>
      </c>
    </row>
    <row r="706" spans="2:65" s="1" customFormat="1" ht="39">
      <c r="B706" s="25"/>
      <c r="D706" s="140" t="s">
        <v>128</v>
      </c>
      <c r="F706" s="141" t="s">
        <v>1725</v>
      </c>
      <c r="L706" s="25"/>
      <c r="M706" s="142"/>
      <c r="T706" s="52"/>
      <c r="AT706" s="13" t="s">
        <v>128</v>
      </c>
      <c r="AU706" s="13" t="s">
        <v>77</v>
      </c>
    </row>
    <row r="707" spans="2:65" s="1" customFormat="1" ht="33" customHeight="1">
      <c r="B707" s="125"/>
      <c r="C707" s="126" t="s">
        <v>1726</v>
      </c>
      <c r="D707" s="126" t="s">
        <v>120</v>
      </c>
      <c r="E707" s="127" t="s">
        <v>1727</v>
      </c>
      <c r="F707" s="128" t="s">
        <v>1728</v>
      </c>
      <c r="G707" s="129" t="s">
        <v>123</v>
      </c>
      <c r="H707" s="130">
        <v>600</v>
      </c>
      <c r="I707" s="131"/>
      <c r="J707" s="131">
        <f>ROUND(I707*H707,2)</f>
        <v>0</v>
      </c>
      <c r="K707" s="132"/>
      <c r="L707" s="133"/>
      <c r="M707" s="134" t="s">
        <v>1</v>
      </c>
      <c r="N707" s="135" t="s">
        <v>35</v>
      </c>
      <c r="O707" s="136">
        <v>0</v>
      </c>
      <c r="P707" s="136">
        <f>O707*H707</f>
        <v>0</v>
      </c>
      <c r="Q707" s="136">
        <v>0</v>
      </c>
      <c r="R707" s="136">
        <f>Q707*H707</f>
        <v>0</v>
      </c>
      <c r="S707" s="136">
        <v>0</v>
      </c>
      <c r="T707" s="137">
        <f>S707*H707</f>
        <v>0</v>
      </c>
      <c r="AR707" s="138" t="s">
        <v>614</v>
      </c>
      <c r="AT707" s="138" t="s">
        <v>120</v>
      </c>
      <c r="AU707" s="138" t="s">
        <v>77</v>
      </c>
      <c r="AY707" s="13" t="s">
        <v>119</v>
      </c>
      <c r="BE707" s="139">
        <f>IF(N707="základná",J707,0)</f>
        <v>0</v>
      </c>
      <c r="BF707" s="139">
        <f>IF(N707="znížená",J707,0)</f>
        <v>0</v>
      </c>
      <c r="BG707" s="139">
        <f>IF(N707="zákl. prenesená",J707,0)</f>
        <v>0</v>
      </c>
      <c r="BH707" s="139">
        <f>IF(N707="zníž. prenesená",J707,0)</f>
        <v>0</v>
      </c>
      <c r="BI707" s="139">
        <f>IF(N707="nulová",J707,0)</f>
        <v>0</v>
      </c>
      <c r="BJ707" s="13" t="s">
        <v>125</v>
      </c>
      <c r="BK707" s="139">
        <f>ROUND(I707*H707,2)</f>
        <v>0</v>
      </c>
      <c r="BL707" s="13" t="s">
        <v>427</v>
      </c>
      <c r="BM707" s="138" t="s">
        <v>1729</v>
      </c>
    </row>
    <row r="708" spans="2:65" s="1" customFormat="1" ht="68.25">
      <c r="B708" s="25"/>
      <c r="D708" s="140" t="s">
        <v>128</v>
      </c>
      <c r="F708" s="141" t="s">
        <v>1730</v>
      </c>
      <c r="L708" s="25"/>
      <c r="M708" s="142"/>
      <c r="T708" s="52"/>
      <c r="AT708" s="13" t="s">
        <v>128</v>
      </c>
      <c r="AU708" s="13" t="s">
        <v>77</v>
      </c>
    </row>
    <row r="709" spans="2:65" s="1" customFormat="1" ht="16.5" customHeight="1">
      <c r="B709" s="125"/>
      <c r="C709" s="126" t="s">
        <v>1731</v>
      </c>
      <c r="D709" s="126" t="s">
        <v>120</v>
      </c>
      <c r="E709" s="127" t="s">
        <v>1732</v>
      </c>
      <c r="F709" s="128" t="s">
        <v>1733</v>
      </c>
      <c r="G709" s="129" t="s">
        <v>123</v>
      </c>
      <c r="H709" s="130">
        <v>1</v>
      </c>
      <c r="I709" s="131"/>
      <c r="J709" s="131">
        <f>ROUND(I709*H709,2)</f>
        <v>0</v>
      </c>
      <c r="K709" s="132"/>
      <c r="L709" s="133"/>
      <c r="M709" s="134" t="s">
        <v>1</v>
      </c>
      <c r="N709" s="135" t="s">
        <v>35</v>
      </c>
      <c r="O709" s="136">
        <v>0</v>
      </c>
      <c r="P709" s="136">
        <f>O709*H709</f>
        <v>0</v>
      </c>
      <c r="Q709" s="136">
        <v>0</v>
      </c>
      <c r="R709" s="136">
        <f>Q709*H709</f>
        <v>0</v>
      </c>
      <c r="S709" s="136">
        <v>0</v>
      </c>
      <c r="T709" s="137">
        <f>S709*H709</f>
        <v>0</v>
      </c>
      <c r="AR709" s="138" t="s">
        <v>614</v>
      </c>
      <c r="AT709" s="138" t="s">
        <v>120</v>
      </c>
      <c r="AU709" s="138" t="s">
        <v>77</v>
      </c>
      <c r="AY709" s="13" t="s">
        <v>119</v>
      </c>
      <c r="BE709" s="139">
        <f>IF(N709="základná",J709,0)</f>
        <v>0</v>
      </c>
      <c r="BF709" s="139">
        <f>IF(N709="znížená",J709,0)</f>
        <v>0</v>
      </c>
      <c r="BG709" s="139">
        <f>IF(N709="zákl. prenesená",J709,0)</f>
        <v>0</v>
      </c>
      <c r="BH709" s="139">
        <f>IF(N709="zníž. prenesená",J709,0)</f>
        <v>0</v>
      </c>
      <c r="BI709" s="139">
        <f>IF(N709="nulová",J709,0)</f>
        <v>0</v>
      </c>
      <c r="BJ709" s="13" t="s">
        <v>125</v>
      </c>
      <c r="BK709" s="139">
        <f>ROUND(I709*H709,2)</f>
        <v>0</v>
      </c>
      <c r="BL709" s="13" t="s">
        <v>427</v>
      </c>
      <c r="BM709" s="138" t="s">
        <v>1734</v>
      </c>
    </row>
    <row r="710" spans="2:65" s="1" customFormat="1" ht="29.25">
      <c r="B710" s="25"/>
      <c r="D710" s="140" t="s">
        <v>128</v>
      </c>
      <c r="F710" s="141" t="s">
        <v>1735</v>
      </c>
      <c r="L710" s="25"/>
      <c r="M710" s="142"/>
      <c r="T710" s="52"/>
      <c r="AT710" s="13" t="s">
        <v>128</v>
      </c>
      <c r="AU710" s="13" t="s">
        <v>77</v>
      </c>
    </row>
    <row r="711" spans="2:65" s="1" customFormat="1" ht="37.9" customHeight="1">
      <c r="B711" s="125"/>
      <c r="C711" s="126" t="s">
        <v>1736</v>
      </c>
      <c r="D711" s="126" t="s">
        <v>120</v>
      </c>
      <c r="E711" s="127" t="s">
        <v>1737</v>
      </c>
      <c r="F711" s="128" t="s">
        <v>1738</v>
      </c>
      <c r="G711" s="129" t="s">
        <v>123</v>
      </c>
      <c r="H711" s="130">
        <v>588</v>
      </c>
      <c r="I711" s="131"/>
      <c r="J711" s="131">
        <f>ROUND(I711*H711,2)</f>
        <v>0</v>
      </c>
      <c r="K711" s="132"/>
      <c r="L711" s="133"/>
      <c r="M711" s="134" t="s">
        <v>1</v>
      </c>
      <c r="N711" s="135" t="s">
        <v>35</v>
      </c>
      <c r="O711" s="136">
        <v>0</v>
      </c>
      <c r="P711" s="136">
        <f>O711*H711</f>
        <v>0</v>
      </c>
      <c r="Q711" s="136">
        <v>0</v>
      </c>
      <c r="R711" s="136">
        <f>Q711*H711</f>
        <v>0</v>
      </c>
      <c r="S711" s="136">
        <v>0</v>
      </c>
      <c r="T711" s="137">
        <f>S711*H711</f>
        <v>0</v>
      </c>
      <c r="AR711" s="138" t="s">
        <v>614</v>
      </c>
      <c r="AT711" s="138" t="s">
        <v>120</v>
      </c>
      <c r="AU711" s="138" t="s">
        <v>77</v>
      </c>
      <c r="AY711" s="13" t="s">
        <v>119</v>
      </c>
      <c r="BE711" s="139">
        <f>IF(N711="základná",J711,0)</f>
        <v>0</v>
      </c>
      <c r="BF711" s="139">
        <f>IF(N711="znížená",J711,0)</f>
        <v>0</v>
      </c>
      <c r="BG711" s="139">
        <f>IF(N711="zákl. prenesená",J711,0)</f>
        <v>0</v>
      </c>
      <c r="BH711" s="139">
        <f>IF(N711="zníž. prenesená",J711,0)</f>
        <v>0</v>
      </c>
      <c r="BI711" s="139">
        <f>IF(N711="nulová",J711,0)</f>
        <v>0</v>
      </c>
      <c r="BJ711" s="13" t="s">
        <v>125</v>
      </c>
      <c r="BK711" s="139">
        <f>ROUND(I711*H711,2)</f>
        <v>0</v>
      </c>
      <c r="BL711" s="13" t="s">
        <v>427</v>
      </c>
      <c r="BM711" s="138" t="s">
        <v>1739</v>
      </c>
    </row>
    <row r="712" spans="2:65" s="1" customFormat="1" ht="68.25">
      <c r="B712" s="25"/>
      <c r="D712" s="140" t="s">
        <v>128</v>
      </c>
      <c r="F712" s="141" t="s">
        <v>1740</v>
      </c>
      <c r="L712" s="25"/>
      <c r="M712" s="142"/>
      <c r="T712" s="52"/>
      <c r="AT712" s="13" t="s">
        <v>128</v>
      </c>
      <c r="AU712" s="13" t="s">
        <v>77</v>
      </c>
    </row>
    <row r="713" spans="2:65" s="1" customFormat="1" ht="21.75" customHeight="1">
      <c r="B713" s="125"/>
      <c r="C713" s="126" t="s">
        <v>1741</v>
      </c>
      <c r="D713" s="126" t="s">
        <v>120</v>
      </c>
      <c r="E713" s="127" t="s">
        <v>1742</v>
      </c>
      <c r="F713" s="128" t="s">
        <v>1743</v>
      </c>
      <c r="G713" s="129" t="s">
        <v>123</v>
      </c>
      <c r="H713" s="130">
        <v>588</v>
      </c>
      <c r="I713" s="131"/>
      <c r="J713" s="131">
        <f>ROUND(I713*H713,2)</f>
        <v>0</v>
      </c>
      <c r="K713" s="132"/>
      <c r="L713" s="133"/>
      <c r="M713" s="134" t="s">
        <v>1</v>
      </c>
      <c r="N713" s="135" t="s">
        <v>35</v>
      </c>
      <c r="O713" s="136">
        <v>0</v>
      </c>
      <c r="P713" s="136">
        <f>O713*H713</f>
        <v>0</v>
      </c>
      <c r="Q713" s="136">
        <v>0</v>
      </c>
      <c r="R713" s="136">
        <f>Q713*H713</f>
        <v>0</v>
      </c>
      <c r="S713" s="136">
        <v>0</v>
      </c>
      <c r="T713" s="137">
        <f>S713*H713</f>
        <v>0</v>
      </c>
      <c r="AR713" s="138" t="s">
        <v>614</v>
      </c>
      <c r="AT713" s="138" t="s">
        <v>120</v>
      </c>
      <c r="AU713" s="138" t="s">
        <v>77</v>
      </c>
      <c r="AY713" s="13" t="s">
        <v>119</v>
      </c>
      <c r="BE713" s="139">
        <f>IF(N713="základná",J713,0)</f>
        <v>0</v>
      </c>
      <c r="BF713" s="139">
        <f>IF(N713="znížená",J713,0)</f>
        <v>0</v>
      </c>
      <c r="BG713" s="139">
        <f>IF(N713="zákl. prenesená",J713,0)</f>
        <v>0</v>
      </c>
      <c r="BH713" s="139">
        <f>IF(N713="zníž. prenesená",J713,0)</f>
        <v>0</v>
      </c>
      <c r="BI713" s="139">
        <f>IF(N713="nulová",J713,0)</f>
        <v>0</v>
      </c>
      <c r="BJ713" s="13" t="s">
        <v>125</v>
      </c>
      <c r="BK713" s="139">
        <f>ROUND(I713*H713,2)</f>
        <v>0</v>
      </c>
      <c r="BL713" s="13" t="s">
        <v>427</v>
      </c>
      <c r="BM713" s="138" t="s">
        <v>1744</v>
      </c>
    </row>
    <row r="714" spans="2:65" s="1" customFormat="1" ht="58.5">
      <c r="B714" s="25"/>
      <c r="D714" s="140" t="s">
        <v>128</v>
      </c>
      <c r="F714" s="141" t="s">
        <v>1745</v>
      </c>
      <c r="L714" s="25"/>
      <c r="M714" s="142"/>
      <c r="T714" s="52"/>
      <c r="AT714" s="13" t="s">
        <v>128</v>
      </c>
      <c r="AU714" s="13" t="s">
        <v>77</v>
      </c>
    </row>
    <row r="715" spans="2:65" s="1" customFormat="1" ht="37.9" customHeight="1">
      <c r="B715" s="125"/>
      <c r="C715" s="126" t="s">
        <v>1746</v>
      </c>
      <c r="D715" s="126" t="s">
        <v>120</v>
      </c>
      <c r="E715" s="127" t="s">
        <v>1747</v>
      </c>
      <c r="F715" s="128" t="s">
        <v>1748</v>
      </c>
      <c r="G715" s="129" t="s">
        <v>123</v>
      </c>
      <c r="H715" s="130">
        <v>100</v>
      </c>
      <c r="I715" s="131"/>
      <c r="J715" s="131">
        <f>ROUND(I715*H715,2)</f>
        <v>0</v>
      </c>
      <c r="K715" s="132"/>
      <c r="L715" s="133"/>
      <c r="M715" s="134" t="s">
        <v>1</v>
      </c>
      <c r="N715" s="135" t="s">
        <v>35</v>
      </c>
      <c r="O715" s="136">
        <v>0</v>
      </c>
      <c r="P715" s="136">
        <f>O715*H715</f>
        <v>0</v>
      </c>
      <c r="Q715" s="136">
        <v>0</v>
      </c>
      <c r="R715" s="136">
        <f>Q715*H715</f>
        <v>0</v>
      </c>
      <c r="S715" s="136">
        <v>0</v>
      </c>
      <c r="T715" s="137">
        <f>S715*H715</f>
        <v>0</v>
      </c>
      <c r="AR715" s="138" t="s">
        <v>614</v>
      </c>
      <c r="AT715" s="138" t="s">
        <v>120</v>
      </c>
      <c r="AU715" s="138" t="s">
        <v>77</v>
      </c>
      <c r="AY715" s="13" t="s">
        <v>119</v>
      </c>
      <c r="BE715" s="139">
        <f>IF(N715="základná",J715,0)</f>
        <v>0</v>
      </c>
      <c r="BF715" s="139">
        <f>IF(N715="znížená",J715,0)</f>
        <v>0</v>
      </c>
      <c r="BG715" s="139">
        <f>IF(N715="zákl. prenesená",J715,0)</f>
        <v>0</v>
      </c>
      <c r="BH715" s="139">
        <f>IF(N715="zníž. prenesená",J715,0)</f>
        <v>0</v>
      </c>
      <c r="BI715" s="139">
        <f>IF(N715="nulová",J715,0)</f>
        <v>0</v>
      </c>
      <c r="BJ715" s="13" t="s">
        <v>125</v>
      </c>
      <c r="BK715" s="139">
        <f>ROUND(I715*H715,2)</f>
        <v>0</v>
      </c>
      <c r="BL715" s="13" t="s">
        <v>427</v>
      </c>
      <c r="BM715" s="138" t="s">
        <v>1749</v>
      </c>
    </row>
    <row r="716" spans="2:65" s="1" customFormat="1" ht="68.25">
      <c r="B716" s="25"/>
      <c r="D716" s="140" t="s">
        <v>128</v>
      </c>
      <c r="F716" s="141" t="s">
        <v>1750</v>
      </c>
      <c r="L716" s="25"/>
      <c r="M716" s="142"/>
      <c r="T716" s="52"/>
      <c r="AT716" s="13" t="s">
        <v>128</v>
      </c>
      <c r="AU716" s="13" t="s">
        <v>77</v>
      </c>
    </row>
    <row r="717" spans="2:65" s="1" customFormat="1" ht="24.2" customHeight="1">
      <c r="B717" s="125"/>
      <c r="C717" s="126" t="s">
        <v>1751</v>
      </c>
      <c r="D717" s="126" t="s">
        <v>120</v>
      </c>
      <c r="E717" s="127" t="s">
        <v>1752</v>
      </c>
      <c r="F717" s="128" t="s">
        <v>1753</v>
      </c>
      <c r="G717" s="129" t="s">
        <v>123</v>
      </c>
      <c r="H717" s="130">
        <v>12</v>
      </c>
      <c r="I717" s="131"/>
      <c r="J717" s="131">
        <f>ROUND(I717*H717,2)</f>
        <v>0</v>
      </c>
      <c r="K717" s="132"/>
      <c r="L717" s="133"/>
      <c r="M717" s="134" t="s">
        <v>1</v>
      </c>
      <c r="N717" s="135" t="s">
        <v>35</v>
      </c>
      <c r="O717" s="136">
        <v>0</v>
      </c>
      <c r="P717" s="136">
        <f>O717*H717</f>
        <v>0</v>
      </c>
      <c r="Q717" s="136">
        <v>0</v>
      </c>
      <c r="R717" s="136">
        <f>Q717*H717</f>
        <v>0</v>
      </c>
      <c r="S717" s="136">
        <v>0</v>
      </c>
      <c r="T717" s="137">
        <f>S717*H717</f>
        <v>0</v>
      </c>
      <c r="AR717" s="138" t="s">
        <v>614</v>
      </c>
      <c r="AT717" s="138" t="s">
        <v>120</v>
      </c>
      <c r="AU717" s="138" t="s">
        <v>77</v>
      </c>
      <c r="AY717" s="13" t="s">
        <v>119</v>
      </c>
      <c r="BE717" s="139">
        <f>IF(N717="základná",J717,0)</f>
        <v>0</v>
      </c>
      <c r="BF717" s="139">
        <f>IF(N717="znížená",J717,0)</f>
        <v>0</v>
      </c>
      <c r="BG717" s="139">
        <f>IF(N717="zákl. prenesená",J717,0)</f>
        <v>0</v>
      </c>
      <c r="BH717" s="139">
        <f>IF(N717="zníž. prenesená",J717,0)</f>
        <v>0</v>
      </c>
      <c r="BI717" s="139">
        <f>IF(N717="nulová",J717,0)</f>
        <v>0</v>
      </c>
      <c r="BJ717" s="13" t="s">
        <v>125</v>
      </c>
      <c r="BK717" s="139">
        <f>ROUND(I717*H717,2)</f>
        <v>0</v>
      </c>
      <c r="BL717" s="13" t="s">
        <v>427</v>
      </c>
      <c r="BM717" s="138" t="s">
        <v>1754</v>
      </c>
    </row>
    <row r="718" spans="2:65" s="1" customFormat="1" ht="68.25">
      <c r="B718" s="25"/>
      <c r="D718" s="140" t="s">
        <v>128</v>
      </c>
      <c r="F718" s="141" t="s">
        <v>1755</v>
      </c>
      <c r="L718" s="25"/>
      <c r="M718" s="142"/>
      <c r="T718" s="52"/>
      <c r="AT718" s="13" t="s">
        <v>128</v>
      </c>
      <c r="AU718" s="13" t="s">
        <v>77</v>
      </c>
    </row>
    <row r="719" spans="2:65" s="1" customFormat="1" ht="21.75" customHeight="1">
      <c r="B719" s="125"/>
      <c r="C719" s="126" t="s">
        <v>1756</v>
      </c>
      <c r="D719" s="126" t="s">
        <v>120</v>
      </c>
      <c r="E719" s="127" t="s">
        <v>1757</v>
      </c>
      <c r="F719" s="128" t="s">
        <v>1758</v>
      </c>
      <c r="G719" s="129" t="s">
        <v>123</v>
      </c>
      <c r="H719" s="130">
        <v>14</v>
      </c>
      <c r="I719" s="131"/>
      <c r="J719" s="131">
        <f>ROUND(I719*H719,2)</f>
        <v>0</v>
      </c>
      <c r="K719" s="132"/>
      <c r="L719" s="133"/>
      <c r="M719" s="134" t="s">
        <v>1</v>
      </c>
      <c r="N719" s="135" t="s">
        <v>35</v>
      </c>
      <c r="O719" s="136">
        <v>0</v>
      </c>
      <c r="P719" s="136">
        <f>O719*H719</f>
        <v>0</v>
      </c>
      <c r="Q719" s="136">
        <v>0</v>
      </c>
      <c r="R719" s="136">
        <f>Q719*H719</f>
        <v>0</v>
      </c>
      <c r="S719" s="136">
        <v>0</v>
      </c>
      <c r="T719" s="137">
        <f>S719*H719</f>
        <v>0</v>
      </c>
      <c r="AR719" s="138" t="s">
        <v>614</v>
      </c>
      <c r="AT719" s="138" t="s">
        <v>120</v>
      </c>
      <c r="AU719" s="138" t="s">
        <v>77</v>
      </c>
      <c r="AY719" s="13" t="s">
        <v>119</v>
      </c>
      <c r="BE719" s="139">
        <f>IF(N719="základná",J719,0)</f>
        <v>0</v>
      </c>
      <c r="BF719" s="139">
        <f>IF(N719="znížená",J719,0)</f>
        <v>0</v>
      </c>
      <c r="BG719" s="139">
        <f>IF(N719="zákl. prenesená",J719,0)</f>
        <v>0</v>
      </c>
      <c r="BH719" s="139">
        <f>IF(N719="zníž. prenesená",J719,0)</f>
        <v>0</v>
      </c>
      <c r="BI719" s="139">
        <f>IF(N719="nulová",J719,0)</f>
        <v>0</v>
      </c>
      <c r="BJ719" s="13" t="s">
        <v>125</v>
      </c>
      <c r="BK719" s="139">
        <f>ROUND(I719*H719,2)</f>
        <v>0</v>
      </c>
      <c r="BL719" s="13" t="s">
        <v>427</v>
      </c>
      <c r="BM719" s="138" t="s">
        <v>1759</v>
      </c>
    </row>
    <row r="720" spans="2:65" s="1" customFormat="1" ht="29.25">
      <c r="B720" s="25"/>
      <c r="D720" s="140" t="s">
        <v>128</v>
      </c>
      <c r="F720" s="141" t="s">
        <v>1760</v>
      </c>
      <c r="L720" s="25"/>
      <c r="M720" s="142"/>
      <c r="T720" s="52"/>
      <c r="AT720" s="13" t="s">
        <v>128</v>
      </c>
      <c r="AU720" s="13" t="s">
        <v>77</v>
      </c>
    </row>
    <row r="721" spans="2:65" s="1" customFormat="1" ht="24.2" customHeight="1">
      <c r="B721" s="125"/>
      <c r="C721" s="126" t="s">
        <v>1761</v>
      </c>
      <c r="D721" s="126" t="s">
        <v>120</v>
      </c>
      <c r="E721" s="127" t="s">
        <v>1762</v>
      </c>
      <c r="F721" s="128" t="s">
        <v>1763</v>
      </c>
      <c r="G721" s="129" t="s">
        <v>123</v>
      </c>
      <c r="H721" s="130">
        <v>4</v>
      </c>
      <c r="I721" s="131"/>
      <c r="J721" s="131">
        <f>ROUND(I721*H721,2)</f>
        <v>0</v>
      </c>
      <c r="K721" s="132"/>
      <c r="L721" s="133"/>
      <c r="M721" s="134" t="s">
        <v>1</v>
      </c>
      <c r="N721" s="135" t="s">
        <v>35</v>
      </c>
      <c r="O721" s="136">
        <v>0</v>
      </c>
      <c r="P721" s="136">
        <f>O721*H721</f>
        <v>0</v>
      </c>
      <c r="Q721" s="136">
        <v>0</v>
      </c>
      <c r="R721" s="136">
        <f>Q721*H721</f>
        <v>0</v>
      </c>
      <c r="S721" s="136">
        <v>0</v>
      </c>
      <c r="T721" s="137">
        <f>S721*H721</f>
        <v>0</v>
      </c>
      <c r="AR721" s="138" t="s">
        <v>614</v>
      </c>
      <c r="AT721" s="138" t="s">
        <v>120</v>
      </c>
      <c r="AU721" s="138" t="s">
        <v>77</v>
      </c>
      <c r="AY721" s="13" t="s">
        <v>119</v>
      </c>
      <c r="BE721" s="139">
        <f>IF(N721="základná",J721,0)</f>
        <v>0</v>
      </c>
      <c r="BF721" s="139">
        <f>IF(N721="znížená",J721,0)</f>
        <v>0</v>
      </c>
      <c r="BG721" s="139">
        <f>IF(N721="zákl. prenesená",J721,0)</f>
        <v>0</v>
      </c>
      <c r="BH721" s="139">
        <f>IF(N721="zníž. prenesená",J721,0)</f>
        <v>0</v>
      </c>
      <c r="BI721" s="139">
        <f>IF(N721="nulová",J721,0)</f>
        <v>0</v>
      </c>
      <c r="BJ721" s="13" t="s">
        <v>125</v>
      </c>
      <c r="BK721" s="139">
        <f>ROUND(I721*H721,2)</f>
        <v>0</v>
      </c>
      <c r="BL721" s="13" t="s">
        <v>427</v>
      </c>
      <c r="BM721" s="138" t="s">
        <v>1764</v>
      </c>
    </row>
    <row r="722" spans="2:65" s="1" customFormat="1" ht="29.25">
      <c r="B722" s="25"/>
      <c r="D722" s="140" t="s">
        <v>128</v>
      </c>
      <c r="F722" s="141" t="s">
        <v>1765</v>
      </c>
      <c r="L722" s="25"/>
      <c r="M722" s="142"/>
      <c r="T722" s="52"/>
      <c r="AT722" s="13" t="s">
        <v>128</v>
      </c>
      <c r="AU722" s="13" t="s">
        <v>77</v>
      </c>
    </row>
    <row r="723" spans="2:65" s="1" customFormat="1" ht="24.2" customHeight="1">
      <c r="B723" s="125"/>
      <c r="C723" s="126" t="s">
        <v>1766</v>
      </c>
      <c r="D723" s="126" t="s">
        <v>120</v>
      </c>
      <c r="E723" s="127" t="s">
        <v>1767</v>
      </c>
      <c r="F723" s="128" t="s">
        <v>1768</v>
      </c>
      <c r="G723" s="129" t="s">
        <v>123</v>
      </c>
      <c r="H723" s="130">
        <v>2</v>
      </c>
      <c r="I723" s="131"/>
      <c r="J723" s="131">
        <f>ROUND(I723*H723,2)</f>
        <v>0</v>
      </c>
      <c r="K723" s="132"/>
      <c r="L723" s="133"/>
      <c r="M723" s="134" t="s">
        <v>1</v>
      </c>
      <c r="N723" s="135" t="s">
        <v>35</v>
      </c>
      <c r="O723" s="136">
        <v>0</v>
      </c>
      <c r="P723" s="136">
        <f>O723*H723</f>
        <v>0</v>
      </c>
      <c r="Q723" s="136">
        <v>0</v>
      </c>
      <c r="R723" s="136">
        <f>Q723*H723</f>
        <v>0</v>
      </c>
      <c r="S723" s="136">
        <v>0</v>
      </c>
      <c r="T723" s="137">
        <f>S723*H723</f>
        <v>0</v>
      </c>
      <c r="AR723" s="138" t="s">
        <v>614</v>
      </c>
      <c r="AT723" s="138" t="s">
        <v>120</v>
      </c>
      <c r="AU723" s="138" t="s">
        <v>77</v>
      </c>
      <c r="AY723" s="13" t="s">
        <v>119</v>
      </c>
      <c r="BE723" s="139">
        <f>IF(N723="základná",J723,0)</f>
        <v>0</v>
      </c>
      <c r="BF723" s="139">
        <f>IF(N723="znížená",J723,0)</f>
        <v>0</v>
      </c>
      <c r="BG723" s="139">
        <f>IF(N723="zákl. prenesená",J723,0)</f>
        <v>0</v>
      </c>
      <c r="BH723" s="139">
        <f>IF(N723="zníž. prenesená",J723,0)</f>
        <v>0</v>
      </c>
      <c r="BI723" s="139">
        <f>IF(N723="nulová",J723,0)</f>
        <v>0</v>
      </c>
      <c r="BJ723" s="13" t="s">
        <v>125</v>
      </c>
      <c r="BK723" s="139">
        <f>ROUND(I723*H723,2)</f>
        <v>0</v>
      </c>
      <c r="BL723" s="13" t="s">
        <v>427</v>
      </c>
      <c r="BM723" s="138" t="s">
        <v>1769</v>
      </c>
    </row>
    <row r="724" spans="2:65" s="1" customFormat="1" ht="29.25">
      <c r="B724" s="25"/>
      <c r="D724" s="140" t="s">
        <v>128</v>
      </c>
      <c r="F724" s="141" t="s">
        <v>1765</v>
      </c>
      <c r="L724" s="25"/>
      <c r="M724" s="142"/>
      <c r="T724" s="52"/>
      <c r="AT724" s="13" t="s">
        <v>128</v>
      </c>
      <c r="AU724" s="13" t="s">
        <v>77</v>
      </c>
    </row>
    <row r="725" spans="2:65" s="1" customFormat="1" ht="24.2" customHeight="1">
      <c r="B725" s="125"/>
      <c r="C725" s="126" t="s">
        <v>1770</v>
      </c>
      <c r="D725" s="126" t="s">
        <v>120</v>
      </c>
      <c r="E725" s="127" t="s">
        <v>1771</v>
      </c>
      <c r="F725" s="128" t="s">
        <v>1772</v>
      </c>
      <c r="G725" s="129" t="s">
        <v>123</v>
      </c>
      <c r="H725" s="130">
        <v>6</v>
      </c>
      <c r="I725" s="131"/>
      <c r="J725" s="131">
        <f>ROUND(I725*H725,2)</f>
        <v>0</v>
      </c>
      <c r="K725" s="132"/>
      <c r="L725" s="133"/>
      <c r="M725" s="134" t="s">
        <v>1</v>
      </c>
      <c r="N725" s="135" t="s">
        <v>35</v>
      </c>
      <c r="O725" s="136">
        <v>0</v>
      </c>
      <c r="P725" s="136">
        <f>O725*H725</f>
        <v>0</v>
      </c>
      <c r="Q725" s="136">
        <v>0</v>
      </c>
      <c r="R725" s="136">
        <f>Q725*H725</f>
        <v>0</v>
      </c>
      <c r="S725" s="136">
        <v>0</v>
      </c>
      <c r="T725" s="137">
        <f>S725*H725</f>
        <v>0</v>
      </c>
      <c r="AR725" s="138" t="s">
        <v>124</v>
      </c>
      <c r="AT725" s="138" t="s">
        <v>120</v>
      </c>
      <c r="AU725" s="138" t="s">
        <v>77</v>
      </c>
      <c r="AY725" s="13" t="s">
        <v>119</v>
      </c>
      <c r="BE725" s="139">
        <f>IF(N725="základná",J725,0)</f>
        <v>0</v>
      </c>
      <c r="BF725" s="139">
        <f>IF(N725="znížená",J725,0)</f>
        <v>0</v>
      </c>
      <c r="BG725" s="139">
        <f>IF(N725="zákl. prenesená",J725,0)</f>
        <v>0</v>
      </c>
      <c r="BH725" s="139">
        <f>IF(N725="zníž. prenesená",J725,0)</f>
        <v>0</v>
      </c>
      <c r="BI725" s="139">
        <f>IF(N725="nulová",J725,0)</f>
        <v>0</v>
      </c>
      <c r="BJ725" s="13" t="s">
        <v>125</v>
      </c>
      <c r="BK725" s="139">
        <f>ROUND(I725*H725,2)</f>
        <v>0</v>
      </c>
      <c r="BL725" s="13" t="s">
        <v>126</v>
      </c>
      <c r="BM725" s="138" t="s">
        <v>1773</v>
      </c>
    </row>
    <row r="726" spans="2:65" s="1" customFormat="1" ht="39">
      <c r="B726" s="25"/>
      <c r="D726" s="140" t="s">
        <v>128</v>
      </c>
      <c r="F726" s="141" t="s">
        <v>1774</v>
      </c>
      <c r="L726" s="25"/>
      <c r="M726" s="142"/>
      <c r="T726" s="52"/>
      <c r="AT726" s="13" t="s">
        <v>128</v>
      </c>
      <c r="AU726" s="13" t="s">
        <v>77</v>
      </c>
    </row>
    <row r="727" spans="2:65" s="1" customFormat="1" ht="24.2" customHeight="1">
      <c r="B727" s="125"/>
      <c r="C727" s="126" t="s">
        <v>1775</v>
      </c>
      <c r="D727" s="126" t="s">
        <v>120</v>
      </c>
      <c r="E727" s="127" t="s">
        <v>1776</v>
      </c>
      <c r="F727" s="128" t="s">
        <v>1777</v>
      </c>
      <c r="G727" s="129" t="s">
        <v>123</v>
      </c>
      <c r="H727" s="130">
        <v>170</v>
      </c>
      <c r="I727" s="131"/>
      <c r="J727" s="131">
        <f>ROUND(I727*H727,2)</f>
        <v>0</v>
      </c>
      <c r="K727" s="132"/>
      <c r="L727" s="133"/>
      <c r="M727" s="134" t="s">
        <v>1</v>
      </c>
      <c r="N727" s="135" t="s">
        <v>35</v>
      </c>
      <c r="O727" s="136">
        <v>0</v>
      </c>
      <c r="P727" s="136">
        <f>O727*H727</f>
        <v>0</v>
      </c>
      <c r="Q727" s="136">
        <v>0</v>
      </c>
      <c r="R727" s="136">
        <f>Q727*H727</f>
        <v>0</v>
      </c>
      <c r="S727" s="136">
        <v>0</v>
      </c>
      <c r="T727" s="137">
        <f>S727*H727</f>
        <v>0</v>
      </c>
      <c r="AR727" s="138" t="s">
        <v>614</v>
      </c>
      <c r="AT727" s="138" t="s">
        <v>120</v>
      </c>
      <c r="AU727" s="138" t="s">
        <v>77</v>
      </c>
      <c r="AY727" s="13" t="s">
        <v>119</v>
      </c>
      <c r="BE727" s="139">
        <f>IF(N727="základná",J727,0)</f>
        <v>0</v>
      </c>
      <c r="BF727" s="139">
        <f>IF(N727="znížená",J727,0)</f>
        <v>0</v>
      </c>
      <c r="BG727" s="139">
        <f>IF(N727="zákl. prenesená",J727,0)</f>
        <v>0</v>
      </c>
      <c r="BH727" s="139">
        <f>IF(N727="zníž. prenesená",J727,0)</f>
        <v>0</v>
      </c>
      <c r="BI727" s="139">
        <f>IF(N727="nulová",J727,0)</f>
        <v>0</v>
      </c>
      <c r="BJ727" s="13" t="s">
        <v>125</v>
      </c>
      <c r="BK727" s="139">
        <f>ROUND(I727*H727,2)</f>
        <v>0</v>
      </c>
      <c r="BL727" s="13" t="s">
        <v>427</v>
      </c>
      <c r="BM727" s="138" t="s">
        <v>1778</v>
      </c>
    </row>
    <row r="728" spans="2:65" s="1" customFormat="1" ht="68.25">
      <c r="B728" s="25"/>
      <c r="D728" s="140" t="s">
        <v>128</v>
      </c>
      <c r="F728" s="141" t="s">
        <v>1779</v>
      </c>
      <c r="L728" s="25"/>
      <c r="M728" s="142"/>
      <c r="T728" s="52"/>
      <c r="AT728" s="13" t="s">
        <v>128</v>
      </c>
      <c r="AU728" s="13" t="s">
        <v>77</v>
      </c>
    </row>
    <row r="729" spans="2:65" s="1" customFormat="1" ht="24.2" customHeight="1">
      <c r="B729" s="125"/>
      <c r="C729" s="126" t="s">
        <v>1780</v>
      </c>
      <c r="D729" s="126" t="s">
        <v>120</v>
      </c>
      <c r="E729" s="127" t="s">
        <v>1781</v>
      </c>
      <c r="F729" s="128" t="s">
        <v>1782</v>
      </c>
      <c r="G729" s="129" t="s">
        <v>123</v>
      </c>
      <c r="H729" s="130">
        <v>36</v>
      </c>
      <c r="I729" s="131"/>
      <c r="J729" s="131">
        <f>ROUND(I729*H729,2)</f>
        <v>0</v>
      </c>
      <c r="K729" s="132"/>
      <c r="L729" s="133"/>
      <c r="M729" s="134" t="s">
        <v>1</v>
      </c>
      <c r="N729" s="135" t="s">
        <v>35</v>
      </c>
      <c r="O729" s="136">
        <v>0</v>
      </c>
      <c r="P729" s="136">
        <f>O729*H729</f>
        <v>0</v>
      </c>
      <c r="Q729" s="136">
        <v>0.32</v>
      </c>
      <c r="R729" s="136">
        <f>Q729*H729</f>
        <v>11.52</v>
      </c>
      <c r="S729" s="136">
        <v>0</v>
      </c>
      <c r="T729" s="137">
        <f>S729*H729</f>
        <v>0</v>
      </c>
      <c r="AR729" s="138" t="s">
        <v>614</v>
      </c>
      <c r="AT729" s="138" t="s">
        <v>120</v>
      </c>
      <c r="AU729" s="138" t="s">
        <v>77</v>
      </c>
      <c r="AY729" s="13" t="s">
        <v>119</v>
      </c>
      <c r="BE729" s="139">
        <f>IF(N729="základná",J729,0)</f>
        <v>0</v>
      </c>
      <c r="BF729" s="139">
        <f>IF(N729="znížená",J729,0)</f>
        <v>0</v>
      </c>
      <c r="BG729" s="139">
        <f>IF(N729="zákl. prenesená",J729,0)</f>
        <v>0</v>
      </c>
      <c r="BH729" s="139">
        <f>IF(N729="zníž. prenesená",J729,0)</f>
        <v>0</v>
      </c>
      <c r="BI729" s="139">
        <f>IF(N729="nulová",J729,0)</f>
        <v>0</v>
      </c>
      <c r="BJ729" s="13" t="s">
        <v>125</v>
      </c>
      <c r="BK729" s="139">
        <f>ROUND(I729*H729,2)</f>
        <v>0</v>
      </c>
      <c r="BL729" s="13" t="s">
        <v>427</v>
      </c>
      <c r="BM729" s="138" t="s">
        <v>1783</v>
      </c>
    </row>
    <row r="730" spans="2:65" s="1" customFormat="1" ht="24.2" customHeight="1">
      <c r="B730" s="125"/>
      <c r="C730" s="126" t="s">
        <v>1784</v>
      </c>
      <c r="D730" s="126" t="s">
        <v>120</v>
      </c>
      <c r="E730" s="127" t="s">
        <v>1785</v>
      </c>
      <c r="F730" s="128" t="s">
        <v>1786</v>
      </c>
      <c r="G730" s="129" t="s">
        <v>123</v>
      </c>
      <c r="H730" s="130">
        <v>18</v>
      </c>
      <c r="I730" s="131"/>
      <c r="J730" s="131">
        <f>ROUND(I730*H730,2)</f>
        <v>0</v>
      </c>
      <c r="K730" s="132"/>
      <c r="L730" s="133"/>
      <c r="M730" s="134" t="s">
        <v>1</v>
      </c>
      <c r="N730" s="135" t="s">
        <v>35</v>
      </c>
      <c r="O730" s="136">
        <v>0</v>
      </c>
      <c r="P730" s="136">
        <f>O730*H730</f>
        <v>0</v>
      </c>
      <c r="Q730" s="136">
        <v>0</v>
      </c>
      <c r="R730" s="136">
        <f>Q730*H730</f>
        <v>0</v>
      </c>
      <c r="S730" s="136">
        <v>0</v>
      </c>
      <c r="T730" s="137">
        <f>S730*H730</f>
        <v>0</v>
      </c>
      <c r="AR730" s="138" t="s">
        <v>614</v>
      </c>
      <c r="AT730" s="138" t="s">
        <v>120</v>
      </c>
      <c r="AU730" s="138" t="s">
        <v>77</v>
      </c>
      <c r="AY730" s="13" t="s">
        <v>119</v>
      </c>
      <c r="BE730" s="139">
        <f>IF(N730="základná",J730,0)</f>
        <v>0</v>
      </c>
      <c r="BF730" s="139">
        <f>IF(N730="znížená",J730,0)</f>
        <v>0</v>
      </c>
      <c r="BG730" s="139">
        <f>IF(N730="zákl. prenesená",J730,0)</f>
        <v>0</v>
      </c>
      <c r="BH730" s="139">
        <f>IF(N730="zníž. prenesená",J730,0)</f>
        <v>0</v>
      </c>
      <c r="BI730" s="139">
        <f>IF(N730="nulová",J730,0)</f>
        <v>0</v>
      </c>
      <c r="BJ730" s="13" t="s">
        <v>125</v>
      </c>
      <c r="BK730" s="139">
        <f>ROUND(I730*H730,2)</f>
        <v>0</v>
      </c>
      <c r="BL730" s="13" t="s">
        <v>427</v>
      </c>
      <c r="BM730" s="138" t="s">
        <v>1787</v>
      </c>
    </row>
    <row r="731" spans="2:65" s="1" customFormat="1" ht="16.5" customHeight="1">
      <c r="B731" s="125"/>
      <c r="C731" s="126" t="s">
        <v>1788</v>
      </c>
      <c r="D731" s="126" t="s">
        <v>120</v>
      </c>
      <c r="E731" s="127" t="s">
        <v>1789</v>
      </c>
      <c r="F731" s="128" t="s">
        <v>1790</v>
      </c>
      <c r="G731" s="129" t="s">
        <v>123</v>
      </c>
      <c r="H731" s="130">
        <v>18</v>
      </c>
      <c r="I731" s="131"/>
      <c r="J731" s="131">
        <f>ROUND(I731*H731,2)</f>
        <v>0</v>
      </c>
      <c r="K731" s="132"/>
      <c r="L731" s="133"/>
      <c r="M731" s="134" t="s">
        <v>1</v>
      </c>
      <c r="N731" s="135" t="s">
        <v>35</v>
      </c>
      <c r="O731" s="136">
        <v>0</v>
      </c>
      <c r="P731" s="136">
        <f>O731*H731</f>
        <v>0</v>
      </c>
      <c r="Q731" s="136">
        <v>0</v>
      </c>
      <c r="R731" s="136">
        <f>Q731*H731</f>
        <v>0</v>
      </c>
      <c r="S731" s="136">
        <v>0</v>
      </c>
      <c r="T731" s="137">
        <f>S731*H731</f>
        <v>0</v>
      </c>
      <c r="AR731" s="138" t="s">
        <v>614</v>
      </c>
      <c r="AT731" s="138" t="s">
        <v>120</v>
      </c>
      <c r="AU731" s="138" t="s">
        <v>77</v>
      </c>
      <c r="AY731" s="13" t="s">
        <v>119</v>
      </c>
      <c r="BE731" s="139">
        <f>IF(N731="základná",J731,0)</f>
        <v>0</v>
      </c>
      <c r="BF731" s="139">
        <f>IF(N731="znížená",J731,0)</f>
        <v>0</v>
      </c>
      <c r="BG731" s="139">
        <f>IF(N731="zákl. prenesená",J731,0)</f>
        <v>0</v>
      </c>
      <c r="BH731" s="139">
        <f>IF(N731="zníž. prenesená",J731,0)</f>
        <v>0</v>
      </c>
      <c r="BI731" s="139">
        <f>IF(N731="nulová",J731,0)</f>
        <v>0</v>
      </c>
      <c r="BJ731" s="13" t="s">
        <v>125</v>
      </c>
      <c r="BK731" s="139">
        <f>ROUND(I731*H731,2)</f>
        <v>0</v>
      </c>
      <c r="BL731" s="13" t="s">
        <v>427</v>
      </c>
      <c r="BM731" s="138" t="s">
        <v>1791</v>
      </c>
    </row>
    <row r="732" spans="2:65" s="1" customFormat="1" ht="48.75">
      <c r="B732" s="25"/>
      <c r="D732" s="140" t="s">
        <v>128</v>
      </c>
      <c r="F732" s="141" t="s">
        <v>1792</v>
      </c>
      <c r="L732" s="25"/>
      <c r="M732" s="142"/>
      <c r="T732" s="52"/>
      <c r="AT732" s="13" t="s">
        <v>128</v>
      </c>
      <c r="AU732" s="13" t="s">
        <v>77</v>
      </c>
    </row>
    <row r="733" spans="2:65" s="1" customFormat="1" ht="24.2" customHeight="1">
      <c r="B733" s="125"/>
      <c r="C733" s="126" t="s">
        <v>1793</v>
      </c>
      <c r="D733" s="126" t="s">
        <v>120</v>
      </c>
      <c r="E733" s="127" t="s">
        <v>1794</v>
      </c>
      <c r="F733" s="128" t="s">
        <v>1795</v>
      </c>
      <c r="G733" s="129" t="s">
        <v>1796</v>
      </c>
      <c r="H733" s="130">
        <v>150</v>
      </c>
      <c r="I733" s="131"/>
      <c r="J733" s="131">
        <f>ROUND(I733*H733,2)</f>
        <v>0</v>
      </c>
      <c r="K733" s="132"/>
      <c r="L733" s="133"/>
      <c r="M733" s="134" t="s">
        <v>1</v>
      </c>
      <c r="N733" s="135" t="s">
        <v>35</v>
      </c>
      <c r="O733" s="136">
        <v>0</v>
      </c>
      <c r="P733" s="136">
        <f>O733*H733</f>
        <v>0</v>
      </c>
      <c r="Q733" s="136">
        <v>0</v>
      </c>
      <c r="R733" s="136">
        <f>Q733*H733</f>
        <v>0</v>
      </c>
      <c r="S733" s="136">
        <v>0</v>
      </c>
      <c r="T733" s="137">
        <f>S733*H733</f>
        <v>0</v>
      </c>
      <c r="AR733" s="138" t="s">
        <v>614</v>
      </c>
      <c r="AT733" s="138" t="s">
        <v>120</v>
      </c>
      <c r="AU733" s="138" t="s">
        <v>77</v>
      </c>
      <c r="AY733" s="13" t="s">
        <v>119</v>
      </c>
      <c r="BE733" s="139">
        <f>IF(N733="základná",J733,0)</f>
        <v>0</v>
      </c>
      <c r="BF733" s="139">
        <f>IF(N733="znížená",J733,0)</f>
        <v>0</v>
      </c>
      <c r="BG733" s="139">
        <f>IF(N733="zákl. prenesená",J733,0)</f>
        <v>0</v>
      </c>
      <c r="BH733" s="139">
        <f>IF(N733="zníž. prenesená",J733,0)</f>
        <v>0</v>
      </c>
      <c r="BI733" s="139">
        <f>IF(N733="nulová",J733,0)</f>
        <v>0</v>
      </c>
      <c r="BJ733" s="13" t="s">
        <v>125</v>
      </c>
      <c r="BK733" s="139">
        <f>ROUND(I733*H733,2)</f>
        <v>0</v>
      </c>
      <c r="BL733" s="13" t="s">
        <v>427</v>
      </c>
      <c r="BM733" s="138" t="s">
        <v>1797</v>
      </c>
    </row>
    <row r="734" spans="2:65" s="1" customFormat="1" ht="87.75">
      <c r="B734" s="25"/>
      <c r="D734" s="140" t="s">
        <v>128</v>
      </c>
      <c r="F734" s="141" t="s">
        <v>1798</v>
      </c>
      <c r="L734" s="25"/>
      <c r="M734" s="142"/>
      <c r="T734" s="52"/>
      <c r="AT734" s="13" t="s">
        <v>128</v>
      </c>
      <c r="AU734" s="13" t="s">
        <v>77</v>
      </c>
    </row>
    <row r="735" spans="2:65" s="1" customFormat="1" ht="24.2" customHeight="1">
      <c r="B735" s="125"/>
      <c r="C735" s="126" t="s">
        <v>1799</v>
      </c>
      <c r="D735" s="126" t="s">
        <v>120</v>
      </c>
      <c r="E735" s="127" t="s">
        <v>1800</v>
      </c>
      <c r="F735" s="128" t="s">
        <v>1801</v>
      </c>
      <c r="G735" s="129" t="s">
        <v>1796</v>
      </c>
      <c r="H735" s="130">
        <v>60</v>
      </c>
      <c r="I735" s="131"/>
      <c r="J735" s="131">
        <f>ROUND(I735*H735,2)</f>
        <v>0</v>
      </c>
      <c r="K735" s="132"/>
      <c r="L735" s="133"/>
      <c r="M735" s="134" t="s">
        <v>1</v>
      </c>
      <c r="N735" s="135" t="s">
        <v>35</v>
      </c>
      <c r="O735" s="136">
        <v>0</v>
      </c>
      <c r="P735" s="136">
        <f>O735*H735</f>
        <v>0</v>
      </c>
      <c r="Q735" s="136">
        <v>0</v>
      </c>
      <c r="R735" s="136">
        <f>Q735*H735</f>
        <v>0</v>
      </c>
      <c r="S735" s="136">
        <v>0</v>
      </c>
      <c r="T735" s="137">
        <f>S735*H735</f>
        <v>0</v>
      </c>
      <c r="AR735" s="138" t="s">
        <v>614</v>
      </c>
      <c r="AT735" s="138" t="s">
        <v>120</v>
      </c>
      <c r="AU735" s="138" t="s">
        <v>77</v>
      </c>
      <c r="AY735" s="13" t="s">
        <v>119</v>
      </c>
      <c r="BE735" s="139">
        <f>IF(N735="základná",J735,0)</f>
        <v>0</v>
      </c>
      <c r="BF735" s="139">
        <f>IF(N735="znížená",J735,0)</f>
        <v>0</v>
      </c>
      <c r="BG735" s="139">
        <f>IF(N735="zákl. prenesená",J735,0)</f>
        <v>0</v>
      </c>
      <c r="BH735" s="139">
        <f>IF(N735="zníž. prenesená",J735,0)</f>
        <v>0</v>
      </c>
      <c r="BI735" s="139">
        <f>IF(N735="nulová",J735,0)</f>
        <v>0</v>
      </c>
      <c r="BJ735" s="13" t="s">
        <v>125</v>
      </c>
      <c r="BK735" s="139">
        <f>ROUND(I735*H735,2)</f>
        <v>0</v>
      </c>
      <c r="BL735" s="13" t="s">
        <v>427</v>
      </c>
      <c r="BM735" s="138" t="s">
        <v>1802</v>
      </c>
    </row>
    <row r="736" spans="2:65" s="1" customFormat="1" ht="58.5">
      <c r="B736" s="25"/>
      <c r="D736" s="140" t="s">
        <v>128</v>
      </c>
      <c r="F736" s="141" t="s">
        <v>1803</v>
      </c>
      <c r="L736" s="25"/>
      <c r="M736" s="142"/>
      <c r="T736" s="52"/>
      <c r="AT736" s="13" t="s">
        <v>128</v>
      </c>
      <c r="AU736" s="13" t="s">
        <v>77</v>
      </c>
    </row>
    <row r="737" spans="2:65" s="11" customFormat="1" ht="22.9" customHeight="1">
      <c r="B737" s="116"/>
      <c r="D737" s="117" t="s">
        <v>68</v>
      </c>
      <c r="E737" s="143" t="s">
        <v>1804</v>
      </c>
      <c r="F737" s="143" t="s">
        <v>1805</v>
      </c>
      <c r="J737" s="144">
        <f>BK737</f>
        <v>0</v>
      </c>
      <c r="L737" s="116"/>
      <c r="M737" s="120"/>
      <c r="P737" s="121">
        <f>SUM(P738:P750)</f>
        <v>397.58099999999996</v>
      </c>
      <c r="R737" s="121">
        <f>SUM(R738:R750)</f>
        <v>0</v>
      </c>
      <c r="T737" s="122">
        <f>SUM(T738:T750)</f>
        <v>0</v>
      </c>
      <c r="AR737" s="117" t="s">
        <v>134</v>
      </c>
      <c r="AT737" s="123" t="s">
        <v>68</v>
      </c>
      <c r="AU737" s="123" t="s">
        <v>77</v>
      </c>
      <c r="AY737" s="117" t="s">
        <v>119</v>
      </c>
      <c r="BK737" s="124">
        <f>SUM(BK738:BK750)</f>
        <v>0</v>
      </c>
    </row>
    <row r="738" spans="2:65" s="1" customFormat="1" ht="16.5" customHeight="1">
      <c r="B738" s="125"/>
      <c r="C738" s="145" t="s">
        <v>1806</v>
      </c>
      <c r="D738" s="145" t="s">
        <v>795</v>
      </c>
      <c r="E738" s="146" t="s">
        <v>1807</v>
      </c>
      <c r="F738" s="147" t="s">
        <v>1808</v>
      </c>
      <c r="G738" s="148" t="s">
        <v>123</v>
      </c>
      <c r="H738" s="149">
        <v>18</v>
      </c>
      <c r="I738" s="150"/>
      <c r="J738" s="150">
        <f t="shared" ref="J738:J750" si="80">ROUND(I738*H738,2)</f>
        <v>0</v>
      </c>
      <c r="K738" s="151"/>
      <c r="L738" s="25"/>
      <c r="M738" s="152" t="s">
        <v>1</v>
      </c>
      <c r="N738" s="153" t="s">
        <v>35</v>
      </c>
      <c r="O738" s="136">
        <v>5.1999999999999998E-2</v>
      </c>
      <c r="P738" s="136">
        <f t="shared" ref="P738:P750" si="81">O738*H738</f>
        <v>0.93599999999999994</v>
      </c>
      <c r="Q738" s="136">
        <v>0</v>
      </c>
      <c r="R738" s="136">
        <f t="shared" ref="R738:R750" si="82">Q738*H738</f>
        <v>0</v>
      </c>
      <c r="S738" s="136">
        <v>0</v>
      </c>
      <c r="T738" s="137">
        <f t="shared" ref="T738:T750" si="83">S738*H738</f>
        <v>0</v>
      </c>
      <c r="AR738" s="138" t="s">
        <v>427</v>
      </c>
      <c r="AT738" s="138" t="s">
        <v>795</v>
      </c>
      <c r="AU738" s="138" t="s">
        <v>125</v>
      </c>
      <c r="AY738" s="13" t="s">
        <v>119</v>
      </c>
      <c r="BE738" s="139">
        <f t="shared" ref="BE738:BE750" si="84">IF(N738="základná",J738,0)</f>
        <v>0</v>
      </c>
      <c r="BF738" s="139">
        <f t="shared" ref="BF738:BF750" si="85">IF(N738="znížená",J738,0)</f>
        <v>0</v>
      </c>
      <c r="BG738" s="139">
        <f t="shared" ref="BG738:BG750" si="86">IF(N738="zákl. prenesená",J738,0)</f>
        <v>0</v>
      </c>
      <c r="BH738" s="139">
        <f t="shared" ref="BH738:BH750" si="87">IF(N738="zníž. prenesená",J738,0)</f>
        <v>0</v>
      </c>
      <c r="BI738" s="139">
        <f t="shared" ref="BI738:BI750" si="88">IF(N738="nulová",J738,0)</f>
        <v>0</v>
      </c>
      <c r="BJ738" s="13" t="s">
        <v>125</v>
      </c>
      <c r="BK738" s="139">
        <f t="shared" ref="BK738:BK750" si="89">ROUND(I738*H738,2)</f>
        <v>0</v>
      </c>
      <c r="BL738" s="13" t="s">
        <v>427</v>
      </c>
      <c r="BM738" s="138" t="s">
        <v>1809</v>
      </c>
    </row>
    <row r="739" spans="2:65" s="1" customFormat="1" ht="16.5" customHeight="1">
      <c r="B739" s="125"/>
      <c r="C739" s="145" t="s">
        <v>1810</v>
      </c>
      <c r="D739" s="145" t="s">
        <v>795</v>
      </c>
      <c r="E739" s="146" t="s">
        <v>1811</v>
      </c>
      <c r="F739" s="147" t="s">
        <v>1812</v>
      </c>
      <c r="G739" s="148" t="s">
        <v>123</v>
      </c>
      <c r="H739" s="149">
        <v>1300</v>
      </c>
      <c r="I739" s="150"/>
      <c r="J739" s="150">
        <f t="shared" si="80"/>
        <v>0</v>
      </c>
      <c r="K739" s="151"/>
      <c r="L739" s="25"/>
      <c r="M739" s="152" t="s">
        <v>1</v>
      </c>
      <c r="N739" s="153" t="s">
        <v>35</v>
      </c>
      <c r="O739" s="136">
        <v>0.11700000000000001</v>
      </c>
      <c r="P739" s="136">
        <f t="shared" si="81"/>
        <v>152.10000000000002</v>
      </c>
      <c r="Q739" s="136">
        <v>0</v>
      </c>
      <c r="R739" s="136">
        <f t="shared" si="82"/>
        <v>0</v>
      </c>
      <c r="S739" s="136">
        <v>0</v>
      </c>
      <c r="T739" s="137">
        <f t="shared" si="83"/>
        <v>0</v>
      </c>
      <c r="AR739" s="138" t="s">
        <v>427</v>
      </c>
      <c r="AT739" s="138" t="s">
        <v>795</v>
      </c>
      <c r="AU739" s="138" t="s">
        <v>125</v>
      </c>
      <c r="AY739" s="13" t="s">
        <v>119</v>
      </c>
      <c r="BE739" s="139">
        <f t="shared" si="84"/>
        <v>0</v>
      </c>
      <c r="BF739" s="139">
        <f t="shared" si="85"/>
        <v>0</v>
      </c>
      <c r="BG739" s="139">
        <f t="shared" si="86"/>
        <v>0</v>
      </c>
      <c r="BH739" s="139">
        <f t="shared" si="87"/>
        <v>0</v>
      </c>
      <c r="BI739" s="139">
        <f t="shared" si="88"/>
        <v>0</v>
      </c>
      <c r="BJ739" s="13" t="s">
        <v>125</v>
      </c>
      <c r="BK739" s="139">
        <f t="shared" si="89"/>
        <v>0</v>
      </c>
      <c r="BL739" s="13" t="s">
        <v>427</v>
      </c>
      <c r="BM739" s="138" t="s">
        <v>1813</v>
      </c>
    </row>
    <row r="740" spans="2:65" s="1" customFormat="1" ht="16.5" customHeight="1">
      <c r="B740" s="125"/>
      <c r="C740" s="145" t="s">
        <v>1814</v>
      </c>
      <c r="D740" s="145" t="s">
        <v>795</v>
      </c>
      <c r="E740" s="146" t="s">
        <v>1815</v>
      </c>
      <c r="F740" s="147" t="s">
        <v>1816</v>
      </c>
      <c r="G740" s="148" t="s">
        <v>123</v>
      </c>
      <c r="H740" s="149">
        <v>20</v>
      </c>
      <c r="I740" s="150"/>
      <c r="J740" s="150">
        <f t="shared" si="80"/>
        <v>0</v>
      </c>
      <c r="K740" s="151"/>
      <c r="L740" s="25"/>
      <c r="M740" s="152" t="s">
        <v>1</v>
      </c>
      <c r="N740" s="153" t="s">
        <v>35</v>
      </c>
      <c r="O740" s="136">
        <v>0.41799999999999998</v>
      </c>
      <c r="P740" s="136">
        <f t="shared" si="81"/>
        <v>8.36</v>
      </c>
      <c r="Q740" s="136">
        <v>0</v>
      </c>
      <c r="R740" s="136">
        <f t="shared" si="82"/>
        <v>0</v>
      </c>
      <c r="S740" s="136">
        <v>0</v>
      </c>
      <c r="T740" s="137">
        <f t="shared" si="83"/>
        <v>0</v>
      </c>
      <c r="AR740" s="138" t="s">
        <v>427</v>
      </c>
      <c r="AT740" s="138" t="s">
        <v>795</v>
      </c>
      <c r="AU740" s="138" t="s">
        <v>125</v>
      </c>
      <c r="AY740" s="13" t="s">
        <v>119</v>
      </c>
      <c r="BE740" s="139">
        <f t="shared" si="84"/>
        <v>0</v>
      </c>
      <c r="BF740" s="139">
        <f t="shared" si="85"/>
        <v>0</v>
      </c>
      <c r="BG740" s="139">
        <f t="shared" si="86"/>
        <v>0</v>
      </c>
      <c r="BH740" s="139">
        <f t="shared" si="87"/>
        <v>0</v>
      </c>
      <c r="BI740" s="139">
        <f t="shared" si="88"/>
        <v>0</v>
      </c>
      <c r="BJ740" s="13" t="s">
        <v>125</v>
      </c>
      <c r="BK740" s="139">
        <f t="shared" si="89"/>
        <v>0</v>
      </c>
      <c r="BL740" s="13" t="s">
        <v>427</v>
      </c>
      <c r="BM740" s="138" t="s">
        <v>1817</v>
      </c>
    </row>
    <row r="741" spans="2:65" s="1" customFormat="1" ht="21.75" customHeight="1">
      <c r="B741" s="125"/>
      <c r="C741" s="145" t="s">
        <v>1818</v>
      </c>
      <c r="D741" s="145" t="s">
        <v>795</v>
      </c>
      <c r="E741" s="146" t="s">
        <v>1819</v>
      </c>
      <c r="F741" s="147" t="s">
        <v>1820</v>
      </c>
      <c r="G741" s="148" t="s">
        <v>123</v>
      </c>
      <c r="H741" s="149">
        <v>56</v>
      </c>
      <c r="I741" s="150"/>
      <c r="J741" s="150">
        <f t="shared" si="80"/>
        <v>0</v>
      </c>
      <c r="K741" s="151"/>
      <c r="L741" s="25"/>
      <c r="M741" s="152" t="s">
        <v>1</v>
      </c>
      <c r="N741" s="153" t="s">
        <v>35</v>
      </c>
      <c r="O741" s="136">
        <v>0.16700000000000001</v>
      </c>
      <c r="P741" s="136">
        <f t="shared" si="81"/>
        <v>9.3520000000000003</v>
      </c>
      <c r="Q741" s="136">
        <v>0</v>
      </c>
      <c r="R741" s="136">
        <f t="shared" si="82"/>
        <v>0</v>
      </c>
      <c r="S741" s="136">
        <v>0</v>
      </c>
      <c r="T741" s="137">
        <f t="shared" si="83"/>
        <v>0</v>
      </c>
      <c r="AR741" s="138" t="s">
        <v>427</v>
      </c>
      <c r="AT741" s="138" t="s">
        <v>795</v>
      </c>
      <c r="AU741" s="138" t="s">
        <v>125</v>
      </c>
      <c r="AY741" s="13" t="s">
        <v>119</v>
      </c>
      <c r="BE741" s="139">
        <f t="shared" si="84"/>
        <v>0</v>
      </c>
      <c r="BF741" s="139">
        <f t="shared" si="85"/>
        <v>0</v>
      </c>
      <c r="BG741" s="139">
        <f t="shared" si="86"/>
        <v>0</v>
      </c>
      <c r="BH741" s="139">
        <f t="shared" si="87"/>
        <v>0</v>
      </c>
      <c r="BI741" s="139">
        <f t="shared" si="88"/>
        <v>0</v>
      </c>
      <c r="BJ741" s="13" t="s">
        <v>125</v>
      </c>
      <c r="BK741" s="139">
        <f t="shared" si="89"/>
        <v>0</v>
      </c>
      <c r="BL741" s="13" t="s">
        <v>427</v>
      </c>
      <c r="BM741" s="138" t="s">
        <v>1821</v>
      </c>
    </row>
    <row r="742" spans="2:65" s="1" customFormat="1" ht="16.5" customHeight="1">
      <c r="B742" s="125"/>
      <c r="C742" s="145" t="s">
        <v>1822</v>
      </c>
      <c r="D742" s="145" t="s">
        <v>795</v>
      </c>
      <c r="E742" s="146" t="s">
        <v>1823</v>
      </c>
      <c r="F742" s="147" t="s">
        <v>1824</v>
      </c>
      <c r="G742" s="148" t="s">
        <v>123</v>
      </c>
      <c r="H742" s="149">
        <v>216</v>
      </c>
      <c r="I742" s="150"/>
      <c r="J742" s="150">
        <f t="shared" si="80"/>
        <v>0</v>
      </c>
      <c r="K742" s="151"/>
      <c r="L742" s="25"/>
      <c r="M742" s="152" t="s">
        <v>1</v>
      </c>
      <c r="N742" s="153" t="s">
        <v>35</v>
      </c>
      <c r="O742" s="136">
        <v>0.11700000000000001</v>
      </c>
      <c r="P742" s="136">
        <f t="shared" si="81"/>
        <v>25.272000000000002</v>
      </c>
      <c r="Q742" s="136">
        <v>0</v>
      </c>
      <c r="R742" s="136">
        <f t="shared" si="82"/>
        <v>0</v>
      </c>
      <c r="S742" s="136">
        <v>0</v>
      </c>
      <c r="T742" s="137">
        <f t="shared" si="83"/>
        <v>0</v>
      </c>
      <c r="AR742" s="138" t="s">
        <v>427</v>
      </c>
      <c r="AT742" s="138" t="s">
        <v>795</v>
      </c>
      <c r="AU742" s="138" t="s">
        <v>125</v>
      </c>
      <c r="AY742" s="13" t="s">
        <v>119</v>
      </c>
      <c r="BE742" s="139">
        <f t="shared" si="84"/>
        <v>0</v>
      </c>
      <c r="BF742" s="139">
        <f t="shared" si="85"/>
        <v>0</v>
      </c>
      <c r="BG742" s="139">
        <f t="shared" si="86"/>
        <v>0</v>
      </c>
      <c r="BH742" s="139">
        <f t="shared" si="87"/>
        <v>0</v>
      </c>
      <c r="BI742" s="139">
        <f t="shared" si="88"/>
        <v>0</v>
      </c>
      <c r="BJ742" s="13" t="s">
        <v>125</v>
      </c>
      <c r="BK742" s="139">
        <f t="shared" si="89"/>
        <v>0</v>
      </c>
      <c r="BL742" s="13" t="s">
        <v>427</v>
      </c>
      <c r="BM742" s="138" t="s">
        <v>1825</v>
      </c>
    </row>
    <row r="743" spans="2:65" s="1" customFormat="1" ht="16.5" customHeight="1">
      <c r="B743" s="125"/>
      <c r="C743" s="145" t="s">
        <v>1826</v>
      </c>
      <c r="D743" s="145" t="s">
        <v>795</v>
      </c>
      <c r="E743" s="146" t="s">
        <v>1827</v>
      </c>
      <c r="F743" s="147" t="s">
        <v>1828</v>
      </c>
      <c r="G743" s="148" t="s">
        <v>123</v>
      </c>
      <c r="H743" s="149">
        <v>30</v>
      </c>
      <c r="I743" s="150"/>
      <c r="J743" s="150">
        <f t="shared" si="80"/>
        <v>0</v>
      </c>
      <c r="K743" s="151"/>
      <c r="L743" s="25"/>
      <c r="M743" s="152" t="s">
        <v>1</v>
      </c>
      <c r="N743" s="153" t="s">
        <v>35</v>
      </c>
      <c r="O743" s="136">
        <v>0.16700000000000001</v>
      </c>
      <c r="P743" s="136">
        <f t="shared" si="81"/>
        <v>5.0100000000000007</v>
      </c>
      <c r="Q743" s="136">
        <v>0</v>
      </c>
      <c r="R743" s="136">
        <f t="shared" si="82"/>
        <v>0</v>
      </c>
      <c r="S743" s="136">
        <v>0</v>
      </c>
      <c r="T743" s="137">
        <f t="shared" si="83"/>
        <v>0</v>
      </c>
      <c r="AR743" s="138" t="s">
        <v>427</v>
      </c>
      <c r="AT743" s="138" t="s">
        <v>795</v>
      </c>
      <c r="AU743" s="138" t="s">
        <v>125</v>
      </c>
      <c r="AY743" s="13" t="s">
        <v>119</v>
      </c>
      <c r="BE743" s="139">
        <f t="shared" si="84"/>
        <v>0</v>
      </c>
      <c r="BF743" s="139">
        <f t="shared" si="85"/>
        <v>0</v>
      </c>
      <c r="BG743" s="139">
        <f t="shared" si="86"/>
        <v>0</v>
      </c>
      <c r="BH743" s="139">
        <f t="shared" si="87"/>
        <v>0</v>
      </c>
      <c r="BI743" s="139">
        <f t="shared" si="88"/>
        <v>0</v>
      </c>
      <c r="BJ743" s="13" t="s">
        <v>125</v>
      </c>
      <c r="BK743" s="139">
        <f t="shared" si="89"/>
        <v>0</v>
      </c>
      <c r="BL743" s="13" t="s">
        <v>427</v>
      </c>
      <c r="BM743" s="138" t="s">
        <v>1829</v>
      </c>
    </row>
    <row r="744" spans="2:65" s="1" customFormat="1" ht="16.5" customHeight="1">
      <c r="B744" s="125"/>
      <c r="C744" s="145" t="s">
        <v>1830</v>
      </c>
      <c r="D744" s="145" t="s">
        <v>795</v>
      </c>
      <c r="E744" s="146" t="s">
        <v>1831</v>
      </c>
      <c r="F744" s="147" t="s">
        <v>1832</v>
      </c>
      <c r="G744" s="148" t="s">
        <v>123</v>
      </c>
      <c r="H744" s="149">
        <v>18</v>
      </c>
      <c r="I744" s="150"/>
      <c r="J744" s="150">
        <f t="shared" si="80"/>
        <v>0</v>
      </c>
      <c r="K744" s="151"/>
      <c r="L744" s="25"/>
      <c r="M744" s="152" t="s">
        <v>1</v>
      </c>
      <c r="N744" s="153" t="s">
        <v>35</v>
      </c>
      <c r="O744" s="136">
        <v>0.16700000000000001</v>
      </c>
      <c r="P744" s="136">
        <f t="shared" si="81"/>
        <v>3.0060000000000002</v>
      </c>
      <c r="Q744" s="136">
        <v>0</v>
      </c>
      <c r="R744" s="136">
        <f t="shared" si="82"/>
        <v>0</v>
      </c>
      <c r="S744" s="136">
        <v>0</v>
      </c>
      <c r="T744" s="137">
        <f t="shared" si="83"/>
        <v>0</v>
      </c>
      <c r="AR744" s="138" t="s">
        <v>427</v>
      </c>
      <c r="AT744" s="138" t="s">
        <v>795</v>
      </c>
      <c r="AU744" s="138" t="s">
        <v>125</v>
      </c>
      <c r="AY744" s="13" t="s">
        <v>119</v>
      </c>
      <c r="BE744" s="139">
        <f t="shared" si="84"/>
        <v>0</v>
      </c>
      <c r="BF744" s="139">
        <f t="shared" si="85"/>
        <v>0</v>
      </c>
      <c r="BG744" s="139">
        <f t="shared" si="86"/>
        <v>0</v>
      </c>
      <c r="BH744" s="139">
        <f t="shared" si="87"/>
        <v>0</v>
      </c>
      <c r="BI744" s="139">
        <f t="shared" si="88"/>
        <v>0</v>
      </c>
      <c r="BJ744" s="13" t="s">
        <v>125</v>
      </c>
      <c r="BK744" s="139">
        <f t="shared" si="89"/>
        <v>0</v>
      </c>
      <c r="BL744" s="13" t="s">
        <v>427</v>
      </c>
      <c r="BM744" s="138" t="s">
        <v>1833</v>
      </c>
    </row>
    <row r="745" spans="2:65" s="1" customFormat="1" ht="16.5" customHeight="1">
      <c r="B745" s="125"/>
      <c r="C745" s="145" t="s">
        <v>1834</v>
      </c>
      <c r="D745" s="145" t="s">
        <v>795</v>
      </c>
      <c r="E745" s="146" t="s">
        <v>1835</v>
      </c>
      <c r="F745" s="147" t="s">
        <v>1836</v>
      </c>
      <c r="G745" s="148" t="s">
        <v>123</v>
      </c>
      <c r="H745" s="149">
        <v>18</v>
      </c>
      <c r="I745" s="150"/>
      <c r="J745" s="150">
        <f t="shared" si="80"/>
        <v>0</v>
      </c>
      <c r="K745" s="151"/>
      <c r="L745" s="25"/>
      <c r="M745" s="152" t="s">
        <v>1</v>
      </c>
      <c r="N745" s="153" t="s">
        <v>35</v>
      </c>
      <c r="O745" s="136">
        <v>0.71</v>
      </c>
      <c r="P745" s="136">
        <f t="shared" si="81"/>
        <v>12.78</v>
      </c>
      <c r="Q745" s="136">
        <v>0</v>
      </c>
      <c r="R745" s="136">
        <f t="shared" si="82"/>
        <v>0</v>
      </c>
      <c r="S745" s="136">
        <v>0</v>
      </c>
      <c r="T745" s="137">
        <f t="shared" si="83"/>
        <v>0</v>
      </c>
      <c r="AR745" s="138" t="s">
        <v>427</v>
      </c>
      <c r="AT745" s="138" t="s">
        <v>795</v>
      </c>
      <c r="AU745" s="138" t="s">
        <v>125</v>
      </c>
      <c r="AY745" s="13" t="s">
        <v>119</v>
      </c>
      <c r="BE745" s="139">
        <f t="shared" si="84"/>
        <v>0</v>
      </c>
      <c r="BF745" s="139">
        <f t="shared" si="85"/>
        <v>0</v>
      </c>
      <c r="BG745" s="139">
        <f t="shared" si="86"/>
        <v>0</v>
      </c>
      <c r="BH745" s="139">
        <f t="shared" si="87"/>
        <v>0</v>
      </c>
      <c r="BI745" s="139">
        <f t="shared" si="88"/>
        <v>0</v>
      </c>
      <c r="BJ745" s="13" t="s">
        <v>125</v>
      </c>
      <c r="BK745" s="139">
        <f t="shared" si="89"/>
        <v>0</v>
      </c>
      <c r="BL745" s="13" t="s">
        <v>427</v>
      </c>
      <c r="BM745" s="138" t="s">
        <v>1837</v>
      </c>
    </row>
    <row r="746" spans="2:65" s="1" customFormat="1" ht="21.75" customHeight="1">
      <c r="B746" s="125"/>
      <c r="C746" s="145" t="s">
        <v>1838</v>
      </c>
      <c r="D746" s="145" t="s">
        <v>795</v>
      </c>
      <c r="E746" s="146" t="s">
        <v>1839</v>
      </c>
      <c r="F746" s="147" t="s">
        <v>1840</v>
      </c>
      <c r="G746" s="148" t="s">
        <v>123</v>
      </c>
      <c r="H746" s="149">
        <v>36</v>
      </c>
      <c r="I746" s="150"/>
      <c r="J746" s="150">
        <f t="shared" si="80"/>
        <v>0</v>
      </c>
      <c r="K746" s="151"/>
      <c r="L746" s="25"/>
      <c r="M746" s="152" t="s">
        <v>1</v>
      </c>
      <c r="N746" s="153" t="s">
        <v>35</v>
      </c>
      <c r="O746" s="136">
        <v>0.26</v>
      </c>
      <c r="P746" s="136">
        <f t="shared" si="81"/>
        <v>9.36</v>
      </c>
      <c r="Q746" s="136">
        <v>0</v>
      </c>
      <c r="R746" s="136">
        <f t="shared" si="82"/>
        <v>0</v>
      </c>
      <c r="S746" s="136">
        <v>0</v>
      </c>
      <c r="T746" s="137">
        <f t="shared" si="83"/>
        <v>0</v>
      </c>
      <c r="AR746" s="138" t="s">
        <v>427</v>
      </c>
      <c r="AT746" s="138" t="s">
        <v>795</v>
      </c>
      <c r="AU746" s="138" t="s">
        <v>125</v>
      </c>
      <c r="AY746" s="13" t="s">
        <v>119</v>
      </c>
      <c r="BE746" s="139">
        <f t="shared" si="84"/>
        <v>0</v>
      </c>
      <c r="BF746" s="139">
        <f t="shared" si="85"/>
        <v>0</v>
      </c>
      <c r="BG746" s="139">
        <f t="shared" si="86"/>
        <v>0</v>
      </c>
      <c r="BH746" s="139">
        <f t="shared" si="87"/>
        <v>0</v>
      </c>
      <c r="BI746" s="139">
        <f t="shared" si="88"/>
        <v>0</v>
      </c>
      <c r="BJ746" s="13" t="s">
        <v>125</v>
      </c>
      <c r="BK746" s="139">
        <f t="shared" si="89"/>
        <v>0</v>
      </c>
      <c r="BL746" s="13" t="s">
        <v>427</v>
      </c>
      <c r="BM746" s="138" t="s">
        <v>1841</v>
      </c>
    </row>
    <row r="747" spans="2:65" s="1" customFormat="1" ht="16.5" customHeight="1">
      <c r="B747" s="125"/>
      <c r="C747" s="145" t="s">
        <v>1842</v>
      </c>
      <c r="D747" s="145" t="s">
        <v>795</v>
      </c>
      <c r="E747" s="146" t="s">
        <v>1843</v>
      </c>
      <c r="F747" s="147" t="s">
        <v>1844</v>
      </c>
      <c r="G747" s="148" t="s">
        <v>123</v>
      </c>
      <c r="H747" s="149">
        <v>100</v>
      </c>
      <c r="I747" s="150"/>
      <c r="J747" s="150">
        <f t="shared" si="80"/>
        <v>0</v>
      </c>
      <c r="K747" s="151"/>
      <c r="L747" s="25"/>
      <c r="M747" s="152" t="s">
        <v>1</v>
      </c>
      <c r="N747" s="153" t="s">
        <v>35</v>
      </c>
      <c r="O747" s="136">
        <v>0.26</v>
      </c>
      <c r="P747" s="136">
        <f t="shared" si="81"/>
        <v>26</v>
      </c>
      <c r="Q747" s="136">
        <v>0</v>
      </c>
      <c r="R747" s="136">
        <f t="shared" si="82"/>
        <v>0</v>
      </c>
      <c r="S747" s="136">
        <v>0</v>
      </c>
      <c r="T747" s="137">
        <f t="shared" si="83"/>
        <v>0</v>
      </c>
      <c r="AR747" s="138" t="s">
        <v>427</v>
      </c>
      <c r="AT747" s="138" t="s">
        <v>795</v>
      </c>
      <c r="AU747" s="138" t="s">
        <v>125</v>
      </c>
      <c r="AY747" s="13" t="s">
        <v>119</v>
      </c>
      <c r="BE747" s="139">
        <f t="shared" si="84"/>
        <v>0</v>
      </c>
      <c r="BF747" s="139">
        <f t="shared" si="85"/>
        <v>0</v>
      </c>
      <c r="BG747" s="139">
        <f t="shared" si="86"/>
        <v>0</v>
      </c>
      <c r="BH747" s="139">
        <f t="shared" si="87"/>
        <v>0</v>
      </c>
      <c r="BI747" s="139">
        <f t="shared" si="88"/>
        <v>0</v>
      </c>
      <c r="BJ747" s="13" t="s">
        <v>125</v>
      </c>
      <c r="BK747" s="139">
        <f t="shared" si="89"/>
        <v>0</v>
      </c>
      <c r="BL747" s="13" t="s">
        <v>427</v>
      </c>
      <c r="BM747" s="138" t="s">
        <v>1845</v>
      </c>
    </row>
    <row r="748" spans="2:65" s="1" customFormat="1" ht="24.2" customHeight="1">
      <c r="B748" s="125"/>
      <c r="C748" s="145" t="s">
        <v>1846</v>
      </c>
      <c r="D748" s="145" t="s">
        <v>795</v>
      </c>
      <c r="E748" s="146" t="s">
        <v>1847</v>
      </c>
      <c r="F748" s="147" t="s">
        <v>1848</v>
      </c>
      <c r="G748" s="148" t="s">
        <v>805</v>
      </c>
      <c r="H748" s="149">
        <v>930</v>
      </c>
      <c r="I748" s="150"/>
      <c r="J748" s="150">
        <f t="shared" si="80"/>
        <v>0</v>
      </c>
      <c r="K748" s="151"/>
      <c r="L748" s="25"/>
      <c r="M748" s="152" t="s">
        <v>1</v>
      </c>
      <c r="N748" s="153" t="s">
        <v>35</v>
      </c>
      <c r="O748" s="136">
        <v>0.154</v>
      </c>
      <c r="P748" s="136">
        <f t="shared" si="81"/>
        <v>143.22</v>
      </c>
      <c r="Q748" s="136">
        <v>0</v>
      </c>
      <c r="R748" s="136">
        <f t="shared" si="82"/>
        <v>0</v>
      </c>
      <c r="S748" s="136">
        <v>0</v>
      </c>
      <c r="T748" s="137">
        <f t="shared" si="83"/>
        <v>0</v>
      </c>
      <c r="AR748" s="138" t="s">
        <v>427</v>
      </c>
      <c r="AT748" s="138" t="s">
        <v>795</v>
      </c>
      <c r="AU748" s="138" t="s">
        <v>125</v>
      </c>
      <c r="AY748" s="13" t="s">
        <v>119</v>
      </c>
      <c r="BE748" s="139">
        <f t="shared" si="84"/>
        <v>0</v>
      </c>
      <c r="BF748" s="139">
        <f t="shared" si="85"/>
        <v>0</v>
      </c>
      <c r="BG748" s="139">
        <f t="shared" si="86"/>
        <v>0</v>
      </c>
      <c r="BH748" s="139">
        <f t="shared" si="87"/>
        <v>0</v>
      </c>
      <c r="BI748" s="139">
        <f t="shared" si="88"/>
        <v>0</v>
      </c>
      <c r="BJ748" s="13" t="s">
        <v>125</v>
      </c>
      <c r="BK748" s="139">
        <f t="shared" si="89"/>
        <v>0</v>
      </c>
      <c r="BL748" s="13" t="s">
        <v>427</v>
      </c>
      <c r="BM748" s="138" t="s">
        <v>1849</v>
      </c>
    </row>
    <row r="749" spans="2:65" s="1" customFormat="1" ht="24.2" customHeight="1">
      <c r="B749" s="125"/>
      <c r="C749" s="145" t="s">
        <v>1850</v>
      </c>
      <c r="D749" s="145" t="s">
        <v>795</v>
      </c>
      <c r="E749" s="146" t="s">
        <v>1851</v>
      </c>
      <c r="F749" s="147" t="s">
        <v>1852</v>
      </c>
      <c r="G749" s="148" t="s">
        <v>123</v>
      </c>
      <c r="H749" s="149">
        <v>18</v>
      </c>
      <c r="I749" s="150"/>
      <c r="J749" s="150">
        <f t="shared" si="80"/>
        <v>0</v>
      </c>
      <c r="K749" s="151"/>
      <c r="L749" s="25"/>
      <c r="M749" s="152" t="s">
        <v>1</v>
      </c>
      <c r="N749" s="153" t="s">
        <v>35</v>
      </c>
      <c r="O749" s="136">
        <v>0.115</v>
      </c>
      <c r="P749" s="136">
        <f t="shared" si="81"/>
        <v>2.0700000000000003</v>
      </c>
      <c r="Q749" s="136">
        <v>0</v>
      </c>
      <c r="R749" s="136">
        <f t="shared" si="82"/>
        <v>0</v>
      </c>
      <c r="S749" s="136">
        <v>0</v>
      </c>
      <c r="T749" s="137">
        <f t="shared" si="83"/>
        <v>0</v>
      </c>
      <c r="AR749" s="138" t="s">
        <v>427</v>
      </c>
      <c r="AT749" s="138" t="s">
        <v>795</v>
      </c>
      <c r="AU749" s="138" t="s">
        <v>125</v>
      </c>
      <c r="AY749" s="13" t="s">
        <v>119</v>
      </c>
      <c r="BE749" s="139">
        <f t="shared" si="84"/>
        <v>0</v>
      </c>
      <c r="BF749" s="139">
        <f t="shared" si="85"/>
        <v>0</v>
      </c>
      <c r="BG749" s="139">
        <f t="shared" si="86"/>
        <v>0</v>
      </c>
      <c r="BH749" s="139">
        <f t="shared" si="87"/>
        <v>0</v>
      </c>
      <c r="BI749" s="139">
        <f t="shared" si="88"/>
        <v>0</v>
      </c>
      <c r="BJ749" s="13" t="s">
        <v>125</v>
      </c>
      <c r="BK749" s="139">
        <f t="shared" si="89"/>
        <v>0</v>
      </c>
      <c r="BL749" s="13" t="s">
        <v>427</v>
      </c>
      <c r="BM749" s="138" t="s">
        <v>1853</v>
      </c>
    </row>
    <row r="750" spans="2:65" s="1" customFormat="1" ht="21.75" customHeight="1">
      <c r="B750" s="125"/>
      <c r="C750" s="145" t="s">
        <v>1854</v>
      </c>
      <c r="D750" s="145" t="s">
        <v>795</v>
      </c>
      <c r="E750" s="146" t="s">
        <v>1855</v>
      </c>
      <c r="F750" s="147" t="s">
        <v>1856</v>
      </c>
      <c r="G750" s="148" t="s">
        <v>1857</v>
      </c>
      <c r="H750" s="149">
        <v>1</v>
      </c>
      <c r="I750" s="150"/>
      <c r="J750" s="150">
        <f t="shared" si="80"/>
        <v>0</v>
      </c>
      <c r="K750" s="151"/>
      <c r="L750" s="25"/>
      <c r="M750" s="152" t="s">
        <v>1</v>
      </c>
      <c r="N750" s="153" t="s">
        <v>35</v>
      </c>
      <c r="O750" s="136">
        <v>0.115</v>
      </c>
      <c r="P750" s="136">
        <f t="shared" si="81"/>
        <v>0.115</v>
      </c>
      <c r="Q750" s="136">
        <v>0</v>
      </c>
      <c r="R750" s="136">
        <f t="shared" si="82"/>
        <v>0</v>
      </c>
      <c r="S750" s="136">
        <v>0</v>
      </c>
      <c r="T750" s="137">
        <f t="shared" si="83"/>
        <v>0</v>
      </c>
      <c r="AR750" s="138" t="s">
        <v>427</v>
      </c>
      <c r="AT750" s="138" t="s">
        <v>795</v>
      </c>
      <c r="AU750" s="138" t="s">
        <v>125</v>
      </c>
      <c r="AY750" s="13" t="s">
        <v>119</v>
      </c>
      <c r="BE750" s="139">
        <f t="shared" si="84"/>
        <v>0</v>
      </c>
      <c r="BF750" s="139">
        <f t="shared" si="85"/>
        <v>0</v>
      </c>
      <c r="BG750" s="139">
        <f t="shared" si="86"/>
        <v>0</v>
      </c>
      <c r="BH750" s="139">
        <f t="shared" si="87"/>
        <v>0</v>
      </c>
      <c r="BI750" s="139">
        <f t="shared" si="88"/>
        <v>0</v>
      </c>
      <c r="BJ750" s="13" t="s">
        <v>125</v>
      </c>
      <c r="BK750" s="139">
        <f t="shared" si="89"/>
        <v>0</v>
      </c>
      <c r="BL750" s="13" t="s">
        <v>427</v>
      </c>
      <c r="BM750" s="138" t="s">
        <v>1858</v>
      </c>
    </row>
    <row r="751" spans="2:65" s="11" customFormat="1" ht="25.9" customHeight="1">
      <c r="B751" s="116"/>
      <c r="D751" s="117" t="s">
        <v>68</v>
      </c>
      <c r="E751" s="118" t="s">
        <v>1859</v>
      </c>
      <c r="F751" s="118" t="s">
        <v>1860</v>
      </c>
      <c r="J751" s="119">
        <f>BK751</f>
        <v>0</v>
      </c>
      <c r="L751" s="116"/>
      <c r="M751" s="120"/>
      <c r="P751" s="121">
        <f>P752+SUM(P753:P783)</f>
        <v>3250.3927999999996</v>
      </c>
      <c r="R751" s="121">
        <f>R752+SUM(R753:R783)</f>
        <v>525.85149999999987</v>
      </c>
      <c r="T751" s="122">
        <f>T752+SUM(T753:T783)</f>
        <v>0</v>
      </c>
      <c r="AR751" s="117" t="s">
        <v>77</v>
      </c>
      <c r="AT751" s="123" t="s">
        <v>68</v>
      </c>
      <c r="AU751" s="123" t="s">
        <v>69</v>
      </c>
      <c r="AY751" s="117" t="s">
        <v>119</v>
      </c>
      <c r="BK751" s="124">
        <f>BK752+SUM(BK753:BK783)</f>
        <v>0</v>
      </c>
    </row>
    <row r="752" spans="2:65" s="1" customFormat="1" ht="16.5" customHeight="1">
      <c r="B752" s="125"/>
      <c r="C752" s="126" t="s">
        <v>1861</v>
      </c>
      <c r="D752" s="126" t="s">
        <v>120</v>
      </c>
      <c r="E752" s="127" t="s">
        <v>1862</v>
      </c>
      <c r="F752" s="128" t="s">
        <v>1863</v>
      </c>
      <c r="G752" s="129" t="s">
        <v>123</v>
      </c>
      <c r="H752" s="130">
        <v>16</v>
      </c>
      <c r="I752" s="131"/>
      <c r="J752" s="131">
        <f>ROUND(I752*H752,2)</f>
        <v>0</v>
      </c>
      <c r="K752" s="132"/>
      <c r="L752" s="133"/>
      <c r="M752" s="134" t="s">
        <v>1</v>
      </c>
      <c r="N752" s="135" t="s">
        <v>35</v>
      </c>
      <c r="O752" s="136">
        <v>0</v>
      </c>
      <c r="P752" s="136">
        <f>O752*H752</f>
        <v>0</v>
      </c>
      <c r="Q752" s="136">
        <v>0</v>
      </c>
      <c r="R752" s="136">
        <f>Q752*H752</f>
        <v>0</v>
      </c>
      <c r="S752" s="136">
        <v>0</v>
      </c>
      <c r="T752" s="137">
        <f>S752*H752</f>
        <v>0</v>
      </c>
      <c r="AR752" s="138" t="s">
        <v>614</v>
      </c>
      <c r="AT752" s="138" t="s">
        <v>120</v>
      </c>
      <c r="AU752" s="138" t="s">
        <v>77</v>
      </c>
      <c r="AY752" s="13" t="s">
        <v>119</v>
      </c>
      <c r="BE752" s="139">
        <f>IF(N752="základná",J752,0)</f>
        <v>0</v>
      </c>
      <c r="BF752" s="139">
        <f>IF(N752="znížená",J752,0)</f>
        <v>0</v>
      </c>
      <c r="BG752" s="139">
        <f>IF(N752="zákl. prenesená",J752,0)</f>
        <v>0</v>
      </c>
      <c r="BH752" s="139">
        <f>IF(N752="zníž. prenesená",J752,0)</f>
        <v>0</v>
      </c>
      <c r="BI752" s="139">
        <f>IF(N752="nulová",J752,0)</f>
        <v>0</v>
      </c>
      <c r="BJ752" s="13" t="s">
        <v>125</v>
      </c>
      <c r="BK752" s="139">
        <f>ROUND(I752*H752,2)</f>
        <v>0</v>
      </c>
      <c r="BL752" s="13" t="s">
        <v>427</v>
      </c>
      <c r="BM752" s="138" t="s">
        <v>1864</v>
      </c>
    </row>
    <row r="753" spans="2:65" s="1" customFormat="1" ht="24.2" customHeight="1">
      <c r="B753" s="125"/>
      <c r="C753" s="126" t="s">
        <v>1865</v>
      </c>
      <c r="D753" s="126" t="s">
        <v>120</v>
      </c>
      <c r="E753" s="127" t="s">
        <v>1866</v>
      </c>
      <c r="F753" s="128" t="s">
        <v>1867</v>
      </c>
      <c r="G753" s="129" t="s">
        <v>123</v>
      </c>
      <c r="H753" s="130">
        <v>856</v>
      </c>
      <c r="I753" s="131"/>
      <c r="J753" s="131">
        <f>ROUND(I753*H753,2)</f>
        <v>0</v>
      </c>
      <c r="K753" s="132"/>
      <c r="L753" s="133"/>
      <c r="M753" s="134" t="s">
        <v>1</v>
      </c>
      <c r="N753" s="135" t="s">
        <v>35</v>
      </c>
      <c r="O753" s="136">
        <v>0</v>
      </c>
      <c r="P753" s="136">
        <f>O753*H753</f>
        <v>0</v>
      </c>
      <c r="Q753" s="136">
        <v>0</v>
      </c>
      <c r="R753" s="136">
        <f>Q753*H753</f>
        <v>0</v>
      </c>
      <c r="S753" s="136">
        <v>0</v>
      </c>
      <c r="T753" s="137">
        <f>S753*H753</f>
        <v>0</v>
      </c>
      <c r="AR753" s="138" t="s">
        <v>614</v>
      </c>
      <c r="AT753" s="138" t="s">
        <v>120</v>
      </c>
      <c r="AU753" s="138" t="s">
        <v>77</v>
      </c>
      <c r="AY753" s="13" t="s">
        <v>119</v>
      </c>
      <c r="BE753" s="139">
        <f>IF(N753="základná",J753,0)</f>
        <v>0</v>
      </c>
      <c r="BF753" s="139">
        <f>IF(N753="znížená",J753,0)</f>
        <v>0</v>
      </c>
      <c r="BG753" s="139">
        <f>IF(N753="zákl. prenesená",J753,0)</f>
        <v>0</v>
      </c>
      <c r="BH753" s="139">
        <f>IF(N753="zníž. prenesená",J753,0)</f>
        <v>0</v>
      </c>
      <c r="BI753" s="139">
        <f>IF(N753="nulová",J753,0)</f>
        <v>0</v>
      </c>
      <c r="BJ753" s="13" t="s">
        <v>125</v>
      </c>
      <c r="BK753" s="139">
        <f>ROUND(I753*H753,2)</f>
        <v>0</v>
      </c>
      <c r="BL753" s="13" t="s">
        <v>427</v>
      </c>
      <c r="BM753" s="138" t="s">
        <v>1868</v>
      </c>
    </row>
    <row r="754" spans="2:65" s="1" customFormat="1" ht="58.5">
      <c r="B754" s="25"/>
      <c r="D754" s="140" t="s">
        <v>128</v>
      </c>
      <c r="F754" s="141" t="s">
        <v>1869</v>
      </c>
      <c r="L754" s="25"/>
      <c r="M754" s="142"/>
      <c r="T754" s="52"/>
      <c r="AT754" s="13" t="s">
        <v>128</v>
      </c>
      <c r="AU754" s="13" t="s">
        <v>77</v>
      </c>
    </row>
    <row r="755" spans="2:65" s="1" customFormat="1" ht="24.2" customHeight="1">
      <c r="B755" s="125"/>
      <c r="C755" s="126" t="s">
        <v>1870</v>
      </c>
      <c r="D755" s="126" t="s">
        <v>120</v>
      </c>
      <c r="E755" s="127" t="s">
        <v>1871</v>
      </c>
      <c r="F755" s="128" t="s">
        <v>1872</v>
      </c>
      <c r="G755" s="129" t="s">
        <v>123</v>
      </c>
      <c r="H755" s="130">
        <v>364</v>
      </c>
      <c r="I755" s="131"/>
      <c r="J755" s="131">
        <f>ROUND(I755*H755,2)</f>
        <v>0</v>
      </c>
      <c r="K755" s="132"/>
      <c r="L755" s="133"/>
      <c r="M755" s="134" t="s">
        <v>1</v>
      </c>
      <c r="N755" s="135" t="s">
        <v>35</v>
      </c>
      <c r="O755" s="136">
        <v>0</v>
      </c>
      <c r="P755" s="136">
        <f>O755*H755</f>
        <v>0</v>
      </c>
      <c r="Q755" s="136">
        <v>0</v>
      </c>
      <c r="R755" s="136">
        <f>Q755*H755</f>
        <v>0</v>
      </c>
      <c r="S755" s="136">
        <v>0</v>
      </c>
      <c r="T755" s="137">
        <f>S755*H755</f>
        <v>0</v>
      </c>
      <c r="AR755" s="138" t="s">
        <v>614</v>
      </c>
      <c r="AT755" s="138" t="s">
        <v>120</v>
      </c>
      <c r="AU755" s="138" t="s">
        <v>77</v>
      </c>
      <c r="AY755" s="13" t="s">
        <v>119</v>
      </c>
      <c r="BE755" s="139">
        <f>IF(N755="základná",J755,0)</f>
        <v>0</v>
      </c>
      <c r="BF755" s="139">
        <f>IF(N755="znížená",J755,0)</f>
        <v>0</v>
      </c>
      <c r="BG755" s="139">
        <f>IF(N755="zákl. prenesená",J755,0)</f>
        <v>0</v>
      </c>
      <c r="BH755" s="139">
        <f>IF(N755="zníž. prenesená",J755,0)</f>
        <v>0</v>
      </c>
      <c r="BI755" s="139">
        <f>IF(N755="nulová",J755,0)</f>
        <v>0</v>
      </c>
      <c r="BJ755" s="13" t="s">
        <v>125</v>
      </c>
      <c r="BK755" s="139">
        <f>ROUND(I755*H755,2)</f>
        <v>0</v>
      </c>
      <c r="BL755" s="13" t="s">
        <v>427</v>
      </c>
      <c r="BM755" s="138" t="s">
        <v>1873</v>
      </c>
    </row>
    <row r="756" spans="2:65" s="1" customFormat="1" ht="58.5">
      <c r="B756" s="25"/>
      <c r="D756" s="140" t="s">
        <v>128</v>
      </c>
      <c r="F756" s="141" t="s">
        <v>1874</v>
      </c>
      <c r="L756" s="25"/>
      <c r="M756" s="142"/>
      <c r="T756" s="52"/>
      <c r="AT756" s="13" t="s">
        <v>128</v>
      </c>
      <c r="AU756" s="13" t="s">
        <v>77</v>
      </c>
    </row>
    <row r="757" spans="2:65" s="1" customFormat="1" ht="16.5" customHeight="1">
      <c r="B757" s="125"/>
      <c r="C757" s="126" t="s">
        <v>1875</v>
      </c>
      <c r="D757" s="126" t="s">
        <v>120</v>
      </c>
      <c r="E757" s="127" t="s">
        <v>1876</v>
      </c>
      <c r="F757" s="128" t="s">
        <v>1877</v>
      </c>
      <c r="G757" s="129" t="s">
        <v>123</v>
      </c>
      <c r="H757" s="130">
        <v>112</v>
      </c>
      <c r="I757" s="131"/>
      <c r="J757" s="131">
        <f>ROUND(I757*H757,2)</f>
        <v>0</v>
      </c>
      <c r="K757" s="132"/>
      <c r="L757" s="133"/>
      <c r="M757" s="134" t="s">
        <v>1</v>
      </c>
      <c r="N757" s="135" t="s">
        <v>35</v>
      </c>
      <c r="O757" s="136">
        <v>0</v>
      </c>
      <c r="P757" s="136">
        <f>O757*H757</f>
        <v>0</v>
      </c>
      <c r="Q757" s="136">
        <v>0</v>
      </c>
      <c r="R757" s="136">
        <f>Q757*H757</f>
        <v>0</v>
      </c>
      <c r="S757" s="136">
        <v>0</v>
      </c>
      <c r="T757" s="137">
        <f>S757*H757</f>
        <v>0</v>
      </c>
      <c r="AR757" s="138" t="s">
        <v>614</v>
      </c>
      <c r="AT757" s="138" t="s">
        <v>120</v>
      </c>
      <c r="AU757" s="138" t="s">
        <v>77</v>
      </c>
      <c r="AY757" s="13" t="s">
        <v>119</v>
      </c>
      <c r="BE757" s="139">
        <f>IF(N757="základná",J757,0)</f>
        <v>0</v>
      </c>
      <c r="BF757" s="139">
        <f>IF(N757="znížená",J757,0)</f>
        <v>0</v>
      </c>
      <c r="BG757" s="139">
        <f>IF(N757="zákl. prenesená",J757,0)</f>
        <v>0</v>
      </c>
      <c r="BH757" s="139">
        <f>IF(N757="zníž. prenesená",J757,0)</f>
        <v>0</v>
      </c>
      <c r="BI757" s="139">
        <f>IF(N757="nulová",J757,0)</f>
        <v>0</v>
      </c>
      <c r="BJ757" s="13" t="s">
        <v>125</v>
      </c>
      <c r="BK757" s="139">
        <f>ROUND(I757*H757,2)</f>
        <v>0</v>
      </c>
      <c r="BL757" s="13" t="s">
        <v>427</v>
      </c>
      <c r="BM757" s="138" t="s">
        <v>1878</v>
      </c>
    </row>
    <row r="758" spans="2:65" s="1" customFormat="1" ht="39">
      <c r="B758" s="25"/>
      <c r="D758" s="140" t="s">
        <v>128</v>
      </c>
      <c r="F758" s="141" t="s">
        <v>1879</v>
      </c>
      <c r="L758" s="25"/>
      <c r="M758" s="142"/>
      <c r="T758" s="52"/>
      <c r="AT758" s="13" t="s">
        <v>128</v>
      </c>
      <c r="AU758" s="13" t="s">
        <v>77</v>
      </c>
    </row>
    <row r="759" spans="2:65" s="1" customFormat="1" ht="33" customHeight="1">
      <c r="B759" s="125"/>
      <c r="C759" s="126" t="s">
        <v>1880</v>
      </c>
      <c r="D759" s="126" t="s">
        <v>120</v>
      </c>
      <c r="E759" s="127" t="s">
        <v>1881</v>
      </c>
      <c r="F759" s="128" t="s">
        <v>1882</v>
      </c>
      <c r="G759" s="129" t="s">
        <v>123</v>
      </c>
      <c r="H759" s="130">
        <v>112</v>
      </c>
      <c r="I759" s="131"/>
      <c r="J759" s="131">
        <f>ROUND(I759*H759,2)</f>
        <v>0</v>
      </c>
      <c r="K759" s="132"/>
      <c r="L759" s="133"/>
      <c r="M759" s="134" t="s">
        <v>1</v>
      </c>
      <c r="N759" s="135" t="s">
        <v>35</v>
      </c>
      <c r="O759" s="136">
        <v>0</v>
      </c>
      <c r="P759" s="136">
        <f>O759*H759</f>
        <v>0</v>
      </c>
      <c r="Q759" s="136">
        <v>0</v>
      </c>
      <c r="R759" s="136">
        <f>Q759*H759</f>
        <v>0</v>
      </c>
      <c r="S759" s="136">
        <v>0</v>
      </c>
      <c r="T759" s="137">
        <f>S759*H759</f>
        <v>0</v>
      </c>
      <c r="AR759" s="138" t="s">
        <v>614</v>
      </c>
      <c r="AT759" s="138" t="s">
        <v>120</v>
      </c>
      <c r="AU759" s="138" t="s">
        <v>77</v>
      </c>
      <c r="AY759" s="13" t="s">
        <v>119</v>
      </c>
      <c r="BE759" s="139">
        <f>IF(N759="základná",J759,0)</f>
        <v>0</v>
      </c>
      <c r="BF759" s="139">
        <f>IF(N759="znížená",J759,0)</f>
        <v>0</v>
      </c>
      <c r="BG759" s="139">
        <f>IF(N759="zákl. prenesená",J759,0)</f>
        <v>0</v>
      </c>
      <c r="BH759" s="139">
        <f>IF(N759="zníž. prenesená",J759,0)</f>
        <v>0</v>
      </c>
      <c r="BI759" s="139">
        <f>IF(N759="nulová",J759,0)</f>
        <v>0</v>
      </c>
      <c r="BJ759" s="13" t="s">
        <v>125</v>
      </c>
      <c r="BK759" s="139">
        <f>ROUND(I759*H759,2)</f>
        <v>0</v>
      </c>
      <c r="BL759" s="13" t="s">
        <v>427</v>
      </c>
      <c r="BM759" s="138" t="s">
        <v>1883</v>
      </c>
    </row>
    <row r="760" spans="2:65" s="1" customFormat="1" ht="24.2" customHeight="1">
      <c r="B760" s="125"/>
      <c r="C760" s="126" t="s">
        <v>1884</v>
      </c>
      <c r="D760" s="126" t="s">
        <v>120</v>
      </c>
      <c r="E760" s="127" t="s">
        <v>1885</v>
      </c>
      <c r="F760" s="128" t="s">
        <v>1886</v>
      </c>
      <c r="G760" s="129" t="s">
        <v>1796</v>
      </c>
      <c r="H760" s="130">
        <v>1362</v>
      </c>
      <c r="I760" s="131"/>
      <c r="J760" s="131">
        <f>ROUND(I760*H760,2)</f>
        <v>0</v>
      </c>
      <c r="K760" s="132"/>
      <c r="L760" s="133"/>
      <c r="M760" s="134" t="s">
        <v>1</v>
      </c>
      <c r="N760" s="135" t="s">
        <v>35</v>
      </c>
      <c r="O760" s="136">
        <v>0</v>
      </c>
      <c r="P760" s="136">
        <f>O760*H760</f>
        <v>0</v>
      </c>
      <c r="Q760" s="136">
        <v>0</v>
      </c>
      <c r="R760" s="136">
        <f>Q760*H760</f>
        <v>0</v>
      </c>
      <c r="S760" s="136">
        <v>0</v>
      </c>
      <c r="T760" s="137">
        <f>S760*H760</f>
        <v>0</v>
      </c>
      <c r="AR760" s="138" t="s">
        <v>614</v>
      </c>
      <c r="AT760" s="138" t="s">
        <v>120</v>
      </c>
      <c r="AU760" s="138" t="s">
        <v>77</v>
      </c>
      <c r="AY760" s="13" t="s">
        <v>119</v>
      </c>
      <c r="BE760" s="139">
        <f>IF(N760="základná",J760,0)</f>
        <v>0</v>
      </c>
      <c r="BF760" s="139">
        <f>IF(N760="znížená",J760,0)</f>
        <v>0</v>
      </c>
      <c r="BG760" s="139">
        <f>IF(N760="zákl. prenesená",J760,0)</f>
        <v>0</v>
      </c>
      <c r="BH760" s="139">
        <f>IF(N760="zníž. prenesená",J760,0)</f>
        <v>0</v>
      </c>
      <c r="BI760" s="139">
        <f>IF(N760="nulová",J760,0)</f>
        <v>0</v>
      </c>
      <c r="BJ760" s="13" t="s">
        <v>125</v>
      </c>
      <c r="BK760" s="139">
        <f>ROUND(I760*H760,2)</f>
        <v>0</v>
      </c>
      <c r="BL760" s="13" t="s">
        <v>427</v>
      </c>
      <c r="BM760" s="138" t="s">
        <v>1887</v>
      </c>
    </row>
    <row r="761" spans="2:65" s="1" customFormat="1" ht="68.25">
      <c r="B761" s="25"/>
      <c r="D761" s="140" t="s">
        <v>128</v>
      </c>
      <c r="F761" s="141" t="s">
        <v>1888</v>
      </c>
      <c r="L761" s="25"/>
      <c r="M761" s="142"/>
      <c r="T761" s="52"/>
      <c r="AT761" s="13" t="s">
        <v>128</v>
      </c>
      <c r="AU761" s="13" t="s">
        <v>77</v>
      </c>
    </row>
    <row r="762" spans="2:65" s="1" customFormat="1" ht="24.2" customHeight="1">
      <c r="B762" s="125"/>
      <c r="C762" s="126" t="s">
        <v>1889</v>
      </c>
      <c r="D762" s="126" t="s">
        <v>120</v>
      </c>
      <c r="E762" s="127" t="s">
        <v>1800</v>
      </c>
      <c r="F762" s="128" t="s">
        <v>1801</v>
      </c>
      <c r="G762" s="129" t="s">
        <v>1796</v>
      </c>
      <c r="H762" s="130">
        <v>1860</v>
      </c>
      <c r="I762" s="131"/>
      <c r="J762" s="131">
        <f>ROUND(I762*H762,2)</f>
        <v>0</v>
      </c>
      <c r="K762" s="132"/>
      <c r="L762" s="133"/>
      <c r="M762" s="134" t="s">
        <v>1</v>
      </c>
      <c r="N762" s="135" t="s">
        <v>35</v>
      </c>
      <c r="O762" s="136">
        <v>0</v>
      </c>
      <c r="P762" s="136">
        <f>O762*H762</f>
        <v>0</v>
      </c>
      <c r="Q762" s="136">
        <v>0</v>
      </c>
      <c r="R762" s="136">
        <f>Q762*H762</f>
        <v>0</v>
      </c>
      <c r="S762" s="136">
        <v>0</v>
      </c>
      <c r="T762" s="137">
        <f>S762*H762</f>
        <v>0</v>
      </c>
      <c r="AR762" s="138" t="s">
        <v>614</v>
      </c>
      <c r="AT762" s="138" t="s">
        <v>120</v>
      </c>
      <c r="AU762" s="138" t="s">
        <v>77</v>
      </c>
      <c r="AY762" s="13" t="s">
        <v>119</v>
      </c>
      <c r="BE762" s="139">
        <f>IF(N762="základná",J762,0)</f>
        <v>0</v>
      </c>
      <c r="BF762" s="139">
        <f>IF(N762="znížená",J762,0)</f>
        <v>0</v>
      </c>
      <c r="BG762" s="139">
        <f>IF(N762="zákl. prenesená",J762,0)</f>
        <v>0</v>
      </c>
      <c r="BH762" s="139">
        <f>IF(N762="zníž. prenesená",J762,0)</f>
        <v>0</v>
      </c>
      <c r="BI762" s="139">
        <f>IF(N762="nulová",J762,0)</f>
        <v>0</v>
      </c>
      <c r="BJ762" s="13" t="s">
        <v>125</v>
      </c>
      <c r="BK762" s="139">
        <f>ROUND(I762*H762,2)</f>
        <v>0</v>
      </c>
      <c r="BL762" s="13" t="s">
        <v>427</v>
      </c>
      <c r="BM762" s="138" t="s">
        <v>1890</v>
      </c>
    </row>
    <row r="763" spans="2:65" s="1" customFormat="1" ht="58.5">
      <c r="B763" s="25"/>
      <c r="D763" s="140" t="s">
        <v>128</v>
      </c>
      <c r="F763" s="141" t="s">
        <v>1803</v>
      </c>
      <c r="L763" s="25"/>
      <c r="M763" s="142"/>
      <c r="T763" s="52"/>
      <c r="AT763" s="13" t="s">
        <v>128</v>
      </c>
      <c r="AU763" s="13" t="s">
        <v>77</v>
      </c>
    </row>
    <row r="764" spans="2:65" s="1" customFormat="1" ht="24.2" customHeight="1">
      <c r="B764" s="125"/>
      <c r="C764" s="126" t="s">
        <v>1891</v>
      </c>
      <c r="D764" s="126" t="s">
        <v>120</v>
      </c>
      <c r="E764" s="127" t="s">
        <v>1892</v>
      </c>
      <c r="F764" s="128" t="s">
        <v>1893</v>
      </c>
      <c r="G764" s="129" t="s">
        <v>123</v>
      </c>
      <c r="H764" s="130">
        <v>14</v>
      </c>
      <c r="I764" s="131"/>
      <c r="J764" s="131">
        <f t="shared" ref="J764:J769" si="90">ROUND(I764*H764,2)</f>
        <v>0</v>
      </c>
      <c r="K764" s="132"/>
      <c r="L764" s="133"/>
      <c r="M764" s="134" t="s">
        <v>1</v>
      </c>
      <c r="N764" s="135" t="s">
        <v>35</v>
      </c>
      <c r="O764" s="136">
        <v>0</v>
      </c>
      <c r="P764" s="136">
        <f t="shared" ref="P764:P769" si="91">O764*H764</f>
        <v>0</v>
      </c>
      <c r="Q764" s="136">
        <v>7.93</v>
      </c>
      <c r="R764" s="136">
        <f t="shared" ref="R764:R769" si="92">Q764*H764</f>
        <v>111.02</v>
      </c>
      <c r="S764" s="136">
        <v>0</v>
      </c>
      <c r="T764" s="137">
        <f t="shared" ref="T764:T769" si="93">S764*H764</f>
        <v>0</v>
      </c>
      <c r="AR764" s="138" t="s">
        <v>614</v>
      </c>
      <c r="AT764" s="138" t="s">
        <v>120</v>
      </c>
      <c r="AU764" s="138" t="s">
        <v>77</v>
      </c>
      <c r="AY764" s="13" t="s">
        <v>119</v>
      </c>
      <c r="BE764" s="139">
        <f t="shared" ref="BE764:BE769" si="94">IF(N764="základná",J764,0)</f>
        <v>0</v>
      </c>
      <c r="BF764" s="139">
        <f t="shared" ref="BF764:BF769" si="95">IF(N764="znížená",J764,0)</f>
        <v>0</v>
      </c>
      <c r="BG764" s="139">
        <f t="shared" ref="BG764:BG769" si="96">IF(N764="zákl. prenesená",J764,0)</f>
        <v>0</v>
      </c>
      <c r="BH764" s="139">
        <f t="shared" ref="BH764:BH769" si="97">IF(N764="zníž. prenesená",J764,0)</f>
        <v>0</v>
      </c>
      <c r="BI764" s="139">
        <f t="shared" ref="BI764:BI769" si="98">IF(N764="nulová",J764,0)</f>
        <v>0</v>
      </c>
      <c r="BJ764" s="13" t="s">
        <v>125</v>
      </c>
      <c r="BK764" s="139">
        <f t="shared" ref="BK764:BK769" si="99">ROUND(I764*H764,2)</f>
        <v>0</v>
      </c>
      <c r="BL764" s="13" t="s">
        <v>427</v>
      </c>
      <c r="BM764" s="138" t="s">
        <v>1894</v>
      </c>
    </row>
    <row r="765" spans="2:65" s="1" customFormat="1" ht="24.2" customHeight="1">
      <c r="B765" s="125"/>
      <c r="C765" s="126" t="s">
        <v>1895</v>
      </c>
      <c r="D765" s="126" t="s">
        <v>120</v>
      </c>
      <c r="E765" s="127" t="s">
        <v>1896</v>
      </c>
      <c r="F765" s="128" t="s">
        <v>1897</v>
      </c>
      <c r="G765" s="129" t="s">
        <v>123</v>
      </c>
      <c r="H765" s="130">
        <v>14</v>
      </c>
      <c r="I765" s="131"/>
      <c r="J765" s="131">
        <f t="shared" si="90"/>
        <v>0</v>
      </c>
      <c r="K765" s="132"/>
      <c r="L765" s="133"/>
      <c r="M765" s="134" t="s">
        <v>1</v>
      </c>
      <c r="N765" s="135" t="s">
        <v>35</v>
      </c>
      <c r="O765" s="136">
        <v>0</v>
      </c>
      <c r="P765" s="136">
        <f t="shared" si="91"/>
        <v>0</v>
      </c>
      <c r="Q765" s="136">
        <v>0.4</v>
      </c>
      <c r="R765" s="136">
        <f t="shared" si="92"/>
        <v>5.6000000000000005</v>
      </c>
      <c r="S765" s="136">
        <v>0</v>
      </c>
      <c r="T765" s="137">
        <f t="shared" si="93"/>
        <v>0</v>
      </c>
      <c r="AR765" s="138" t="s">
        <v>614</v>
      </c>
      <c r="AT765" s="138" t="s">
        <v>120</v>
      </c>
      <c r="AU765" s="138" t="s">
        <v>77</v>
      </c>
      <c r="AY765" s="13" t="s">
        <v>119</v>
      </c>
      <c r="BE765" s="139">
        <f t="shared" si="94"/>
        <v>0</v>
      </c>
      <c r="BF765" s="139">
        <f t="shared" si="95"/>
        <v>0</v>
      </c>
      <c r="BG765" s="139">
        <f t="shared" si="96"/>
        <v>0</v>
      </c>
      <c r="BH765" s="139">
        <f t="shared" si="97"/>
        <v>0</v>
      </c>
      <c r="BI765" s="139">
        <f t="shared" si="98"/>
        <v>0</v>
      </c>
      <c r="BJ765" s="13" t="s">
        <v>125</v>
      </c>
      <c r="BK765" s="139">
        <f t="shared" si="99"/>
        <v>0</v>
      </c>
      <c r="BL765" s="13" t="s">
        <v>427</v>
      </c>
      <c r="BM765" s="138" t="s">
        <v>1898</v>
      </c>
    </row>
    <row r="766" spans="2:65" s="1" customFormat="1" ht="16.5" customHeight="1">
      <c r="B766" s="125"/>
      <c r="C766" s="126" t="s">
        <v>1899</v>
      </c>
      <c r="D766" s="126" t="s">
        <v>120</v>
      </c>
      <c r="E766" s="127" t="s">
        <v>1900</v>
      </c>
      <c r="F766" s="128" t="s">
        <v>1901</v>
      </c>
      <c r="G766" s="129" t="s">
        <v>123</v>
      </c>
      <c r="H766" s="130">
        <v>523</v>
      </c>
      <c r="I766" s="131"/>
      <c r="J766" s="131">
        <f t="shared" si="90"/>
        <v>0</v>
      </c>
      <c r="K766" s="132"/>
      <c r="L766" s="133"/>
      <c r="M766" s="134" t="s">
        <v>1</v>
      </c>
      <c r="N766" s="135" t="s">
        <v>35</v>
      </c>
      <c r="O766" s="136">
        <v>0</v>
      </c>
      <c r="P766" s="136">
        <f t="shared" si="91"/>
        <v>0</v>
      </c>
      <c r="Q766" s="136">
        <v>0.4</v>
      </c>
      <c r="R766" s="136">
        <f t="shared" si="92"/>
        <v>209.20000000000002</v>
      </c>
      <c r="S766" s="136">
        <v>0</v>
      </c>
      <c r="T766" s="137">
        <f t="shared" si="93"/>
        <v>0</v>
      </c>
      <c r="AR766" s="138" t="s">
        <v>614</v>
      </c>
      <c r="AT766" s="138" t="s">
        <v>120</v>
      </c>
      <c r="AU766" s="138" t="s">
        <v>77</v>
      </c>
      <c r="AY766" s="13" t="s">
        <v>119</v>
      </c>
      <c r="BE766" s="139">
        <f t="shared" si="94"/>
        <v>0</v>
      </c>
      <c r="BF766" s="139">
        <f t="shared" si="95"/>
        <v>0</v>
      </c>
      <c r="BG766" s="139">
        <f t="shared" si="96"/>
        <v>0</v>
      </c>
      <c r="BH766" s="139">
        <f t="shared" si="97"/>
        <v>0</v>
      </c>
      <c r="BI766" s="139">
        <f t="shared" si="98"/>
        <v>0</v>
      </c>
      <c r="BJ766" s="13" t="s">
        <v>125</v>
      </c>
      <c r="BK766" s="139">
        <f t="shared" si="99"/>
        <v>0</v>
      </c>
      <c r="BL766" s="13" t="s">
        <v>427</v>
      </c>
      <c r="BM766" s="138" t="s">
        <v>1902</v>
      </c>
    </row>
    <row r="767" spans="2:65" s="1" customFormat="1" ht="21.75" customHeight="1">
      <c r="B767" s="125"/>
      <c r="C767" s="126" t="s">
        <v>1903</v>
      </c>
      <c r="D767" s="126" t="s">
        <v>120</v>
      </c>
      <c r="E767" s="127" t="s">
        <v>1904</v>
      </c>
      <c r="F767" s="128" t="s">
        <v>1905</v>
      </c>
      <c r="G767" s="129" t="s">
        <v>123</v>
      </c>
      <c r="H767" s="130">
        <v>250</v>
      </c>
      <c r="I767" s="131"/>
      <c r="J767" s="131">
        <f t="shared" si="90"/>
        <v>0</v>
      </c>
      <c r="K767" s="132"/>
      <c r="L767" s="133"/>
      <c r="M767" s="134" t="s">
        <v>1</v>
      </c>
      <c r="N767" s="135" t="s">
        <v>35</v>
      </c>
      <c r="O767" s="136">
        <v>0</v>
      </c>
      <c r="P767" s="136">
        <f t="shared" si="91"/>
        <v>0</v>
      </c>
      <c r="Q767" s="136">
        <v>0.4</v>
      </c>
      <c r="R767" s="136">
        <f t="shared" si="92"/>
        <v>100</v>
      </c>
      <c r="S767" s="136">
        <v>0</v>
      </c>
      <c r="T767" s="137">
        <f t="shared" si="93"/>
        <v>0</v>
      </c>
      <c r="AR767" s="138" t="s">
        <v>614</v>
      </c>
      <c r="AT767" s="138" t="s">
        <v>120</v>
      </c>
      <c r="AU767" s="138" t="s">
        <v>77</v>
      </c>
      <c r="AY767" s="13" t="s">
        <v>119</v>
      </c>
      <c r="BE767" s="139">
        <f t="shared" si="94"/>
        <v>0</v>
      </c>
      <c r="BF767" s="139">
        <f t="shared" si="95"/>
        <v>0</v>
      </c>
      <c r="BG767" s="139">
        <f t="shared" si="96"/>
        <v>0</v>
      </c>
      <c r="BH767" s="139">
        <f t="shared" si="97"/>
        <v>0</v>
      </c>
      <c r="BI767" s="139">
        <f t="shared" si="98"/>
        <v>0</v>
      </c>
      <c r="BJ767" s="13" t="s">
        <v>125</v>
      </c>
      <c r="BK767" s="139">
        <f t="shared" si="99"/>
        <v>0</v>
      </c>
      <c r="BL767" s="13" t="s">
        <v>427</v>
      </c>
      <c r="BM767" s="138" t="s">
        <v>1906</v>
      </c>
    </row>
    <row r="768" spans="2:65" s="1" customFormat="1" ht="16.5" customHeight="1">
      <c r="B768" s="125"/>
      <c r="C768" s="126" t="s">
        <v>1907</v>
      </c>
      <c r="D768" s="126" t="s">
        <v>120</v>
      </c>
      <c r="E768" s="127" t="s">
        <v>1908</v>
      </c>
      <c r="F768" s="128" t="s">
        <v>1909</v>
      </c>
      <c r="G768" s="129" t="s">
        <v>123</v>
      </c>
      <c r="H768" s="130">
        <v>250</v>
      </c>
      <c r="I768" s="131"/>
      <c r="J768" s="131">
        <f t="shared" si="90"/>
        <v>0</v>
      </c>
      <c r="K768" s="132"/>
      <c r="L768" s="133"/>
      <c r="M768" s="134" t="s">
        <v>1</v>
      </c>
      <c r="N768" s="135" t="s">
        <v>35</v>
      </c>
      <c r="O768" s="136">
        <v>0</v>
      </c>
      <c r="P768" s="136">
        <f t="shared" si="91"/>
        <v>0</v>
      </c>
      <c r="Q768" s="136">
        <v>0.4</v>
      </c>
      <c r="R768" s="136">
        <f t="shared" si="92"/>
        <v>100</v>
      </c>
      <c r="S768" s="136">
        <v>0</v>
      </c>
      <c r="T768" s="137">
        <f t="shared" si="93"/>
        <v>0</v>
      </c>
      <c r="AR768" s="138" t="s">
        <v>614</v>
      </c>
      <c r="AT768" s="138" t="s">
        <v>120</v>
      </c>
      <c r="AU768" s="138" t="s">
        <v>77</v>
      </c>
      <c r="AY768" s="13" t="s">
        <v>119</v>
      </c>
      <c r="BE768" s="139">
        <f t="shared" si="94"/>
        <v>0</v>
      </c>
      <c r="BF768" s="139">
        <f t="shared" si="95"/>
        <v>0</v>
      </c>
      <c r="BG768" s="139">
        <f t="shared" si="96"/>
        <v>0</v>
      </c>
      <c r="BH768" s="139">
        <f t="shared" si="97"/>
        <v>0</v>
      </c>
      <c r="BI768" s="139">
        <f t="shared" si="98"/>
        <v>0</v>
      </c>
      <c r="BJ768" s="13" t="s">
        <v>125</v>
      </c>
      <c r="BK768" s="139">
        <f t="shared" si="99"/>
        <v>0</v>
      </c>
      <c r="BL768" s="13" t="s">
        <v>427</v>
      </c>
      <c r="BM768" s="138" t="s">
        <v>1910</v>
      </c>
    </row>
    <row r="769" spans="2:65" s="1" customFormat="1" ht="24.2" customHeight="1">
      <c r="B769" s="125"/>
      <c r="C769" s="126" t="s">
        <v>1911</v>
      </c>
      <c r="D769" s="126" t="s">
        <v>120</v>
      </c>
      <c r="E769" s="127" t="s">
        <v>1912</v>
      </c>
      <c r="F769" s="128" t="s">
        <v>1913</v>
      </c>
      <c r="G769" s="129" t="s">
        <v>123</v>
      </c>
      <c r="H769" s="130">
        <v>150</v>
      </c>
      <c r="I769" s="131"/>
      <c r="J769" s="131">
        <f t="shared" si="90"/>
        <v>0</v>
      </c>
      <c r="K769" s="132"/>
      <c r="L769" s="133"/>
      <c r="M769" s="134" t="s">
        <v>1</v>
      </c>
      <c r="N769" s="135" t="s">
        <v>35</v>
      </c>
      <c r="O769" s="136">
        <v>0</v>
      </c>
      <c r="P769" s="136">
        <f t="shared" si="91"/>
        <v>0</v>
      </c>
      <c r="Q769" s="136">
        <v>6.9999999999999994E-5</v>
      </c>
      <c r="R769" s="136">
        <f t="shared" si="92"/>
        <v>1.0499999999999999E-2</v>
      </c>
      <c r="S769" s="136">
        <v>0</v>
      </c>
      <c r="T769" s="137">
        <f t="shared" si="93"/>
        <v>0</v>
      </c>
      <c r="AR769" s="138" t="s">
        <v>702</v>
      </c>
      <c r="AT769" s="138" t="s">
        <v>120</v>
      </c>
      <c r="AU769" s="138" t="s">
        <v>77</v>
      </c>
      <c r="AY769" s="13" t="s">
        <v>119</v>
      </c>
      <c r="BE769" s="139">
        <f t="shared" si="94"/>
        <v>0</v>
      </c>
      <c r="BF769" s="139">
        <f t="shared" si="95"/>
        <v>0</v>
      </c>
      <c r="BG769" s="139">
        <f t="shared" si="96"/>
        <v>0</v>
      </c>
      <c r="BH769" s="139">
        <f t="shared" si="97"/>
        <v>0</v>
      </c>
      <c r="BI769" s="139">
        <f t="shared" si="98"/>
        <v>0</v>
      </c>
      <c r="BJ769" s="13" t="s">
        <v>125</v>
      </c>
      <c r="BK769" s="139">
        <f t="shared" si="99"/>
        <v>0</v>
      </c>
      <c r="BL769" s="13" t="s">
        <v>702</v>
      </c>
      <c r="BM769" s="138" t="s">
        <v>1914</v>
      </c>
    </row>
    <row r="770" spans="2:65" s="1" customFormat="1" ht="78">
      <c r="B770" s="25"/>
      <c r="D770" s="140" t="s">
        <v>128</v>
      </c>
      <c r="F770" s="141" t="s">
        <v>1915</v>
      </c>
      <c r="L770" s="25"/>
      <c r="M770" s="142"/>
      <c r="T770" s="52"/>
      <c r="AT770" s="13" t="s">
        <v>128</v>
      </c>
      <c r="AU770" s="13" t="s">
        <v>77</v>
      </c>
    </row>
    <row r="771" spans="2:65" s="1" customFormat="1" ht="16.5" customHeight="1">
      <c r="B771" s="125"/>
      <c r="C771" s="126" t="s">
        <v>1916</v>
      </c>
      <c r="D771" s="126" t="s">
        <v>120</v>
      </c>
      <c r="E771" s="127" t="s">
        <v>1917</v>
      </c>
      <c r="F771" s="128" t="s">
        <v>1918</v>
      </c>
      <c r="G771" s="129" t="s">
        <v>123</v>
      </c>
      <c r="H771" s="130">
        <v>150</v>
      </c>
      <c r="I771" s="131"/>
      <c r="J771" s="131">
        <f>ROUND(I771*H771,2)</f>
        <v>0</v>
      </c>
      <c r="K771" s="132"/>
      <c r="L771" s="133"/>
      <c r="M771" s="134" t="s">
        <v>1</v>
      </c>
      <c r="N771" s="135" t="s">
        <v>35</v>
      </c>
      <c r="O771" s="136">
        <v>0</v>
      </c>
      <c r="P771" s="136">
        <f>O771*H771</f>
        <v>0</v>
      </c>
      <c r="Q771" s="136">
        <v>6.9999999999999994E-5</v>
      </c>
      <c r="R771" s="136">
        <f>Q771*H771</f>
        <v>1.0499999999999999E-2</v>
      </c>
      <c r="S771" s="136">
        <v>0</v>
      </c>
      <c r="T771" s="137">
        <f>S771*H771</f>
        <v>0</v>
      </c>
      <c r="AR771" s="138" t="s">
        <v>702</v>
      </c>
      <c r="AT771" s="138" t="s">
        <v>120</v>
      </c>
      <c r="AU771" s="138" t="s">
        <v>77</v>
      </c>
      <c r="AY771" s="13" t="s">
        <v>119</v>
      </c>
      <c r="BE771" s="139">
        <f>IF(N771="základná",J771,0)</f>
        <v>0</v>
      </c>
      <c r="BF771" s="139">
        <f>IF(N771="znížená",J771,0)</f>
        <v>0</v>
      </c>
      <c r="BG771" s="139">
        <f>IF(N771="zákl. prenesená",J771,0)</f>
        <v>0</v>
      </c>
      <c r="BH771" s="139">
        <f>IF(N771="zníž. prenesená",J771,0)</f>
        <v>0</v>
      </c>
      <c r="BI771" s="139">
        <f>IF(N771="nulová",J771,0)</f>
        <v>0</v>
      </c>
      <c r="BJ771" s="13" t="s">
        <v>125</v>
      </c>
      <c r="BK771" s="139">
        <f>ROUND(I771*H771,2)</f>
        <v>0</v>
      </c>
      <c r="BL771" s="13" t="s">
        <v>702</v>
      </c>
      <c r="BM771" s="138" t="s">
        <v>1919</v>
      </c>
    </row>
    <row r="772" spans="2:65" s="1" customFormat="1" ht="29.25">
      <c r="B772" s="25"/>
      <c r="D772" s="140" t="s">
        <v>128</v>
      </c>
      <c r="F772" s="141" t="s">
        <v>1920</v>
      </c>
      <c r="L772" s="25"/>
      <c r="M772" s="142"/>
      <c r="T772" s="52"/>
      <c r="AT772" s="13" t="s">
        <v>128</v>
      </c>
      <c r="AU772" s="13" t="s">
        <v>77</v>
      </c>
    </row>
    <row r="773" spans="2:65" s="1" customFormat="1" ht="24.2" customHeight="1">
      <c r="B773" s="125"/>
      <c r="C773" s="126" t="s">
        <v>1921</v>
      </c>
      <c r="D773" s="126" t="s">
        <v>120</v>
      </c>
      <c r="E773" s="127" t="s">
        <v>1922</v>
      </c>
      <c r="F773" s="128" t="s">
        <v>1923</v>
      </c>
      <c r="G773" s="129" t="s">
        <v>123</v>
      </c>
      <c r="H773" s="130">
        <v>150</v>
      </c>
      <c r="I773" s="131"/>
      <c r="J773" s="131">
        <f>ROUND(I773*H773,2)</f>
        <v>0</v>
      </c>
      <c r="K773" s="132"/>
      <c r="L773" s="133"/>
      <c r="M773" s="134" t="s">
        <v>1</v>
      </c>
      <c r="N773" s="135" t="s">
        <v>35</v>
      </c>
      <c r="O773" s="136">
        <v>0</v>
      </c>
      <c r="P773" s="136">
        <f>O773*H773</f>
        <v>0</v>
      </c>
      <c r="Q773" s="136">
        <v>6.9999999999999994E-5</v>
      </c>
      <c r="R773" s="136">
        <f>Q773*H773</f>
        <v>1.0499999999999999E-2</v>
      </c>
      <c r="S773" s="136">
        <v>0</v>
      </c>
      <c r="T773" s="137">
        <f>S773*H773</f>
        <v>0</v>
      </c>
      <c r="AR773" s="138" t="s">
        <v>702</v>
      </c>
      <c r="AT773" s="138" t="s">
        <v>120</v>
      </c>
      <c r="AU773" s="138" t="s">
        <v>77</v>
      </c>
      <c r="AY773" s="13" t="s">
        <v>119</v>
      </c>
      <c r="BE773" s="139">
        <f>IF(N773="základná",J773,0)</f>
        <v>0</v>
      </c>
      <c r="BF773" s="139">
        <f>IF(N773="znížená",J773,0)</f>
        <v>0</v>
      </c>
      <c r="BG773" s="139">
        <f>IF(N773="zákl. prenesená",J773,0)</f>
        <v>0</v>
      </c>
      <c r="BH773" s="139">
        <f>IF(N773="zníž. prenesená",J773,0)</f>
        <v>0</v>
      </c>
      <c r="BI773" s="139">
        <f>IF(N773="nulová",J773,0)</f>
        <v>0</v>
      </c>
      <c r="BJ773" s="13" t="s">
        <v>125</v>
      </c>
      <c r="BK773" s="139">
        <f>ROUND(I773*H773,2)</f>
        <v>0</v>
      </c>
      <c r="BL773" s="13" t="s">
        <v>702</v>
      </c>
      <c r="BM773" s="138" t="s">
        <v>1924</v>
      </c>
    </row>
    <row r="774" spans="2:65" s="1" customFormat="1" ht="39">
      <c r="B774" s="25"/>
      <c r="D774" s="140" t="s">
        <v>128</v>
      </c>
      <c r="F774" s="141" t="s">
        <v>1925</v>
      </c>
      <c r="L774" s="25"/>
      <c r="M774" s="142"/>
      <c r="T774" s="52"/>
      <c r="AT774" s="13" t="s">
        <v>128</v>
      </c>
      <c r="AU774" s="13" t="s">
        <v>77</v>
      </c>
    </row>
    <row r="775" spans="2:65" s="1" customFormat="1" ht="16.5" customHeight="1">
      <c r="B775" s="125"/>
      <c r="C775" s="126" t="s">
        <v>1926</v>
      </c>
      <c r="D775" s="126" t="s">
        <v>120</v>
      </c>
      <c r="E775" s="127" t="s">
        <v>1927</v>
      </c>
      <c r="F775" s="128" t="s">
        <v>1928</v>
      </c>
      <c r="G775" s="129" t="s">
        <v>805</v>
      </c>
      <c r="H775" s="130">
        <v>1000</v>
      </c>
      <c r="I775" s="131"/>
      <c r="J775" s="131">
        <f>ROUND(I775*H775,2)</f>
        <v>0</v>
      </c>
      <c r="K775" s="132"/>
      <c r="L775" s="133"/>
      <c r="M775" s="134" t="s">
        <v>1</v>
      </c>
      <c r="N775" s="135" t="s">
        <v>35</v>
      </c>
      <c r="O775" s="136">
        <v>0</v>
      </c>
      <c r="P775" s="136">
        <f>O775*H775</f>
        <v>0</v>
      </c>
      <c r="Q775" s="136">
        <v>0</v>
      </c>
      <c r="R775" s="136">
        <f>Q775*H775</f>
        <v>0</v>
      </c>
      <c r="S775" s="136">
        <v>0</v>
      </c>
      <c r="T775" s="137">
        <f>S775*H775</f>
        <v>0</v>
      </c>
      <c r="AR775" s="138" t="s">
        <v>614</v>
      </c>
      <c r="AT775" s="138" t="s">
        <v>120</v>
      </c>
      <c r="AU775" s="138" t="s">
        <v>77</v>
      </c>
      <c r="AY775" s="13" t="s">
        <v>119</v>
      </c>
      <c r="BE775" s="139">
        <f>IF(N775="základná",J775,0)</f>
        <v>0</v>
      </c>
      <c r="BF775" s="139">
        <f>IF(N775="znížená",J775,0)</f>
        <v>0</v>
      </c>
      <c r="BG775" s="139">
        <f>IF(N775="zákl. prenesená",J775,0)</f>
        <v>0</v>
      </c>
      <c r="BH775" s="139">
        <f>IF(N775="zníž. prenesená",J775,0)</f>
        <v>0</v>
      </c>
      <c r="BI775" s="139">
        <f>IF(N775="nulová",J775,0)</f>
        <v>0</v>
      </c>
      <c r="BJ775" s="13" t="s">
        <v>125</v>
      </c>
      <c r="BK775" s="139">
        <f>ROUND(I775*H775,2)</f>
        <v>0</v>
      </c>
      <c r="BL775" s="13" t="s">
        <v>427</v>
      </c>
      <c r="BM775" s="138" t="s">
        <v>1929</v>
      </c>
    </row>
    <row r="776" spans="2:65" s="1" customFormat="1" ht="16.5" customHeight="1">
      <c r="B776" s="125"/>
      <c r="C776" s="126" t="s">
        <v>1930</v>
      </c>
      <c r="D776" s="126" t="s">
        <v>120</v>
      </c>
      <c r="E776" s="127" t="s">
        <v>1931</v>
      </c>
      <c r="F776" s="128" t="s">
        <v>1932</v>
      </c>
      <c r="G776" s="129" t="s">
        <v>805</v>
      </c>
      <c r="H776" s="130">
        <v>1500</v>
      </c>
      <c r="I776" s="131"/>
      <c r="J776" s="131">
        <f>ROUND(I776*H776,2)</f>
        <v>0</v>
      </c>
      <c r="K776" s="132"/>
      <c r="L776" s="133"/>
      <c r="M776" s="134" t="s">
        <v>1</v>
      </c>
      <c r="N776" s="135" t="s">
        <v>35</v>
      </c>
      <c r="O776" s="136">
        <v>0</v>
      </c>
      <c r="P776" s="136">
        <f>O776*H776</f>
        <v>0</v>
      </c>
      <c r="Q776" s="136">
        <v>0</v>
      </c>
      <c r="R776" s="136">
        <f>Q776*H776</f>
        <v>0</v>
      </c>
      <c r="S776" s="136">
        <v>0</v>
      </c>
      <c r="T776" s="137">
        <f>S776*H776</f>
        <v>0</v>
      </c>
      <c r="AR776" s="138" t="s">
        <v>614</v>
      </c>
      <c r="AT776" s="138" t="s">
        <v>120</v>
      </c>
      <c r="AU776" s="138" t="s">
        <v>77</v>
      </c>
      <c r="AY776" s="13" t="s">
        <v>119</v>
      </c>
      <c r="BE776" s="139">
        <f>IF(N776="základná",J776,0)</f>
        <v>0</v>
      </c>
      <c r="BF776" s="139">
        <f>IF(N776="znížená",J776,0)</f>
        <v>0</v>
      </c>
      <c r="BG776" s="139">
        <f>IF(N776="zákl. prenesená",J776,0)</f>
        <v>0</v>
      </c>
      <c r="BH776" s="139">
        <f>IF(N776="zníž. prenesená",J776,0)</f>
        <v>0</v>
      </c>
      <c r="BI776" s="139">
        <f>IF(N776="nulová",J776,0)</f>
        <v>0</v>
      </c>
      <c r="BJ776" s="13" t="s">
        <v>125</v>
      </c>
      <c r="BK776" s="139">
        <f>ROUND(I776*H776,2)</f>
        <v>0</v>
      </c>
      <c r="BL776" s="13" t="s">
        <v>427</v>
      </c>
      <c r="BM776" s="138" t="s">
        <v>1933</v>
      </c>
    </row>
    <row r="777" spans="2:65" s="1" customFormat="1" ht="16.5" customHeight="1">
      <c r="B777" s="125"/>
      <c r="C777" s="126" t="s">
        <v>1934</v>
      </c>
      <c r="D777" s="126" t="s">
        <v>120</v>
      </c>
      <c r="E777" s="127" t="s">
        <v>1935</v>
      </c>
      <c r="F777" s="128" t="s">
        <v>1936</v>
      </c>
      <c r="G777" s="129" t="s">
        <v>805</v>
      </c>
      <c r="H777" s="130">
        <v>550</v>
      </c>
      <c r="I777" s="131"/>
      <c r="J777" s="131">
        <f>ROUND(I777*H777,2)</f>
        <v>0</v>
      </c>
      <c r="K777" s="132"/>
      <c r="L777" s="133"/>
      <c r="M777" s="134" t="s">
        <v>1</v>
      </c>
      <c r="N777" s="135" t="s">
        <v>35</v>
      </c>
      <c r="O777" s="136">
        <v>0</v>
      </c>
      <c r="P777" s="136">
        <f>O777*H777</f>
        <v>0</v>
      </c>
      <c r="Q777" s="136">
        <v>0</v>
      </c>
      <c r="R777" s="136">
        <f>Q777*H777</f>
        <v>0</v>
      </c>
      <c r="S777" s="136">
        <v>0</v>
      </c>
      <c r="T777" s="137">
        <f>S777*H777</f>
        <v>0</v>
      </c>
      <c r="AR777" s="138" t="s">
        <v>614</v>
      </c>
      <c r="AT777" s="138" t="s">
        <v>120</v>
      </c>
      <c r="AU777" s="138" t="s">
        <v>77</v>
      </c>
      <c r="AY777" s="13" t="s">
        <v>119</v>
      </c>
      <c r="BE777" s="139">
        <f>IF(N777="základná",J777,0)</f>
        <v>0</v>
      </c>
      <c r="BF777" s="139">
        <f>IF(N777="znížená",J777,0)</f>
        <v>0</v>
      </c>
      <c r="BG777" s="139">
        <f>IF(N777="zákl. prenesená",J777,0)</f>
        <v>0</v>
      </c>
      <c r="BH777" s="139">
        <f>IF(N777="zníž. prenesená",J777,0)</f>
        <v>0</v>
      </c>
      <c r="BI777" s="139">
        <f>IF(N777="nulová",J777,0)</f>
        <v>0</v>
      </c>
      <c r="BJ777" s="13" t="s">
        <v>125</v>
      </c>
      <c r="BK777" s="139">
        <f>ROUND(I777*H777,2)</f>
        <v>0</v>
      </c>
      <c r="BL777" s="13" t="s">
        <v>427</v>
      </c>
      <c r="BM777" s="138" t="s">
        <v>1937</v>
      </c>
    </row>
    <row r="778" spans="2:65" s="1" customFormat="1" ht="19.5">
      <c r="B778" s="25"/>
      <c r="D778" s="140" t="s">
        <v>128</v>
      </c>
      <c r="F778" s="141" t="s">
        <v>1938</v>
      </c>
      <c r="L778" s="25"/>
      <c r="M778" s="142"/>
      <c r="T778" s="52"/>
      <c r="AT778" s="13" t="s">
        <v>128</v>
      </c>
      <c r="AU778" s="13" t="s">
        <v>77</v>
      </c>
    </row>
    <row r="779" spans="2:65" s="1" customFormat="1" ht="16.5" customHeight="1">
      <c r="B779" s="125"/>
      <c r="C779" s="126" t="s">
        <v>1939</v>
      </c>
      <c r="D779" s="126" t="s">
        <v>120</v>
      </c>
      <c r="E779" s="127" t="s">
        <v>1940</v>
      </c>
      <c r="F779" s="128" t="s">
        <v>1941</v>
      </c>
      <c r="G779" s="129" t="s">
        <v>805</v>
      </c>
      <c r="H779" s="130">
        <v>50</v>
      </c>
      <c r="I779" s="131"/>
      <c r="J779" s="131">
        <f>ROUND(I779*H779,2)</f>
        <v>0</v>
      </c>
      <c r="K779" s="132"/>
      <c r="L779" s="133"/>
      <c r="M779" s="134" t="s">
        <v>1</v>
      </c>
      <c r="N779" s="135" t="s">
        <v>35</v>
      </c>
      <c r="O779" s="136">
        <v>0</v>
      </c>
      <c r="P779" s="136">
        <f>O779*H779</f>
        <v>0</v>
      </c>
      <c r="Q779" s="136">
        <v>0</v>
      </c>
      <c r="R779" s="136">
        <f>Q779*H779</f>
        <v>0</v>
      </c>
      <c r="S779" s="136">
        <v>0</v>
      </c>
      <c r="T779" s="137">
        <f>S779*H779</f>
        <v>0</v>
      </c>
      <c r="AR779" s="138" t="s">
        <v>614</v>
      </c>
      <c r="AT779" s="138" t="s">
        <v>120</v>
      </c>
      <c r="AU779" s="138" t="s">
        <v>77</v>
      </c>
      <c r="AY779" s="13" t="s">
        <v>119</v>
      </c>
      <c r="BE779" s="139">
        <f>IF(N779="základná",J779,0)</f>
        <v>0</v>
      </c>
      <c r="BF779" s="139">
        <f>IF(N779="znížená",J779,0)</f>
        <v>0</v>
      </c>
      <c r="BG779" s="139">
        <f>IF(N779="zákl. prenesená",J779,0)</f>
        <v>0</v>
      </c>
      <c r="BH779" s="139">
        <f>IF(N779="zníž. prenesená",J779,0)</f>
        <v>0</v>
      </c>
      <c r="BI779" s="139">
        <f>IF(N779="nulová",J779,0)</f>
        <v>0</v>
      </c>
      <c r="BJ779" s="13" t="s">
        <v>125</v>
      </c>
      <c r="BK779" s="139">
        <f>ROUND(I779*H779,2)</f>
        <v>0</v>
      </c>
      <c r="BL779" s="13" t="s">
        <v>427</v>
      </c>
      <c r="BM779" s="138" t="s">
        <v>1942</v>
      </c>
    </row>
    <row r="780" spans="2:65" s="1" customFormat="1" ht="19.5">
      <c r="B780" s="25"/>
      <c r="D780" s="140" t="s">
        <v>128</v>
      </c>
      <c r="F780" s="141" t="s">
        <v>1938</v>
      </c>
      <c r="L780" s="25"/>
      <c r="M780" s="142"/>
      <c r="T780" s="52"/>
      <c r="AT780" s="13" t="s">
        <v>128</v>
      </c>
      <c r="AU780" s="13" t="s">
        <v>77</v>
      </c>
    </row>
    <row r="781" spans="2:65" s="1" customFormat="1" ht="16.5" customHeight="1">
      <c r="B781" s="125"/>
      <c r="C781" s="126" t="s">
        <v>1943</v>
      </c>
      <c r="D781" s="126" t="s">
        <v>120</v>
      </c>
      <c r="E781" s="127" t="s">
        <v>1944</v>
      </c>
      <c r="F781" s="128" t="s">
        <v>1945</v>
      </c>
      <c r="G781" s="129" t="s">
        <v>805</v>
      </c>
      <c r="H781" s="130">
        <v>20</v>
      </c>
      <c r="I781" s="131"/>
      <c r="J781" s="131">
        <f>ROUND(I781*H781,2)</f>
        <v>0</v>
      </c>
      <c r="K781" s="132"/>
      <c r="L781" s="133"/>
      <c r="M781" s="134" t="s">
        <v>1</v>
      </c>
      <c r="N781" s="135" t="s">
        <v>35</v>
      </c>
      <c r="O781" s="136">
        <v>0</v>
      </c>
      <c r="P781" s="136">
        <f>O781*H781</f>
        <v>0</v>
      </c>
      <c r="Q781" s="136">
        <v>0</v>
      </c>
      <c r="R781" s="136">
        <f>Q781*H781</f>
        <v>0</v>
      </c>
      <c r="S781" s="136">
        <v>0</v>
      </c>
      <c r="T781" s="137">
        <f>S781*H781</f>
        <v>0</v>
      </c>
      <c r="AR781" s="138" t="s">
        <v>614</v>
      </c>
      <c r="AT781" s="138" t="s">
        <v>120</v>
      </c>
      <c r="AU781" s="138" t="s">
        <v>77</v>
      </c>
      <c r="AY781" s="13" t="s">
        <v>119</v>
      </c>
      <c r="BE781" s="139">
        <f>IF(N781="základná",J781,0)</f>
        <v>0</v>
      </c>
      <c r="BF781" s="139">
        <f>IF(N781="znížená",J781,0)</f>
        <v>0</v>
      </c>
      <c r="BG781" s="139">
        <f>IF(N781="zákl. prenesená",J781,0)</f>
        <v>0</v>
      </c>
      <c r="BH781" s="139">
        <f>IF(N781="zníž. prenesená",J781,0)</f>
        <v>0</v>
      </c>
      <c r="BI781" s="139">
        <f>IF(N781="nulová",J781,0)</f>
        <v>0</v>
      </c>
      <c r="BJ781" s="13" t="s">
        <v>125</v>
      </c>
      <c r="BK781" s="139">
        <f>ROUND(I781*H781,2)</f>
        <v>0</v>
      </c>
      <c r="BL781" s="13" t="s">
        <v>427</v>
      </c>
      <c r="BM781" s="138" t="s">
        <v>1946</v>
      </c>
    </row>
    <row r="782" spans="2:65" s="1" customFormat="1" ht="19.5">
      <c r="B782" s="25"/>
      <c r="D782" s="140" t="s">
        <v>128</v>
      </c>
      <c r="F782" s="141" t="s">
        <v>1947</v>
      </c>
      <c r="L782" s="25"/>
      <c r="M782" s="142"/>
      <c r="T782" s="52"/>
      <c r="AT782" s="13" t="s">
        <v>128</v>
      </c>
      <c r="AU782" s="13" t="s">
        <v>77</v>
      </c>
    </row>
    <row r="783" spans="2:65" s="11" customFormat="1" ht="22.9" customHeight="1">
      <c r="B783" s="116"/>
      <c r="D783" s="117" t="s">
        <v>68</v>
      </c>
      <c r="E783" s="143" t="s">
        <v>1948</v>
      </c>
      <c r="F783" s="143" t="s">
        <v>1949</v>
      </c>
      <c r="J783" s="144">
        <f>BK783</f>
        <v>0</v>
      </c>
      <c r="L783" s="116"/>
      <c r="M783" s="120"/>
      <c r="P783" s="121">
        <f>SUM(P784:P795)</f>
        <v>3250.3927999999996</v>
      </c>
      <c r="R783" s="121">
        <f>SUM(R784:R795)</f>
        <v>0</v>
      </c>
      <c r="T783" s="122">
        <f>SUM(T784:T795)</f>
        <v>0</v>
      </c>
      <c r="AR783" s="117" t="s">
        <v>134</v>
      </c>
      <c r="AT783" s="123" t="s">
        <v>68</v>
      </c>
      <c r="AU783" s="123" t="s">
        <v>77</v>
      </c>
      <c r="AY783" s="117" t="s">
        <v>119</v>
      </c>
      <c r="BK783" s="124">
        <f>SUM(BK784:BK795)</f>
        <v>0</v>
      </c>
    </row>
    <row r="784" spans="2:65" s="1" customFormat="1" ht="16.5" customHeight="1">
      <c r="B784" s="125"/>
      <c r="C784" s="145" t="s">
        <v>1950</v>
      </c>
      <c r="D784" s="145" t="s">
        <v>795</v>
      </c>
      <c r="E784" s="146" t="s">
        <v>1951</v>
      </c>
      <c r="F784" s="147" t="s">
        <v>1952</v>
      </c>
      <c r="G784" s="148" t="s">
        <v>123</v>
      </c>
      <c r="H784" s="149">
        <v>250</v>
      </c>
      <c r="I784" s="150"/>
      <c r="J784" s="150">
        <f t="shared" ref="J784:J795" si="100">ROUND(I784*H784,2)</f>
        <v>0</v>
      </c>
      <c r="K784" s="151"/>
      <c r="L784" s="25"/>
      <c r="M784" s="152" t="s">
        <v>1</v>
      </c>
      <c r="N784" s="153" t="s">
        <v>35</v>
      </c>
      <c r="O784" s="136">
        <v>0.19500000000000001</v>
      </c>
      <c r="P784" s="136">
        <f t="shared" ref="P784:P795" si="101">O784*H784</f>
        <v>48.75</v>
      </c>
      <c r="Q784" s="136">
        <v>0</v>
      </c>
      <c r="R784" s="136">
        <f t="shared" ref="R784:R795" si="102">Q784*H784</f>
        <v>0</v>
      </c>
      <c r="S784" s="136">
        <v>0</v>
      </c>
      <c r="T784" s="137">
        <f t="shared" ref="T784:T795" si="103">S784*H784</f>
        <v>0</v>
      </c>
      <c r="AR784" s="138" t="s">
        <v>126</v>
      </c>
      <c r="AT784" s="138" t="s">
        <v>795</v>
      </c>
      <c r="AU784" s="138" t="s">
        <v>125</v>
      </c>
      <c r="AY784" s="13" t="s">
        <v>119</v>
      </c>
      <c r="BE784" s="139">
        <f t="shared" ref="BE784:BE795" si="104">IF(N784="základná",J784,0)</f>
        <v>0</v>
      </c>
      <c r="BF784" s="139">
        <f t="shared" ref="BF784:BF795" si="105">IF(N784="znížená",J784,0)</f>
        <v>0</v>
      </c>
      <c r="BG784" s="139">
        <f t="shared" ref="BG784:BG795" si="106">IF(N784="zákl. prenesená",J784,0)</f>
        <v>0</v>
      </c>
      <c r="BH784" s="139">
        <f t="shared" ref="BH784:BH795" si="107">IF(N784="zníž. prenesená",J784,0)</f>
        <v>0</v>
      </c>
      <c r="BI784" s="139">
        <f t="shared" ref="BI784:BI795" si="108">IF(N784="nulová",J784,0)</f>
        <v>0</v>
      </c>
      <c r="BJ784" s="13" t="s">
        <v>125</v>
      </c>
      <c r="BK784" s="139">
        <f t="shared" ref="BK784:BK795" si="109">ROUND(I784*H784,2)</f>
        <v>0</v>
      </c>
      <c r="BL784" s="13" t="s">
        <v>126</v>
      </c>
      <c r="BM784" s="138" t="s">
        <v>1953</v>
      </c>
    </row>
    <row r="785" spans="2:65" s="1" customFormat="1" ht="21.75" customHeight="1">
      <c r="B785" s="125"/>
      <c r="C785" s="145" t="s">
        <v>1954</v>
      </c>
      <c r="D785" s="145" t="s">
        <v>795</v>
      </c>
      <c r="E785" s="146" t="s">
        <v>1955</v>
      </c>
      <c r="F785" s="147" t="s">
        <v>1956</v>
      </c>
      <c r="G785" s="148" t="s">
        <v>123</v>
      </c>
      <c r="H785" s="149">
        <v>364</v>
      </c>
      <c r="I785" s="150"/>
      <c r="J785" s="150">
        <f t="shared" si="100"/>
        <v>0</v>
      </c>
      <c r="K785" s="151"/>
      <c r="L785" s="25"/>
      <c r="M785" s="152" t="s">
        <v>1</v>
      </c>
      <c r="N785" s="153" t="s">
        <v>35</v>
      </c>
      <c r="O785" s="136">
        <v>0.16700000000000001</v>
      </c>
      <c r="P785" s="136">
        <f t="shared" si="101"/>
        <v>60.788000000000004</v>
      </c>
      <c r="Q785" s="136">
        <v>0</v>
      </c>
      <c r="R785" s="136">
        <f t="shared" si="102"/>
        <v>0</v>
      </c>
      <c r="S785" s="136">
        <v>0</v>
      </c>
      <c r="T785" s="137">
        <f t="shared" si="103"/>
        <v>0</v>
      </c>
      <c r="AR785" s="138" t="s">
        <v>427</v>
      </c>
      <c r="AT785" s="138" t="s">
        <v>795</v>
      </c>
      <c r="AU785" s="138" t="s">
        <v>125</v>
      </c>
      <c r="AY785" s="13" t="s">
        <v>119</v>
      </c>
      <c r="BE785" s="139">
        <f t="shared" si="104"/>
        <v>0</v>
      </c>
      <c r="BF785" s="139">
        <f t="shared" si="105"/>
        <v>0</v>
      </c>
      <c r="BG785" s="139">
        <f t="shared" si="106"/>
        <v>0</v>
      </c>
      <c r="BH785" s="139">
        <f t="shared" si="107"/>
        <v>0</v>
      </c>
      <c r="BI785" s="139">
        <f t="shared" si="108"/>
        <v>0</v>
      </c>
      <c r="BJ785" s="13" t="s">
        <v>125</v>
      </c>
      <c r="BK785" s="139">
        <f t="shared" si="109"/>
        <v>0</v>
      </c>
      <c r="BL785" s="13" t="s">
        <v>427</v>
      </c>
      <c r="BM785" s="138" t="s">
        <v>1957</v>
      </c>
    </row>
    <row r="786" spans="2:65" s="1" customFormat="1" ht="21.75" customHeight="1">
      <c r="B786" s="125"/>
      <c r="C786" s="145" t="s">
        <v>1958</v>
      </c>
      <c r="D786" s="145" t="s">
        <v>795</v>
      </c>
      <c r="E786" s="146" t="s">
        <v>1959</v>
      </c>
      <c r="F786" s="147" t="s">
        <v>1960</v>
      </c>
      <c r="G786" s="148" t="s">
        <v>123</v>
      </c>
      <c r="H786" s="149">
        <v>856</v>
      </c>
      <c r="I786" s="150"/>
      <c r="J786" s="150">
        <f t="shared" si="100"/>
        <v>0</v>
      </c>
      <c r="K786" s="151"/>
      <c r="L786" s="25"/>
      <c r="M786" s="152" t="s">
        <v>1</v>
      </c>
      <c r="N786" s="153" t="s">
        <v>35</v>
      </c>
      <c r="O786" s="136">
        <v>0.11700000000000001</v>
      </c>
      <c r="P786" s="136">
        <f t="shared" si="101"/>
        <v>100.152</v>
      </c>
      <c r="Q786" s="136">
        <v>0</v>
      </c>
      <c r="R786" s="136">
        <f t="shared" si="102"/>
        <v>0</v>
      </c>
      <c r="S786" s="136">
        <v>0</v>
      </c>
      <c r="T786" s="137">
        <f t="shared" si="103"/>
        <v>0</v>
      </c>
      <c r="AR786" s="138" t="s">
        <v>427</v>
      </c>
      <c r="AT786" s="138" t="s">
        <v>795</v>
      </c>
      <c r="AU786" s="138" t="s">
        <v>125</v>
      </c>
      <c r="AY786" s="13" t="s">
        <v>119</v>
      </c>
      <c r="BE786" s="139">
        <f t="shared" si="104"/>
        <v>0</v>
      </c>
      <c r="BF786" s="139">
        <f t="shared" si="105"/>
        <v>0</v>
      </c>
      <c r="BG786" s="139">
        <f t="shared" si="106"/>
        <v>0</v>
      </c>
      <c r="BH786" s="139">
        <f t="shared" si="107"/>
        <v>0</v>
      </c>
      <c r="BI786" s="139">
        <f t="shared" si="108"/>
        <v>0</v>
      </c>
      <c r="BJ786" s="13" t="s">
        <v>125</v>
      </c>
      <c r="BK786" s="139">
        <f t="shared" si="109"/>
        <v>0</v>
      </c>
      <c r="BL786" s="13" t="s">
        <v>427</v>
      </c>
      <c r="BM786" s="138" t="s">
        <v>1961</v>
      </c>
    </row>
    <row r="787" spans="2:65" s="1" customFormat="1" ht="21.75" customHeight="1">
      <c r="B787" s="125"/>
      <c r="C787" s="145" t="s">
        <v>1962</v>
      </c>
      <c r="D787" s="145" t="s">
        <v>795</v>
      </c>
      <c r="E787" s="146" t="s">
        <v>1963</v>
      </c>
      <c r="F787" s="147" t="s">
        <v>1964</v>
      </c>
      <c r="G787" s="148" t="s">
        <v>123</v>
      </c>
      <c r="H787" s="149">
        <v>112</v>
      </c>
      <c r="I787" s="150"/>
      <c r="J787" s="150">
        <f t="shared" si="100"/>
        <v>0</v>
      </c>
      <c r="K787" s="151"/>
      <c r="L787" s="25"/>
      <c r="M787" s="152" t="s">
        <v>1</v>
      </c>
      <c r="N787" s="153" t="s">
        <v>35</v>
      </c>
      <c r="O787" s="136">
        <v>0.11700000000000001</v>
      </c>
      <c r="P787" s="136">
        <f t="shared" si="101"/>
        <v>13.104000000000001</v>
      </c>
      <c r="Q787" s="136">
        <v>0</v>
      </c>
      <c r="R787" s="136">
        <f t="shared" si="102"/>
        <v>0</v>
      </c>
      <c r="S787" s="136">
        <v>0</v>
      </c>
      <c r="T787" s="137">
        <f t="shared" si="103"/>
        <v>0</v>
      </c>
      <c r="AR787" s="138" t="s">
        <v>427</v>
      </c>
      <c r="AT787" s="138" t="s">
        <v>795</v>
      </c>
      <c r="AU787" s="138" t="s">
        <v>125</v>
      </c>
      <c r="AY787" s="13" t="s">
        <v>119</v>
      </c>
      <c r="BE787" s="139">
        <f t="shared" si="104"/>
        <v>0</v>
      </c>
      <c r="BF787" s="139">
        <f t="shared" si="105"/>
        <v>0</v>
      </c>
      <c r="BG787" s="139">
        <f t="shared" si="106"/>
        <v>0</v>
      </c>
      <c r="BH787" s="139">
        <f t="shared" si="107"/>
        <v>0</v>
      </c>
      <c r="BI787" s="139">
        <f t="shared" si="108"/>
        <v>0</v>
      </c>
      <c r="BJ787" s="13" t="s">
        <v>125</v>
      </c>
      <c r="BK787" s="139">
        <f t="shared" si="109"/>
        <v>0</v>
      </c>
      <c r="BL787" s="13" t="s">
        <v>427</v>
      </c>
      <c r="BM787" s="138" t="s">
        <v>1965</v>
      </c>
    </row>
    <row r="788" spans="2:65" s="1" customFormat="1" ht="21.75" customHeight="1">
      <c r="B788" s="125"/>
      <c r="C788" s="145" t="s">
        <v>1966</v>
      </c>
      <c r="D788" s="145" t="s">
        <v>795</v>
      </c>
      <c r="E788" s="146" t="s">
        <v>1967</v>
      </c>
      <c r="F788" s="147" t="s">
        <v>1968</v>
      </c>
      <c r="G788" s="148" t="s">
        <v>123</v>
      </c>
      <c r="H788" s="149">
        <v>14</v>
      </c>
      <c r="I788" s="150"/>
      <c r="J788" s="150">
        <f t="shared" si="100"/>
        <v>0</v>
      </c>
      <c r="K788" s="151"/>
      <c r="L788" s="25"/>
      <c r="M788" s="152" t="s">
        <v>1</v>
      </c>
      <c r="N788" s="153" t="s">
        <v>35</v>
      </c>
      <c r="O788" s="136">
        <v>0.16700000000000001</v>
      </c>
      <c r="P788" s="136">
        <f t="shared" si="101"/>
        <v>2.3380000000000001</v>
      </c>
      <c r="Q788" s="136">
        <v>0</v>
      </c>
      <c r="R788" s="136">
        <f t="shared" si="102"/>
        <v>0</v>
      </c>
      <c r="S788" s="136">
        <v>0</v>
      </c>
      <c r="T788" s="137">
        <f t="shared" si="103"/>
        <v>0</v>
      </c>
      <c r="AR788" s="138" t="s">
        <v>427</v>
      </c>
      <c r="AT788" s="138" t="s">
        <v>795</v>
      </c>
      <c r="AU788" s="138" t="s">
        <v>125</v>
      </c>
      <c r="AY788" s="13" t="s">
        <v>119</v>
      </c>
      <c r="BE788" s="139">
        <f t="shared" si="104"/>
        <v>0</v>
      </c>
      <c r="BF788" s="139">
        <f t="shared" si="105"/>
        <v>0</v>
      </c>
      <c r="BG788" s="139">
        <f t="shared" si="106"/>
        <v>0</v>
      </c>
      <c r="BH788" s="139">
        <f t="shared" si="107"/>
        <v>0</v>
      </c>
      <c r="BI788" s="139">
        <f t="shared" si="108"/>
        <v>0</v>
      </c>
      <c r="BJ788" s="13" t="s">
        <v>125</v>
      </c>
      <c r="BK788" s="139">
        <f t="shared" si="109"/>
        <v>0</v>
      </c>
      <c r="BL788" s="13" t="s">
        <v>427</v>
      </c>
      <c r="BM788" s="138" t="s">
        <v>1969</v>
      </c>
    </row>
    <row r="789" spans="2:65" s="1" customFormat="1" ht="16.5" customHeight="1">
      <c r="B789" s="125"/>
      <c r="C789" s="145" t="s">
        <v>1970</v>
      </c>
      <c r="D789" s="145" t="s">
        <v>795</v>
      </c>
      <c r="E789" s="146" t="s">
        <v>1971</v>
      </c>
      <c r="F789" s="147" t="s">
        <v>1972</v>
      </c>
      <c r="G789" s="148" t="s">
        <v>805</v>
      </c>
      <c r="H789" s="149">
        <v>14</v>
      </c>
      <c r="I789" s="150"/>
      <c r="J789" s="150">
        <f t="shared" si="100"/>
        <v>0</v>
      </c>
      <c r="K789" s="151"/>
      <c r="L789" s="25"/>
      <c r="M789" s="152" t="s">
        <v>1</v>
      </c>
      <c r="N789" s="153" t="s">
        <v>35</v>
      </c>
      <c r="O789" s="136">
        <v>0.81</v>
      </c>
      <c r="P789" s="136">
        <f t="shared" si="101"/>
        <v>11.34</v>
      </c>
      <c r="Q789" s="136">
        <v>0</v>
      </c>
      <c r="R789" s="136">
        <f t="shared" si="102"/>
        <v>0</v>
      </c>
      <c r="S789" s="136">
        <v>0</v>
      </c>
      <c r="T789" s="137">
        <f t="shared" si="103"/>
        <v>0</v>
      </c>
      <c r="AR789" s="138" t="s">
        <v>427</v>
      </c>
      <c r="AT789" s="138" t="s">
        <v>795</v>
      </c>
      <c r="AU789" s="138" t="s">
        <v>125</v>
      </c>
      <c r="AY789" s="13" t="s">
        <v>119</v>
      </c>
      <c r="BE789" s="139">
        <f t="shared" si="104"/>
        <v>0</v>
      </c>
      <c r="BF789" s="139">
        <f t="shared" si="105"/>
        <v>0</v>
      </c>
      <c r="BG789" s="139">
        <f t="shared" si="106"/>
        <v>0</v>
      </c>
      <c r="BH789" s="139">
        <f t="shared" si="107"/>
        <v>0</v>
      </c>
      <c r="BI789" s="139">
        <f t="shared" si="108"/>
        <v>0</v>
      </c>
      <c r="BJ789" s="13" t="s">
        <v>125</v>
      </c>
      <c r="BK789" s="139">
        <f t="shared" si="109"/>
        <v>0</v>
      </c>
      <c r="BL789" s="13" t="s">
        <v>427</v>
      </c>
      <c r="BM789" s="138" t="s">
        <v>1973</v>
      </c>
    </row>
    <row r="790" spans="2:65" s="1" customFormat="1" ht="24.2" customHeight="1">
      <c r="B790" s="125"/>
      <c r="C790" s="145" t="s">
        <v>1974</v>
      </c>
      <c r="D790" s="145" t="s">
        <v>795</v>
      </c>
      <c r="E790" s="146" t="s">
        <v>1975</v>
      </c>
      <c r="F790" s="147" t="s">
        <v>1976</v>
      </c>
      <c r="G790" s="148" t="s">
        <v>123</v>
      </c>
      <c r="H790" s="149">
        <v>14</v>
      </c>
      <c r="I790" s="150"/>
      <c r="J790" s="150">
        <f t="shared" si="100"/>
        <v>0</v>
      </c>
      <c r="K790" s="151"/>
      <c r="L790" s="25"/>
      <c r="M790" s="152" t="s">
        <v>1</v>
      </c>
      <c r="N790" s="153" t="s">
        <v>35</v>
      </c>
      <c r="O790" s="136">
        <v>2.44</v>
      </c>
      <c r="P790" s="136">
        <f t="shared" si="101"/>
        <v>34.159999999999997</v>
      </c>
      <c r="Q790" s="136">
        <v>0</v>
      </c>
      <c r="R790" s="136">
        <f t="shared" si="102"/>
        <v>0</v>
      </c>
      <c r="S790" s="136">
        <v>0</v>
      </c>
      <c r="T790" s="137">
        <f t="shared" si="103"/>
        <v>0</v>
      </c>
      <c r="AR790" s="138" t="s">
        <v>427</v>
      </c>
      <c r="AT790" s="138" t="s">
        <v>795</v>
      </c>
      <c r="AU790" s="138" t="s">
        <v>125</v>
      </c>
      <c r="AY790" s="13" t="s">
        <v>119</v>
      </c>
      <c r="BE790" s="139">
        <f t="shared" si="104"/>
        <v>0</v>
      </c>
      <c r="BF790" s="139">
        <f t="shared" si="105"/>
        <v>0</v>
      </c>
      <c r="BG790" s="139">
        <f t="shared" si="106"/>
        <v>0</v>
      </c>
      <c r="BH790" s="139">
        <f t="shared" si="107"/>
        <v>0</v>
      </c>
      <c r="BI790" s="139">
        <f t="shared" si="108"/>
        <v>0</v>
      </c>
      <c r="BJ790" s="13" t="s">
        <v>125</v>
      </c>
      <c r="BK790" s="139">
        <f t="shared" si="109"/>
        <v>0</v>
      </c>
      <c r="BL790" s="13" t="s">
        <v>427</v>
      </c>
      <c r="BM790" s="138" t="s">
        <v>1977</v>
      </c>
    </row>
    <row r="791" spans="2:65" s="1" customFormat="1" ht="24.2" customHeight="1">
      <c r="B791" s="125"/>
      <c r="C791" s="145" t="s">
        <v>1978</v>
      </c>
      <c r="D791" s="145" t="s">
        <v>795</v>
      </c>
      <c r="E791" s="146" t="s">
        <v>1979</v>
      </c>
      <c r="F791" s="147" t="s">
        <v>1980</v>
      </c>
      <c r="G791" s="148" t="s">
        <v>805</v>
      </c>
      <c r="H791" s="149">
        <v>100</v>
      </c>
      <c r="I791" s="150"/>
      <c r="J791" s="150">
        <f t="shared" si="100"/>
        <v>0</v>
      </c>
      <c r="K791" s="151"/>
      <c r="L791" s="25"/>
      <c r="M791" s="152" t="s">
        <v>1</v>
      </c>
      <c r="N791" s="153" t="s">
        <v>35</v>
      </c>
      <c r="O791" s="136">
        <v>0.57799999999999996</v>
      </c>
      <c r="P791" s="136">
        <f t="shared" si="101"/>
        <v>57.8</v>
      </c>
      <c r="Q791" s="136">
        <v>0</v>
      </c>
      <c r="R791" s="136">
        <f t="shared" si="102"/>
        <v>0</v>
      </c>
      <c r="S791" s="136">
        <v>0</v>
      </c>
      <c r="T791" s="137">
        <f t="shared" si="103"/>
        <v>0</v>
      </c>
      <c r="AR791" s="138" t="s">
        <v>427</v>
      </c>
      <c r="AT791" s="138" t="s">
        <v>795</v>
      </c>
      <c r="AU791" s="138" t="s">
        <v>125</v>
      </c>
      <c r="AY791" s="13" t="s">
        <v>119</v>
      </c>
      <c r="BE791" s="139">
        <f t="shared" si="104"/>
        <v>0</v>
      </c>
      <c r="BF791" s="139">
        <f t="shared" si="105"/>
        <v>0</v>
      </c>
      <c r="BG791" s="139">
        <f t="shared" si="106"/>
        <v>0</v>
      </c>
      <c r="BH791" s="139">
        <f t="shared" si="107"/>
        <v>0</v>
      </c>
      <c r="BI791" s="139">
        <f t="shared" si="108"/>
        <v>0</v>
      </c>
      <c r="BJ791" s="13" t="s">
        <v>125</v>
      </c>
      <c r="BK791" s="139">
        <f t="shared" si="109"/>
        <v>0</v>
      </c>
      <c r="BL791" s="13" t="s">
        <v>427</v>
      </c>
      <c r="BM791" s="138" t="s">
        <v>1981</v>
      </c>
    </row>
    <row r="792" spans="2:65" s="1" customFormat="1" ht="21.75" customHeight="1">
      <c r="B792" s="125"/>
      <c r="C792" s="145" t="s">
        <v>1982</v>
      </c>
      <c r="D792" s="145" t="s">
        <v>795</v>
      </c>
      <c r="E792" s="146" t="s">
        <v>1983</v>
      </c>
      <c r="F792" s="147" t="s">
        <v>1984</v>
      </c>
      <c r="G792" s="148" t="s">
        <v>805</v>
      </c>
      <c r="H792" s="149">
        <v>1440</v>
      </c>
      <c r="I792" s="150"/>
      <c r="J792" s="150">
        <f t="shared" si="100"/>
        <v>0</v>
      </c>
      <c r="K792" s="151"/>
      <c r="L792" s="25"/>
      <c r="M792" s="152" t="s">
        <v>1</v>
      </c>
      <c r="N792" s="153" t="s">
        <v>35</v>
      </c>
      <c r="O792" s="136">
        <v>0.34699999999999998</v>
      </c>
      <c r="P792" s="136">
        <f t="shared" si="101"/>
        <v>499.67999999999995</v>
      </c>
      <c r="Q792" s="136">
        <v>0</v>
      </c>
      <c r="R792" s="136">
        <f t="shared" si="102"/>
        <v>0</v>
      </c>
      <c r="S792" s="136">
        <v>0</v>
      </c>
      <c r="T792" s="137">
        <f t="shared" si="103"/>
        <v>0</v>
      </c>
      <c r="AR792" s="138" t="s">
        <v>427</v>
      </c>
      <c r="AT792" s="138" t="s">
        <v>795</v>
      </c>
      <c r="AU792" s="138" t="s">
        <v>125</v>
      </c>
      <c r="AY792" s="13" t="s">
        <v>119</v>
      </c>
      <c r="BE792" s="139">
        <f t="shared" si="104"/>
        <v>0</v>
      </c>
      <c r="BF792" s="139">
        <f t="shared" si="105"/>
        <v>0</v>
      </c>
      <c r="BG792" s="139">
        <f t="shared" si="106"/>
        <v>0</v>
      </c>
      <c r="BH792" s="139">
        <f t="shared" si="107"/>
        <v>0</v>
      </c>
      <c r="BI792" s="139">
        <f t="shared" si="108"/>
        <v>0</v>
      </c>
      <c r="BJ792" s="13" t="s">
        <v>125</v>
      </c>
      <c r="BK792" s="139">
        <f t="shared" si="109"/>
        <v>0</v>
      </c>
      <c r="BL792" s="13" t="s">
        <v>427</v>
      </c>
      <c r="BM792" s="138" t="s">
        <v>1985</v>
      </c>
    </row>
    <row r="793" spans="2:65" s="1" customFormat="1" ht="24.2" customHeight="1">
      <c r="B793" s="125"/>
      <c r="C793" s="145" t="s">
        <v>1986</v>
      </c>
      <c r="D793" s="145" t="s">
        <v>795</v>
      </c>
      <c r="E793" s="146" t="s">
        <v>1987</v>
      </c>
      <c r="F793" s="147" t="s">
        <v>1988</v>
      </c>
      <c r="G793" s="148" t="s">
        <v>805</v>
      </c>
      <c r="H793" s="149">
        <v>2900</v>
      </c>
      <c r="I793" s="150"/>
      <c r="J793" s="150">
        <f t="shared" si="100"/>
        <v>0</v>
      </c>
      <c r="K793" s="151"/>
      <c r="L793" s="25"/>
      <c r="M793" s="152" t="s">
        <v>1</v>
      </c>
      <c r="N793" s="153" t="s">
        <v>35</v>
      </c>
      <c r="O793" s="136">
        <v>0.34699999999999998</v>
      </c>
      <c r="P793" s="136">
        <f t="shared" si="101"/>
        <v>1006.3</v>
      </c>
      <c r="Q793" s="136">
        <v>0</v>
      </c>
      <c r="R793" s="136">
        <f t="shared" si="102"/>
        <v>0</v>
      </c>
      <c r="S793" s="136">
        <v>0</v>
      </c>
      <c r="T793" s="137">
        <f t="shared" si="103"/>
        <v>0</v>
      </c>
      <c r="AR793" s="138" t="s">
        <v>427</v>
      </c>
      <c r="AT793" s="138" t="s">
        <v>795</v>
      </c>
      <c r="AU793" s="138" t="s">
        <v>125</v>
      </c>
      <c r="AY793" s="13" t="s">
        <v>119</v>
      </c>
      <c r="BE793" s="139">
        <f t="shared" si="104"/>
        <v>0</v>
      </c>
      <c r="BF793" s="139">
        <f t="shared" si="105"/>
        <v>0</v>
      </c>
      <c r="BG793" s="139">
        <f t="shared" si="106"/>
        <v>0</v>
      </c>
      <c r="BH793" s="139">
        <f t="shared" si="107"/>
        <v>0</v>
      </c>
      <c r="BI793" s="139">
        <f t="shared" si="108"/>
        <v>0</v>
      </c>
      <c r="BJ793" s="13" t="s">
        <v>125</v>
      </c>
      <c r="BK793" s="139">
        <f t="shared" si="109"/>
        <v>0</v>
      </c>
      <c r="BL793" s="13" t="s">
        <v>427</v>
      </c>
      <c r="BM793" s="138" t="s">
        <v>1989</v>
      </c>
    </row>
    <row r="794" spans="2:65" s="1" customFormat="1" ht="24.2" customHeight="1">
      <c r="B794" s="125"/>
      <c r="C794" s="145" t="s">
        <v>1990</v>
      </c>
      <c r="D794" s="145" t="s">
        <v>795</v>
      </c>
      <c r="E794" s="146" t="s">
        <v>1991</v>
      </c>
      <c r="F794" s="147" t="s">
        <v>1992</v>
      </c>
      <c r="G794" s="148" t="s">
        <v>805</v>
      </c>
      <c r="H794" s="149">
        <v>1440</v>
      </c>
      <c r="I794" s="150"/>
      <c r="J794" s="150">
        <f t="shared" si="100"/>
        <v>0</v>
      </c>
      <c r="K794" s="151"/>
      <c r="L794" s="25"/>
      <c r="M794" s="152" t="s">
        <v>1</v>
      </c>
      <c r="N794" s="153" t="s">
        <v>35</v>
      </c>
      <c r="O794" s="136">
        <v>0.62529999999999997</v>
      </c>
      <c r="P794" s="136">
        <f t="shared" si="101"/>
        <v>900.4319999999999</v>
      </c>
      <c r="Q794" s="136">
        <v>0</v>
      </c>
      <c r="R794" s="136">
        <f t="shared" si="102"/>
        <v>0</v>
      </c>
      <c r="S794" s="136">
        <v>0</v>
      </c>
      <c r="T794" s="137">
        <f t="shared" si="103"/>
        <v>0</v>
      </c>
      <c r="AR794" s="138" t="s">
        <v>427</v>
      </c>
      <c r="AT794" s="138" t="s">
        <v>795</v>
      </c>
      <c r="AU794" s="138" t="s">
        <v>125</v>
      </c>
      <c r="AY794" s="13" t="s">
        <v>119</v>
      </c>
      <c r="BE794" s="139">
        <f t="shared" si="104"/>
        <v>0</v>
      </c>
      <c r="BF794" s="139">
        <f t="shared" si="105"/>
        <v>0</v>
      </c>
      <c r="BG794" s="139">
        <f t="shared" si="106"/>
        <v>0</v>
      </c>
      <c r="BH794" s="139">
        <f t="shared" si="107"/>
        <v>0</v>
      </c>
      <c r="BI794" s="139">
        <f t="shared" si="108"/>
        <v>0</v>
      </c>
      <c r="BJ794" s="13" t="s">
        <v>125</v>
      </c>
      <c r="BK794" s="139">
        <f t="shared" si="109"/>
        <v>0</v>
      </c>
      <c r="BL794" s="13" t="s">
        <v>427</v>
      </c>
      <c r="BM794" s="138" t="s">
        <v>1993</v>
      </c>
    </row>
    <row r="795" spans="2:65" s="1" customFormat="1" ht="24.2" customHeight="1">
      <c r="B795" s="125"/>
      <c r="C795" s="145" t="s">
        <v>1994</v>
      </c>
      <c r="D795" s="145" t="s">
        <v>795</v>
      </c>
      <c r="E795" s="146" t="s">
        <v>899</v>
      </c>
      <c r="F795" s="147" t="s">
        <v>900</v>
      </c>
      <c r="G795" s="148" t="s">
        <v>901</v>
      </c>
      <c r="H795" s="149">
        <v>648</v>
      </c>
      <c r="I795" s="150"/>
      <c r="J795" s="150">
        <f t="shared" si="100"/>
        <v>0</v>
      </c>
      <c r="K795" s="151"/>
      <c r="L795" s="25"/>
      <c r="M795" s="152" t="s">
        <v>1</v>
      </c>
      <c r="N795" s="153" t="s">
        <v>35</v>
      </c>
      <c r="O795" s="136">
        <v>0.79559999999999997</v>
      </c>
      <c r="P795" s="136">
        <f t="shared" si="101"/>
        <v>515.54880000000003</v>
      </c>
      <c r="Q795" s="136">
        <v>0</v>
      </c>
      <c r="R795" s="136">
        <f t="shared" si="102"/>
        <v>0</v>
      </c>
      <c r="S795" s="136">
        <v>0</v>
      </c>
      <c r="T795" s="137">
        <f t="shared" si="103"/>
        <v>0</v>
      </c>
      <c r="AR795" s="138" t="s">
        <v>427</v>
      </c>
      <c r="AT795" s="138" t="s">
        <v>795</v>
      </c>
      <c r="AU795" s="138" t="s">
        <v>125</v>
      </c>
      <c r="AY795" s="13" t="s">
        <v>119</v>
      </c>
      <c r="BE795" s="139">
        <f t="shared" si="104"/>
        <v>0</v>
      </c>
      <c r="BF795" s="139">
        <f t="shared" si="105"/>
        <v>0</v>
      </c>
      <c r="BG795" s="139">
        <f t="shared" si="106"/>
        <v>0</v>
      </c>
      <c r="BH795" s="139">
        <f t="shared" si="107"/>
        <v>0</v>
      </c>
      <c r="BI795" s="139">
        <f t="shared" si="108"/>
        <v>0</v>
      </c>
      <c r="BJ795" s="13" t="s">
        <v>125</v>
      </c>
      <c r="BK795" s="139">
        <f t="shared" si="109"/>
        <v>0</v>
      </c>
      <c r="BL795" s="13" t="s">
        <v>427</v>
      </c>
      <c r="BM795" s="138" t="s">
        <v>1995</v>
      </c>
    </row>
    <row r="796" spans="2:65" s="11" customFormat="1" ht="25.9" customHeight="1">
      <c r="B796" s="116"/>
      <c r="D796" s="117" t="s">
        <v>68</v>
      </c>
      <c r="E796" s="118" t="s">
        <v>120</v>
      </c>
      <c r="F796" s="118" t="s">
        <v>1996</v>
      </c>
      <c r="J796" s="119">
        <f>BK796</f>
        <v>0</v>
      </c>
      <c r="L796" s="116"/>
      <c r="M796" s="120"/>
      <c r="P796" s="121">
        <f>P797+SUM(P798:P803)</f>
        <v>0</v>
      </c>
      <c r="R796" s="121">
        <f>R797+SUM(R798:R803)</f>
        <v>0</v>
      </c>
      <c r="T796" s="122">
        <f>T797+SUM(T798:T803)</f>
        <v>0</v>
      </c>
      <c r="AR796" s="117" t="s">
        <v>77</v>
      </c>
      <c r="AT796" s="123" t="s">
        <v>68</v>
      </c>
      <c r="AU796" s="123" t="s">
        <v>69</v>
      </c>
      <c r="AY796" s="117" t="s">
        <v>119</v>
      </c>
      <c r="BK796" s="124">
        <f>BK797+SUM(BK798:BK803)</f>
        <v>0</v>
      </c>
    </row>
    <row r="797" spans="2:65" s="1" customFormat="1" ht="16.5" customHeight="1">
      <c r="B797" s="125"/>
      <c r="C797" s="126" t="s">
        <v>1997</v>
      </c>
      <c r="D797" s="126" t="s">
        <v>120</v>
      </c>
      <c r="E797" s="127" t="s">
        <v>1998</v>
      </c>
      <c r="F797" s="128" t="s">
        <v>1999</v>
      </c>
      <c r="G797" s="129" t="s">
        <v>2000</v>
      </c>
      <c r="H797" s="130">
        <v>3</v>
      </c>
      <c r="I797" s="131"/>
      <c r="J797" s="131">
        <f t="shared" ref="J797:J802" si="110">ROUND(I797*H797,2)</f>
        <v>0</v>
      </c>
      <c r="K797" s="132"/>
      <c r="L797" s="133"/>
      <c r="M797" s="134" t="s">
        <v>1</v>
      </c>
      <c r="N797" s="135" t="s">
        <v>35</v>
      </c>
      <c r="O797" s="136">
        <v>0</v>
      </c>
      <c r="P797" s="136">
        <f t="shared" ref="P797:P802" si="111">O797*H797</f>
        <v>0</v>
      </c>
      <c r="Q797" s="136">
        <v>0</v>
      </c>
      <c r="R797" s="136">
        <f t="shared" ref="R797:R802" si="112">Q797*H797</f>
        <v>0</v>
      </c>
      <c r="S797" s="136">
        <v>0</v>
      </c>
      <c r="T797" s="137">
        <f t="shared" ref="T797:T802" si="113">S797*H797</f>
        <v>0</v>
      </c>
      <c r="AR797" s="138" t="s">
        <v>124</v>
      </c>
      <c r="AT797" s="138" t="s">
        <v>120</v>
      </c>
      <c r="AU797" s="138" t="s">
        <v>77</v>
      </c>
      <c r="AY797" s="13" t="s">
        <v>119</v>
      </c>
      <c r="BE797" s="139">
        <f t="shared" ref="BE797:BE802" si="114">IF(N797="základná",J797,0)</f>
        <v>0</v>
      </c>
      <c r="BF797" s="139">
        <f t="shared" ref="BF797:BF802" si="115">IF(N797="znížená",J797,0)</f>
        <v>0</v>
      </c>
      <c r="BG797" s="139">
        <f t="shared" ref="BG797:BG802" si="116">IF(N797="zákl. prenesená",J797,0)</f>
        <v>0</v>
      </c>
      <c r="BH797" s="139">
        <f t="shared" ref="BH797:BH802" si="117">IF(N797="zníž. prenesená",J797,0)</f>
        <v>0</v>
      </c>
      <c r="BI797" s="139">
        <f t="shared" ref="BI797:BI802" si="118">IF(N797="nulová",J797,0)</f>
        <v>0</v>
      </c>
      <c r="BJ797" s="13" t="s">
        <v>125</v>
      </c>
      <c r="BK797" s="139">
        <f t="shared" ref="BK797:BK802" si="119">ROUND(I797*H797,2)</f>
        <v>0</v>
      </c>
      <c r="BL797" s="13" t="s">
        <v>126</v>
      </c>
      <c r="BM797" s="138" t="s">
        <v>2001</v>
      </c>
    </row>
    <row r="798" spans="2:65" s="1" customFormat="1" ht="16.5" customHeight="1">
      <c r="B798" s="125"/>
      <c r="C798" s="126" t="s">
        <v>2002</v>
      </c>
      <c r="D798" s="126" t="s">
        <v>120</v>
      </c>
      <c r="E798" s="127" t="s">
        <v>2003</v>
      </c>
      <c r="F798" s="128" t="s">
        <v>2004</v>
      </c>
      <c r="G798" s="129" t="s">
        <v>2000</v>
      </c>
      <c r="H798" s="130">
        <v>1</v>
      </c>
      <c r="I798" s="131"/>
      <c r="J798" s="131">
        <f t="shared" si="110"/>
        <v>0</v>
      </c>
      <c r="K798" s="132"/>
      <c r="L798" s="133"/>
      <c r="M798" s="134" t="s">
        <v>1</v>
      </c>
      <c r="N798" s="135" t="s">
        <v>35</v>
      </c>
      <c r="O798" s="136">
        <v>0</v>
      </c>
      <c r="P798" s="136">
        <f t="shared" si="111"/>
        <v>0</v>
      </c>
      <c r="Q798" s="136">
        <v>0</v>
      </c>
      <c r="R798" s="136">
        <f t="shared" si="112"/>
        <v>0</v>
      </c>
      <c r="S798" s="136">
        <v>0</v>
      </c>
      <c r="T798" s="137">
        <f t="shared" si="113"/>
        <v>0</v>
      </c>
      <c r="AR798" s="138" t="s">
        <v>124</v>
      </c>
      <c r="AT798" s="138" t="s">
        <v>120</v>
      </c>
      <c r="AU798" s="138" t="s">
        <v>77</v>
      </c>
      <c r="AY798" s="13" t="s">
        <v>119</v>
      </c>
      <c r="BE798" s="139">
        <f t="shared" si="114"/>
        <v>0</v>
      </c>
      <c r="BF798" s="139">
        <f t="shared" si="115"/>
        <v>0</v>
      </c>
      <c r="BG798" s="139">
        <f t="shared" si="116"/>
        <v>0</v>
      </c>
      <c r="BH798" s="139">
        <f t="shared" si="117"/>
        <v>0</v>
      </c>
      <c r="BI798" s="139">
        <f t="shared" si="118"/>
        <v>0</v>
      </c>
      <c r="BJ798" s="13" t="s">
        <v>125</v>
      </c>
      <c r="BK798" s="139">
        <f t="shared" si="119"/>
        <v>0</v>
      </c>
      <c r="BL798" s="13" t="s">
        <v>126</v>
      </c>
      <c r="BM798" s="138" t="s">
        <v>2005</v>
      </c>
    </row>
    <row r="799" spans="2:65" s="1" customFormat="1" ht="16.5" customHeight="1">
      <c r="B799" s="125"/>
      <c r="C799" s="145" t="s">
        <v>2006</v>
      </c>
      <c r="D799" s="145" t="s">
        <v>795</v>
      </c>
      <c r="E799" s="146" t="s">
        <v>2007</v>
      </c>
      <c r="F799" s="147" t="s">
        <v>2008</v>
      </c>
      <c r="G799" s="148" t="s">
        <v>2000</v>
      </c>
      <c r="H799" s="149">
        <v>1</v>
      </c>
      <c r="I799" s="150"/>
      <c r="J799" s="150">
        <f t="shared" si="110"/>
        <v>0</v>
      </c>
      <c r="K799" s="151"/>
      <c r="L799" s="25"/>
      <c r="M799" s="152" t="s">
        <v>1</v>
      </c>
      <c r="N799" s="153" t="s">
        <v>35</v>
      </c>
      <c r="O799" s="136">
        <v>0</v>
      </c>
      <c r="P799" s="136">
        <f t="shared" si="111"/>
        <v>0</v>
      </c>
      <c r="Q799" s="136">
        <v>0</v>
      </c>
      <c r="R799" s="136">
        <f t="shared" si="112"/>
        <v>0</v>
      </c>
      <c r="S799" s="136">
        <v>0</v>
      </c>
      <c r="T799" s="137">
        <f t="shared" si="113"/>
        <v>0</v>
      </c>
      <c r="AR799" s="138" t="s">
        <v>126</v>
      </c>
      <c r="AT799" s="138" t="s">
        <v>795</v>
      </c>
      <c r="AU799" s="138" t="s">
        <v>77</v>
      </c>
      <c r="AY799" s="13" t="s">
        <v>119</v>
      </c>
      <c r="BE799" s="139">
        <f t="shared" si="114"/>
        <v>0</v>
      </c>
      <c r="BF799" s="139">
        <f t="shared" si="115"/>
        <v>0</v>
      </c>
      <c r="BG799" s="139">
        <f t="shared" si="116"/>
        <v>0</v>
      </c>
      <c r="BH799" s="139">
        <f t="shared" si="117"/>
        <v>0</v>
      </c>
      <c r="BI799" s="139">
        <f t="shared" si="118"/>
        <v>0</v>
      </c>
      <c r="BJ799" s="13" t="s">
        <v>125</v>
      </c>
      <c r="BK799" s="139">
        <f t="shared" si="119"/>
        <v>0</v>
      </c>
      <c r="BL799" s="13" t="s">
        <v>126</v>
      </c>
      <c r="BM799" s="138" t="s">
        <v>2009</v>
      </c>
    </row>
    <row r="800" spans="2:65" s="1" customFormat="1" ht="16.5" customHeight="1">
      <c r="B800" s="125"/>
      <c r="C800" s="145" t="s">
        <v>2010</v>
      </c>
      <c r="D800" s="145" t="s">
        <v>795</v>
      </c>
      <c r="E800" s="146" t="s">
        <v>2011</v>
      </c>
      <c r="F800" s="147" t="s">
        <v>2012</v>
      </c>
      <c r="G800" s="148" t="s">
        <v>2000</v>
      </c>
      <c r="H800" s="149">
        <v>1</v>
      </c>
      <c r="I800" s="150"/>
      <c r="J800" s="150">
        <f t="shared" si="110"/>
        <v>0</v>
      </c>
      <c r="K800" s="151"/>
      <c r="L800" s="25"/>
      <c r="M800" s="152" t="s">
        <v>1</v>
      </c>
      <c r="N800" s="153" t="s">
        <v>35</v>
      </c>
      <c r="O800" s="136">
        <v>0</v>
      </c>
      <c r="P800" s="136">
        <f t="shared" si="111"/>
        <v>0</v>
      </c>
      <c r="Q800" s="136">
        <v>0</v>
      </c>
      <c r="R800" s="136">
        <f t="shared" si="112"/>
        <v>0</v>
      </c>
      <c r="S800" s="136">
        <v>0</v>
      </c>
      <c r="T800" s="137">
        <f t="shared" si="113"/>
        <v>0</v>
      </c>
      <c r="AR800" s="138" t="s">
        <v>126</v>
      </c>
      <c r="AT800" s="138" t="s">
        <v>795</v>
      </c>
      <c r="AU800" s="138" t="s">
        <v>77</v>
      </c>
      <c r="AY800" s="13" t="s">
        <v>119</v>
      </c>
      <c r="BE800" s="139">
        <f t="shared" si="114"/>
        <v>0</v>
      </c>
      <c r="BF800" s="139">
        <f t="shared" si="115"/>
        <v>0</v>
      </c>
      <c r="BG800" s="139">
        <f t="shared" si="116"/>
        <v>0</v>
      </c>
      <c r="BH800" s="139">
        <f t="shared" si="117"/>
        <v>0</v>
      </c>
      <c r="BI800" s="139">
        <f t="shared" si="118"/>
        <v>0</v>
      </c>
      <c r="BJ800" s="13" t="s">
        <v>125</v>
      </c>
      <c r="BK800" s="139">
        <f t="shared" si="119"/>
        <v>0</v>
      </c>
      <c r="BL800" s="13" t="s">
        <v>126</v>
      </c>
      <c r="BM800" s="138" t="s">
        <v>2013</v>
      </c>
    </row>
    <row r="801" spans="2:65" s="1" customFormat="1" ht="16.5" customHeight="1">
      <c r="B801" s="125"/>
      <c r="C801" s="145" t="s">
        <v>2014</v>
      </c>
      <c r="D801" s="145" t="s">
        <v>795</v>
      </c>
      <c r="E801" s="146" t="s">
        <v>2015</v>
      </c>
      <c r="F801" s="147" t="s">
        <v>2016</v>
      </c>
      <c r="G801" s="148" t="s">
        <v>2000</v>
      </c>
      <c r="H801" s="149">
        <v>1</v>
      </c>
      <c r="I801" s="150"/>
      <c r="J801" s="150">
        <f t="shared" si="110"/>
        <v>0</v>
      </c>
      <c r="K801" s="151"/>
      <c r="L801" s="25"/>
      <c r="M801" s="152" t="s">
        <v>1</v>
      </c>
      <c r="N801" s="153" t="s">
        <v>35</v>
      </c>
      <c r="O801" s="136">
        <v>0</v>
      </c>
      <c r="P801" s="136">
        <f t="shared" si="111"/>
        <v>0</v>
      </c>
      <c r="Q801" s="136">
        <v>0</v>
      </c>
      <c r="R801" s="136">
        <f t="shared" si="112"/>
        <v>0</v>
      </c>
      <c r="S801" s="136">
        <v>0</v>
      </c>
      <c r="T801" s="137">
        <f t="shared" si="113"/>
        <v>0</v>
      </c>
      <c r="AR801" s="138" t="s">
        <v>126</v>
      </c>
      <c r="AT801" s="138" t="s">
        <v>795</v>
      </c>
      <c r="AU801" s="138" t="s">
        <v>77</v>
      </c>
      <c r="AY801" s="13" t="s">
        <v>119</v>
      </c>
      <c r="BE801" s="139">
        <f t="shared" si="114"/>
        <v>0</v>
      </c>
      <c r="BF801" s="139">
        <f t="shared" si="115"/>
        <v>0</v>
      </c>
      <c r="BG801" s="139">
        <f t="shared" si="116"/>
        <v>0</v>
      </c>
      <c r="BH801" s="139">
        <f t="shared" si="117"/>
        <v>0</v>
      </c>
      <c r="BI801" s="139">
        <f t="shared" si="118"/>
        <v>0</v>
      </c>
      <c r="BJ801" s="13" t="s">
        <v>125</v>
      </c>
      <c r="BK801" s="139">
        <f t="shared" si="119"/>
        <v>0</v>
      </c>
      <c r="BL801" s="13" t="s">
        <v>126</v>
      </c>
      <c r="BM801" s="138" t="s">
        <v>2017</v>
      </c>
    </row>
    <row r="802" spans="2:65" s="1" customFormat="1" ht="16.5" customHeight="1">
      <c r="B802" s="125"/>
      <c r="C802" s="145" t="s">
        <v>2018</v>
      </c>
      <c r="D802" s="145" t="s">
        <v>795</v>
      </c>
      <c r="E802" s="146" t="s">
        <v>2019</v>
      </c>
      <c r="F802" s="147" t="s">
        <v>2020</v>
      </c>
      <c r="G802" s="148" t="s">
        <v>2000</v>
      </c>
      <c r="H802" s="149">
        <v>1</v>
      </c>
      <c r="I802" s="150"/>
      <c r="J802" s="150">
        <f t="shared" si="110"/>
        <v>0</v>
      </c>
      <c r="K802" s="151"/>
      <c r="L802" s="25"/>
      <c r="M802" s="152" t="s">
        <v>1</v>
      </c>
      <c r="N802" s="153" t="s">
        <v>35</v>
      </c>
      <c r="O802" s="136">
        <v>0</v>
      </c>
      <c r="P802" s="136">
        <f t="shared" si="111"/>
        <v>0</v>
      </c>
      <c r="Q802" s="136">
        <v>0</v>
      </c>
      <c r="R802" s="136">
        <f t="shared" si="112"/>
        <v>0</v>
      </c>
      <c r="S802" s="136">
        <v>0</v>
      </c>
      <c r="T802" s="137">
        <f t="shared" si="113"/>
        <v>0</v>
      </c>
      <c r="AR802" s="138" t="s">
        <v>126</v>
      </c>
      <c r="AT802" s="138" t="s">
        <v>795</v>
      </c>
      <c r="AU802" s="138" t="s">
        <v>77</v>
      </c>
      <c r="AY802" s="13" t="s">
        <v>119</v>
      </c>
      <c r="BE802" s="139">
        <f t="shared" si="114"/>
        <v>0</v>
      </c>
      <c r="BF802" s="139">
        <f t="shared" si="115"/>
        <v>0</v>
      </c>
      <c r="BG802" s="139">
        <f t="shared" si="116"/>
        <v>0</v>
      </c>
      <c r="BH802" s="139">
        <f t="shared" si="117"/>
        <v>0</v>
      </c>
      <c r="BI802" s="139">
        <f t="shared" si="118"/>
        <v>0</v>
      </c>
      <c r="BJ802" s="13" t="s">
        <v>125</v>
      </c>
      <c r="BK802" s="139">
        <f t="shared" si="119"/>
        <v>0</v>
      </c>
      <c r="BL802" s="13" t="s">
        <v>126</v>
      </c>
      <c r="BM802" s="138" t="s">
        <v>2021</v>
      </c>
    </row>
    <row r="803" spans="2:65" s="11" customFormat="1" ht="22.9" customHeight="1">
      <c r="B803" s="116"/>
      <c r="D803" s="117" t="s">
        <v>68</v>
      </c>
      <c r="E803" s="143" t="s">
        <v>2022</v>
      </c>
      <c r="F803" s="143" t="s">
        <v>2023</v>
      </c>
      <c r="J803" s="144">
        <f>BK803</f>
        <v>0</v>
      </c>
      <c r="L803" s="116"/>
      <c r="M803" s="120"/>
      <c r="P803" s="121">
        <f>SUM(P804:P807)</f>
        <v>0</v>
      </c>
      <c r="R803" s="121">
        <f>SUM(R804:R807)</f>
        <v>0</v>
      </c>
      <c r="T803" s="122">
        <f>SUM(T804:T807)</f>
        <v>0</v>
      </c>
      <c r="AR803" s="117" t="s">
        <v>77</v>
      </c>
      <c r="AT803" s="123" t="s">
        <v>68</v>
      </c>
      <c r="AU803" s="123" t="s">
        <v>77</v>
      </c>
      <c r="AY803" s="117" t="s">
        <v>119</v>
      </c>
      <c r="BK803" s="124">
        <f>SUM(BK804:BK807)</f>
        <v>0</v>
      </c>
    </row>
    <row r="804" spans="2:65" s="1" customFormat="1" ht="44.25" customHeight="1">
      <c r="B804" s="125"/>
      <c r="C804" s="145" t="s">
        <v>2024</v>
      </c>
      <c r="D804" s="145" t="s">
        <v>795</v>
      </c>
      <c r="E804" s="146" t="s">
        <v>2025</v>
      </c>
      <c r="F804" s="147" t="s">
        <v>2026</v>
      </c>
      <c r="G804" s="148" t="s">
        <v>1682</v>
      </c>
      <c r="H804" s="149">
        <v>18</v>
      </c>
      <c r="I804" s="150"/>
      <c r="J804" s="150">
        <f>ROUND(I804*H804,2)</f>
        <v>0</v>
      </c>
      <c r="K804" s="151"/>
      <c r="L804" s="25"/>
      <c r="M804" s="152" t="s">
        <v>1</v>
      </c>
      <c r="N804" s="153" t="s">
        <v>35</v>
      </c>
      <c r="O804" s="136">
        <v>0</v>
      </c>
      <c r="P804" s="136">
        <f>O804*H804</f>
        <v>0</v>
      </c>
      <c r="Q804" s="136">
        <v>0</v>
      </c>
      <c r="R804" s="136">
        <f>Q804*H804</f>
        <v>0</v>
      </c>
      <c r="S804" s="136">
        <v>0</v>
      </c>
      <c r="T804" s="137">
        <f>S804*H804</f>
        <v>0</v>
      </c>
      <c r="AR804" s="138" t="s">
        <v>2027</v>
      </c>
      <c r="AT804" s="138" t="s">
        <v>795</v>
      </c>
      <c r="AU804" s="138" t="s">
        <v>125</v>
      </c>
      <c r="AY804" s="13" t="s">
        <v>119</v>
      </c>
      <c r="BE804" s="139">
        <f>IF(N804="základná",J804,0)</f>
        <v>0</v>
      </c>
      <c r="BF804" s="139">
        <f>IF(N804="znížená",J804,0)</f>
        <v>0</v>
      </c>
      <c r="BG804" s="139">
        <f>IF(N804="zákl. prenesená",J804,0)</f>
        <v>0</v>
      </c>
      <c r="BH804" s="139">
        <f>IF(N804="zníž. prenesená",J804,0)</f>
        <v>0</v>
      </c>
      <c r="BI804" s="139">
        <f>IF(N804="nulová",J804,0)</f>
        <v>0</v>
      </c>
      <c r="BJ804" s="13" t="s">
        <v>125</v>
      </c>
      <c r="BK804" s="139">
        <f>ROUND(I804*H804,2)</f>
        <v>0</v>
      </c>
      <c r="BL804" s="13" t="s">
        <v>2027</v>
      </c>
      <c r="BM804" s="138" t="s">
        <v>2028</v>
      </c>
    </row>
    <row r="805" spans="2:65" s="1" customFormat="1" ht="24.2" customHeight="1">
      <c r="B805" s="125"/>
      <c r="C805" s="145" t="s">
        <v>2029</v>
      </c>
      <c r="D805" s="145" t="s">
        <v>795</v>
      </c>
      <c r="E805" s="146" t="s">
        <v>2030</v>
      </c>
      <c r="F805" s="147" t="s">
        <v>2031</v>
      </c>
      <c r="G805" s="148" t="s">
        <v>1682</v>
      </c>
      <c r="H805" s="149">
        <v>46</v>
      </c>
      <c r="I805" s="150"/>
      <c r="J805" s="150">
        <f>ROUND(I805*H805,2)</f>
        <v>0</v>
      </c>
      <c r="K805" s="151"/>
      <c r="L805" s="25"/>
      <c r="M805" s="152" t="s">
        <v>1</v>
      </c>
      <c r="N805" s="153" t="s">
        <v>35</v>
      </c>
      <c r="O805" s="136">
        <v>0</v>
      </c>
      <c r="P805" s="136">
        <f>O805*H805</f>
        <v>0</v>
      </c>
      <c r="Q805" s="136">
        <v>0</v>
      </c>
      <c r="R805" s="136">
        <f>Q805*H805</f>
        <v>0</v>
      </c>
      <c r="S805" s="136">
        <v>0</v>
      </c>
      <c r="T805" s="137">
        <f>S805*H805</f>
        <v>0</v>
      </c>
      <c r="AR805" s="138" t="s">
        <v>427</v>
      </c>
      <c r="AT805" s="138" t="s">
        <v>795</v>
      </c>
      <c r="AU805" s="138" t="s">
        <v>125</v>
      </c>
      <c r="AY805" s="13" t="s">
        <v>119</v>
      </c>
      <c r="BE805" s="139">
        <f>IF(N805="základná",J805,0)</f>
        <v>0</v>
      </c>
      <c r="BF805" s="139">
        <f>IF(N805="znížená",J805,0)</f>
        <v>0</v>
      </c>
      <c r="BG805" s="139">
        <f>IF(N805="zákl. prenesená",J805,0)</f>
        <v>0</v>
      </c>
      <c r="BH805" s="139">
        <f>IF(N805="zníž. prenesená",J805,0)</f>
        <v>0</v>
      </c>
      <c r="BI805" s="139">
        <f>IF(N805="nulová",J805,0)</f>
        <v>0</v>
      </c>
      <c r="BJ805" s="13" t="s">
        <v>125</v>
      </c>
      <c r="BK805" s="139">
        <f>ROUND(I805*H805,2)</f>
        <v>0</v>
      </c>
      <c r="BL805" s="13" t="s">
        <v>427</v>
      </c>
      <c r="BM805" s="138" t="s">
        <v>2032</v>
      </c>
    </row>
    <row r="806" spans="2:65" s="1" customFormat="1" ht="24.2" customHeight="1">
      <c r="B806" s="125"/>
      <c r="C806" s="145" t="s">
        <v>2033</v>
      </c>
      <c r="D806" s="145" t="s">
        <v>795</v>
      </c>
      <c r="E806" s="146" t="s">
        <v>2034</v>
      </c>
      <c r="F806" s="147" t="s">
        <v>2035</v>
      </c>
      <c r="G806" s="148" t="s">
        <v>1682</v>
      </c>
      <c r="H806" s="149">
        <v>4</v>
      </c>
      <c r="I806" s="150"/>
      <c r="J806" s="150">
        <f>ROUND(I806*H806,2)</f>
        <v>0</v>
      </c>
      <c r="K806" s="151"/>
      <c r="L806" s="25"/>
      <c r="M806" s="152" t="s">
        <v>1</v>
      </c>
      <c r="N806" s="153" t="s">
        <v>35</v>
      </c>
      <c r="O806" s="136">
        <v>0</v>
      </c>
      <c r="P806" s="136">
        <f>O806*H806</f>
        <v>0</v>
      </c>
      <c r="Q806" s="136">
        <v>0</v>
      </c>
      <c r="R806" s="136">
        <f>Q806*H806</f>
        <v>0</v>
      </c>
      <c r="S806" s="136">
        <v>0</v>
      </c>
      <c r="T806" s="137">
        <f>S806*H806</f>
        <v>0</v>
      </c>
      <c r="AR806" s="138" t="s">
        <v>427</v>
      </c>
      <c r="AT806" s="138" t="s">
        <v>795</v>
      </c>
      <c r="AU806" s="138" t="s">
        <v>125</v>
      </c>
      <c r="AY806" s="13" t="s">
        <v>119</v>
      </c>
      <c r="BE806" s="139">
        <f>IF(N806="základná",J806,0)</f>
        <v>0</v>
      </c>
      <c r="BF806" s="139">
        <f>IF(N806="znížená",J806,0)</f>
        <v>0</v>
      </c>
      <c r="BG806" s="139">
        <f>IF(N806="zákl. prenesená",J806,0)</f>
        <v>0</v>
      </c>
      <c r="BH806" s="139">
        <f>IF(N806="zníž. prenesená",J806,0)</f>
        <v>0</v>
      </c>
      <c r="BI806" s="139">
        <f>IF(N806="nulová",J806,0)</f>
        <v>0</v>
      </c>
      <c r="BJ806" s="13" t="s">
        <v>125</v>
      </c>
      <c r="BK806" s="139">
        <f>ROUND(I806*H806,2)</f>
        <v>0</v>
      </c>
      <c r="BL806" s="13" t="s">
        <v>427</v>
      </c>
      <c r="BM806" s="138" t="s">
        <v>2036</v>
      </c>
    </row>
    <row r="807" spans="2:65" s="1" customFormat="1" ht="24.2" customHeight="1">
      <c r="B807" s="125"/>
      <c r="C807" s="145" t="s">
        <v>2037</v>
      </c>
      <c r="D807" s="145" t="s">
        <v>795</v>
      </c>
      <c r="E807" s="146" t="s">
        <v>2038</v>
      </c>
      <c r="F807" s="147" t="s">
        <v>2039</v>
      </c>
      <c r="G807" s="148" t="s">
        <v>1682</v>
      </c>
      <c r="H807" s="149">
        <v>12</v>
      </c>
      <c r="I807" s="150"/>
      <c r="J807" s="150">
        <f>ROUND(I807*H807,2)</f>
        <v>0</v>
      </c>
      <c r="K807" s="151"/>
      <c r="L807" s="25"/>
      <c r="M807" s="154" t="s">
        <v>1</v>
      </c>
      <c r="N807" s="155" t="s">
        <v>35</v>
      </c>
      <c r="O807" s="156">
        <v>0</v>
      </c>
      <c r="P807" s="156">
        <f>O807*H807</f>
        <v>0</v>
      </c>
      <c r="Q807" s="156">
        <v>0</v>
      </c>
      <c r="R807" s="156">
        <f>Q807*H807</f>
        <v>0</v>
      </c>
      <c r="S807" s="156">
        <v>0</v>
      </c>
      <c r="T807" s="157">
        <f>S807*H807</f>
        <v>0</v>
      </c>
      <c r="AR807" s="138" t="s">
        <v>427</v>
      </c>
      <c r="AT807" s="138" t="s">
        <v>795</v>
      </c>
      <c r="AU807" s="138" t="s">
        <v>125</v>
      </c>
      <c r="AY807" s="13" t="s">
        <v>119</v>
      </c>
      <c r="BE807" s="139">
        <f>IF(N807="základná",J807,0)</f>
        <v>0</v>
      </c>
      <c r="BF807" s="139">
        <f>IF(N807="znížená",J807,0)</f>
        <v>0</v>
      </c>
      <c r="BG807" s="139">
        <f>IF(N807="zákl. prenesená",J807,0)</f>
        <v>0</v>
      </c>
      <c r="BH807" s="139">
        <f>IF(N807="zníž. prenesená",J807,0)</f>
        <v>0</v>
      </c>
      <c r="BI807" s="139">
        <f>IF(N807="nulová",J807,0)</f>
        <v>0</v>
      </c>
      <c r="BJ807" s="13" t="s">
        <v>125</v>
      </c>
      <c r="BK807" s="139">
        <f>ROUND(I807*H807,2)</f>
        <v>0</v>
      </c>
      <c r="BL807" s="13" t="s">
        <v>427</v>
      </c>
      <c r="BM807" s="138" t="s">
        <v>2040</v>
      </c>
    </row>
    <row r="808" spans="2:65" s="1" customFormat="1" ht="6.95" customHeight="1">
      <c r="B808" s="40"/>
      <c r="C808" s="41"/>
      <c r="D808" s="41"/>
      <c r="E808" s="41"/>
      <c r="F808" s="41"/>
      <c r="G808" s="41"/>
      <c r="H808" s="41"/>
      <c r="I808" s="41"/>
      <c r="J808" s="41"/>
      <c r="K808" s="41"/>
      <c r="L808" s="25"/>
    </row>
  </sheetData>
  <autoFilter ref="C134:K807" xr:uid="{00000000-0009-0000-0000-000001000000}"/>
  <mergeCells count="9">
    <mergeCell ref="E87:H87"/>
    <mergeCell ref="E125:H125"/>
    <mergeCell ref="E127:H12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4</vt:i4>
      </vt:variant>
    </vt:vector>
  </HeadingPairs>
  <TitlesOfParts>
    <vt:vector size="6" baseType="lpstr">
      <vt:lpstr>Rekapitulácia stavby</vt:lpstr>
      <vt:lpstr>SO-01 - Kravín s robotmi</vt:lpstr>
      <vt:lpstr>'Rekapitulácia stavby'!Názvy_tlače</vt:lpstr>
      <vt:lpstr>'SO-01 - Kravín s robotmi'!Názvy_tlače</vt:lpstr>
      <vt:lpstr>'Rekapitulácia stavby'!Oblasť_tlače</vt:lpstr>
      <vt:lpstr>'SO-01 - Kravín s robotmi'!Oblasť_tlače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DESKTOP-TA0GUSJ\Štefan Ondirko</dc:creator>
  <cp:lastModifiedBy>Štefan Comba</cp:lastModifiedBy>
  <dcterms:created xsi:type="dcterms:W3CDTF">2025-03-08T10:01:47Z</dcterms:created>
  <dcterms:modified xsi:type="dcterms:W3CDTF">2025-03-24T15:02:41Z</dcterms:modified>
</cp:coreProperties>
</file>