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4007 - Oprava části ko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'2024007 - Oprava části ko...'!$C$119:$K$169</definedName>
    <definedName name="_xlnm.Print_Area" localSheetId="1">'2024007 - Oprava části ko...'!$C$4:$J$76,'2024007 - Oprava části ko...'!$C$82:$J$103,'2024007 - Oprava části ko...'!$C$109:$J$169</definedName>
    <definedName name="_xlnm.Print_Titles" localSheetId="1">'2024007 - Oprava části ko...'!$119:$119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T162"/>
  <c r="R163"/>
  <c r="R162"/>
  <c r="P163"/>
  <c r="P162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J117"/>
  <c r="F116"/>
  <c r="F114"/>
  <c r="E112"/>
  <c r="J90"/>
  <c r="F89"/>
  <c r="F87"/>
  <c r="E85"/>
  <c r="J19"/>
  <c r="E19"/>
  <c r="J116"/>
  <c r="J18"/>
  <c r="J16"/>
  <c r="E16"/>
  <c r="F117"/>
  <c r="J15"/>
  <c r="J10"/>
  <c r="J87"/>
  <c i="1" r="L90"/>
  <c r="AM90"/>
  <c r="AM89"/>
  <c r="L89"/>
  <c r="AM87"/>
  <c r="L87"/>
  <c r="L85"/>
  <c r="L84"/>
  <c i="2" r="J151"/>
  <c r="BK160"/>
  <c r="BK127"/>
  <c r="J123"/>
  <c r="J127"/>
  <c r="BK144"/>
  <c r="J158"/>
  <c r="J133"/>
  <c r="J148"/>
  <c r="J154"/>
  <c r="J134"/>
  <c r="BK131"/>
  <c r="J126"/>
  <c r="J161"/>
  <c r="J166"/>
  <c r="BK137"/>
  <c r="BK163"/>
  <c r="BK140"/>
  <c r="J167"/>
  <c r="J163"/>
  <c r="J146"/>
  <c r="BK150"/>
  <c r="BK128"/>
  <c i="1" r="AS94"/>
  <c i="2" r="J168"/>
  <c r="J149"/>
  <c r="J150"/>
  <c r="J136"/>
  <c r="BK156"/>
  <c r="BK133"/>
  <c r="J137"/>
  <c r="BK161"/>
  <c r="J131"/>
  <c r="BK146"/>
  <c r="J160"/>
  <c r="BK167"/>
  <c r="J140"/>
  <c r="BK134"/>
  <c r="J156"/>
  <c r="J169"/>
  <c r="J128"/>
  <c r="J144"/>
  <c r="BK168"/>
  <c r="BK158"/>
  <c r="BK126"/>
  <c r="BK148"/>
  <c r="J142"/>
  <c r="BK136"/>
  <c r="BK142"/>
  <c r="BK123"/>
  <c r="BK152"/>
  <c r="BK166"/>
  <c r="BK151"/>
  <c r="J152"/>
  <c r="BK149"/>
  <c r="BK154"/>
  <c r="BK169"/>
  <c l="1" r="P122"/>
  <c r="R122"/>
  <c r="T122"/>
  <c r="P139"/>
  <c r="P159"/>
  <c r="R139"/>
  <c r="T139"/>
  <c r="R153"/>
  <c r="T159"/>
  <c r="P165"/>
  <c r="BK122"/>
  <c r="BK139"/>
  <c r="J139"/>
  <c r="J97"/>
  <c r="BK153"/>
  <c r="J153"/>
  <c r="J98"/>
  <c r="P153"/>
  <c r="T153"/>
  <c r="BK159"/>
  <c r="J159"/>
  <c r="J100"/>
  <c r="R159"/>
  <c r="BK165"/>
  <c r="J165"/>
  <c r="J102"/>
  <c r="R165"/>
  <c r="T165"/>
  <c r="BK157"/>
  <c r="J157"/>
  <c r="J99"/>
  <c r="BK162"/>
  <c r="J162"/>
  <c r="J101"/>
  <c r="BE123"/>
  <c r="BE137"/>
  <c r="BE160"/>
  <c r="BE161"/>
  <c r="BE151"/>
  <c r="BE163"/>
  <c r="BE166"/>
  <c r="BE167"/>
  <c r="BE168"/>
  <c r="BE169"/>
  <c r="BE149"/>
  <c r="BE127"/>
  <c r="BE136"/>
  <c r="BE148"/>
  <c r="J89"/>
  <c r="J114"/>
  <c r="BE140"/>
  <c r="BE134"/>
  <c r="BE156"/>
  <c r="BE158"/>
  <c r="F90"/>
  <c r="BE126"/>
  <c r="BE133"/>
  <c r="BE128"/>
  <c r="BE131"/>
  <c r="BE142"/>
  <c r="BE144"/>
  <c r="BE150"/>
  <c r="BE152"/>
  <c r="BE154"/>
  <c r="BE146"/>
  <c r="F33"/>
  <c i="1" r="BB95"/>
  <c r="BB94"/>
  <c r="W31"/>
  <c i="2" r="F35"/>
  <c i="1" r="BD95"/>
  <c r="BD94"/>
  <c r="W33"/>
  <c i="2" r="J32"/>
  <c i="1" r="AW95"/>
  <c i="2" r="F34"/>
  <c i="1" r="BC95"/>
  <c r="BC94"/>
  <c r="AY94"/>
  <c i="2" r="F32"/>
  <c i="1" r="BA95"/>
  <c r="BA94"/>
  <c r="W30"/>
  <c i="2" l="1" r="BK121"/>
  <c r="J121"/>
  <c r="J95"/>
  <c r="T121"/>
  <c r="T120"/>
  <c r="R121"/>
  <c r="R120"/>
  <c r="P121"/>
  <c r="P120"/>
  <c i="1" r="AU95"/>
  <c i="2" r="J122"/>
  <c r="J96"/>
  <c i="1" r="AX94"/>
  <c i="2" r="J31"/>
  <c i="1" r="AV95"/>
  <c r="AT95"/>
  <c r="W32"/>
  <c r="AU94"/>
  <c r="AW94"/>
  <c r="AK30"/>
  <c i="2" r="F31"/>
  <c i="1" r="AZ95"/>
  <c r="AZ94"/>
  <c r="W29"/>
  <c i="2" l="1" r="BK120"/>
  <c r="J120"/>
  <c r="J28"/>
  <c i="1" r="AG95"/>
  <c r="AG94"/>
  <c r="AK26"/>
  <c r="AV94"/>
  <c r="AK29"/>
  <c r="AK35"/>
  <c i="2" l="1" r="J37"/>
  <c r="J94"/>
  <c i="1" r="AN9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<sst xmlns="http://schemas.openxmlformats.org/spreadsheetml/2006/main">
  <si>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</si>
  <si>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</si>
  <si>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</si>
  <si>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</si>
  <si>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</si>
  <si>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{97fa1c77-71f9-4e2f-bd62-bf70a133bce8}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</si>
  <si>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</si>
  <si>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</si>
  <si>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</si>
  <si>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</si>
  <si>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</si>
  <si>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</si>
  <si>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</si>
  <si>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</si>
  <si>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2024007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</si>
  <si>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</si>
  <si>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</si>
  <si>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části komunikace ul. Rostislavova</t>
  </si>
  <si>
    <t>KSO:</t>
  </si>
  <si>
    <t>CC-CZ:</t>
  </si>
  <si>
    <t>Místo:</t>
  </si>
  <si>
    <t>Šternberk</t>
  </si>
  <si>
    <t>Datum:</t>
  </si>
  <si>
    <t>5. 11. 2024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</si>
  <si>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</si>
  <si>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</si>
  <si>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</si>
  <si>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</si>
  <si>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</si>
  <si>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</si>
  <si>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</si>
  <si>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</si>
  <si>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</si>
  <si>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</si>
  <si>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</si>
  <si>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</si>
  <si>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74460030</t>
  </si>
  <si>
    <t>Petr Nikl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</si>
  <si>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</si>
  <si>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</si>
  <si>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</si>
  <si>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</si>
  <si>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</si>
  <si>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</si>
  <si>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</si>
  <si>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</si>
  <si>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</si>
  <si>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</si>
  <si>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</si>
  <si>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</si>
  <si>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</si>
  <si>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</si>
  <si>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</si>
  <si>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</si>
  <si>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</si>
  <si>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</si>
  <si>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</si>
  <si>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</si>
  <si>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</si>
  <si>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</si>
  <si>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</si>
  <si>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</si>
  <si>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</si>
  <si>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</si>
  <si>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</si>
  <si>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</si>
  <si>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</si>
  <si>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</si>
  <si>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</si>
  <si>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</si>
  <si>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</si>
  <si>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</si>
  <si>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</si>
  <si>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</si>
  <si>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</si>
  <si>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</si>
  <si>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</si>
  <si>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</si>
  <si>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</si>
  <si>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</si>
  <si>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</si>
  <si>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</si>
  <si>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</si>
  <si>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</si>
  <si>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</si>
  <si>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</si>
  <si>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</si>
  <si>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</si>
  <si>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</si>
  <si>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</si>
  <si>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</si>
  <si>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</si>
  <si>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</si>
  <si>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</si>
  <si>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</si>
  <si>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5 - Komunikace pozemní</t>
  </si>
  <si>
    <t xml:space="preserve">    59 - Kryty pozemních komunikací, letišť a ploch dlážděné   </t>
  </si>
  <si>
    <t xml:space="preserve">    81 -  Potrubí z trub betonových</t>
  </si>
  <si>
    <t xml:space="preserve">    9 - Ostatní konstrukce a práce, bourání</t>
  </si>
  <si>
    <t xml:space="preserve">    96 - Bourání konstrukcí</t>
  </si>
  <si>
    <t xml:space="preserve">    997 - VON - vedlejší a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</si>
  <si>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</si>
  <si>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</si>
  <si>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</si>
  <si>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</si>
  <si>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</si>
  <si>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</si>
  <si>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</si>
  <si>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</si>
  <si>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</si>
  <si>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</si>
  <si>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</si>
  <si>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</si>
  <si>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</si>
  <si>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</si>
  <si>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</si>
  <si>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</si>
  <si>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</si>
  <si>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122151501</t>
  </si>
  <si>
    <t>Odkopávky a prokopávky zapažené v hornině třídy těžitelnosti I skupiny 1 a 2 objem do 20 m3 strojně</t>
  </si>
  <si>
    <t>m3</t>
  </si>
  <si>
    <t>4</t>
  </si>
  <si>
    <t>806460663</t>
  </si>
  <si>
    <t>P</t>
  </si>
  <si>
    <t>Poznámka k položce:_x000d_
pro obruby</t>
  </si>
  <si>
    <t>VV</t>
  </si>
  <si>
    <t>108*0,4*0,3+121*0,4*0,3</t>
  </si>
  <si>
    <t>162551108</t>
  </si>
  <si>
    <t>Vodorovné přemístění přes 2 500 do 3000 m výkopku/sypaniny z horniny třídy těžitelnosti I skupiny 1 až 3</t>
  </si>
  <si>
    <t>-400922887</t>
  </si>
  <si>
    <t>3</t>
  </si>
  <si>
    <t>167151101</t>
  </si>
  <si>
    <t>Nakládání výkopku z hornin třídy těžitelnosti I skupiny 1 až 3 do 100 m3</t>
  </si>
  <si>
    <t>1702185339</t>
  </si>
  <si>
    <t>174251101</t>
  </si>
  <si>
    <t>Zásyp jam, šachet rýh nebo kolem objektů sypaninou bez zhutnění</t>
  </si>
  <si>
    <t>1949320811</t>
  </si>
  <si>
    <t>Poznámka k položce:_x000d_
dosypání zeminy za obruby</t>
  </si>
  <si>
    <t>108*0,25*0,3+121*0,25*0,3</t>
  </si>
  <si>
    <t>5</t>
  </si>
  <si>
    <t>M</t>
  </si>
  <si>
    <t>10364100</t>
  </si>
  <si>
    <t>zemina pro terénní úpravy - tříděná</t>
  </si>
  <si>
    <t>t</t>
  </si>
  <si>
    <t>8</t>
  </si>
  <si>
    <t>-571669268</t>
  </si>
  <si>
    <t>17,175*1,65</t>
  </si>
  <si>
    <t>6</t>
  </si>
  <si>
    <t>181111111</t>
  </si>
  <si>
    <t>Plošná úprava terénu do 500 m2 zemina skupiny 1 až 4 nerovnosti přes 50 do 100 mm v rovinně a svahu do 1:5</t>
  </si>
  <si>
    <t>m2</t>
  </si>
  <si>
    <t>-2006549532</t>
  </si>
  <si>
    <t>7</t>
  </si>
  <si>
    <t>181152302</t>
  </si>
  <si>
    <t>Úprava pláně pro silnice a dálnice v zářezech se zhutněním</t>
  </si>
  <si>
    <t>859449084</t>
  </si>
  <si>
    <t>354,3+108*0,4+121*0,4</t>
  </si>
  <si>
    <t>181411131</t>
  </si>
  <si>
    <t>Založení parkového trávníku výsevem pl do 1000 m2 v rovině a ve svahu do 1:5</t>
  </si>
  <si>
    <t>1043255252</t>
  </si>
  <si>
    <t>9</t>
  </si>
  <si>
    <t>00572410</t>
  </si>
  <si>
    <t>osivo směs travní parková</t>
  </si>
  <si>
    <t>kg</t>
  </si>
  <si>
    <t>-232694741</t>
  </si>
  <si>
    <t>91,6*0,025 'Přepočtené koeficientem množství</t>
  </si>
  <si>
    <t>Komunikace pozemní</t>
  </si>
  <si>
    <t>10</t>
  </si>
  <si>
    <t>564831111</t>
  </si>
  <si>
    <t>Podklad ze štěrkodrtě ŠD plochy přes 100 m2 tl 100 mm</t>
  </si>
  <si>
    <t>-1891478077</t>
  </si>
  <si>
    <t>108*0,4+121*0,4</t>
  </si>
  <si>
    <t>11</t>
  </si>
  <si>
    <t>567521111</t>
  </si>
  <si>
    <t>Recyklace podkladu za studena na místě - rozpojení a reprofilace tl přes 150 do 200 mm do 1000 m2</t>
  </si>
  <si>
    <t>-1844829578</t>
  </si>
  <si>
    <t>109,8*3+2,75*3,9+2,25*6,3</t>
  </si>
  <si>
    <t>567522114</t>
  </si>
  <si>
    <t>Recyklace podkladu za studena na místě - promísení s pojivem, kamenivem tl přes 180 do 200 mm pl do 1000 m2</t>
  </si>
  <si>
    <t>-1002049878</t>
  </si>
  <si>
    <t xml:space="preserve">Poznámka k položce:_x000d_
Poznámka k položce: - před zahajením prací , bude provedena laboratorní zkouška , na zjištění  přesného množství přidaného pojiva ( % ) - receptura bude předána investorovi ke schválení</t>
  </si>
  <si>
    <t>13</t>
  </si>
  <si>
    <t>58522110</t>
  </si>
  <si>
    <t>cement portlandský směsný CEM II 42,5MPa</t>
  </si>
  <si>
    <t>1493268257</t>
  </si>
  <si>
    <t>Poznámka k položce:_x000d_
Poznámka k položce: uvažováno 3% objemové hmotnosti zhutněné vrstvy tj. 69kg/m3</t>
  </si>
  <si>
    <t>14</t>
  </si>
  <si>
    <t>573111111</t>
  </si>
  <si>
    <t>Postřik živičný infiltrační s posypem z asfaltu množství 0,60 kg/m2</t>
  </si>
  <si>
    <t>-1876209061</t>
  </si>
  <si>
    <t>15</t>
  </si>
  <si>
    <t>573211109</t>
  </si>
  <si>
    <t>Postřik živičný spojovací z asfaltu v množství 0,50 kg/m2</t>
  </si>
  <si>
    <t>-2102765855</t>
  </si>
  <si>
    <t>16</t>
  </si>
  <si>
    <t>577134111</t>
  </si>
  <si>
    <t>Asfaltový beton vrstva obrusná ACO 11+ (ABS) tř. I tl 40 mm š do 3 m z nemodifikovaného asfaltu</t>
  </si>
  <si>
    <t>1896254665</t>
  </si>
  <si>
    <t>17</t>
  </si>
  <si>
    <t>577135112</t>
  </si>
  <si>
    <t>Asfaltový beton vrstva ložní ACL 16 (ABH) tl 40 mm š do 3 m z nemodifikovaného asfaltu</t>
  </si>
  <si>
    <t>309790250</t>
  </si>
  <si>
    <t>18</t>
  </si>
  <si>
    <t>998225111</t>
  </si>
  <si>
    <t>Přesun hmot pro pozemní komunikace s krytem z kamene, monolitickým betonovým nebo živičným</t>
  </si>
  <si>
    <t>336659054</t>
  </si>
  <si>
    <t>59</t>
  </si>
  <si>
    <t xml:space="preserve">Kryty pozemních komunikací, letišť a ploch dlážděné   </t>
  </si>
  <si>
    <t>19</t>
  </si>
  <si>
    <t>916991121</t>
  </si>
  <si>
    <t>Lože pod obrubníky, krajníky nebo obruby z dlažebních kostek z betonu prostého</t>
  </si>
  <si>
    <t>1997088063</t>
  </si>
  <si>
    <t>108*0,15*0,05+121*0,15*0,05</t>
  </si>
  <si>
    <t>20</t>
  </si>
  <si>
    <t>R-059-005</t>
  </si>
  <si>
    <t>Řezání obrub</t>
  </si>
  <si>
    <t>kus</t>
  </si>
  <si>
    <t>-163770385</t>
  </si>
  <si>
    <t>81</t>
  </si>
  <si>
    <t xml:space="preserve"> Potrubí z trub betonových</t>
  </si>
  <si>
    <t>899431111</t>
  </si>
  <si>
    <t>Výšková úprava uličního vstupu nebo vpusti do 200 mm zvýšením krycího hrnce, šoupěte nebo hydrantu</t>
  </si>
  <si>
    <t>442184735</t>
  </si>
  <si>
    <t>Ostatní konstrukce a práce, bourání</t>
  </si>
  <si>
    <t>22</t>
  </si>
  <si>
    <t>916131213</t>
  </si>
  <si>
    <t>Osazení silničního obrubníku betonového stojatého s boční opěrou do lože z betonu prostého</t>
  </si>
  <si>
    <t>m</t>
  </si>
  <si>
    <t>646566531</t>
  </si>
  <si>
    <t>23</t>
  </si>
  <si>
    <t>59217028</t>
  </si>
  <si>
    <t>obrubník silniční betonový nájezdový1000x150x150mm</t>
  </si>
  <si>
    <t>-1884260703</t>
  </si>
  <si>
    <t>96</t>
  </si>
  <si>
    <t>Bourání konstrukcí</t>
  </si>
  <si>
    <t>24</t>
  </si>
  <si>
    <t>997221873</t>
  </si>
  <si>
    <t>Poplatek za uložení stavebního odpadu na recyklační skládce (skládkovné) zeminy a kamení zatříděného do Katalogu odpadů pod kódem 17 05 04</t>
  </si>
  <si>
    <t>1593031786</t>
  </si>
  <si>
    <t>12,96*1,823</t>
  </si>
  <si>
    <t>997</t>
  </si>
  <si>
    <t>VON - vedlejší a ostatní náklady</t>
  </si>
  <si>
    <t>25</t>
  </si>
  <si>
    <t>005111021</t>
  </si>
  <si>
    <t>Vytyčení inženýrských sítí</t>
  </si>
  <si>
    <t>soubor</t>
  </si>
  <si>
    <t>1929518393</t>
  </si>
  <si>
    <t>26</t>
  </si>
  <si>
    <t>005211030R</t>
  </si>
  <si>
    <t>Dočasná dopravní opatření včetně vyřízení veškerých povolení, zvláštní užívání komunikací, včetně poplatků za nájem a administrativu</t>
  </si>
  <si>
    <t>-1376159321</t>
  </si>
  <si>
    <t>27</t>
  </si>
  <si>
    <t>012444000</t>
  </si>
  <si>
    <t>Geodetické měření skutečného provedení stavby</t>
  </si>
  <si>
    <t>1024</t>
  </si>
  <si>
    <t>-610491667</t>
  </si>
  <si>
    <t>28</t>
  </si>
  <si>
    <t>043002000</t>
  </si>
  <si>
    <t>Zkoušky a ostatní měření (2x statika, určení receptury)</t>
  </si>
  <si>
    <t>37585848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</si>
</sst>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26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27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28</v>
      </c>
      <c r="AL11" s="20"/>
      <c r="AM11" s="20"/>
      <c r="AN11" s="25" t="s">
        <v>29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28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28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34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36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37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28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38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40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41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42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43</v>
      </c>
      <c r="E29" s="45"/>
      <c r="F29" s="30" t="s">
        <v>44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45</v>
      </c>
      <c r="G30" s="45"/>
      <c r="H30" s="45"/>
      <c r="I30" s="45"/>
      <c r="J30" s="45"/>
      <c r="K30" s="45"/>
      <c r="L30" s="46">
        <v>0.12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46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47</v>
      </c>
      <c r="G32" s="45"/>
      <c r="H32" s="45"/>
      <c r="I32" s="45"/>
      <c r="J32" s="45"/>
      <c r="K32" s="45"/>
      <c r="L32" s="46">
        <v>0.12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48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49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50</v>
      </c>
      <c r="U35" s="52"/>
      <c r="V35" s="52"/>
      <c r="W35" s="52"/>
      <c r="X35" s="54" t="s">
        <v>51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52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53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54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55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54</v>
      </c>
      <c r="AI60" s="40"/>
      <c r="AJ60" s="40"/>
      <c r="AK60" s="40"/>
      <c r="AL60" s="40"/>
      <c r="AM60" s="62" t="s">
        <v>55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56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57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54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55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54</v>
      </c>
      <c r="AI75" s="40"/>
      <c r="AJ75" s="40"/>
      <c r="AK75" s="40"/>
      <c r="AL75" s="40"/>
      <c r="AM75" s="62" t="s">
        <v>55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58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2024007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Oprava části komunikace ul. Rostislavova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>Šternberk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5. 11. 2024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>Město Šternberk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32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59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30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78" t="str">
        <f>IF(E20="","",E20)</f>
        <v>Petr Nikl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60</v>
      </c>
      <c r="D92" s="92"/>
      <c r="E92" s="92"/>
      <c r="F92" s="92"/>
      <c r="G92" s="92"/>
      <c r="H92" s="93"/>
      <c r="I92" s="94" t="s">
        <v>61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62</v>
      </c>
      <c r="AH92" s="92"/>
      <c r="AI92" s="92"/>
      <c r="AJ92" s="92"/>
      <c r="AK92" s="92"/>
      <c r="AL92" s="92"/>
      <c r="AM92" s="92"/>
      <c r="AN92" s="94" t="s">
        <v>63</v>
      </c>
      <c r="AO92" s="92"/>
      <c r="AP92" s="96"/>
      <c r="AQ92" s="97" t="s">
        <v>64</v>
      </c>
      <c r="AR92" s="42"/>
      <c r="AS92" s="98" t="s">
        <v>65</v>
      </c>
      <c r="AT92" s="99" t="s">
        <v>66</v>
      </c>
      <c r="AU92" s="99" t="s">
        <v>67</v>
      </c>
      <c r="AV92" s="99" t="s">
        <v>68</v>
      </c>
      <c r="AW92" s="99" t="s">
        <v>69</v>
      </c>
      <c r="AX92" s="99" t="s">
        <v>70</v>
      </c>
      <c r="AY92" s="99" t="s">
        <v>71</v>
      </c>
      <c r="AZ92" s="99" t="s">
        <v>72</v>
      </c>
      <c r="BA92" s="99" t="s">
        <v>73</v>
      </c>
      <c r="BB92" s="99" t="s">
        <v>74</v>
      </c>
      <c r="BC92" s="99" t="s">
        <v>75</v>
      </c>
      <c r="BD92" s="100" t="s">
        <v>76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77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78</v>
      </c>
      <c r="BT94" s="115" t="s">
        <v>79</v>
      </c>
      <c r="BV94" s="115" t="s">
        <v>80</v>
      </c>
      <c r="BW94" s="115" t="s">
        <v>5</v>
      </c>
      <c r="BX94" s="115" t="s">
        <v>81</v>
      </c>
      <c r="CL94" s="115" t="s">
        <v>1</v>
      </c>
    </row>
    <row r="95" s="7" customFormat="1" ht="24.75" customHeight="1">
      <c r="A95" s="116" t="s">
        <v>82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'2024007 - Oprava části ko...'!J28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'2024007 - Oprava části ko...'!P120</f>
        <v>0</v>
      </c>
      <c r="AV95" s="125">
        <f>'2024007 - Oprava části ko...'!J31</f>
        <v>0</v>
      </c>
      <c r="AW95" s="125">
        <f>'2024007 - Oprava části ko...'!J32</f>
        <v>0</v>
      </c>
      <c r="AX95" s="125">
        <f>'2024007 - Oprava části ko...'!J33</f>
        <v>0</v>
      </c>
      <c r="AY95" s="125">
        <f>'2024007 - Oprava části ko...'!J34</f>
        <v>0</v>
      </c>
      <c r="AZ95" s="125">
        <f>'2024007 - Oprava části ko...'!F31</f>
        <v>0</v>
      </c>
      <c r="BA95" s="125">
        <f>'2024007 - Oprava části ko...'!F32</f>
        <v>0</v>
      </c>
      <c r="BB95" s="125">
        <f>'2024007 - Oprava části ko...'!F33</f>
        <v>0</v>
      </c>
      <c r="BC95" s="125">
        <f>'2024007 - Oprava části ko...'!F34</f>
        <v>0</v>
      </c>
      <c r="BD95" s="127">
        <f>'2024007 - Oprava části ko...'!F35</f>
        <v>0</v>
      </c>
      <c r="BE95" s="7"/>
      <c r="BT95" s="128" t="s">
        <v>84</v>
      </c>
      <c r="BU95" s="128" t="s">
        <v>85</v>
      </c>
      <c r="BV95" s="128" t="s">
        <v>80</v>
      </c>
      <c r="BW95" s="128" t="s">
        <v>5</v>
      </c>
      <c r="BX95" s="128" t="s">
        <v>81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iqAvLhgO2LaOfn5mD+MbdRqfLeli94y2KB4L9nqwuRVwZWDFk4lLqYSFnkZ5LlfjRMd5dcunBHaW1ksewxDGSg==" hashValue="7w6pNtydcqKLcvwlTWkRA8Fg8QarKPIGH83r8e1Gv2mL1z1Rqrr68Pw3W6yTaEtFLtEpJYt+XRh3RWdV7BUn7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4007 - Oprava části k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86</v>
      </c>
    </row>
    <row r="4" s="1" customFormat="1" ht="24.96" customHeight="1">
      <c r="B4" s="18"/>
      <c r="D4" s="131" t="s">
        <v>87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5. 11. 2024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">
        <v>26</v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">
        <v>27</v>
      </c>
      <c r="F13" s="36"/>
      <c r="G13" s="36"/>
      <c r="H13" s="36"/>
      <c r="I13" s="133" t="s">
        <v>28</v>
      </c>
      <c r="J13" s="135" t="s">
        <v>29</v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30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28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32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28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35</v>
      </c>
      <c r="E21" s="36"/>
      <c r="F21" s="36"/>
      <c r="G21" s="36"/>
      <c r="H21" s="36"/>
      <c r="I21" s="133" t="s">
        <v>25</v>
      </c>
      <c r="J21" s="135" t="s">
        <v>36</v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">
        <v>37</v>
      </c>
      <c r="F22" s="36"/>
      <c r="G22" s="36"/>
      <c r="H22" s="36"/>
      <c r="I22" s="133" t="s">
        <v>28</v>
      </c>
      <c r="J22" s="135" t="s">
        <v>1</v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38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39</v>
      </c>
      <c r="E28" s="36"/>
      <c r="F28" s="36"/>
      <c r="G28" s="36"/>
      <c r="H28" s="36"/>
      <c r="I28" s="36"/>
      <c r="J28" s="143">
        <f>ROUND(J120,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41</v>
      </c>
      <c r="G30" s="36"/>
      <c r="H30" s="36"/>
      <c r="I30" s="144" t="s">
        <v>40</v>
      </c>
      <c r="J30" s="144" t="s">
        <v>42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43</v>
      </c>
      <c r="E31" s="133" t="s">
        <v>44</v>
      </c>
      <c r="F31" s="146">
        <f>ROUND((SUM(BE120:BE169)),  2)</f>
        <v>0</v>
      </c>
      <c r="G31" s="36"/>
      <c r="H31" s="36"/>
      <c r="I31" s="147">
        <v>0.20999999999999999</v>
      </c>
      <c r="J31" s="146">
        <f>ROUND(((SUM(BE120:BE169))*I31),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45</v>
      </c>
      <c r="F32" s="146">
        <f>ROUND((SUM(BF120:BF169)),  2)</f>
        <v>0</v>
      </c>
      <c r="G32" s="36"/>
      <c r="H32" s="36"/>
      <c r="I32" s="147">
        <v>0.12</v>
      </c>
      <c r="J32" s="146">
        <f>ROUND(((SUM(BF120:BF169))*I32),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46</v>
      </c>
      <c r="F33" s="146">
        <f>ROUND((SUM(BG120:BG169)),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47</v>
      </c>
      <c r="F34" s="146">
        <f>ROUND((SUM(BH120:BH169)),  2)</f>
        <v>0</v>
      </c>
      <c r="G34" s="36"/>
      <c r="H34" s="36"/>
      <c r="I34" s="147">
        <v>0.12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48</v>
      </c>
      <c r="F35" s="146">
        <f>ROUND((SUM(BI120:BI169)),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49</v>
      </c>
      <c r="E37" s="150"/>
      <c r="F37" s="150"/>
      <c r="G37" s="151" t="s">
        <v>50</v>
      </c>
      <c r="H37" s="152" t="s">
        <v>51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52</v>
      </c>
      <c r="E50" s="156"/>
      <c r="F50" s="156"/>
      <c r="G50" s="155" t="s">
        <v>53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54</v>
      </c>
      <c r="E61" s="158"/>
      <c r="F61" s="159" t="s">
        <v>55</v>
      </c>
      <c r="G61" s="157" t="s">
        <v>54</v>
      </c>
      <c r="H61" s="158"/>
      <c r="I61" s="158"/>
      <c r="J61" s="160" t="s">
        <v>55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56</v>
      </c>
      <c r="E65" s="161"/>
      <c r="F65" s="161"/>
      <c r="G65" s="155" t="s">
        <v>57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54</v>
      </c>
      <c r="E76" s="158"/>
      <c r="F76" s="159" t="s">
        <v>55</v>
      </c>
      <c r="G76" s="157" t="s">
        <v>54</v>
      </c>
      <c r="H76" s="158"/>
      <c r="I76" s="158"/>
      <c r="J76" s="160" t="s">
        <v>55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88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Oprava části komunikace ul. Rostislavova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>Šternberk</v>
      </c>
      <c r="G87" s="38"/>
      <c r="H87" s="38"/>
      <c r="I87" s="30" t="s">
        <v>22</v>
      </c>
      <c r="J87" s="77" t="str">
        <f>IF(J10="","",J10)</f>
        <v>5. 11. 2024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>Město Šternberk</v>
      </c>
      <c r="G89" s="38"/>
      <c r="H89" s="38"/>
      <c r="I89" s="30" t="s">
        <v>32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30</v>
      </c>
      <c r="D90" s="38"/>
      <c r="E90" s="38"/>
      <c r="F90" s="25" t="str">
        <f>IF(E16="","",E16)</f>
        <v>Vyplň údaj</v>
      </c>
      <c r="G90" s="38"/>
      <c r="H90" s="38"/>
      <c r="I90" s="30" t="s">
        <v>35</v>
      </c>
      <c r="J90" s="34" t="str">
        <f>E22</f>
        <v>Petr Nikl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89</v>
      </c>
      <c r="D92" s="167"/>
      <c r="E92" s="167"/>
      <c r="F92" s="167"/>
      <c r="G92" s="167"/>
      <c r="H92" s="167"/>
      <c r="I92" s="167"/>
      <c r="J92" s="168" t="s">
        <v>90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91</v>
      </c>
      <c r="D94" s="38"/>
      <c r="E94" s="38"/>
      <c r="F94" s="38"/>
      <c r="G94" s="38"/>
      <c r="H94" s="38"/>
      <c r="I94" s="38"/>
      <c r="J94" s="108">
        <f>J120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92</v>
      </c>
    </row>
    <row r="95" s="9" customFormat="1" ht="24.96" customHeight="1">
      <c r="A95" s="9"/>
      <c r="B95" s="170"/>
      <c r="C95" s="171"/>
      <c r="D95" s="172" t="s">
        <v>93</v>
      </c>
      <c r="E95" s="173"/>
      <c r="F95" s="173"/>
      <c r="G95" s="173"/>
      <c r="H95" s="173"/>
      <c r="I95" s="173"/>
      <c r="J95" s="174">
        <f>J121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94</v>
      </c>
      <c r="E96" s="179"/>
      <c r="F96" s="179"/>
      <c r="G96" s="179"/>
      <c r="H96" s="179"/>
      <c r="I96" s="179"/>
      <c r="J96" s="180">
        <f>J122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95</v>
      </c>
      <c r="E97" s="179"/>
      <c r="F97" s="179"/>
      <c r="G97" s="179"/>
      <c r="H97" s="179"/>
      <c r="I97" s="179"/>
      <c r="J97" s="180">
        <f>J139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96</v>
      </c>
      <c r="E98" s="179"/>
      <c r="F98" s="179"/>
      <c r="G98" s="179"/>
      <c r="H98" s="179"/>
      <c r="I98" s="179"/>
      <c r="J98" s="180">
        <f>J153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6"/>
      <c r="C99" s="177"/>
      <c r="D99" s="178" t="s">
        <v>97</v>
      </c>
      <c r="E99" s="179"/>
      <c r="F99" s="179"/>
      <c r="G99" s="179"/>
      <c r="H99" s="179"/>
      <c r="I99" s="179"/>
      <c r="J99" s="180">
        <f>J157</f>
        <v>0</v>
      </c>
      <c r="K99" s="177"/>
      <c r="L99" s="18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6"/>
      <c r="C100" s="177"/>
      <c r="D100" s="178" t="s">
        <v>98</v>
      </c>
      <c r="E100" s="179"/>
      <c r="F100" s="179"/>
      <c r="G100" s="179"/>
      <c r="H100" s="179"/>
      <c r="I100" s="179"/>
      <c r="J100" s="180">
        <f>J159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6"/>
      <c r="C101" s="177"/>
      <c r="D101" s="178" t="s">
        <v>99</v>
      </c>
      <c r="E101" s="179"/>
      <c r="F101" s="179"/>
      <c r="G101" s="179"/>
      <c r="H101" s="179"/>
      <c r="I101" s="179"/>
      <c r="J101" s="180">
        <f>J162</f>
        <v>0</v>
      </c>
      <c r="K101" s="177"/>
      <c r="L101" s="18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6"/>
      <c r="C102" s="177"/>
      <c r="D102" s="178" t="s">
        <v>100</v>
      </c>
      <c r="E102" s="179"/>
      <c r="F102" s="179"/>
      <c r="G102" s="179"/>
      <c r="H102" s="179"/>
      <c r="I102" s="179"/>
      <c r="J102" s="180">
        <f>J165</f>
        <v>0</v>
      </c>
      <c r="K102" s="177"/>
      <c r="L102" s="18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61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61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8" s="2" customFormat="1" ht="6.96" customHeight="1">
      <c r="A108" s="36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24.96" customHeight="1">
      <c r="A109" s="36"/>
      <c r="B109" s="37"/>
      <c r="C109" s="21" t="s">
        <v>101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6.96" customHeight="1">
      <c r="A110" s="36"/>
      <c r="B110" s="37"/>
      <c r="C110" s="38"/>
      <c r="D110" s="38"/>
      <c r="E110" s="38"/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2" customHeight="1">
      <c r="A111" s="36"/>
      <c r="B111" s="37"/>
      <c r="C111" s="30" t="s">
        <v>16</v>
      </c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6.5" customHeight="1">
      <c r="A112" s="36"/>
      <c r="B112" s="37"/>
      <c r="C112" s="38"/>
      <c r="D112" s="38"/>
      <c r="E112" s="74" t="str">
        <f>E7</f>
        <v>Oprava části komunikace ul. Rostislavova</v>
      </c>
      <c r="F112" s="38"/>
      <c r="G112" s="38"/>
      <c r="H112" s="38"/>
      <c r="I112" s="38"/>
      <c r="J112" s="38"/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2" customHeight="1">
      <c r="A114" s="36"/>
      <c r="B114" s="37"/>
      <c r="C114" s="30" t="s">
        <v>20</v>
      </c>
      <c r="D114" s="38"/>
      <c r="E114" s="38"/>
      <c r="F114" s="25" t="str">
        <f>F10</f>
        <v>Šternberk</v>
      </c>
      <c r="G114" s="38"/>
      <c r="H114" s="38"/>
      <c r="I114" s="30" t="s">
        <v>22</v>
      </c>
      <c r="J114" s="77" t="str">
        <f>IF(J10="","",J10)</f>
        <v>5. 11. 2024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6.96" customHeight="1">
      <c r="A115" s="36"/>
      <c r="B115" s="37"/>
      <c r="C115" s="38"/>
      <c r="D115" s="38"/>
      <c r="E115" s="38"/>
      <c r="F115" s="38"/>
      <c r="G115" s="38"/>
      <c r="H115" s="38"/>
      <c r="I115" s="38"/>
      <c r="J115" s="38"/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5.15" customHeight="1">
      <c r="A116" s="36"/>
      <c r="B116" s="37"/>
      <c r="C116" s="30" t="s">
        <v>24</v>
      </c>
      <c r="D116" s="38"/>
      <c r="E116" s="38"/>
      <c r="F116" s="25" t="str">
        <f>E13</f>
        <v>Město Šternberk</v>
      </c>
      <c r="G116" s="38"/>
      <c r="H116" s="38"/>
      <c r="I116" s="30" t="s">
        <v>32</v>
      </c>
      <c r="J116" s="34" t="str">
        <f>E19</f>
        <v xml:space="preserve"> </v>
      </c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2" customFormat="1" ht="15.15" customHeight="1">
      <c r="A117" s="36"/>
      <c r="B117" s="37"/>
      <c r="C117" s="30" t="s">
        <v>30</v>
      </c>
      <c r="D117" s="38"/>
      <c r="E117" s="38"/>
      <c r="F117" s="25" t="str">
        <f>IF(E16="","",E16)</f>
        <v>Vyplň údaj</v>
      </c>
      <c r="G117" s="38"/>
      <c r="H117" s="38"/>
      <c r="I117" s="30" t="s">
        <v>35</v>
      </c>
      <c r="J117" s="34" t="str">
        <f>E22</f>
        <v>Petr Nikl</v>
      </c>
      <c r="K117" s="38"/>
      <c r="L117" s="61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="2" customFormat="1" ht="10.32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61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="11" customFormat="1" ht="29.28" customHeight="1">
      <c r="A119" s="182"/>
      <c r="B119" s="183"/>
      <c r="C119" s="184" t="s">
        <v>102</v>
      </c>
      <c r="D119" s="185" t="s">
        <v>64</v>
      </c>
      <c r="E119" s="185" t="s">
        <v>60</v>
      </c>
      <c r="F119" s="185" t="s">
        <v>61</v>
      </c>
      <c r="G119" s="185" t="s">
        <v>103</v>
      </c>
      <c r="H119" s="185" t="s">
        <v>104</v>
      </c>
      <c r="I119" s="185" t="s">
        <v>105</v>
      </c>
      <c r="J119" s="186" t="s">
        <v>90</v>
      </c>
      <c r="K119" s="187" t="s">
        <v>106</v>
      </c>
      <c r="L119" s="188"/>
      <c r="M119" s="98" t="s">
        <v>1</v>
      </c>
      <c r="N119" s="99" t="s">
        <v>43</v>
      </c>
      <c r="O119" s="99" t="s">
        <v>107</v>
      </c>
      <c r="P119" s="99" t="s">
        <v>108</v>
      </c>
      <c r="Q119" s="99" t="s">
        <v>109</v>
      </c>
      <c r="R119" s="99" t="s">
        <v>110</v>
      </c>
      <c r="S119" s="99" t="s">
        <v>111</v>
      </c>
      <c r="T119" s="100" t="s">
        <v>112</v>
      </c>
      <c r="U119" s="182"/>
      <c r="V119" s="182"/>
      <c r="W119" s="182"/>
      <c r="X119" s="182"/>
      <c r="Y119" s="182"/>
      <c r="Z119" s="182"/>
      <c r="AA119" s="182"/>
      <c r="AB119" s="182"/>
      <c r="AC119" s="182"/>
      <c r="AD119" s="182"/>
      <c r="AE119" s="182"/>
    </row>
    <row r="120" s="2" customFormat="1" ht="22.8" customHeight="1">
      <c r="A120" s="36"/>
      <c r="B120" s="37"/>
      <c r="C120" s="105" t="s">
        <v>113</v>
      </c>
      <c r="D120" s="38"/>
      <c r="E120" s="38"/>
      <c r="F120" s="38"/>
      <c r="G120" s="38"/>
      <c r="H120" s="38"/>
      <c r="I120" s="38"/>
      <c r="J120" s="189">
        <f>BK120</f>
        <v>0</v>
      </c>
      <c r="K120" s="38"/>
      <c r="L120" s="42"/>
      <c r="M120" s="101"/>
      <c r="N120" s="190"/>
      <c r="O120" s="102"/>
      <c r="P120" s="191">
        <f>P121</f>
        <v>0</v>
      </c>
      <c r="Q120" s="102"/>
      <c r="R120" s="191">
        <f>R121</f>
        <v>144.40880620000002</v>
      </c>
      <c r="S120" s="102"/>
      <c r="T120" s="192">
        <f>T121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5" t="s">
        <v>78</v>
      </c>
      <c r="AU120" s="15" t="s">
        <v>92</v>
      </c>
      <c r="BK120" s="193">
        <f>BK121</f>
        <v>0</v>
      </c>
    </row>
    <row r="121" s="12" customFormat="1" ht="25.92" customHeight="1">
      <c r="A121" s="12"/>
      <c r="B121" s="194"/>
      <c r="C121" s="195"/>
      <c r="D121" s="196" t="s">
        <v>78</v>
      </c>
      <c r="E121" s="197" t="s">
        <v>114</v>
      </c>
      <c r="F121" s="197" t="s">
        <v>114</v>
      </c>
      <c r="G121" s="195"/>
      <c r="H121" s="195"/>
      <c r="I121" s="198"/>
      <c r="J121" s="199">
        <f>BK121</f>
        <v>0</v>
      </c>
      <c r="K121" s="195"/>
      <c r="L121" s="200"/>
      <c r="M121" s="201"/>
      <c r="N121" s="202"/>
      <c r="O121" s="202"/>
      <c r="P121" s="203">
        <f>P122+P139+P153+P157+P159+P162+P165</f>
        <v>0</v>
      </c>
      <c r="Q121" s="202"/>
      <c r="R121" s="203">
        <f>R122+R139+R153+R157+R159+R162+R165</f>
        <v>144.40880620000002</v>
      </c>
      <c r="S121" s="202"/>
      <c r="T121" s="204">
        <f>T122+T139+T153+T157+T159+T162+T165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5" t="s">
        <v>84</v>
      </c>
      <c r="AT121" s="206" t="s">
        <v>78</v>
      </c>
      <c r="AU121" s="206" t="s">
        <v>79</v>
      </c>
      <c r="AY121" s="205" t="s">
        <v>115</v>
      </c>
      <c r="BK121" s="207">
        <f>BK122+BK139+BK153+BK157+BK159+BK162+BK165</f>
        <v>0</v>
      </c>
    </row>
    <row r="122" s="12" customFormat="1" ht="22.8" customHeight="1">
      <c r="A122" s="12"/>
      <c r="B122" s="194"/>
      <c r="C122" s="195"/>
      <c r="D122" s="196" t="s">
        <v>78</v>
      </c>
      <c r="E122" s="208" t="s">
        <v>84</v>
      </c>
      <c r="F122" s="208" t="s">
        <v>116</v>
      </c>
      <c r="G122" s="195"/>
      <c r="H122" s="195"/>
      <c r="I122" s="198"/>
      <c r="J122" s="209">
        <f>BK122</f>
        <v>0</v>
      </c>
      <c r="K122" s="195"/>
      <c r="L122" s="200"/>
      <c r="M122" s="201"/>
      <c r="N122" s="202"/>
      <c r="O122" s="202"/>
      <c r="P122" s="203">
        <f>SUM(P123:P138)</f>
        <v>0</v>
      </c>
      <c r="Q122" s="202"/>
      <c r="R122" s="203">
        <f>SUM(R123:R138)</f>
        <v>28.341289999999997</v>
      </c>
      <c r="S122" s="202"/>
      <c r="T122" s="204">
        <f>SUM(T123:T138)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5" t="s">
        <v>84</v>
      </c>
      <c r="AT122" s="206" t="s">
        <v>78</v>
      </c>
      <c r="AU122" s="206" t="s">
        <v>84</v>
      </c>
      <c r="AY122" s="205" t="s">
        <v>115</v>
      </c>
      <c r="BK122" s="207">
        <f>SUM(BK123:BK138)</f>
        <v>0</v>
      </c>
    </row>
    <row r="123" s="2" customFormat="1" ht="33" customHeight="1">
      <c r="A123" s="36"/>
      <c r="B123" s="37"/>
      <c r="C123" s="210" t="s">
        <v>84</v>
      </c>
      <c r="D123" s="210" t="s">
        <v>117</v>
      </c>
      <c r="E123" s="211" t="s">
        <v>118</v>
      </c>
      <c r="F123" s="212" t="s">
        <v>119</v>
      </c>
      <c r="G123" s="213" t="s">
        <v>120</v>
      </c>
      <c r="H123" s="214">
        <v>27.48</v>
      </c>
      <c r="I123" s="215"/>
      <c r="J123" s="216">
        <f>ROUND(I123*H123,2)</f>
        <v>0</v>
      </c>
      <c r="K123" s="217"/>
      <c r="L123" s="42"/>
      <c r="M123" s="218" t="s">
        <v>1</v>
      </c>
      <c r="N123" s="219" t="s">
        <v>44</v>
      </c>
      <c r="O123" s="89"/>
      <c r="P123" s="220">
        <f>O123*H123</f>
        <v>0</v>
      </c>
      <c r="Q123" s="220">
        <v>0</v>
      </c>
      <c r="R123" s="220">
        <f>Q123*H123</f>
        <v>0</v>
      </c>
      <c r="S123" s="220">
        <v>0</v>
      </c>
      <c r="T123" s="221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222" t="s">
        <v>121</v>
      </c>
      <c r="AT123" s="222" t="s">
        <v>117</v>
      </c>
      <c r="AU123" s="222" t="s">
        <v>86</v>
      </c>
      <c r="AY123" s="15" t="s">
        <v>115</v>
      </c>
      <c r="BE123" s="223">
        <f>IF(N123="základní",J123,0)</f>
        <v>0</v>
      </c>
      <c r="BF123" s="223">
        <f>IF(N123="snížená",J123,0)</f>
        <v>0</v>
      </c>
      <c r="BG123" s="223">
        <f>IF(N123="zákl. přenesená",J123,0)</f>
        <v>0</v>
      </c>
      <c r="BH123" s="223">
        <f>IF(N123="sníž. přenesená",J123,0)</f>
        <v>0</v>
      </c>
      <c r="BI123" s="223">
        <f>IF(N123="nulová",J123,0)</f>
        <v>0</v>
      </c>
      <c r="BJ123" s="15" t="s">
        <v>84</v>
      </c>
      <c r="BK123" s="223">
        <f>ROUND(I123*H123,2)</f>
        <v>0</v>
      </c>
      <c r="BL123" s="15" t="s">
        <v>121</v>
      </c>
      <c r="BM123" s="222" t="s">
        <v>122</v>
      </c>
    </row>
    <row r="124" s="2" customFormat="1">
      <c r="A124" s="36"/>
      <c r="B124" s="37"/>
      <c r="C124" s="38"/>
      <c r="D124" s="224" t="s">
        <v>123</v>
      </c>
      <c r="E124" s="38"/>
      <c r="F124" s="225" t="s">
        <v>124</v>
      </c>
      <c r="G124" s="38"/>
      <c r="H124" s="38"/>
      <c r="I124" s="226"/>
      <c r="J124" s="38"/>
      <c r="K124" s="38"/>
      <c r="L124" s="42"/>
      <c r="M124" s="227"/>
      <c r="N124" s="228"/>
      <c r="O124" s="89"/>
      <c r="P124" s="89"/>
      <c r="Q124" s="89"/>
      <c r="R124" s="89"/>
      <c r="S124" s="89"/>
      <c r="T124" s="90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5" t="s">
        <v>123</v>
      </c>
      <c r="AU124" s="15" t="s">
        <v>86</v>
      </c>
    </row>
    <row r="125" s="13" customFormat="1">
      <c r="A125" s="13"/>
      <c r="B125" s="229"/>
      <c r="C125" s="230"/>
      <c r="D125" s="224" t="s">
        <v>125</v>
      </c>
      <c r="E125" s="231" t="s">
        <v>1</v>
      </c>
      <c r="F125" s="232" t="s">
        <v>126</v>
      </c>
      <c r="G125" s="230"/>
      <c r="H125" s="233">
        <v>27.48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9" t="s">
        <v>125</v>
      </c>
      <c r="AU125" s="239" t="s">
        <v>86</v>
      </c>
      <c r="AV125" s="13" t="s">
        <v>86</v>
      </c>
      <c r="AW125" s="13" t="s">
        <v>34</v>
      </c>
      <c r="AX125" s="13" t="s">
        <v>84</v>
      </c>
      <c r="AY125" s="239" t="s">
        <v>115</v>
      </c>
    </row>
    <row r="126" s="2" customFormat="1" ht="37.8" customHeight="1">
      <c r="A126" s="36"/>
      <c r="B126" s="37"/>
      <c r="C126" s="210" t="s">
        <v>86</v>
      </c>
      <c r="D126" s="210" t="s">
        <v>117</v>
      </c>
      <c r="E126" s="211" t="s">
        <v>127</v>
      </c>
      <c r="F126" s="212" t="s">
        <v>128</v>
      </c>
      <c r="G126" s="213" t="s">
        <v>120</v>
      </c>
      <c r="H126" s="214">
        <v>27.48</v>
      </c>
      <c r="I126" s="215"/>
      <c r="J126" s="216">
        <f>ROUND(I126*H126,2)</f>
        <v>0</v>
      </c>
      <c r="K126" s="217"/>
      <c r="L126" s="42"/>
      <c r="M126" s="218" t="s">
        <v>1</v>
      </c>
      <c r="N126" s="219" t="s">
        <v>44</v>
      </c>
      <c r="O126" s="89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2" t="s">
        <v>121</v>
      </c>
      <c r="AT126" s="222" t="s">
        <v>117</v>
      </c>
      <c r="AU126" s="222" t="s">
        <v>86</v>
      </c>
      <c r="AY126" s="15" t="s">
        <v>115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5" t="s">
        <v>84</v>
      </c>
      <c r="BK126" s="223">
        <f>ROUND(I126*H126,2)</f>
        <v>0</v>
      </c>
      <c r="BL126" s="15" t="s">
        <v>121</v>
      </c>
      <c r="BM126" s="222" t="s">
        <v>129</v>
      </c>
    </row>
    <row r="127" s="2" customFormat="1" ht="24.15" customHeight="1">
      <c r="A127" s="36"/>
      <c r="B127" s="37"/>
      <c r="C127" s="210" t="s">
        <v>130</v>
      </c>
      <c r="D127" s="210" t="s">
        <v>117</v>
      </c>
      <c r="E127" s="211" t="s">
        <v>131</v>
      </c>
      <c r="F127" s="212" t="s">
        <v>132</v>
      </c>
      <c r="G127" s="213" t="s">
        <v>120</v>
      </c>
      <c r="H127" s="214">
        <v>27.48</v>
      </c>
      <c r="I127" s="215"/>
      <c r="J127" s="216">
        <f>ROUND(I127*H127,2)</f>
        <v>0</v>
      </c>
      <c r="K127" s="217"/>
      <c r="L127" s="42"/>
      <c r="M127" s="218" t="s">
        <v>1</v>
      </c>
      <c r="N127" s="219" t="s">
        <v>44</v>
      </c>
      <c r="O127" s="89"/>
      <c r="P127" s="220">
        <f>O127*H127</f>
        <v>0</v>
      </c>
      <c r="Q127" s="220">
        <v>0</v>
      </c>
      <c r="R127" s="220">
        <f>Q127*H127</f>
        <v>0</v>
      </c>
      <c r="S127" s="220">
        <v>0</v>
      </c>
      <c r="T127" s="221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222" t="s">
        <v>121</v>
      </c>
      <c r="AT127" s="222" t="s">
        <v>117</v>
      </c>
      <c r="AU127" s="222" t="s">
        <v>86</v>
      </c>
      <c r="AY127" s="15" t="s">
        <v>115</v>
      </c>
      <c r="BE127" s="223">
        <f>IF(N127="základní",J127,0)</f>
        <v>0</v>
      </c>
      <c r="BF127" s="223">
        <f>IF(N127="snížená",J127,0)</f>
        <v>0</v>
      </c>
      <c r="BG127" s="223">
        <f>IF(N127="zákl. přenesená",J127,0)</f>
        <v>0</v>
      </c>
      <c r="BH127" s="223">
        <f>IF(N127="sníž. přenesená",J127,0)</f>
        <v>0</v>
      </c>
      <c r="BI127" s="223">
        <f>IF(N127="nulová",J127,0)</f>
        <v>0</v>
      </c>
      <c r="BJ127" s="15" t="s">
        <v>84</v>
      </c>
      <c r="BK127" s="223">
        <f>ROUND(I127*H127,2)</f>
        <v>0</v>
      </c>
      <c r="BL127" s="15" t="s">
        <v>121</v>
      </c>
      <c r="BM127" s="222" t="s">
        <v>133</v>
      </c>
    </row>
    <row r="128" s="2" customFormat="1" ht="24.15" customHeight="1">
      <c r="A128" s="36"/>
      <c r="B128" s="37"/>
      <c r="C128" s="210" t="s">
        <v>121</v>
      </c>
      <c r="D128" s="210" t="s">
        <v>117</v>
      </c>
      <c r="E128" s="211" t="s">
        <v>134</v>
      </c>
      <c r="F128" s="212" t="s">
        <v>135</v>
      </c>
      <c r="G128" s="213" t="s">
        <v>120</v>
      </c>
      <c r="H128" s="214">
        <v>17.175000000000001</v>
      </c>
      <c r="I128" s="215"/>
      <c r="J128" s="216">
        <f>ROUND(I128*H128,2)</f>
        <v>0</v>
      </c>
      <c r="K128" s="217"/>
      <c r="L128" s="42"/>
      <c r="M128" s="218" t="s">
        <v>1</v>
      </c>
      <c r="N128" s="219" t="s">
        <v>44</v>
      </c>
      <c r="O128" s="89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222" t="s">
        <v>121</v>
      </c>
      <c r="AT128" s="222" t="s">
        <v>117</v>
      </c>
      <c r="AU128" s="222" t="s">
        <v>86</v>
      </c>
      <c r="AY128" s="15" t="s">
        <v>115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5" t="s">
        <v>84</v>
      </c>
      <c r="BK128" s="223">
        <f>ROUND(I128*H128,2)</f>
        <v>0</v>
      </c>
      <c r="BL128" s="15" t="s">
        <v>121</v>
      </c>
      <c r="BM128" s="222" t="s">
        <v>136</v>
      </c>
    </row>
    <row r="129" s="2" customFormat="1">
      <c r="A129" s="36"/>
      <c r="B129" s="37"/>
      <c r="C129" s="38"/>
      <c r="D129" s="224" t="s">
        <v>123</v>
      </c>
      <c r="E129" s="38"/>
      <c r="F129" s="225" t="s">
        <v>137</v>
      </c>
      <c r="G129" s="38"/>
      <c r="H129" s="38"/>
      <c r="I129" s="226"/>
      <c r="J129" s="38"/>
      <c r="K129" s="38"/>
      <c r="L129" s="42"/>
      <c r="M129" s="227"/>
      <c r="N129" s="228"/>
      <c r="O129" s="89"/>
      <c r="P129" s="89"/>
      <c r="Q129" s="89"/>
      <c r="R129" s="89"/>
      <c r="S129" s="89"/>
      <c r="T129" s="90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5" t="s">
        <v>123</v>
      </c>
      <c r="AU129" s="15" t="s">
        <v>86</v>
      </c>
    </row>
    <row r="130" s="13" customFormat="1">
      <c r="A130" s="13"/>
      <c r="B130" s="229"/>
      <c r="C130" s="230"/>
      <c r="D130" s="224" t="s">
        <v>125</v>
      </c>
      <c r="E130" s="231" t="s">
        <v>1</v>
      </c>
      <c r="F130" s="232" t="s">
        <v>138</v>
      </c>
      <c r="G130" s="230"/>
      <c r="H130" s="233">
        <v>17.175000000000001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9" t="s">
        <v>125</v>
      </c>
      <c r="AU130" s="239" t="s">
        <v>86</v>
      </c>
      <c r="AV130" s="13" t="s">
        <v>86</v>
      </c>
      <c r="AW130" s="13" t="s">
        <v>34</v>
      </c>
      <c r="AX130" s="13" t="s">
        <v>84</v>
      </c>
      <c r="AY130" s="239" t="s">
        <v>115</v>
      </c>
    </row>
    <row r="131" s="2" customFormat="1" ht="16.5" customHeight="1">
      <c r="A131" s="36"/>
      <c r="B131" s="37"/>
      <c r="C131" s="240" t="s">
        <v>139</v>
      </c>
      <c r="D131" s="240" t="s">
        <v>140</v>
      </c>
      <c r="E131" s="241" t="s">
        <v>141</v>
      </c>
      <c r="F131" s="242" t="s">
        <v>142</v>
      </c>
      <c r="G131" s="243" t="s">
        <v>143</v>
      </c>
      <c r="H131" s="244">
        <v>28.338999999999999</v>
      </c>
      <c r="I131" s="245"/>
      <c r="J131" s="246">
        <f>ROUND(I131*H131,2)</f>
        <v>0</v>
      </c>
      <c r="K131" s="247"/>
      <c r="L131" s="248"/>
      <c r="M131" s="249" t="s">
        <v>1</v>
      </c>
      <c r="N131" s="250" t="s">
        <v>44</v>
      </c>
      <c r="O131" s="89"/>
      <c r="P131" s="220">
        <f>O131*H131</f>
        <v>0</v>
      </c>
      <c r="Q131" s="220">
        <v>1</v>
      </c>
      <c r="R131" s="220">
        <f>Q131*H131</f>
        <v>28.338999999999999</v>
      </c>
      <c r="S131" s="220">
        <v>0</v>
      </c>
      <c r="T131" s="221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2" t="s">
        <v>144</v>
      </c>
      <c r="AT131" s="222" t="s">
        <v>140</v>
      </c>
      <c r="AU131" s="222" t="s">
        <v>86</v>
      </c>
      <c r="AY131" s="15" t="s">
        <v>115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5" t="s">
        <v>84</v>
      </c>
      <c r="BK131" s="223">
        <f>ROUND(I131*H131,2)</f>
        <v>0</v>
      </c>
      <c r="BL131" s="15" t="s">
        <v>121</v>
      </c>
      <c r="BM131" s="222" t="s">
        <v>145</v>
      </c>
    </row>
    <row r="132" s="13" customFormat="1">
      <c r="A132" s="13"/>
      <c r="B132" s="229"/>
      <c r="C132" s="230"/>
      <c r="D132" s="224" t="s">
        <v>125</v>
      </c>
      <c r="E132" s="231" t="s">
        <v>1</v>
      </c>
      <c r="F132" s="232" t="s">
        <v>146</v>
      </c>
      <c r="G132" s="230"/>
      <c r="H132" s="233">
        <v>28.338999999999999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9" t="s">
        <v>125</v>
      </c>
      <c r="AU132" s="239" t="s">
        <v>86</v>
      </c>
      <c r="AV132" s="13" t="s">
        <v>86</v>
      </c>
      <c r="AW132" s="13" t="s">
        <v>34</v>
      </c>
      <c r="AX132" s="13" t="s">
        <v>84</v>
      </c>
      <c r="AY132" s="239" t="s">
        <v>115</v>
      </c>
    </row>
    <row r="133" s="2" customFormat="1" ht="37.8" customHeight="1">
      <c r="A133" s="36"/>
      <c r="B133" s="37"/>
      <c r="C133" s="210" t="s">
        <v>147</v>
      </c>
      <c r="D133" s="210" t="s">
        <v>117</v>
      </c>
      <c r="E133" s="211" t="s">
        <v>148</v>
      </c>
      <c r="F133" s="212" t="s">
        <v>149</v>
      </c>
      <c r="G133" s="213" t="s">
        <v>150</v>
      </c>
      <c r="H133" s="214">
        <v>354.30000000000001</v>
      </c>
      <c r="I133" s="215"/>
      <c r="J133" s="216">
        <f>ROUND(I133*H133,2)</f>
        <v>0</v>
      </c>
      <c r="K133" s="217"/>
      <c r="L133" s="42"/>
      <c r="M133" s="218" t="s">
        <v>1</v>
      </c>
      <c r="N133" s="219" t="s">
        <v>44</v>
      </c>
      <c r="O133" s="89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2" t="s">
        <v>121</v>
      </c>
      <c r="AT133" s="222" t="s">
        <v>117</v>
      </c>
      <c r="AU133" s="222" t="s">
        <v>86</v>
      </c>
      <c r="AY133" s="15" t="s">
        <v>115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5" t="s">
        <v>84</v>
      </c>
      <c r="BK133" s="223">
        <f>ROUND(I133*H133,2)</f>
        <v>0</v>
      </c>
      <c r="BL133" s="15" t="s">
        <v>121</v>
      </c>
      <c r="BM133" s="222" t="s">
        <v>151</v>
      </c>
    </row>
    <row r="134" s="2" customFormat="1" ht="24.15" customHeight="1">
      <c r="A134" s="36"/>
      <c r="B134" s="37"/>
      <c r="C134" s="210" t="s">
        <v>152</v>
      </c>
      <c r="D134" s="210" t="s">
        <v>117</v>
      </c>
      <c r="E134" s="211" t="s">
        <v>153</v>
      </c>
      <c r="F134" s="212" t="s">
        <v>154</v>
      </c>
      <c r="G134" s="213" t="s">
        <v>150</v>
      </c>
      <c r="H134" s="214">
        <v>445.89999999999998</v>
      </c>
      <c r="I134" s="215"/>
      <c r="J134" s="216">
        <f>ROUND(I134*H134,2)</f>
        <v>0</v>
      </c>
      <c r="K134" s="217"/>
      <c r="L134" s="42"/>
      <c r="M134" s="218" t="s">
        <v>1</v>
      </c>
      <c r="N134" s="219" t="s">
        <v>44</v>
      </c>
      <c r="O134" s="89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222" t="s">
        <v>121</v>
      </c>
      <c r="AT134" s="222" t="s">
        <v>117</v>
      </c>
      <c r="AU134" s="222" t="s">
        <v>86</v>
      </c>
      <c r="AY134" s="15" t="s">
        <v>115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5" t="s">
        <v>84</v>
      </c>
      <c r="BK134" s="223">
        <f>ROUND(I134*H134,2)</f>
        <v>0</v>
      </c>
      <c r="BL134" s="15" t="s">
        <v>121</v>
      </c>
      <c r="BM134" s="222" t="s">
        <v>155</v>
      </c>
    </row>
    <row r="135" s="13" customFormat="1">
      <c r="A135" s="13"/>
      <c r="B135" s="229"/>
      <c r="C135" s="230"/>
      <c r="D135" s="224" t="s">
        <v>125</v>
      </c>
      <c r="E135" s="231" t="s">
        <v>1</v>
      </c>
      <c r="F135" s="232" t="s">
        <v>156</v>
      </c>
      <c r="G135" s="230"/>
      <c r="H135" s="233">
        <v>445.89999999999998</v>
      </c>
      <c r="I135" s="234"/>
      <c r="J135" s="230"/>
      <c r="K135" s="230"/>
      <c r="L135" s="235"/>
      <c r="M135" s="236"/>
      <c r="N135" s="237"/>
      <c r="O135" s="237"/>
      <c r="P135" s="237"/>
      <c r="Q135" s="237"/>
      <c r="R135" s="237"/>
      <c r="S135" s="237"/>
      <c r="T135" s="23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9" t="s">
        <v>125</v>
      </c>
      <c r="AU135" s="239" t="s">
        <v>86</v>
      </c>
      <c r="AV135" s="13" t="s">
        <v>86</v>
      </c>
      <c r="AW135" s="13" t="s">
        <v>34</v>
      </c>
      <c r="AX135" s="13" t="s">
        <v>84</v>
      </c>
      <c r="AY135" s="239" t="s">
        <v>115</v>
      </c>
    </row>
    <row r="136" s="2" customFormat="1" ht="24.15" customHeight="1">
      <c r="A136" s="36"/>
      <c r="B136" s="37"/>
      <c r="C136" s="210" t="s">
        <v>144</v>
      </c>
      <c r="D136" s="210" t="s">
        <v>117</v>
      </c>
      <c r="E136" s="211" t="s">
        <v>157</v>
      </c>
      <c r="F136" s="212" t="s">
        <v>158</v>
      </c>
      <c r="G136" s="213" t="s">
        <v>150</v>
      </c>
      <c r="H136" s="214">
        <v>91.599999999999994</v>
      </c>
      <c r="I136" s="215"/>
      <c r="J136" s="216">
        <f>ROUND(I136*H136,2)</f>
        <v>0</v>
      </c>
      <c r="K136" s="217"/>
      <c r="L136" s="42"/>
      <c r="M136" s="218" t="s">
        <v>1</v>
      </c>
      <c r="N136" s="219" t="s">
        <v>44</v>
      </c>
      <c r="O136" s="89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2" t="s">
        <v>121</v>
      </c>
      <c r="AT136" s="222" t="s">
        <v>117</v>
      </c>
      <c r="AU136" s="222" t="s">
        <v>86</v>
      </c>
      <c r="AY136" s="15" t="s">
        <v>115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5" t="s">
        <v>84</v>
      </c>
      <c r="BK136" s="223">
        <f>ROUND(I136*H136,2)</f>
        <v>0</v>
      </c>
      <c r="BL136" s="15" t="s">
        <v>121</v>
      </c>
      <c r="BM136" s="222" t="s">
        <v>159</v>
      </c>
    </row>
    <row r="137" s="2" customFormat="1" ht="16.5" customHeight="1">
      <c r="A137" s="36"/>
      <c r="B137" s="37"/>
      <c r="C137" s="240" t="s">
        <v>160</v>
      </c>
      <c r="D137" s="240" t="s">
        <v>140</v>
      </c>
      <c r="E137" s="241" t="s">
        <v>161</v>
      </c>
      <c r="F137" s="242" t="s">
        <v>162</v>
      </c>
      <c r="G137" s="243" t="s">
        <v>163</v>
      </c>
      <c r="H137" s="244">
        <v>2.29</v>
      </c>
      <c r="I137" s="245"/>
      <c r="J137" s="246">
        <f>ROUND(I137*H137,2)</f>
        <v>0</v>
      </c>
      <c r="K137" s="247"/>
      <c r="L137" s="248"/>
      <c r="M137" s="249" t="s">
        <v>1</v>
      </c>
      <c r="N137" s="250" t="s">
        <v>44</v>
      </c>
      <c r="O137" s="89"/>
      <c r="P137" s="220">
        <f>O137*H137</f>
        <v>0</v>
      </c>
      <c r="Q137" s="220">
        <v>0.001</v>
      </c>
      <c r="R137" s="220">
        <f>Q137*H137</f>
        <v>0.0022899999999999999</v>
      </c>
      <c r="S137" s="220">
        <v>0</v>
      </c>
      <c r="T137" s="221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222" t="s">
        <v>144</v>
      </c>
      <c r="AT137" s="222" t="s">
        <v>140</v>
      </c>
      <c r="AU137" s="222" t="s">
        <v>86</v>
      </c>
      <c r="AY137" s="15" t="s">
        <v>115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5" t="s">
        <v>84</v>
      </c>
      <c r="BK137" s="223">
        <f>ROUND(I137*H137,2)</f>
        <v>0</v>
      </c>
      <c r="BL137" s="15" t="s">
        <v>121</v>
      </c>
      <c r="BM137" s="222" t="s">
        <v>164</v>
      </c>
    </row>
    <row r="138" s="13" customFormat="1">
      <c r="A138" s="13"/>
      <c r="B138" s="229"/>
      <c r="C138" s="230"/>
      <c r="D138" s="224" t="s">
        <v>125</v>
      </c>
      <c r="E138" s="230"/>
      <c r="F138" s="232" t="s">
        <v>165</v>
      </c>
      <c r="G138" s="230"/>
      <c r="H138" s="233">
        <v>2.29</v>
      </c>
      <c r="I138" s="234"/>
      <c r="J138" s="230"/>
      <c r="K138" s="230"/>
      <c r="L138" s="235"/>
      <c r="M138" s="236"/>
      <c r="N138" s="237"/>
      <c r="O138" s="237"/>
      <c r="P138" s="237"/>
      <c r="Q138" s="237"/>
      <c r="R138" s="237"/>
      <c r="S138" s="237"/>
      <c r="T138" s="23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9" t="s">
        <v>125</v>
      </c>
      <c r="AU138" s="239" t="s">
        <v>86</v>
      </c>
      <c r="AV138" s="13" t="s">
        <v>86</v>
      </c>
      <c r="AW138" s="13" t="s">
        <v>4</v>
      </c>
      <c r="AX138" s="13" t="s">
        <v>84</v>
      </c>
      <c r="AY138" s="239" t="s">
        <v>115</v>
      </c>
    </row>
    <row r="139" s="12" customFormat="1" ht="22.8" customHeight="1">
      <c r="A139" s="12"/>
      <c r="B139" s="194"/>
      <c r="C139" s="195"/>
      <c r="D139" s="196" t="s">
        <v>78</v>
      </c>
      <c r="E139" s="208" t="s">
        <v>139</v>
      </c>
      <c r="F139" s="208" t="s">
        <v>166</v>
      </c>
      <c r="G139" s="195"/>
      <c r="H139" s="195"/>
      <c r="I139" s="198"/>
      <c r="J139" s="209">
        <f>BK139</f>
        <v>0</v>
      </c>
      <c r="K139" s="195"/>
      <c r="L139" s="200"/>
      <c r="M139" s="201"/>
      <c r="N139" s="202"/>
      <c r="O139" s="202"/>
      <c r="P139" s="203">
        <f>SUM(P140:P152)</f>
        <v>0</v>
      </c>
      <c r="Q139" s="202"/>
      <c r="R139" s="203">
        <f>SUM(R140:R152)</f>
        <v>75.671393999999992</v>
      </c>
      <c r="S139" s="202"/>
      <c r="T139" s="204">
        <f>SUM(T140:T152)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5" t="s">
        <v>84</v>
      </c>
      <c r="AT139" s="206" t="s">
        <v>78</v>
      </c>
      <c r="AU139" s="206" t="s">
        <v>84</v>
      </c>
      <c r="AY139" s="205" t="s">
        <v>115</v>
      </c>
      <c r="BK139" s="207">
        <f>SUM(BK140:BK152)</f>
        <v>0</v>
      </c>
    </row>
    <row r="140" s="2" customFormat="1" ht="24.15" customHeight="1">
      <c r="A140" s="36"/>
      <c r="B140" s="37"/>
      <c r="C140" s="210" t="s">
        <v>167</v>
      </c>
      <c r="D140" s="210" t="s">
        <v>117</v>
      </c>
      <c r="E140" s="211" t="s">
        <v>168</v>
      </c>
      <c r="F140" s="212" t="s">
        <v>169</v>
      </c>
      <c r="G140" s="213" t="s">
        <v>150</v>
      </c>
      <c r="H140" s="214">
        <v>91.599999999999994</v>
      </c>
      <c r="I140" s="215"/>
      <c r="J140" s="216">
        <f>ROUND(I140*H140,2)</f>
        <v>0</v>
      </c>
      <c r="K140" s="217"/>
      <c r="L140" s="42"/>
      <c r="M140" s="218" t="s">
        <v>1</v>
      </c>
      <c r="N140" s="219" t="s">
        <v>44</v>
      </c>
      <c r="O140" s="89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R140" s="222" t="s">
        <v>121</v>
      </c>
      <c r="AT140" s="222" t="s">
        <v>117</v>
      </c>
      <c r="AU140" s="222" t="s">
        <v>86</v>
      </c>
      <c r="AY140" s="15" t="s">
        <v>115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5" t="s">
        <v>84</v>
      </c>
      <c r="BK140" s="223">
        <f>ROUND(I140*H140,2)</f>
        <v>0</v>
      </c>
      <c r="BL140" s="15" t="s">
        <v>121</v>
      </c>
      <c r="BM140" s="222" t="s">
        <v>170</v>
      </c>
    </row>
    <row r="141" s="13" customFormat="1">
      <c r="A141" s="13"/>
      <c r="B141" s="229"/>
      <c r="C141" s="230"/>
      <c r="D141" s="224" t="s">
        <v>125</v>
      </c>
      <c r="E141" s="231" t="s">
        <v>1</v>
      </c>
      <c r="F141" s="232" t="s">
        <v>171</v>
      </c>
      <c r="G141" s="230"/>
      <c r="H141" s="233">
        <v>91.599999999999994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9" t="s">
        <v>125</v>
      </c>
      <c r="AU141" s="239" t="s">
        <v>86</v>
      </c>
      <c r="AV141" s="13" t="s">
        <v>86</v>
      </c>
      <c r="AW141" s="13" t="s">
        <v>34</v>
      </c>
      <c r="AX141" s="13" t="s">
        <v>84</v>
      </c>
      <c r="AY141" s="239" t="s">
        <v>115</v>
      </c>
    </row>
    <row r="142" s="2" customFormat="1" ht="33" customHeight="1">
      <c r="A142" s="36"/>
      <c r="B142" s="37"/>
      <c r="C142" s="210" t="s">
        <v>172</v>
      </c>
      <c r="D142" s="210" t="s">
        <v>117</v>
      </c>
      <c r="E142" s="211" t="s">
        <v>173</v>
      </c>
      <c r="F142" s="212" t="s">
        <v>174</v>
      </c>
      <c r="G142" s="213" t="s">
        <v>150</v>
      </c>
      <c r="H142" s="214">
        <v>354.30000000000001</v>
      </c>
      <c r="I142" s="215"/>
      <c r="J142" s="216">
        <f>ROUND(I142*H142,2)</f>
        <v>0</v>
      </c>
      <c r="K142" s="217"/>
      <c r="L142" s="42"/>
      <c r="M142" s="218" t="s">
        <v>1</v>
      </c>
      <c r="N142" s="219" t="s">
        <v>44</v>
      </c>
      <c r="O142" s="89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222" t="s">
        <v>121</v>
      </c>
      <c r="AT142" s="222" t="s">
        <v>117</v>
      </c>
      <c r="AU142" s="222" t="s">
        <v>86</v>
      </c>
      <c r="AY142" s="15" t="s">
        <v>115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5" t="s">
        <v>84</v>
      </c>
      <c r="BK142" s="223">
        <f>ROUND(I142*H142,2)</f>
        <v>0</v>
      </c>
      <c r="BL142" s="15" t="s">
        <v>121</v>
      </c>
      <c r="BM142" s="222" t="s">
        <v>175</v>
      </c>
    </row>
    <row r="143" s="13" customFormat="1">
      <c r="A143" s="13"/>
      <c r="B143" s="229"/>
      <c r="C143" s="230"/>
      <c r="D143" s="224" t="s">
        <v>125</v>
      </c>
      <c r="E143" s="231" t="s">
        <v>1</v>
      </c>
      <c r="F143" s="232" t="s">
        <v>176</v>
      </c>
      <c r="G143" s="230"/>
      <c r="H143" s="233">
        <v>354.30000000000001</v>
      </c>
      <c r="I143" s="234"/>
      <c r="J143" s="230"/>
      <c r="K143" s="230"/>
      <c r="L143" s="235"/>
      <c r="M143" s="236"/>
      <c r="N143" s="237"/>
      <c r="O143" s="237"/>
      <c r="P143" s="237"/>
      <c r="Q143" s="237"/>
      <c r="R143" s="237"/>
      <c r="S143" s="237"/>
      <c r="T143" s="23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9" t="s">
        <v>125</v>
      </c>
      <c r="AU143" s="239" t="s">
        <v>86</v>
      </c>
      <c r="AV143" s="13" t="s">
        <v>86</v>
      </c>
      <c r="AW143" s="13" t="s">
        <v>34</v>
      </c>
      <c r="AX143" s="13" t="s">
        <v>84</v>
      </c>
      <c r="AY143" s="239" t="s">
        <v>115</v>
      </c>
    </row>
    <row r="144" s="2" customFormat="1" ht="37.8" customHeight="1">
      <c r="A144" s="36"/>
      <c r="B144" s="37"/>
      <c r="C144" s="210" t="s">
        <v>8</v>
      </c>
      <c r="D144" s="210" t="s">
        <v>117</v>
      </c>
      <c r="E144" s="211" t="s">
        <v>177</v>
      </c>
      <c r="F144" s="212" t="s">
        <v>178</v>
      </c>
      <c r="G144" s="213" t="s">
        <v>150</v>
      </c>
      <c r="H144" s="214">
        <v>354.30000000000001</v>
      </c>
      <c r="I144" s="215"/>
      <c r="J144" s="216">
        <f>ROUND(I144*H144,2)</f>
        <v>0</v>
      </c>
      <c r="K144" s="217"/>
      <c r="L144" s="42"/>
      <c r="M144" s="218" t="s">
        <v>1</v>
      </c>
      <c r="N144" s="219" t="s">
        <v>44</v>
      </c>
      <c r="O144" s="89"/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2" t="s">
        <v>121</v>
      </c>
      <c r="AT144" s="222" t="s">
        <v>117</v>
      </c>
      <c r="AU144" s="222" t="s">
        <v>86</v>
      </c>
      <c r="AY144" s="15" t="s">
        <v>115</v>
      </c>
      <c r="BE144" s="223">
        <f>IF(N144="základní",J144,0)</f>
        <v>0</v>
      </c>
      <c r="BF144" s="223">
        <f>IF(N144="snížená",J144,0)</f>
        <v>0</v>
      </c>
      <c r="BG144" s="223">
        <f>IF(N144="zákl. přenesená",J144,0)</f>
        <v>0</v>
      </c>
      <c r="BH144" s="223">
        <f>IF(N144="sníž. přenesená",J144,0)</f>
        <v>0</v>
      </c>
      <c r="BI144" s="223">
        <f>IF(N144="nulová",J144,0)</f>
        <v>0</v>
      </c>
      <c r="BJ144" s="15" t="s">
        <v>84</v>
      </c>
      <c r="BK144" s="223">
        <f>ROUND(I144*H144,2)</f>
        <v>0</v>
      </c>
      <c r="BL144" s="15" t="s">
        <v>121</v>
      </c>
      <c r="BM144" s="222" t="s">
        <v>179</v>
      </c>
    </row>
    <row r="145" s="2" customFormat="1">
      <c r="A145" s="36"/>
      <c r="B145" s="37"/>
      <c r="C145" s="38"/>
      <c r="D145" s="224" t="s">
        <v>123</v>
      </c>
      <c r="E145" s="38"/>
      <c r="F145" s="225" t="s">
        <v>180</v>
      </c>
      <c r="G145" s="38"/>
      <c r="H145" s="38"/>
      <c r="I145" s="226"/>
      <c r="J145" s="38"/>
      <c r="K145" s="38"/>
      <c r="L145" s="42"/>
      <c r="M145" s="227"/>
      <c r="N145" s="228"/>
      <c r="O145" s="89"/>
      <c r="P145" s="89"/>
      <c r="Q145" s="89"/>
      <c r="R145" s="89"/>
      <c r="S145" s="89"/>
      <c r="T145" s="90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5" t="s">
        <v>123</v>
      </c>
      <c r="AU145" s="15" t="s">
        <v>86</v>
      </c>
    </row>
    <row r="146" s="2" customFormat="1" ht="16.5" customHeight="1">
      <c r="A146" s="36"/>
      <c r="B146" s="37"/>
      <c r="C146" s="240" t="s">
        <v>181</v>
      </c>
      <c r="D146" s="240" t="s">
        <v>140</v>
      </c>
      <c r="E146" s="241" t="s">
        <v>182</v>
      </c>
      <c r="F146" s="242" t="s">
        <v>183</v>
      </c>
      <c r="G146" s="243" t="s">
        <v>143</v>
      </c>
      <c r="H146" s="244">
        <v>4.8899999999999997</v>
      </c>
      <c r="I146" s="245"/>
      <c r="J146" s="246">
        <f>ROUND(I146*H146,2)</f>
        <v>0</v>
      </c>
      <c r="K146" s="247"/>
      <c r="L146" s="248"/>
      <c r="M146" s="249" t="s">
        <v>1</v>
      </c>
      <c r="N146" s="250" t="s">
        <v>44</v>
      </c>
      <c r="O146" s="89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R146" s="222" t="s">
        <v>144</v>
      </c>
      <c r="AT146" s="222" t="s">
        <v>140</v>
      </c>
      <c r="AU146" s="222" t="s">
        <v>86</v>
      </c>
      <c r="AY146" s="15" t="s">
        <v>115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5" t="s">
        <v>84</v>
      </c>
      <c r="BK146" s="223">
        <f>ROUND(I146*H146,2)</f>
        <v>0</v>
      </c>
      <c r="BL146" s="15" t="s">
        <v>121</v>
      </c>
      <c r="BM146" s="222" t="s">
        <v>184</v>
      </c>
    </row>
    <row r="147" s="2" customFormat="1">
      <c r="A147" s="36"/>
      <c r="B147" s="37"/>
      <c r="C147" s="38"/>
      <c r="D147" s="224" t="s">
        <v>123</v>
      </c>
      <c r="E147" s="38"/>
      <c r="F147" s="225" t="s">
        <v>185</v>
      </c>
      <c r="G147" s="38"/>
      <c r="H147" s="38"/>
      <c r="I147" s="226"/>
      <c r="J147" s="38"/>
      <c r="K147" s="38"/>
      <c r="L147" s="42"/>
      <c r="M147" s="227"/>
      <c r="N147" s="228"/>
      <c r="O147" s="89"/>
      <c r="P147" s="89"/>
      <c r="Q147" s="89"/>
      <c r="R147" s="89"/>
      <c r="S147" s="89"/>
      <c r="T147" s="90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5" t="s">
        <v>123</v>
      </c>
      <c r="AU147" s="15" t="s">
        <v>86</v>
      </c>
    </row>
    <row r="148" s="2" customFormat="1" ht="24.15" customHeight="1">
      <c r="A148" s="36"/>
      <c r="B148" s="37"/>
      <c r="C148" s="210" t="s">
        <v>186</v>
      </c>
      <c r="D148" s="210" t="s">
        <v>117</v>
      </c>
      <c r="E148" s="211" t="s">
        <v>187</v>
      </c>
      <c r="F148" s="212" t="s">
        <v>188</v>
      </c>
      <c r="G148" s="213" t="s">
        <v>150</v>
      </c>
      <c r="H148" s="214">
        <v>354.30000000000001</v>
      </c>
      <c r="I148" s="215"/>
      <c r="J148" s="216">
        <f>ROUND(I148*H148,2)</f>
        <v>0</v>
      </c>
      <c r="K148" s="217"/>
      <c r="L148" s="42"/>
      <c r="M148" s="218" t="s">
        <v>1</v>
      </c>
      <c r="N148" s="219" t="s">
        <v>44</v>
      </c>
      <c r="O148" s="89"/>
      <c r="P148" s="220">
        <f>O148*H148</f>
        <v>0</v>
      </c>
      <c r="Q148" s="220">
        <v>0.0056100000000000004</v>
      </c>
      <c r="R148" s="220">
        <f>Q148*H148</f>
        <v>1.9876230000000001</v>
      </c>
      <c r="S148" s="220">
        <v>0</v>
      </c>
      <c r="T148" s="221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222" t="s">
        <v>121</v>
      </c>
      <c r="AT148" s="222" t="s">
        <v>117</v>
      </c>
      <c r="AU148" s="222" t="s">
        <v>86</v>
      </c>
      <c r="AY148" s="15" t="s">
        <v>115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5" t="s">
        <v>84</v>
      </c>
      <c r="BK148" s="223">
        <f>ROUND(I148*H148,2)</f>
        <v>0</v>
      </c>
      <c r="BL148" s="15" t="s">
        <v>121</v>
      </c>
      <c r="BM148" s="222" t="s">
        <v>189</v>
      </c>
    </row>
    <row r="149" s="2" customFormat="1" ht="21.75" customHeight="1">
      <c r="A149" s="36"/>
      <c r="B149" s="37"/>
      <c r="C149" s="210" t="s">
        <v>190</v>
      </c>
      <c r="D149" s="210" t="s">
        <v>117</v>
      </c>
      <c r="E149" s="211" t="s">
        <v>191</v>
      </c>
      <c r="F149" s="212" t="s">
        <v>192</v>
      </c>
      <c r="G149" s="213" t="s">
        <v>150</v>
      </c>
      <c r="H149" s="214">
        <v>354.30000000000001</v>
      </c>
      <c r="I149" s="215"/>
      <c r="J149" s="216">
        <f>ROUND(I149*H149,2)</f>
        <v>0</v>
      </c>
      <c r="K149" s="217"/>
      <c r="L149" s="42"/>
      <c r="M149" s="218" t="s">
        <v>1</v>
      </c>
      <c r="N149" s="219" t="s">
        <v>44</v>
      </c>
      <c r="O149" s="89"/>
      <c r="P149" s="220">
        <f>O149*H149</f>
        <v>0</v>
      </c>
      <c r="Q149" s="220">
        <v>0.00051000000000000004</v>
      </c>
      <c r="R149" s="220">
        <f>Q149*H149</f>
        <v>0.18069300000000002</v>
      </c>
      <c r="S149" s="220">
        <v>0</v>
      </c>
      <c r="T149" s="221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2" t="s">
        <v>121</v>
      </c>
      <c r="AT149" s="222" t="s">
        <v>117</v>
      </c>
      <c r="AU149" s="222" t="s">
        <v>86</v>
      </c>
      <c r="AY149" s="15" t="s">
        <v>115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5" t="s">
        <v>84</v>
      </c>
      <c r="BK149" s="223">
        <f>ROUND(I149*H149,2)</f>
        <v>0</v>
      </c>
      <c r="BL149" s="15" t="s">
        <v>121</v>
      </c>
      <c r="BM149" s="222" t="s">
        <v>193</v>
      </c>
    </row>
    <row r="150" s="2" customFormat="1" ht="33" customHeight="1">
      <c r="A150" s="36"/>
      <c r="B150" s="37"/>
      <c r="C150" s="210" t="s">
        <v>194</v>
      </c>
      <c r="D150" s="210" t="s">
        <v>117</v>
      </c>
      <c r="E150" s="211" t="s">
        <v>195</v>
      </c>
      <c r="F150" s="212" t="s">
        <v>196</v>
      </c>
      <c r="G150" s="213" t="s">
        <v>150</v>
      </c>
      <c r="H150" s="214">
        <v>354.30000000000001</v>
      </c>
      <c r="I150" s="215"/>
      <c r="J150" s="216">
        <f>ROUND(I150*H150,2)</f>
        <v>0</v>
      </c>
      <c r="K150" s="217"/>
      <c r="L150" s="42"/>
      <c r="M150" s="218" t="s">
        <v>1</v>
      </c>
      <c r="N150" s="219" t="s">
        <v>44</v>
      </c>
      <c r="O150" s="89"/>
      <c r="P150" s="220">
        <f>O150*H150</f>
        <v>0</v>
      </c>
      <c r="Q150" s="220">
        <v>0.10373</v>
      </c>
      <c r="R150" s="220">
        <f>Q150*H150</f>
        <v>36.751539000000001</v>
      </c>
      <c r="S150" s="220">
        <v>0</v>
      </c>
      <c r="T150" s="221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222" t="s">
        <v>121</v>
      </c>
      <c r="AT150" s="222" t="s">
        <v>117</v>
      </c>
      <c r="AU150" s="222" t="s">
        <v>86</v>
      </c>
      <c r="AY150" s="15" t="s">
        <v>115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5" t="s">
        <v>84</v>
      </c>
      <c r="BK150" s="223">
        <f>ROUND(I150*H150,2)</f>
        <v>0</v>
      </c>
      <c r="BL150" s="15" t="s">
        <v>121</v>
      </c>
      <c r="BM150" s="222" t="s">
        <v>197</v>
      </c>
    </row>
    <row r="151" s="2" customFormat="1" ht="24.15" customHeight="1">
      <c r="A151" s="36"/>
      <c r="B151" s="37"/>
      <c r="C151" s="210" t="s">
        <v>198</v>
      </c>
      <c r="D151" s="210" t="s">
        <v>117</v>
      </c>
      <c r="E151" s="211" t="s">
        <v>199</v>
      </c>
      <c r="F151" s="212" t="s">
        <v>200</v>
      </c>
      <c r="G151" s="213" t="s">
        <v>150</v>
      </c>
      <c r="H151" s="214">
        <v>354.30000000000001</v>
      </c>
      <c r="I151" s="215"/>
      <c r="J151" s="216">
        <f>ROUND(I151*H151,2)</f>
        <v>0</v>
      </c>
      <c r="K151" s="217"/>
      <c r="L151" s="42"/>
      <c r="M151" s="218" t="s">
        <v>1</v>
      </c>
      <c r="N151" s="219" t="s">
        <v>44</v>
      </c>
      <c r="O151" s="89"/>
      <c r="P151" s="220">
        <f>O151*H151</f>
        <v>0</v>
      </c>
      <c r="Q151" s="220">
        <v>0.10373</v>
      </c>
      <c r="R151" s="220">
        <f>Q151*H151</f>
        <v>36.751539000000001</v>
      </c>
      <c r="S151" s="220">
        <v>0</v>
      </c>
      <c r="T151" s="221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222" t="s">
        <v>121</v>
      </c>
      <c r="AT151" s="222" t="s">
        <v>117</v>
      </c>
      <c r="AU151" s="222" t="s">
        <v>86</v>
      </c>
      <c r="AY151" s="15" t="s">
        <v>115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5" t="s">
        <v>84</v>
      </c>
      <c r="BK151" s="223">
        <f>ROUND(I151*H151,2)</f>
        <v>0</v>
      </c>
      <c r="BL151" s="15" t="s">
        <v>121</v>
      </c>
      <c r="BM151" s="222" t="s">
        <v>201</v>
      </c>
    </row>
    <row r="152" s="2" customFormat="1" ht="33" customHeight="1">
      <c r="A152" s="36"/>
      <c r="B152" s="37"/>
      <c r="C152" s="210" t="s">
        <v>202</v>
      </c>
      <c r="D152" s="210" t="s">
        <v>117</v>
      </c>
      <c r="E152" s="211" t="s">
        <v>203</v>
      </c>
      <c r="F152" s="212" t="s">
        <v>204</v>
      </c>
      <c r="G152" s="213" t="s">
        <v>143</v>
      </c>
      <c r="H152" s="214">
        <v>75.671000000000006</v>
      </c>
      <c r="I152" s="215"/>
      <c r="J152" s="216">
        <f>ROUND(I152*H152,2)</f>
        <v>0</v>
      </c>
      <c r="K152" s="217"/>
      <c r="L152" s="42"/>
      <c r="M152" s="218" t="s">
        <v>1</v>
      </c>
      <c r="N152" s="219" t="s">
        <v>44</v>
      </c>
      <c r="O152" s="89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2" t="s">
        <v>121</v>
      </c>
      <c r="AT152" s="222" t="s">
        <v>117</v>
      </c>
      <c r="AU152" s="222" t="s">
        <v>86</v>
      </c>
      <c r="AY152" s="15" t="s">
        <v>115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5" t="s">
        <v>84</v>
      </c>
      <c r="BK152" s="223">
        <f>ROUND(I152*H152,2)</f>
        <v>0</v>
      </c>
      <c r="BL152" s="15" t="s">
        <v>121</v>
      </c>
      <c r="BM152" s="222" t="s">
        <v>205</v>
      </c>
    </row>
    <row r="153" s="12" customFormat="1" ht="22.8" customHeight="1">
      <c r="A153" s="12"/>
      <c r="B153" s="194"/>
      <c r="C153" s="195"/>
      <c r="D153" s="196" t="s">
        <v>78</v>
      </c>
      <c r="E153" s="208" t="s">
        <v>206</v>
      </c>
      <c r="F153" s="208" t="s">
        <v>207</v>
      </c>
      <c r="G153" s="195"/>
      <c r="H153" s="195"/>
      <c r="I153" s="198"/>
      <c r="J153" s="209">
        <f>BK153</f>
        <v>0</v>
      </c>
      <c r="K153" s="195"/>
      <c r="L153" s="200"/>
      <c r="M153" s="201"/>
      <c r="N153" s="202"/>
      <c r="O153" s="202"/>
      <c r="P153" s="203">
        <f>SUM(P154:P156)</f>
        <v>0</v>
      </c>
      <c r="Q153" s="202"/>
      <c r="R153" s="203">
        <f>SUM(R154:R156)</f>
        <v>3.8763921199999998</v>
      </c>
      <c r="S153" s="202"/>
      <c r="T153" s="204">
        <f>SUM(T154:T156)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5" t="s">
        <v>84</v>
      </c>
      <c r="AT153" s="206" t="s">
        <v>78</v>
      </c>
      <c r="AU153" s="206" t="s">
        <v>84</v>
      </c>
      <c r="AY153" s="205" t="s">
        <v>115</v>
      </c>
      <c r="BK153" s="207">
        <f>SUM(BK154:BK156)</f>
        <v>0</v>
      </c>
    </row>
    <row r="154" s="2" customFormat="1" ht="24.15" customHeight="1">
      <c r="A154" s="36"/>
      <c r="B154" s="37"/>
      <c r="C154" s="210" t="s">
        <v>208</v>
      </c>
      <c r="D154" s="210" t="s">
        <v>117</v>
      </c>
      <c r="E154" s="211" t="s">
        <v>209</v>
      </c>
      <c r="F154" s="212" t="s">
        <v>210</v>
      </c>
      <c r="G154" s="213" t="s">
        <v>120</v>
      </c>
      <c r="H154" s="214">
        <v>1.718</v>
      </c>
      <c r="I154" s="215"/>
      <c r="J154" s="216">
        <f>ROUND(I154*H154,2)</f>
        <v>0</v>
      </c>
      <c r="K154" s="217"/>
      <c r="L154" s="42"/>
      <c r="M154" s="218" t="s">
        <v>1</v>
      </c>
      <c r="N154" s="219" t="s">
        <v>44</v>
      </c>
      <c r="O154" s="89"/>
      <c r="P154" s="220">
        <f>O154*H154</f>
        <v>0</v>
      </c>
      <c r="Q154" s="220">
        <v>2.2563399999999998</v>
      </c>
      <c r="R154" s="220">
        <f>Q154*H154</f>
        <v>3.8763921199999998</v>
      </c>
      <c r="S154" s="220">
        <v>0</v>
      </c>
      <c r="T154" s="221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222" t="s">
        <v>121</v>
      </c>
      <c r="AT154" s="222" t="s">
        <v>117</v>
      </c>
      <c r="AU154" s="222" t="s">
        <v>86</v>
      </c>
      <c r="AY154" s="15" t="s">
        <v>115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5" t="s">
        <v>84</v>
      </c>
      <c r="BK154" s="223">
        <f>ROUND(I154*H154,2)</f>
        <v>0</v>
      </c>
      <c r="BL154" s="15" t="s">
        <v>121</v>
      </c>
      <c r="BM154" s="222" t="s">
        <v>211</v>
      </c>
    </row>
    <row r="155" s="13" customFormat="1">
      <c r="A155" s="13"/>
      <c r="B155" s="229"/>
      <c r="C155" s="230"/>
      <c r="D155" s="224" t="s">
        <v>125</v>
      </c>
      <c r="E155" s="231" t="s">
        <v>1</v>
      </c>
      <c r="F155" s="232" t="s">
        <v>212</v>
      </c>
      <c r="G155" s="230"/>
      <c r="H155" s="233">
        <v>1.718</v>
      </c>
      <c r="I155" s="234"/>
      <c r="J155" s="230"/>
      <c r="K155" s="230"/>
      <c r="L155" s="235"/>
      <c r="M155" s="236"/>
      <c r="N155" s="237"/>
      <c r="O155" s="237"/>
      <c r="P155" s="237"/>
      <c r="Q155" s="237"/>
      <c r="R155" s="237"/>
      <c r="S155" s="237"/>
      <c r="T155" s="23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9" t="s">
        <v>125</v>
      </c>
      <c r="AU155" s="239" t="s">
        <v>86</v>
      </c>
      <c r="AV155" s="13" t="s">
        <v>86</v>
      </c>
      <c r="AW155" s="13" t="s">
        <v>34</v>
      </c>
      <c r="AX155" s="13" t="s">
        <v>84</v>
      </c>
      <c r="AY155" s="239" t="s">
        <v>115</v>
      </c>
    </row>
    <row r="156" s="2" customFormat="1" ht="16.5" customHeight="1">
      <c r="A156" s="36"/>
      <c r="B156" s="37"/>
      <c r="C156" s="210" t="s">
        <v>213</v>
      </c>
      <c r="D156" s="210" t="s">
        <v>117</v>
      </c>
      <c r="E156" s="211" t="s">
        <v>214</v>
      </c>
      <c r="F156" s="212" t="s">
        <v>215</v>
      </c>
      <c r="G156" s="213" t="s">
        <v>216</v>
      </c>
      <c r="H156" s="214">
        <v>10</v>
      </c>
      <c r="I156" s="215"/>
      <c r="J156" s="216">
        <f>ROUND(I156*H156,2)</f>
        <v>0</v>
      </c>
      <c r="K156" s="217"/>
      <c r="L156" s="42"/>
      <c r="M156" s="218" t="s">
        <v>1</v>
      </c>
      <c r="N156" s="219" t="s">
        <v>44</v>
      </c>
      <c r="O156" s="89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2" t="s">
        <v>121</v>
      </c>
      <c r="AT156" s="222" t="s">
        <v>117</v>
      </c>
      <c r="AU156" s="222" t="s">
        <v>86</v>
      </c>
      <c r="AY156" s="15" t="s">
        <v>115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5" t="s">
        <v>84</v>
      </c>
      <c r="BK156" s="223">
        <f>ROUND(I156*H156,2)</f>
        <v>0</v>
      </c>
      <c r="BL156" s="15" t="s">
        <v>121</v>
      </c>
      <c r="BM156" s="222" t="s">
        <v>217</v>
      </c>
    </row>
    <row r="157" s="12" customFormat="1" ht="22.8" customHeight="1">
      <c r="A157" s="12"/>
      <c r="B157" s="194"/>
      <c r="C157" s="195"/>
      <c r="D157" s="196" t="s">
        <v>78</v>
      </c>
      <c r="E157" s="208" t="s">
        <v>218</v>
      </c>
      <c r="F157" s="208" t="s">
        <v>219</v>
      </c>
      <c r="G157" s="195"/>
      <c r="H157" s="195"/>
      <c r="I157" s="198"/>
      <c r="J157" s="209">
        <f>BK157</f>
        <v>0</v>
      </c>
      <c r="K157" s="195"/>
      <c r="L157" s="200"/>
      <c r="M157" s="201"/>
      <c r="N157" s="202"/>
      <c r="O157" s="202"/>
      <c r="P157" s="203">
        <f>P158</f>
        <v>0</v>
      </c>
      <c r="Q157" s="202"/>
      <c r="R157" s="203">
        <f>R158</f>
        <v>0.93324000000000007</v>
      </c>
      <c r="S157" s="202"/>
      <c r="T157" s="204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05" t="s">
        <v>84</v>
      </c>
      <c r="AT157" s="206" t="s">
        <v>78</v>
      </c>
      <c r="AU157" s="206" t="s">
        <v>84</v>
      </c>
      <c r="AY157" s="205" t="s">
        <v>115</v>
      </c>
      <c r="BK157" s="207">
        <f>BK158</f>
        <v>0</v>
      </c>
    </row>
    <row r="158" s="2" customFormat="1" ht="33" customHeight="1">
      <c r="A158" s="36"/>
      <c r="B158" s="37"/>
      <c r="C158" s="210" t="s">
        <v>7</v>
      </c>
      <c r="D158" s="210" t="s">
        <v>117</v>
      </c>
      <c r="E158" s="211" t="s">
        <v>220</v>
      </c>
      <c r="F158" s="212" t="s">
        <v>221</v>
      </c>
      <c r="G158" s="213" t="s">
        <v>216</v>
      </c>
      <c r="H158" s="214">
        <v>3</v>
      </c>
      <c r="I158" s="215"/>
      <c r="J158" s="216">
        <f>ROUND(I158*H158,2)</f>
        <v>0</v>
      </c>
      <c r="K158" s="217"/>
      <c r="L158" s="42"/>
      <c r="M158" s="218" t="s">
        <v>1</v>
      </c>
      <c r="N158" s="219" t="s">
        <v>44</v>
      </c>
      <c r="O158" s="89"/>
      <c r="P158" s="220">
        <f>O158*H158</f>
        <v>0</v>
      </c>
      <c r="Q158" s="220">
        <v>0.31108000000000002</v>
      </c>
      <c r="R158" s="220">
        <f>Q158*H158</f>
        <v>0.93324000000000007</v>
      </c>
      <c r="S158" s="220">
        <v>0</v>
      </c>
      <c r="T158" s="221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2" t="s">
        <v>121</v>
      </c>
      <c r="AT158" s="222" t="s">
        <v>117</v>
      </c>
      <c r="AU158" s="222" t="s">
        <v>86</v>
      </c>
      <c r="AY158" s="15" t="s">
        <v>115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5" t="s">
        <v>84</v>
      </c>
      <c r="BK158" s="223">
        <f>ROUND(I158*H158,2)</f>
        <v>0</v>
      </c>
      <c r="BL158" s="15" t="s">
        <v>121</v>
      </c>
      <c r="BM158" s="222" t="s">
        <v>222</v>
      </c>
    </row>
    <row r="159" s="12" customFormat="1" ht="22.8" customHeight="1">
      <c r="A159" s="12"/>
      <c r="B159" s="194"/>
      <c r="C159" s="195"/>
      <c r="D159" s="196" t="s">
        <v>78</v>
      </c>
      <c r="E159" s="208" t="s">
        <v>160</v>
      </c>
      <c r="F159" s="208" t="s">
        <v>223</v>
      </c>
      <c r="G159" s="195"/>
      <c r="H159" s="195"/>
      <c r="I159" s="198"/>
      <c r="J159" s="209">
        <f>BK159</f>
        <v>0</v>
      </c>
      <c r="K159" s="195"/>
      <c r="L159" s="200"/>
      <c r="M159" s="201"/>
      <c r="N159" s="202"/>
      <c r="O159" s="202"/>
      <c r="P159" s="203">
        <f>SUM(P160:P161)</f>
        <v>0</v>
      </c>
      <c r="Q159" s="202"/>
      <c r="R159" s="203">
        <f>SUM(R160:R161)</f>
        <v>35.586490080000004</v>
      </c>
      <c r="S159" s="202"/>
      <c r="T159" s="204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05" t="s">
        <v>84</v>
      </c>
      <c r="AT159" s="206" t="s">
        <v>78</v>
      </c>
      <c r="AU159" s="206" t="s">
        <v>84</v>
      </c>
      <c r="AY159" s="205" t="s">
        <v>115</v>
      </c>
      <c r="BK159" s="207">
        <f>SUM(BK160:BK161)</f>
        <v>0</v>
      </c>
    </row>
    <row r="160" s="2" customFormat="1" ht="33" customHeight="1">
      <c r="A160" s="36"/>
      <c r="B160" s="37"/>
      <c r="C160" s="210" t="s">
        <v>224</v>
      </c>
      <c r="D160" s="210" t="s">
        <v>117</v>
      </c>
      <c r="E160" s="211" t="s">
        <v>225</v>
      </c>
      <c r="F160" s="212" t="s">
        <v>226</v>
      </c>
      <c r="G160" s="213" t="s">
        <v>227</v>
      </c>
      <c r="H160" s="214">
        <v>229</v>
      </c>
      <c r="I160" s="215"/>
      <c r="J160" s="216">
        <f>ROUND(I160*H160,2)</f>
        <v>0</v>
      </c>
      <c r="K160" s="217"/>
      <c r="L160" s="42"/>
      <c r="M160" s="218" t="s">
        <v>1</v>
      </c>
      <c r="N160" s="219" t="s">
        <v>44</v>
      </c>
      <c r="O160" s="89"/>
      <c r="P160" s="220">
        <f>O160*H160</f>
        <v>0</v>
      </c>
      <c r="Q160" s="220">
        <v>0.15539952000000001</v>
      </c>
      <c r="R160" s="220">
        <f>Q160*H160</f>
        <v>35.586490080000004</v>
      </c>
      <c r="S160" s="220">
        <v>0</v>
      </c>
      <c r="T160" s="221">
        <f>S160*H160</f>
        <v>0</v>
      </c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R160" s="222" t="s">
        <v>121</v>
      </c>
      <c r="AT160" s="222" t="s">
        <v>117</v>
      </c>
      <c r="AU160" s="222" t="s">
        <v>86</v>
      </c>
      <c r="AY160" s="15" t="s">
        <v>115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5" t="s">
        <v>84</v>
      </c>
      <c r="BK160" s="223">
        <f>ROUND(I160*H160,2)</f>
        <v>0</v>
      </c>
      <c r="BL160" s="15" t="s">
        <v>121</v>
      </c>
      <c r="BM160" s="222" t="s">
        <v>228</v>
      </c>
    </row>
    <row r="161" s="2" customFormat="1" ht="21.75" customHeight="1">
      <c r="A161" s="36"/>
      <c r="B161" s="37"/>
      <c r="C161" s="240" t="s">
        <v>229</v>
      </c>
      <c r="D161" s="240" t="s">
        <v>140</v>
      </c>
      <c r="E161" s="241" t="s">
        <v>230</v>
      </c>
      <c r="F161" s="242" t="s">
        <v>231</v>
      </c>
      <c r="G161" s="243" t="s">
        <v>227</v>
      </c>
      <c r="H161" s="244">
        <v>229</v>
      </c>
      <c r="I161" s="245"/>
      <c r="J161" s="246">
        <f>ROUND(I161*H161,2)</f>
        <v>0</v>
      </c>
      <c r="K161" s="247"/>
      <c r="L161" s="248"/>
      <c r="M161" s="249" t="s">
        <v>1</v>
      </c>
      <c r="N161" s="250" t="s">
        <v>44</v>
      </c>
      <c r="O161" s="89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2" t="s">
        <v>144</v>
      </c>
      <c r="AT161" s="222" t="s">
        <v>140</v>
      </c>
      <c r="AU161" s="222" t="s">
        <v>86</v>
      </c>
      <c r="AY161" s="15" t="s">
        <v>115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5" t="s">
        <v>84</v>
      </c>
      <c r="BK161" s="223">
        <f>ROUND(I161*H161,2)</f>
        <v>0</v>
      </c>
      <c r="BL161" s="15" t="s">
        <v>121</v>
      </c>
      <c r="BM161" s="222" t="s">
        <v>232</v>
      </c>
    </row>
    <row r="162" s="12" customFormat="1" ht="22.8" customHeight="1">
      <c r="A162" s="12"/>
      <c r="B162" s="194"/>
      <c r="C162" s="195"/>
      <c r="D162" s="196" t="s">
        <v>78</v>
      </c>
      <c r="E162" s="208" t="s">
        <v>233</v>
      </c>
      <c r="F162" s="208" t="s">
        <v>234</v>
      </c>
      <c r="G162" s="195"/>
      <c r="H162" s="195"/>
      <c r="I162" s="198"/>
      <c r="J162" s="209">
        <f>BK162</f>
        <v>0</v>
      </c>
      <c r="K162" s="195"/>
      <c r="L162" s="200"/>
      <c r="M162" s="201"/>
      <c r="N162" s="202"/>
      <c r="O162" s="202"/>
      <c r="P162" s="203">
        <f>SUM(P163:P164)</f>
        <v>0</v>
      </c>
      <c r="Q162" s="202"/>
      <c r="R162" s="203">
        <f>SUM(R163:R164)</f>
        <v>0</v>
      </c>
      <c r="S162" s="202"/>
      <c r="T162" s="204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5" t="s">
        <v>84</v>
      </c>
      <c r="AT162" s="206" t="s">
        <v>78</v>
      </c>
      <c r="AU162" s="206" t="s">
        <v>84</v>
      </c>
      <c r="AY162" s="205" t="s">
        <v>115</v>
      </c>
      <c r="BK162" s="207">
        <f>SUM(BK163:BK164)</f>
        <v>0</v>
      </c>
    </row>
    <row r="163" s="2" customFormat="1" ht="44.25" customHeight="1">
      <c r="A163" s="36"/>
      <c r="B163" s="37"/>
      <c r="C163" s="210" t="s">
        <v>235</v>
      </c>
      <c r="D163" s="210" t="s">
        <v>117</v>
      </c>
      <c r="E163" s="211" t="s">
        <v>236</v>
      </c>
      <c r="F163" s="212" t="s">
        <v>237</v>
      </c>
      <c r="G163" s="213" t="s">
        <v>143</v>
      </c>
      <c r="H163" s="214">
        <v>23.626000000000001</v>
      </c>
      <c r="I163" s="215"/>
      <c r="J163" s="216">
        <f>ROUND(I163*H163,2)</f>
        <v>0</v>
      </c>
      <c r="K163" s="217"/>
      <c r="L163" s="42"/>
      <c r="M163" s="218" t="s">
        <v>1</v>
      </c>
      <c r="N163" s="219" t="s">
        <v>44</v>
      </c>
      <c r="O163" s="89"/>
      <c r="P163" s="220">
        <f>O163*H163</f>
        <v>0</v>
      </c>
      <c r="Q163" s="220">
        <v>0</v>
      </c>
      <c r="R163" s="220">
        <f>Q163*H163</f>
        <v>0</v>
      </c>
      <c r="S163" s="220">
        <v>0</v>
      </c>
      <c r="T163" s="221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2" t="s">
        <v>121</v>
      </c>
      <c r="AT163" s="222" t="s">
        <v>117</v>
      </c>
      <c r="AU163" s="222" t="s">
        <v>86</v>
      </c>
      <c r="AY163" s="15" t="s">
        <v>115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5" t="s">
        <v>84</v>
      </c>
      <c r="BK163" s="223">
        <f>ROUND(I163*H163,2)</f>
        <v>0</v>
      </c>
      <c r="BL163" s="15" t="s">
        <v>121</v>
      </c>
      <c r="BM163" s="222" t="s">
        <v>238</v>
      </c>
    </row>
    <row r="164" s="13" customFormat="1">
      <c r="A164" s="13"/>
      <c r="B164" s="229"/>
      <c r="C164" s="230"/>
      <c r="D164" s="224" t="s">
        <v>125</v>
      </c>
      <c r="E164" s="231" t="s">
        <v>1</v>
      </c>
      <c r="F164" s="232" t="s">
        <v>239</v>
      </c>
      <c r="G164" s="230"/>
      <c r="H164" s="233">
        <v>23.626000000000001</v>
      </c>
      <c r="I164" s="234"/>
      <c r="J164" s="230"/>
      <c r="K164" s="230"/>
      <c r="L164" s="235"/>
      <c r="M164" s="236"/>
      <c r="N164" s="237"/>
      <c r="O164" s="237"/>
      <c r="P164" s="237"/>
      <c r="Q164" s="237"/>
      <c r="R164" s="237"/>
      <c r="S164" s="237"/>
      <c r="T164" s="23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9" t="s">
        <v>125</v>
      </c>
      <c r="AU164" s="239" t="s">
        <v>86</v>
      </c>
      <c r="AV164" s="13" t="s">
        <v>86</v>
      </c>
      <c r="AW164" s="13" t="s">
        <v>34</v>
      </c>
      <c r="AX164" s="13" t="s">
        <v>84</v>
      </c>
      <c r="AY164" s="239" t="s">
        <v>115</v>
      </c>
    </row>
    <row r="165" s="12" customFormat="1" ht="22.8" customHeight="1">
      <c r="A165" s="12"/>
      <c r="B165" s="194"/>
      <c r="C165" s="195"/>
      <c r="D165" s="196" t="s">
        <v>78</v>
      </c>
      <c r="E165" s="208" t="s">
        <v>240</v>
      </c>
      <c r="F165" s="208" t="s">
        <v>241</v>
      </c>
      <c r="G165" s="195"/>
      <c r="H165" s="195"/>
      <c r="I165" s="198"/>
      <c r="J165" s="209">
        <f>BK165</f>
        <v>0</v>
      </c>
      <c r="K165" s="195"/>
      <c r="L165" s="200"/>
      <c r="M165" s="201"/>
      <c r="N165" s="202"/>
      <c r="O165" s="202"/>
      <c r="P165" s="203">
        <f>SUM(P166:P169)</f>
        <v>0</v>
      </c>
      <c r="Q165" s="202"/>
      <c r="R165" s="203">
        <f>SUM(R166:R169)</f>
        <v>0</v>
      </c>
      <c r="S165" s="202"/>
      <c r="T165" s="204">
        <f>SUM(T166:T169)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5" t="s">
        <v>84</v>
      </c>
      <c r="AT165" s="206" t="s">
        <v>78</v>
      </c>
      <c r="AU165" s="206" t="s">
        <v>84</v>
      </c>
      <c r="AY165" s="205" t="s">
        <v>115</v>
      </c>
      <c r="BK165" s="207">
        <f>SUM(BK166:BK169)</f>
        <v>0</v>
      </c>
    </row>
    <row r="166" s="2" customFormat="1" ht="16.5" customHeight="1">
      <c r="A166" s="36"/>
      <c r="B166" s="37"/>
      <c r="C166" s="210" t="s">
        <v>242</v>
      </c>
      <c r="D166" s="210" t="s">
        <v>117</v>
      </c>
      <c r="E166" s="211" t="s">
        <v>243</v>
      </c>
      <c r="F166" s="212" t="s">
        <v>244</v>
      </c>
      <c r="G166" s="213" t="s">
        <v>245</v>
      </c>
      <c r="H166" s="214">
        <v>1</v>
      </c>
      <c r="I166" s="215"/>
      <c r="J166" s="216">
        <f>ROUND(I166*H166,2)</f>
        <v>0</v>
      </c>
      <c r="K166" s="217"/>
      <c r="L166" s="42"/>
      <c r="M166" s="218" t="s">
        <v>1</v>
      </c>
      <c r="N166" s="219" t="s">
        <v>44</v>
      </c>
      <c r="O166" s="89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222" t="s">
        <v>121</v>
      </c>
      <c r="AT166" s="222" t="s">
        <v>117</v>
      </c>
      <c r="AU166" s="222" t="s">
        <v>86</v>
      </c>
      <c r="AY166" s="15" t="s">
        <v>115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5" t="s">
        <v>84</v>
      </c>
      <c r="BK166" s="223">
        <f>ROUND(I166*H166,2)</f>
        <v>0</v>
      </c>
      <c r="BL166" s="15" t="s">
        <v>121</v>
      </c>
      <c r="BM166" s="222" t="s">
        <v>246</v>
      </c>
    </row>
    <row r="167" s="2" customFormat="1" ht="37.8" customHeight="1">
      <c r="A167" s="36"/>
      <c r="B167" s="37"/>
      <c r="C167" s="210" t="s">
        <v>247</v>
      </c>
      <c r="D167" s="210" t="s">
        <v>117</v>
      </c>
      <c r="E167" s="211" t="s">
        <v>248</v>
      </c>
      <c r="F167" s="212" t="s">
        <v>249</v>
      </c>
      <c r="G167" s="213" t="s">
        <v>245</v>
      </c>
      <c r="H167" s="214">
        <v>1</v>
      </c>
      <c r="I167" s="215"/>
      <c r="J167" s="216">
        <f>ROUND(I167*H167,2)</f>
        <v>0</v>
      </c>
      <c r="K167" s="217"/>
      <c r="L167" s="42"/>
      <c r="M167" s="218" t="s">
        <v>1</v>
      </c>
      <c r="N167" s="219" t="s">
        <v>44</v>
      </c>
      <c r="O167" s="89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222" t="s">
        <v>121</v>
      </c>
      <c r="AT167" s="222" t="s">
        <v>117</v>
      </c>
      <c r="AU167" s="222" t="s">
        <v>86</v>
      </c>
      <c r="AY167" s="15" t="s">
        <v>115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5" t="s">
        <v>84</v>
      </c>
      <c r="BK167" s="223">
        <f>ROUND(I167*H167,2)</f>
        <v>0</v>
      </c>
      <c r="BL167" s="15" t="s">
        <v>121</v>
      </c>
      <c r="BM167" s="222" t="s">
        <v>250</v>
      </c>
    </row>
    <row r="168" s="2" customFormat="1" ht="16.5" customHeight="1">
      <c r="A168" s="36"/>
      <c r="B168" s="37"/>
      <c r="C168" s="210" t="s">
        <v>251</v>
      </c>
      <c r="D168" s="210" t="s">
        <v>117</v>
      </c>
      <c r="E168" s="211" t="s">
        <v>252</v>
      </c>
      <c r="F168" s="212" t="s">
        <v>253</v>
      </c>
      <c r="G168" s="213" t="s">
        <v>245</v>
      </c>
      <c r="H168" s="214">
        <v>1</v>
      </c>
      <c r="I168" s="215"/>
      <c r="J168" s="216">
        <f>ROUND(I168*H168,2)</f>
        <v>0</v>
      </c>
      <c r="K168" s="217"/>
      <c r="L168" s="42"/>
      <c r="M168" s="218" t="s">
        <v>1</v>
      </c>
      <c r="N168" s="219" t="s">
        <v>44</v>
      </c>
      <c r="O168" s="89"/>
      <c r="P168" s="220">
        <f>O168*H168</f>
        <v>0</v>
      </c>
      <c r="Q168" s="220">
        <v>0</v>
      </c>
      <c r="R168" s="220">
        <f>Q168*H168</f>
        <v>0</v>
      </c>
      <c r="S168" s="220">
        <v>0</v>
      </c>
      <c r="T168" s="221">
        <f>S168*H168</f>
        <v>0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222" t="s">
        <v>254</v>
      </c>
      <c r="AT168" s="222" t="s">
        <v>117</v>
      </c>
      <c r="AU168" s="222" t="s">
        <v>86</v>
      </c>
      <c r="AY168" s="15" t="s">
        <v>115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5" t="s">
        <v>84</v>
      </c>
      <c r="BK168" s="223">
        <f>ROUND(I168*H168,2)</f>
        <v>0</v>
      </c>
      <c r="BL168" s="15" t="s">
        <v>254</v>
      </c>
      <c r="BM168" s="222" t="s">
        <v>255</v>
      </c>
    </row>
    <row r="169" s="2" customFormat="1" ht="21.75" customHeight="1">
      <c r="A169" s="36"/>
      <c r="B169" s="37"/>
      <c r="C169" s="210" t="s">
        <v>256</v>
      </c>
      <c r="D169" s="210" t="s">
        <v>117</v>
      </c>
      <c r="E169" s="211" t="s">
        <v>257</v>
      </c>
      <c r="F169" s="212" t="s">
        <v>258</v>
      </c>
      <c r="G169" s="213" t="s">
        <v>245</v>
      </c>
      <c r="H169" s="214">
        <v>1</v>
      </c>
      <c r="I169" s="215"/>
      <c r="J169" s="216">
        <f>ROUND(I169*H169,2)</f>
        <v>0</v>
      </c>
      <c r="K169" s="217"/>
      <c r="L169" s="42"/>
      <c r="M169" s="251" t="s">
        <v>1</v>
      </c>
      <c r="N169" s="252" t="s">
        <v>44</v>
      </c>
      <c r="O169" s="253"/>
      <c r="P169" s="254">
        <f>O169*H169</f>
        <v>0</v>
      </c>
      <c r="Q169" s="254">
        <v>0</v>
      </c>
      <c r="R169" s="254">
        <f>Q169*H169</f>
        <v>0</v>
      </c>
      <c r="S169" s="254">
        <v>0</v>
      </c>
      <c r="T169" s="255">
        <f>S169*H169</f>
        <v>0</v>
      </c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R169" s="222" t="s">
        <v>121</v>
      </c>
      <c r="AT169" s="222" t="s">
        <v>117</v>
      </c>
      <c r="AU169" s="222" t="s">
        <v>86</v>
      </c>
      <c r="AY169" s="15" t="s">
        <v>115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5" t="s">
        <v>84</v>
      </c>
      <c r="BK169" s="223">
        <f>ROUND(I169*H169,2)</f>
        <v>0</v>
      </c>
      <c r="BL169" s="15" t="s">
        <v>121</v>
      </c>
      <c r="BM169" s="222" t="s">
        <v>259</v>
      </c>
    </row>
    <row r="170" s="2" customFormat="1" ht="6.96" customHeight="1">
      <c r="A170" s="36"/>
      <c r="B170" s="64"/>
      <c r="C170" s="65"/>
      <c r="D170" s="65"/>
      <c r="E170" s="65"/>
      <c r="F170" s="65"/>
      <c r="G170" s="65"/>
      <c r="H170" s="65"/>
      <c r="I170" s="65"/>
      <c r="J170" s="65"/>
      <c r="K170" s="65"/>
      <c r="L170" s="42"/>
      <c r="M170" s="36"/>
      <c r="O170" s="36"/>
      <c r="P170" s="36"/>
      <c r="Q170" s="36"/>
      <c r="R170" s="36"/>
      <c r="S170" s="36"/>
      <c r="T170" s="36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</row>
  </sheetData>
  <sheetProtection sheet="1" autoFilter="0" formatColumns="0" formatRows="0" objects="1" scenarios="1" spinCount="100000" saltValue="4x9lsGn1+BVS1PFcioW5iGaK2R3Bey9Zz5brlLEOuAKRD1K+sLSvpG6qk3KVQc1/kaKq+rDyo4bjZ++cCruCmg==" hashValue="8lOfUM5ooKU/5vPijYrEgRYe36CpH5VTWD4XpFu/i0cGe+40btb3teRaHnvhF5rQ7/SCKxJ947MdMaFKqMjVRw==" algorithmName="SHA-512" password="CC35"/>
  <autoFilter ref="C119:K169"/>
  <mergeCells count="6">
    <mergeCell ref="E7:H7"/>
    <mergeCell ref="E16:H16"/>
    <mergeCell ref="E25:H25"/>
    <mergeCell ref="E85:H85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2024-11-07T09:35:49Z</dcterms:created>
  <dcterms:modified xsi:type="dcterms:W3CDTF">2024-11-07T09:35:50Z</dcterms:modified>
</cp:coreProperties>
</file>