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7-37-DNS - Gazdoraň_II.Q.2025\"/>
    </mc:Choice>
  </mc:AlternateContent>
  <bookViews>
    <workbookView xWindow="0" yWindow="0" windowWidth="20415" windowHeight="1018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ponuka'!$A$1:$Q$43</definedName>
  </definedNames>
  <calcPr calcId="162913"/>
</workbook>
</file>

<file path=xl/calcChain.xml><?xml version="1.0" encoding="utf-8"?>
<calcChain xmlns="http://schemas.openxmlformats.org/spreadsheetml/2006/main">
  <c r="O23" i="1" l="1"/>
  <c r="O21" i="1"/>
  <c r="O15" i="1"/>
  <c r="O18" i="1"/>
  <c r="O13" i="1"/>
  <c r="O14" i="1"/>
  <c r="O16" i="1"/>
  <c r="O17" i="1"/>
  <c r="O19" i="1"/>
  <c r="O20" i="1"/>
  <c r="O22" i="1"/>
  <c r="O24" i="1"/>
  <c r="O25" i="1"/>
  <c r="O26" i="1"/>
  <c r="M28" i="1"/>
  <c r="G23" i="1"/>
  <c r="G22" i="1"/>
  <c r="G21" i="1"/>
  <c r="G20" i="1"/>
  <c r="G19" i="1"/>
  <c r="G18" i="1"/>
  <c r="G17" i="1"/>
  <c r="G16" i="1"/>
  <c r="G15" i="1"/>
  <c r="G14" i="1"/>
  <c r="G13" i="1"/>
  <c r="G12" i="1"/>
  <c r="O28" i="1" l="1"/>
  <c r="O30" i="1" s="1"/>
  <c r="O29" i="1" s="1"/>
  <c r="O12" i="1"/>
  <c r="F27" i="1" l="1"/>
  <c r="E27" i="1"/>
  <c r="G27" i="1" l="1"/>
</calcChain>
</file>

<file path=xl/sharedStrings.xml><?xml version="1.0" encoding="utf-8"?>
<sst xmlns="http://schemas.openxmlformats.org/spreadsheetml/2006/main" count="159" uniqueCount="108">
  <si>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</si>
  <si>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</si>
  <si>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</si>
  <si>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</si>
  <si>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</si>
  <si>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</si>
  <si>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</si>
  <si>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</si>
  <si>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</si>
  <si>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</si>
  <si>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</si>
  <si>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</si>
  <si>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</si>
  <si>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</si>
  <si>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</si>
  <si>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</si>
  <si>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</si>
  <si>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</si>
  <si>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</si>
  <si>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</si>
  <si>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</si>
  <si>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</si>
  <si>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</si>
  <si>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</si>
  <si>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</si>
  <si>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</si>
  <si>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</si>
  <si>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</si>
  <si>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</si>
  <si>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</si>
  <si>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</si>
  <si>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</si>
  <si>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</si>
  <si>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</si>
  <si>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</si>
  <si>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</si>
  <si>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</si>
  <si>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</si>
  <si>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</si>
  <si>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</si>
  <si>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</si>
  <si>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</si>
  <si>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</si>
  <si>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</si>
  <si>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</si>
  <si>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</si>
  <si>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</si>
  <si>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</si>
  <si>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</si>
  <si>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</si>
  <si>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</si>
  <si>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</si>
  <si>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</si>
  <si>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</si>
  <si>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</si>
  <si>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</si>
  <si>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</si>
  <si>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</si>
  <si>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</si>
  <si>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</si>
  <si>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</si>
  <si>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</si>
  <si>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</si>
  <si>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</si>
  <si>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</si>
  <si>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</si>
  <si>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</si>
  <si>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</si>
  <si>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</si>
  <si>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</si>
  <si>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DPH 23%</t>
  </si>
  <si>
    <t>VU-50</t>
  </si>
  <si>
    <t>DNS – Lesnícke služby v ťažbovom procese na OZ Ulič - výzva č. 27/37/DNS/44460</t>
  </si>
  <si>
    <t>LO Jablonov</t>
  </si>
  <si>
    <t>LA171-484A0</t>
  </si>
  <si>
    <t>LA171-485A0</t>
  </si>
  <si>
    <t>LA171-689A0</t>
  </si>
  <si>
    <t>LA171-692A0</t>
  </si>
  <si>
    <t>LA171-698A0</t>
  </si>
  <si>
    <t>LA171-698B0</t>
  </si>
  <si>
    <t>LA171-701A0</t>
  </si>
  <si>
    <t>LA171-701B0</t>
  </si>
  <si>
    <t>LO Veža</t>
  </si>
  <si>
    <t>LA171-369 0</t>
  </si>
  <si>
    <t>LA171-370 0</t>
  </si>
  <si>
    <t>LO Zboj</t>
  </si>
  <si>
    <t>LA171-129A0</t>
  </si>
  <si>
    <t>LA171-138 0</t>
  </si>
  <si>
    <t>LO Chotina</t>
  </si>
  <si>
    <t>SL248-351-0</t>
  </si>
  <si>
    <t>SL248-350-A-1</t>
  </si>
  <si>
    <t>SL248-354-0</t>
  </si>
  <si>
    <t>1,2,4a,6,7</t>
  </si>
  <si>
    <t>OU</t>
  </si>
  <si>
    <t>VU+50</t>
  </si>
  <si>
    <t>50</t>
  </si>
  <si>
    <t>35</t>
  </si>
  <si>
    <t>30</t>
  </si>
  <si>
    <t>40</t>
  </si>
  <si>
    <t>20</t>
  </si>
  <si>
    <t>- | - | 400</t>
  </si>
  <si>
    <t>- | - | 300</t>
  </si>
  <si>
    <t>- | - | 1500</t>
  </si>
  <si>
    <t>- | - | 800</t>
  </si>
  <si>
    <t>- | - | 600</t>
  </si>
  <si>
    <t>- | - | 500</t>
  </si>
  <si>
    <t>- | - | 2200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</si>
  <si>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7 ks LKT, 3 ks UKT, 1 ks vývozná súprava do 7 ton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Ján Hudák, správca LS Gazdoraň, tel: 0945 553 590.      </t>
    </r>
    <r>
      <rPr>
        <sz val="10"/>
        <color theme="1"/>
        <rFont val="Arial"/>
        <family val="2"/>
        <charset val="238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</si>
</sst>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charset val="1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charset val="1"/>
    </font>
    <font>
      <sz val="9"/>
      <name val="Arial"/>
      <family val="2"/>
      <charset val="238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14" fontId="4" fillId="3" borderId="22" xfId="0" applyNumberFormat="1" applyFont="1" applyFill="1" applyBorder="1" applyAlignment="1" applyProtection="1">
      <alignment horizontal="center" vertical="center"/>
    </xf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4" fillId="3" borderId="30" xfId="0" applyFont="1" applyFill="1" applyBorder="1" applyAlignment="1" applyProtection="1">
      <alignment horizontal="center" vertical="center"/>
    </xf>
    <xf numFmtId="2" fontId="4" fillId="3" borderId="30" xfId="0" applyNumberFormat="1" applyFont="1" applyFill="1" applyBorder="1" applyAlignment="1" applyProtection="1">
      <alignment horizontal="center" vertical="center"/>
    </xf>
    <xf numFmtId="0" fontId="14" fillId="0" borderId="37" xfId="0" applyNumberFormat="1" applyFont="1" applyBorder="1" applyAlignment="1">
      <alignment horizontal="center" vertical="center"/>
    </xf>
    <xf numFmtId="0" fontId="14" fillId="0" borderId="38" xfId="0" applyNumberFormat="1" applyFont="1" applyBorder="1" applyAlignment="1">
      <alignment horizontal="center" vertical="center" wrapText="1"/>
    </xf>
    <xf numFmtId="0" fontId="14" fillId="0" borderId="39" xfId="0" applyNumberFormat="1" applyFont="1" applyBorder="1" applyAlignment="1">
      <alignment horizontal="center" vertical="center"/>
    </xf>
    <xf numFmtId="0" fontId="14" fillId="0" borderId="40" xfId="0" applyNumberFormat="1" applyFont="1" applyBorder="1" applyAlignment="1">
      <alignment horizontal="center" vertical="center" wrapText="1"/>
    </xf>
    <xf numFmtId="0" fontId="14" fillId="0" borderId="41" xfId="0" applyNumberFormat="1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2" fontId="14" fillId="0" borderId="38" xfId="0" applyNumberFormat="1" applyFont="1" applyBorder="1" applyAlignment="1">
      <alignment horizontal="right" vertical="center"/>
    </xf>
    <xf numFmtId="2" fontId="14" fillId="0" borderId="40" xfId="0" applyNumberFormat="1" applyFont="1" applyBorder="1" applyAlignment="1">
      <alignment horizontal="right" vertical="center"/>
    </xf>
    <xf numFmtId="2" fontId="14" fillId="0" borderId="42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right" vertical="center"/>
    </xf>
    <xf numFmtId="0" fontId="15" fillId="3" borderId="46" xfId="0" applyFont="1" applyFill="1" applyBorder="1" applyAlignment="1">
      <alignment horizontal="center" vertical="center" wrapText="1"/>
    </xf>
    <xf numFmtId="0" fontId="14" fillId="0" borderId="38" xfId="0" applyNumberFormat="1" applyFont="1" applyBorder="1" applyAlignment="1">
      <alignment horizontal="center" vertical="center"/>
    </xf>
    <xf numFmtId="0" fontId="14" fillId="0" borderId="40" xfId="0" applyNumberFormat="1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center" vertical="center"/>
    </xf>
    <xf numFmtId="2" fontId="14" fillId="0" borderId="38" xfId="0" applyNumberFormat="1" applyFont="1" applyBorder="1" applyAlignment="1">
      <alignment horizontal="center" vertical="center" wrapText="1"/>
    </xf>
    <xf numFmtId="2" fontId="14" fillId="0" borderId="40" xfId="0" applyNumberFormat="1" applyFont="1" applyBorder="1" applyAlignment="1">
      <alignment horizontal="center" vertical="center" wrapText="1"/>
    </xf>
    <xf numFmtId="2" fontId="14" fillId="0" borderId="42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47" xfId="0" applyNumberFormat="1" applyFont="1" applyBorder="1" applyAlignment="1">
      <alignment horizontal="center" vertical="center" wrapText="1"/>
    </xf>
    <xf numFmtId="0" fontId="16" fillId="0" borderId="48" xfId="0" applyNumberFormat="1" applyFont="1" applyBorder="1" applyAlignment="1">
      <alignment horizontal="center" vertical="center"/>
    </xf>
    <xf numFmtId="0" fontId="16" fillId="0" borderId="49" xfId="0" applyNumberFormat="1" applyFont="1" applyBorder="1" applyAlignment="1">
      <alignment horizontal="center" vertical="center"/>
    </xf>
    <xf numFmtId="0" fontId="16" fillId="0" borderId="50" xfId="0" applyNumberFormat="1" applyFont="1" applyBorder="1" applyAlignment="1">
      <alignment horizontal="center" vertical="center"/>
    </xf>
    <xf numFmtId="0" fontId="16" fillId="0" borderId="51" xfId="0" applyNumberFormat="1" applyFont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2" fontId="12" fillId="3" borderId="55" xfId="0" applyNumberFormat="1" applyFont="1" applyFill="1" applyBorder="1" applyAlignment="1">
      <alignment horizontal="center" vertical="center"/>
    </xf>
    <xf numFmtId="4" fontId="12" fillId="3" borderId="55" xfId="0" applyNumberFormat="1" applyFont="1" applyFill="1" applyBorder="1" applyAlignment="1">
      <alignment horizontal="center" vertical="center"/>
    </xf>
    <xf numFmtId="4" fontId="12" fillId="3" borderId="21" xfId="0" applyNumberFormat="1" applyFont="1" applyFill="1" applyBorder="1" applyAlignment="1">
      <alignment horizontal="center" vertical="center"/>
    </xf>
    <xf numFmtId="4" fontId="17" fillId="0" borderId="54" xfId="0" applyNumberFormat="1" applyFont="1" applyBorder="1" applyAlignment="1">
      <alignment horizontal="center" vertical="center"/>
    </xf>
    <xf numFmtId="4" fontId="17" fillId="0" borderId="50" xfId="0" applyNumberFormat="1" applyFont="1" applyBorder="1" applyAlignment="1">
      <alignment horizontal="center" vertical="center"/>
    </xf>
    <xf numFmtId="4" fontId="17" fillId="0" borderId="51" xfId="0" applyNumberFormat="1" applyFont="1" applyBorder="1" applyAlignment="1">
      <alignment horizontal="center" vertical="center"/>
    </xf>
    <xf numFmtId="2" fontId="14" fillId="0" borderId="38" xfId="0" applyNumberFormat="1" applyFont="1" applyBorder="1" applyAlignment="1">
      <alignment vertical="center"/>
    </xf>
    <xf numFmtId="2" fontId="14" fillId="0" borderId="40" xfId="0" applyNumberFormat="1" applyFont="1" applyBorder="1" applyAlignment="1">
      <alignment vertical="center"/>
    </xf>
    <xf numFmtId="2" fontId="14" fillId="0" borderId="42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3" borderId="46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right" vertical="center" wrapText="1"/>
    </xf>
    <xf numFmtId="3" fontId="15" fillId="3" borderId="1" xfId="0" applyNumberFormat="1" applyFont="1" applyFill="1" applyBorder="1" applyAlignment="1">
      <alignment horizontal="right" vertical="center"/>
    </xf>
    <xf numFmtId="3" fontId="15" fillId="3" borderId="46" xfId="0" applyNumberFormat="1" applyFont="1" applyFill="1" applyBorder="1" applyAlignment="1">
      <alignment horizontal="right" vertical="center"/>
    </xf>
    <xf numFmtId="0" fontId="13" fillId="0" borderId="35" xfId="0" applyNumberFormat="1" applyFont="1" applyBorder="1" applyAlignment="1">
      <alignment horizontal="center" vertical="center"/>
    </xf>
    <xf numFmtId="0" fontId="11" fillId="0" borderId="36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left"/>
    </xf>
    <xf numFmtId="0" fontId="6" fillId="3" borderId="2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topLeftCell="A13" zoomScaleNormal="100" zoomScaleSheetLayoutView="100" workbookViewId="0">
      <selection activeCell="O25" sqref="O25"/>
    </sheetView>
  </sheetViews>
  <sheetFormatPr defaultRowHeight="14.25" x14ac:dyDescent="0.2"/>
  <cols>
    <col min="1" max="1" width="13.7109375" style="17" customWidth="1"/>
    <col min="2" max="2" width="14.140625" style="17" customWidth="1"/>
    <col min="3" max="3" width="14.85546875" style="17" customWidth="1"/>
    <col min="4" max="4" width="19.5703125" style="17" customWidth="1"/>
    <col min="5" max="5" width="9.140625" style="17"/>
    <col min="6" max="6" width="9.5703125" style="17" bestFit="1" customWidth="1"/>
    <col min="7" max="7" width="11.85546875" style="17" customWidth="1"/>
    <col min="8" max="10" width="9.140625" style="17"/>
    <col min="11" max="11" width="8" style="17" customWidth="1"/>
    <col min="12" max="12" width="17" style="17" customWidth="1"/>
    <col min="13" max="13" width="16.140625" style="17" customWidth="1"/>
    <col min="14" max="14" width="20.85546875" style="17" customWidth="1"/>
    <col min="15" max="15" width="19.42578125" style="17" customWidth="1"/>
    <col min="16" max="17" width="10.85546875" style="17" customWidth="1"/>
    <col min="18" max="16384" width="9.140625" style="17"/>
  </cols>
  <sheetData>
    <row r="1" spans="1:17" ht="19.5" customHeight="1" x14ac:dyDescent="0.25">
      <c r="A1" s="129" t="s">
        <v>35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O1" s="8"/>
      <c r="P1" s="8"/>
      <c r="Q1" s="18" t="s">
        <v>30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3"/>
      <c r="J2" s="15"/>
      <c r="K2" s="15"/>
      <c r="L2" s="15"/>
      <c r="O2" s="8"/>
      <c r="P2" s="18" t="s">
        <v>66</v>
      </c>
    </row>
    <row r="3" spans="1:17" ht="18" customHeight="1" x14ac:dyDescent="0.25">
      <c r="A3" s="90" t="s">
        <v>0</v>
      </c>
      <c r="B3" s="90"/>
      <c r="C3" s="144" t="s">
        <v>72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10.5" customHeight="1" x14ac:dyDescent="0.2">
      <c r="A4" s="16"/>
      <c r="B4" s="16"/>
      <c r="C4" s="29"/>
      <c r="D4" s="29"/>
      <c r="E4" s="29"/>
      <c r="F4" s="29"/>
      <c r="G4" s="29"/>
      <c r="H4" s="29"/>
      <c r="I4" s="34"/>
      <c r="J4" s="29"/>
      <c r="K4" s="29"/>
      <c r="L4" s="29"/>
      <c r="M4" s="29"/>
      <c r="N4" s="29"/>
      <c r="O4" s="30"/>
      <c r="P4" s="30"/>
      <c r="Q4" s="30"/>
    </row>
    <row r="5" spans="1:17" x14ac:dyDescent="0.2">
      <c r="A5" s="19"/>
      <c r="B5" s="19"/>
      <c r="C5" s="20"/>
      <c r="D5" s="20"/>
      <c r="E5" s="136"/>
      <c r="F5" s="13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 x14ac:dyDescent="0.25">
      <c r="A6" s="90" t="s">
        <v>1</v>
      </c>
      <c r="B6" s="90"/>
      <c r="C6" s="90" t="s">
        <v>67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17" ht="6" customHeight="1" x14ac:dyDescent="0.2">
      <c r="A7" s="21"/>
      <c r="B7" s="137"/>
      <c r="C7" s="137"/>
      <c r="D7" s="137"/>
      <c r="E7" s="137"/>
      <c r="F7" s="137"/>
      <c r="G7" s="20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6.5" customHeight="1" thickBot="1" x14ac:dyDescent="0.3">
      <c r="A8" s="149" t="s">
        <v>58</v>
      </c>
      <c r="B8" s="150"/>
      <c r="C8" s="150"/>
      <c r="D8" s="150"/>
      <c r="E8" s="22"/>
      <c r="F8" s="22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1" customHeight="1" thickBot="1" x14ac:dyDescent="0.25">
      <c r="A9" s="138" t="s">
        <v>6</v>
      </c>
      <c r="B9" s="138" t="s">
        <v>2</v>
      </c>
      <c r="C9" s="139" t="s">
        <v>42</v>
      </c>
      <c r="D9" s="140"/>
      <c r="E9" s="141" t="s">
        <v>3</v>
      </c>
      <c r="F9" s="142"/>
      <c r="G9" s="143"/>
      <c r="H9" s="130" t="s">
        <v>4</v>
      </c>
      <c r="I9" s="100" t="s">
        <v>34</v>
      </c>
      <c r="J9" s="141" t="s">
        <v>21</v>
      </c>
      <c r="K9" s="142"/>
      <c r="L9" s="133" t="s">
        <v>57</v>
      </c>
      <c r="M9" s="91" t="s">
        <v>54</v>
      </c>
      <c r="N9" s="146" t="s">
        <v>61</v>
      </c>
      <c r="O9" s="91" t="s">
        <v>59</v>
      </c>
      <c r="P9" s="141" t="s">
        <v>63</v>
      </c>
      <c r="Q9" s="143"/>
    </row>
    <row r="10" spans="1:17" ht="21.75" customHeight="1" x14ac:dyDescent="0.2">
      <c r="A10" s="94"/>
      <c r="B10" s="94"/>
      <c r="C10" s="96" t="s">
        <v>29</v>
      </c>
      <c r="D10" s="97"/>
      <c r="E10" s="91" t="s">
        <v>31</v>
      </c>
      <c r="F10" s="91" t="s">
        <v>32</v>
      </c>
      <c r="G10" s="91" t="s">
        <v>33</v>
      </c>
      <c r="H10" s="131"/>
      <c r="I10" s="101"/>
      <c r="J10" s="91" t="s">
        <v>68</v>
      </c>
      <c r="K10" s="145" t="s">
        <v>69</v>
      </c>
      <c r="L10" s="134"/>
      <c r="M10" s="92"/>
      <c r="N10" s="147"/>
      <c r="O10" s="94"/>
      <c r="P10" s="28"/>
      <c r="Q10" s="28"/>
    </row>
    <row r="11" spans="1:17" ht="50.25" customHeight="1" thickBot="1" x14ac:dyDescent="0.25">
      <c r="A11" s="95"/>
      <c r="B11" s="95"/>
      <c r="C11" s="98"/>
      <c r="D11" s="99"/>
      <c r="E11" s="93"/>
      <c r="F11" s="93"/>
      <c r="G11" s="93"/>
      <c r="H11" s="132"/>
      <c r="I11" s="102"/>
      <c r="J11" s="93"/>
      <c r="K11" s="93"/>
      <c r="L11" s="135"/>
      <c r="M11" s="93"/>
      <c r="N11" s="148"/>
      <c r="O11" s="95"/>
      <c r="P11" s="27" t="s">
        <v>64</v>
      </c>
      <c r="Q11" s="27" t="s">
        <v>65</v>
      </c>
    </row>
    <row r="12" spans="1:17" ht="16.5" customHeight="1" thickBot="1" x14ac:dyDescent="0.25">
      <c r="A12" s="41" t="s">
        <v>73</v>
      </c>
      <c r="B12" s="42" t="s">
        <v>74</v>
      </c>
      <c r="C12" s="88" t="s">
        <v>92</v>
      </c>
      <c r="D12" s="89"/>
      <c r="E12" s="52">
        <v>0</v>
      </c>
      <c r="F12" s="52">
        <v>208.14300000000003</v>
      </c>
      <c r="G12" s="79">
        <f t="shared" ref="G12:G23" si="0">SUM(E12,F12)</f>
        <v>208.14300000000003</v>
      </c>
      <c r="H12" s="59" t="s">
        <v>93</v>
      </c>
      <c r="I12" s="42" t="s">
        <v>95</v>
      </c>
      <c r="J12" s="62">
        <v>0</v>
      </c>
      <c r="K12" s="62">
        <v>1.4451788069714933</v>
      </c>
      <c r="L12" s="67" t="s">
        <v>100</v>
      </c>
      <c r="M12" s="76">
        <v>4201.3932000000004</v>
      </c>
      <c r="N12" s="36"/>
      <c r="O12" s="24">
        <f>SUM(N12*G12)</f>
        <v>0</v>
      </c>
      <c r="P12" s="35">
        <v>45771</v>
      </c>
      <c r="Q12" s="35">
        <v>45869</v>
      </c>
    </row>
    <row r="13" spans="1:17" ht="16.5" customHeight="1" thickBot="1" x14ac:dyDescent="0.25">
      <c r="A13" s="43" t="s">
        <v>73</v>
      </c>
      <c r="B13" s="44" t="s">
        <v>75</v>
      </c>
      <c r="C13" s="88" t="s">
        <v>92</v>
      </c>
      <c r="D13" s="89"/>
      <c r="E13" s="53">
        <v>0</v>
      </c>
      <c r="F13" s="53">
        <v>197.08600000000001</v>
      </c>
      <c r="G13" s="80">
        <f t="shared" si="0"/>
        <v>197.08600000000001</v>
      </c>
      <c r="H13" s="60" t="s">
        <v>94</v>
      </c>
      <c r="I13" s="44" t="s">
        <v>96</v>
      </c>
      <c r="J13" s="63">
        <v>0</v>
      </c>
      <c r="K13" s="63">
        <v>0.41254779426309346</v>
      </c>
      <c r="L13" s="68" t="s">
        <v>101</v>
      </c>
      <c r="M13" s="77">
        <v>4706.5308000000005</v>
      </c>
      <c r="N13" s="36"/>
      <c r="O13" s="24">
        <f t="shared" ref="O13:O26" si="1">SUM(N13*G13)</f>
        <v>0</v>
      </c>
      <c r="P13" s="35">
        <v>45771</v>
      </c>
      <c r="Q13" s="35">
        <v>45869</v>
      </c>
    </row>
    <row r="14" spans="1:17" ht="16.5" customHeight="1" thickBot="1" x14ac:dyDescent="0.25">
      <c r="A14" s="43" t="s">
        <v>73</v>
      </c>
      <c r="B14" s="44" t="s">
        <v>76</v>
      </c>
      <c r="C14" s="88" t="s">
        <v>92</v>
      </c>
      <c r="D14" s="89"/>
      <c r="E14" s="53">
        <v>48.850999999999999</v>
      </c>
      <c r="F14" s="53">
        <v>228.834</v>
      </c>
      <c r="G14" s="80">
        <f t="shared" si="0"/>
        <v>277.685</v>
      </c>
      <c r="H14" s="60" t="s">
        <v>71</v>
      </c>
      <c r="I14" s="44" t="s">
        <v>97</v>
      </c>
      <c r="J14" s="63">
        <v>1.5269999999999999</v>
      </c>
      <c r="K14" s="63">
        <v>1.0037112261851415</v>
      </c>
      <c r="L14" s="68" t="s">
        <v>102</v>
      </c>
      <c r="M14" s="77">
        <v>7400.1611000000003</v>
      </c>
      <c r="N14" s="36"/>
      <c r="O14" s="24">
        <f t="shared" si="1"/>
        <v>0</v>
      </c>
      <c r="P14" s="35">
        <v>45771</v>
      </c>
      <c r="Q14" s="35">
        <v>45869</v>
      </c>
    </row>
    <row r="15" spans="1:17" ht="16.5" customHeight="1" thickBot="1" x14ac:dyDescent="0.25">
      <c r="A15" s="45" t="s">
        <v>73</v>
      </c>
      <c r="B15" s="46" t="s">
        <v>77</v>
      </c>
      <c r="C15" s="88" t="s">
        <v>92</v>
      </c>
      <c r="D15" s="89"/>
      <c r="E15" s="54">
        <v>49.602000000000004</v>
      </c>
      <c r="F15" s="54">
        <v>211.77</v>
      </c>
      <c r="G15" s="81">
        <f t="shared" si="0"/>
        <v>261.37200000000001</v>
      </c>
      <c r="H15" s="61" t="s">
        <v>71</v>
      </c>
      <c r="I15" s="46" t="s">
        <v>97</v>
      </c>
      <c r="J15" s="64">
        <v>0.55080523635139123</v>
      </c>
      <c r="K15" s="64">
        <v>0.41370048619338612</v>
      </c>
      <c r="L15" s="68" t="s">
        <v>103</v>
      </c>
      <c r="M15" s="77">
        <v>7828.0918000000001</v>
      </c>
      <c r="N15" s="36"/>
      <c r="O15" s="24">
        <f>SUM(N15*G15)</f>
        <v>0</v>
      </c>
      <c r="P15" s="35">
        <v>45771</v>
      </c>
      <c r="Q15" s="35">
        <v>45869</v>
      </c>
    </row>
    <row r="16" spans="1:17" ht="16.5" customHeight="1" thickBot="1" x14ac:dyDescent="0.25">
      <c r="A16" s="47" t="s">
        <v>73</v>
      </c>
      <c r="B16" s="48" t="s">
        <v>78</v>
      </c>
      <c r="C16" s="88" t="s">
        <v>92</v>
      </c>
      <c r="D16" s="89"/>
      <c r="E16" s="55">
        <v>0</v>
      </c>
      <c r="F16" s="55">
        <v>74.709999999999994</v>
      </c>
      <c r="G16" s="82">
        <f t="shared" si="0"/>
        <v>74.709999999999994</v>
      </c>
      <c r="H16" s="47" t="s">
        <v>94</v>
      </c>
      <c r="I16" s="48" t="s">
        <v>96</v>
      </c>
      <c r="J16" s="65">
        <v>0</v>
      </c>
      <c r="K16" s="65">
        <v>0.75424096992193168</v>
      </c>
      <c r="L16" s="69" t="s">
        <v>103</v>
      </c>
      <c r="M16" s="77">
        <v>1853.0904</v>
      </c>
      <c r="N16" s="36"/>
      <c r="O16" s="24">
        <f t="shared" si="1"/>
        <v>0</v>
      </c>
      <c r="P16" s="35">
        <v>45771</v>
      </c>
      <c r="Q16" s="35">
        <v>45869</v>
      </c>
    </row>
    <row r="17" spans="1:17" ht="16.5" customHeight="1" thickBot="1" x14ac:dyDescent="0.25">
      <c r="A17" s="47" t="s">
        <v>73</v>
      </c>
      <c r="B17" s="48" t="s">
        <v>79</v>
      </c>
      <c r="C17" s="88" t="s">
        <v>92</v>
      </c>
      <c r="D17" s="89"/>
      <c r="E17" s="55">
        <v>5.3720000000000008</v>
      </c>
      <c r="F17" s="55">
        <v>30.514000000000006</v>
      </c>
      <c r="G17" s="82">
        <f t="shared" si="0"/>
        <v>35.88600000000001</v>
      </c>
      <c r="H17" s="47" t="s">
        <v>71</v>
      </c>
      <c r="I17" s="48" t="s">
        <v>97</v>
      </c>
      <c r="J17" s="65">
        <v>0.28299999999999997</v>
      </c>
      <c r="K17" s="65">
        <v>0.36349553324208039</v>
      </c>
      <c r="L17" s="69" t="s">
        <v>101</v>
      </c>
      <c r="M17" s="77">
        <v>1159.2041999999999</v>
      </c>
      <c r="N17" s="36"/>
      <c r="O17" s="24">
        <f t="shared" si="1"/>
        <v>0</v>
      </c>
      <c r="P17" s="35">
        <v>45771</v>
      </c>
      <c r="Q17" s="35">
        <v>45869</v>
      </c>
    </row>
    <row r="18" spans="1:17" ht="16.5" customHeight="1" thickBot="1" x14ac:dyDescent="0.25">
      <c r="A18" s="47" t="s">
        <v>73</v>
      </c>
      <c r="B18" s="48" t="s">
        <v>80</v>
      </c>
      <c r="C18" s="88" t="s">
        <v>92</v>
      </c>
      <c r="D18" s="89"/>
      <c r="E18" s="55">
        <v>0</v>
      </c>
      <c r="F18" s="55">
        <v>54.085999999999999</v>
      </c>
      <c r="G18" s="82">
        <f t="shared" si="0"/>
        <v>54.085999999999999</v>
      </c>
      <c r="H18" s="47" t="s">
        <v>94</v>
      </c>
      <c r="I18" s="48" t="s">
        <v>97</v>
      </c>
      <c r="J18" s="65">
        <v>0</v>
      </c>
      <c r="K18" s="65">
        <v>1.3524530351476072</v>
      </c>
      <c r="L18" s="69" t="s">
        <v>104</v>
      </c>
      <c r="M18" s="77">
        <v>1179.7771</v>
      </c>
      <c r="N18" s="36"/>
      <c r="O18" s="24">
        <f>SUM(N18*G18)</f>
        <v>0</v>
      </c>
      <c r="P18" s="35">
        <v>45771</v>
      </c>
      <c r="Q18" s="35">
        <v>45869</v>
      </c>
    </row>
    <row r="19" spans="1:17" ht="16.5" customHeight="1" thickBot="1" x14ac:dyDescent="0.25">
      <c r="A19" s="47" t="s">
        <v>73</v>
      </c>
      <c r="B19" s="48" t="s">
        <v>81</v>
      </c>
      <c r="C19" s="88" t="s">
        <v>92</v>
      </c>
      <c r="D19" s="89"/>
      <c r="E19" s="55">
        <v>23.117999999999999</v>
      </c>
      <c r="F19" s="55">
        <v>36.400999999999996</v>
      </c>
      <c r="G19" s="82">
        <f t="shared" si="0"/>
        <v>59.518999999999991</v>
      </c>
      <c r="H19" s="47" t="s">
        <v>71</v>
      </c>
      <c r="I19" s="48" t="s">
        <v>98</v>
      </c>
      <c r="J19" s="65">
        <v>0.38500000000000001</v>
      </c>
      <c r="K19" s="65">
        <v>0.15249457429635066</v>
      </c>
      <c r="L19" s="69" t="s">
        <v>105</v>
      </c>
      <c r="M19" s="77">
        <v>2106.5293000000001</v>
      </c>
      <c r="N19" s="36"/>
      <c r="O19" s="24">
        <f t="shared" si="1"/>
        <v>0</v>
      </c>
      <c r="P19" s="35">
        <v>45771</v>
      </c>
      <c r="Q19" s="35">
        <v>45869</v>
      </c>
    </row>
    <row r="20" spans="1:17" ht="16.5" customHeight="1" thickBot="1" x14ac:dyDescent="0.25">
      <c r="A20" s="47" t="s">
        <v>82</v>
      </c>
      <c r="B20" s="48" t="s">
        <v>83</v>
      </c>
      <c r="C20" s="88" t="s">
        <v>92</v>
      </c>
      <c r="D20" s="89"/>
      <c r="E20" s="55">
        <v>0</v>
      </c>
      <c r="F20" s="55">
        <v>71.584000000000003</v>
      </c>
      <c r="G20" s="82">
        <f t="shared" si="0"/>
        <v>71.584000000000003</v>
      </c>
      <c r="H20" s="47" t="s">
        <v>71</v>
      </c>
      <c r="I20" s="48" t="s">
        <v>95</v>
      </c>
      <c r="J20" s="65">
        <v>0</v>
      </c>
      <c r="K20" s="65">
        <v>0.2911867275455623</v>
      </c>
      <c r="L20" s="69" t="s">
        <v>100</v>
      </c>
      <c r="M20" s="77">
        <v>2105.7838999999999</v>
      </c>
      <c r="N20" s="36"/>
      <c r="O20" s="24">
        <f t="shared" si="1"/>
        <v>0</v>
      </c>
      <c r="P20" s="35">
        <v>45771</v>
      </c>
      <c r="Q20" s="35">
        <v>45869</v>
      </c>
    </row>
    <row r="21" spans="1:17" ht="16.5" customHeight="1" thickBot="1" x14ac:dyDescent="0.25">
      <c r="A21" s="47" t="s">
        <v>82</v>
      </c>
      <c r="B21" s="48" t="s">
        <v>84</v>
      </c>
      <c r="C21" s="88" t="s">
        <v>92</v>
      </c>
      <c r="D21" s="89"/>
      <c r="E21" s="55">
        <v>0</v>
      </c>
      <c r="F21" s="55">
        <v>121.279</v>
      </c>
      <c r="G21" s="82">
        <f t="shared" si="0"/>
        <v>121.279</v>
      </c>
      <c r="H21" s="47" t="s">
        <v>71</v>
      </c>
      <c r="I21" s="48" t="s">
        <v>95</v>
      </c>
      <c r="J21" s="65">
        <v>0</v>
      </c>
      <c r="K21" s="65">
        <v>0.25594591059744243</v>
      </c>
      <c r="L21" s="69" t="s">
        <v>100</v>
      </c>
      <c r="M21" s="77">
        <v>3948.4695999999999</v>
      </c>
      <c r="N21" s="36"/>
      <c r="O21" s="24">
        <f>SUM(N21*G21)</f>
        <v>0</v>
      </c>
      <c r="P21" s="35">
        <v>45771</v>
      </c>
      <c r="Q21" s="35">
        <v>45869</v>
      </c>
    </row>
    <row r="22" spans="1:17" ht="16.5" customHeight="1" thickBot="1" x14ac:dyDescent="0.25">
      <c r="A22" s="47" t="s">
        <v>85</v>
      </c>
      <c r="B22" s="48" t="s">
        <v>86</v>
      </c>
      <c r="C22" s="88" t="s">
        <v>92</v>
      </c>
      <c r="D22" s="89"/>
      <c r="E22" s="55">
        <v>4.0389999999999997</v>
      </c>
      <c r="F22" s="55">
        <v>668.39099999999996</v>
      </c>
      <c r="G22" s="82">
        <f t="shared" si="0"/>
        <v>672.43</v>
      </c>
      <c r="H22" s="47" t="s">
        <v>94</v>
      </c>
      <c r="I22" s="48" t="s">
        <v>99</v>
      </c>
      <c r="J22" s="65">
        <v>1.3460000000000001</v>
      </c>
      <c r="K22" s="65">
        <v>0.77255023850489024</v>
      </c>
      <c r="L22" s="69" t="s">
        <v>105</v>
      </c>
      <c r="M22" s="77">
        <v>15711.9118</v>
      </c>
      <c r="N22" s="36"/>
      <c r="O22" s="24">
        <f t="shared" si="1"/>
        <v>0</v>
      </c>
      <c r="P22" s="35">
        <v>45771</v>
      </c>
      <c r="Q22" s="35">
        <v>45869</v>
      </c>
    </row>
    <row r="23" spans="1:17" ht="16.5" customHeight="1" thickBot="1" x14ac:dyDescent="0.25">
      <c r="A23" s="47" t="s">
        <v>85</v>
      </c>
      <c r="B23" s="48" t="s">
        <v>87</v>
      </c>
      <c r="C23" s="88" t="s">
        <v>92</v>
      </c>
      <c r="D23" s="89"/>
      <c r="E23" s="55">
        <v>35.463999999999999</v>
      </c>
      <c r="F23" s="55">
        <v>587.02800000000002</v>
      </c>
      <c r="G23" s="82">
        <f t="shared" si="0"/>
        <v>622.49199999999996</v>
      </c>
      <c r="H23" s="47" t="s">
        <v>93</v>
      </c>
      <c r="I23" s="48">
        <v>20</v>
      </c>
      <c r="J23" s="65">
        <v>2.0859999999999999</v>
      </c>
      <c r="K23" s="65">
        <v>2.1905151435262349</v>
      </c>
      <c r="L23" s="70" t="s">
        <v>106</v>
      </c>
      <c r="M23" s="78">
        <v>13762.049300000001</v>
      </c>
      <c r="N23" s="36"/>
      <c r="O23" s="24">
        <f>SUM(N23*G23)</f>
        <v>0</v>
      </c>
      <c r="P23" s="35">
        <v>45771</v>
      </c>
      <c r="Q23" s="35">
        <v>45869</v>
      </c>
    </row>
    <row r="24" spans="1:17" ht="16.5" customHeight="1" thickBot="1" x14ac:dyDescent="0.25">
      <c r="A24" s="49" t="s">
        <v>88</v>
      </c>
      <c r="B24" s="49" t="s">
        <v>89</v>
      </c>
      <c r="C24" s="88" t="s">
        <v>92</v>
      </c>
      <c r="D24" s="89"/>
      <c r="E24" s="55">
        <v>0</v>
      </c>
      <c r="F24" s="85">
        <v>764</v>
      </c>
      <c r="G24" s="83">
        <v>764</v>
      </c>
      <c r="H24" s="56" t="s">
        <v>93</v>
      </c>
      <c r="I24" s="56">
        <v>40</v>
      </c>
      <c r="J24" s="65">
        <v>0</v>
      </c>
      <c r="K24" s="56">
        <v>2.85</v>
      </c>
      <c r="L24" s="71">
        <v>1200</v>
      </c>
      <c r="M24" s="73">
        <v>13665.55</v>
      </c>
      <c r="N24" s="36"/>
      <c r="O24" s="24">
        <f t="shared" si="1"/>
        <v>0</v>
      </c>
      <c r="P24" s="35">
        <v>45771</v>
      </c>
      <c r="Q24" s="35">
        <v>45869</v>
      </c>
    </row>
    <row r="25" spans="1:17" ht="16.5" customHeight="1" thickBot="1" x14ac:dyDescent="0.25">
      <c r="A25" s="49" t="s">
        <v>88</v>
      </c>
      <c r="B25" s="49" t="s">
        <v>90</v>
      </c>
      <c r="C25" s="88" t="s">
        <v>92</v>
      </c>
      <c r="D25" s="89"/>
      <c r="E25" s="55">
        <v>0</v>
      </c>
      <c r="F25" s="86">
        <v>643</v>
      </c>
      <c r="G25" s="83">
        <v>643</v>
      </c>
      <c r="H25" s="56" t="s">
        <v>93</v>
      </c>
      <c r="I25" s="56">
        <v>40</v>
      </c>
      <c r="J25" s="65">
        <v>0</v>
      </c>
      <c r="K25" s="56">
        <v>2.86</v>
      </c>
      <c r="L25" s="71">
        <v>1000</v>
      </c>
      <c r="M25" s="74">
        <v>11408.99</v>
      </c>
      <c r="N25" s="36"/>
      <c r="O25" s="24">
        <f t="shared" si="1"/>
        <v>0</v>
      </c>
      <c r="P25" s="35">
        <v>45771</v>
      </c>
      <c r="Q25" s="35">
        <v>45869</v>
      </c>
    </row>
    <row r="26" spans="1:17" ht="16.5" customHeight="1" thickBot="1" x14ac:dyDescent="0.25">
      <c r="A26" s="50" t="s">
        <v>88</v>
      </c>
      <c r="B26" s="51" t="s">
        <v>91</v>
      </c>
      <c r="C26" s="88" t="s">
        <v>92</v>
      </c>
      <c r="D26" s="89"/>
      <c r="E26" s="57">
        <v>0</v>
      </c>
      <c r="F26" s="87">
        <v>1120</v>
      </c>
      <c r="G26" s="84">
        <v>1120</v>
      </c>
      <c r="H26" s="58" t="s">
        <v>93</v>
      </c>
      <c r="I26" s="58">
        <v>30</v>
      </c>
      <c r="J26" s="66">
        <v>0</v>
      </c>
      <c r="K26" s="58">
        <v>2.67</v>
      </c>
      <c r="L26" s="72">
        <v>800</v>
      </c>
      <c r="M26" s="75">
        <v>18796.34</v>
      </c>
      <c r="N26" s="36"/>
      <c r="O26" s="24">
        <f t="shared" si="1"/>
        <v>0</v>
      </c>
      <c r="P26" s="35">
        <v>45771</v>
      </c>
      <c r="Q26" s="35">
        <v>45869</v>
      </c>
    </row>
    <row r="27" spans="1:17" ht="15.75" customHeight="1" thickBot="1" x14ac:dyDescent="0.25">
      <c r="A27" s="37"/>
      <c r="B27" s="38"/>
      <c r="C27" s="38"/>
      <c r="D27" s="38"/>
      <c r="E27" s="39">
        <f>SUM(E12:E26)</f>
        <v>166.446</v>
      </c>
      <c r="F27" s="40">
        <f>SUM(F12:F26)</f>
        <v>5016.826</v>
      </c>
      <c r="G27" s="40">
        <f>SUM(G12:G26)</f>
        <v>5183.2719999999999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t="15.75" customHeight="1" thickBot="1" x14ac:dyDescent="0.25">
      <c r="A28" s="126" t="s">
        <v>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8"/>
      <c r="M28" s="24">
        <f>SUM(M12:M26)</f>
        <v>109833.87250000001</v>
      </c>
      <c r="N28" s="23" t="s">
        <v>9</v>
      </c>
      <c r="O28" s="24">
        <f>SUM(O12:O26)</f>
        <v>0</v>
      </c>
      <c r="P28" s="31"/>
      <c r="Q28" s="31"/>
    </row>
    <row r="29" spans="1:17" ht="15" thickBot="1" x14ac:dyDescent="0.25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2"/>
      <c r="N29" s="23" t="s">
        <v>70</v>
      </c>
      <c r="O29" s="24">
        <f>O30-O28</f>
        <v>0</v>
      </c>
      <c r="P29" s="31"/>
      <c r="Q29" s="31"/>
    </row>
    <row r="30" spans="1:17" ht="15" thickBot="1" x14ac:dyDescent="0.25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5"/>
      <c r="N30" s="23" t="s">
        <v>10</v>
      </c>
      <c r="O30" s="24">
        <f>IF("nie"=MID(H38,1,3),O28,(O28*1.23))</f>
        <v>0</v>
      </c>
      <c r="P30" s="31"/>
      <c r="Q30" s="31"/>
    </row>
    <row r="31" spans="1:17" x14ac:dyDescent="0.2">
      <c r="A31" s="105"/>
      <c r="B31" s="105"/>
      <c r="C31" s="105"/>
      <c r="D31" s="9"/>
      <c r="E31" s="9"/>
      <c r="F31" s="9"/>
      <c r="G31" s="9"/>
      <c r="H31" s="9"/>
      <c r="I31" s="9"/>
      <c r="J31" s="9" t="s">
        <v>39</v>
      </c>
      <c r="K31" s="9"/>
      <c r="L31" s="9"/>
      <c r="M31" s="9"/>
      <c r="N31" s="9"/>
      <c r="O31" s="9"/>
      <c r="P31" s="9"/>
      <c r="Q31" s="9"/>
    </row>
    <row r="32" spans="1:17" ht="15" x14ac:dyDescent="0.2">
      <c r="A32" s="119" t="s">
        <v>56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32"/>
      <c r="Q32" s="32"/>
    </row>
    <row r="33" spans="1:17" ht="25.5" customHeight="1" x14ac:dyDescent="0.2">
      <c r="A33" s="26" t="s">
        <v>37</v>
      </c>
      <c r="B33" s="14"/>
      <c r="C33" s="14"/>
      <c r="D33" s="14"/>
      <c r="E33" s="14"/>
      <c r="F33" s="14"/>
      <c r="G33" s="13" t="s">
        <v>36</v>
      </c>
      <c r="H33" s="14"/>
      <c r="I33" s="14"/>
      <c r="J33" s="14"/>
      <c r="K33" s="10"/>
      <c r="L33" s="10"/>
      <c r="M33" s="10"/>
      <c r="N33" s="10"/>
      <c r="O33" s="10"/>
      <c r="P33" s="10"/>
      <c r="Q33" s="10"/>
    </row>
    <row r="34" spans="1:17" ht="15" customHeight="1" x14ac:dyDescent="0.2">
      <c r="A34" s="110" t="s">
        <v>107</v>
      </c>
      <c r="B34" s="111"/>
      <c r="C34" s="111"/>
      <c r="D34" s="111"/>
      <c r="E34" s="112"/>
      <c r="F34" s="106" t="s">
        <v>41</v>
      </c>
      <c r="G34" s="11" t="s">
        <v>11</v>
      </c>
      <c r="H34" s="107"/>
      <c r="I34" s="108"/>
      <c r="J34" s="108"/>
      <c r="K34" s="108"/>
      <c r="L34" s="108"/>
      <c r="M34" s="108"/>
      <c r="N34" s="108"/>
      <c r="O34" s="109"/>
      <c r="P34" s="32"/>
      <c r="Q34" s="32"/>
    </row>
    <row r="35" spans="1:17" x14ac:dyDescent="0.2">
      <c r="A35" s="113"/>
      <c r="B35" s="114"/>
      <c r="C35" s="114"/>
      <c r="D35" s="114"/>
      <c r="E35" s="115"/>
      <c r="F35" s="106"/>
      <c r="G35" s="11" t="s">
        <v>12</v>
      </c>
      <c r="H35" s="107"/>
      <c r="I35" s="108"/>
      <c r="J35" s="108"/>
      <c r="K35" s="108"/>
      <c r="L35" s="108"/>
      <c r="M35" s="108"/>
      <c r="N35" s="108"/>
      <c r="O35" s="109"/>
      <c r="P35" s="32"/>
      <c r="Q35" s="32"/>
    </row>
    <row r="36" spans="1:17" ht="18" customHeight="1" x14ac:dyDescent="0.2">
      <c r="A36" s="113"/>
      <c r="B36" s="114"/>
      <c r="C36" s="114"/>
      <c r="D36" s="114"/>
      <c r="E36" s="115"/>
      <c r="F36" s="106"/>
      <c r="G36" s="11" t="s">
        <v>13</v>
      </c>
      <c r="H36" s="107"/>
      <c r="I36" s="108"/>
      <c r="J36" s="108"/>
      <c r="K36" s="108"/>
      <c r="L36" s="108"/>
      <c r="M36" s="108"/>
      <c r="N36" s="108"/>
      <c r="O36" s="109"/>
      <c r="P36" s="32"/>
      <c r="Q36" s="32"/>
    </row>
    <row r="37" spans="1:17" x14ac:dyDescent="0.2">
      <c r="A37" s="113"/>
      <c r="B37" s="114"/>
      <c r="C37" s="114"/>
      <c r="D37" s="114"/>
      <c r="E37" s="115"/>
      <c r="F37" s="106"/>
      <c r="G37" s="11" t="s">
        <v>14</v>
      </c>
      <c r="H37" s="107"/>
      <c r="I37" s="108"/>
      <c r="J37" s="108"/>
      <c r="K37" s="108"/>
      <c r="L37" s="108"/>
      <c r="M37" s="108"/>
      <c r="N37" s="108"/>
      <c r="O37" s="109"/>
      <c r="P37" s="32"/>
      <c r="Q37" s="32"/>
    </row>
    <row r="38" spans="1:17" x14ac:dyDescent="0.2">
      <c r="A38" s="113"/>
      <c r="B38" s="114"/>
      <c r="C38" s="114"/>
      <c r="D38" s="114"/>
      <c r="E38" s="115"/>
      <c r="F38" s="106"/>
      <c r="G38" s="11" t="s">
        <v>15</v>
      </c>
      <c r="H38" s="107"/>
      <c r="I38" s="108"/>
      <c r="J38" s="108"/>
      <c r="K38" s="108"/>
      <c r="L38" s="108"/>
      <c r="M38" s="108"/>
      <c r="N38" s="108"/>
      <c r="O38" s="109"/>
      <c r="P38" s="32"/>
      <c r="Q38" s="32"/>
    </row>
    <row r="39" spans="1:17" x14ac:dyDescent="0.2">
      <c r="A39" s="113"/>
      <c r="B39" s="114"/>
      <c r="C39" s="114"/>
      <c r="D39" s="114"/>
      <c r="E39" s="115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">
      <c r="A40" s="113"/>
      <c r="B40" s="114"/>
      <c r="C40" s="114"/>
      <c r="D40" s="114"/>
      <c r="E40" s="11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x14ac:dyDescent="0.2">
      <c r="A41" s="116"/>
      <c r="B41" s="117"/>
      <c r="C41" s="117"/>
      <c r="D41" s="117"/>
      <c r="E41" s="118"/>
      <c r="F41" s="10"/>
      <c r="G41" s="22"/>
      <c r="H41" s="19"/>
      <c r="I41" s="19"/>
      <c r="J41" s="22"/>
      <c r="K41" s="22" t="s">
        <v>38</v>
      </c>
      <c r="L41" s="22"/>
      <c r="M41" s="103"/>
      <c r="N41" s="104"/>
      <c r="O41" s="22"/>
      <c r="P41" s="22"/>
      <c r="Q41" s="22"/>
    </row>
    <row r="42" spans="1:17" x14ac:dyDescent="0.2">
      <c r="A42" s="10"/>
      <c r="B42" s="10"/>
      <c r="C42" s="10"/>
      <c r="D42" s="10"/>
      <c r="E42" s="10"/>
      <c r="F42" s="10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x14ac:dyDescent="0.2">
      <c r="A43" s="25"/>
      <c r="B43" s="25"/>
      <c r="C43" s="25"/>
      <c r="D43" s="25"/>
      <c r="E43" s="25"/>
      <c r="F43" s="25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</sheetData>
  <mergeCells count="53"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N9:N11"/>
    <mergeCell ref="A8:D8"/>
    <mergeCell ref="P9:Q9"/>
    <mergeCell ref="A29:M30"/>
    <mergeCell ref="C14:D14"/>
    <mergeCell ref="C26:D26"/>
    <mergeCell ref="A28:L28"/>
    <mergeCell ref="H38:O38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M41:N41"/>
    <mergeCell ref="A31:C31"/>
    <mergeCell ref="F34:F38"/>
    <mergeCell ref="H34:O34"/>
    <mergeCell ref="H35:O35"/>
    <mergeCell ref="H36:O36"/>
    <mergeCell ref="H37:O37"/>
    <mergeCell ref="A34:E41"/>
    <mergeCell ref="A32:O32"/>
    <mergeCell ref="C25:D25"/>
    <mergeCell ref="A6:B6"/>
    <mergeCell ref="M9:M11"/>
    <mergeCell ref="C12:D12"/>
    <mergeCell ref="J10:J11"/>
    <mergeCell ref="C13:D13"/>
    <mergeCell ref="C6:Q6"/>
    <mergeCell ref="O9:O11"/>
    <mergeCell ref="C10:D11"/>
    <mergeCell ref="E10:E11"/>
    <mergeCell ref="F10:F11"/>
    <mergeCell ref="G10:G11"/>
    <mergeCell ref="I9:I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52" t="s">
        <v>26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x14ac:dyDescent="0.25">
      <c r="A2" s="2" t="s">
        <v>17</v>
      </c>
      <c r="B2" s="151" t="s">
        <v>43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x14ac:dyDescent="0.25">
      <c r="A3" s="2" t="s">
        <v>6</v>
      </c>
      <c r="B3" s="151" t="s">
        <v>44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2" t="s">
        <v>2</v>
      </c>
      <c r="B4" s="151" t="s">
        <v>18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2" t="s">
        <v>7</v>
      </c>
      <c r="B5" s="151" t="s">
        <v>45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3" t="s">
        <v>47</v>
      </c>
      <c r="B6" s="151" t="s">
        <v>46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3" t="s">
        <v>48</v>
      </c>
      <c r="B7" s="151" t="s">
        <v>49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</row>
    <row r="8" spans="1:14" x14ac:dyDescent="0.25">
      <c r="A8" s="4" t="s">
        <v>19</v>
      </c>
      <c r="B8" s="151" t="s">
        <v>50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5" t="s">
        <v>20</v>
      </c>
      <c r="B9" s="151" t="s">
        <v>51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4" t="s">
        <v>40</v>
      </c>
      <c r="B10" s="151" t="s">
        <v>62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ht="16.5" customHeight="1" x14ac:dyDescent="0.25">
      <c r="A11" s="4" t="s">
        <v>5</v>
      </c>
      <c r="B11" s="151" t="s">
        <v>27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4" t="s">
        <v>21</v>
      </c>
      <c r="B12" s="151" t="s">
        <v>22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16.5" customHeight="1" x14ac:dyDescent="0.25">
      <c r="A13" s="6" t="s">
        <v>60</v>
      </c>
      <c r="B13" s="151" t="s">
        <v>23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x14ac:dyDescent="0.25">
      <c r="A14" s="6" t="s">
        <v>24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7" t="s">
        <v>25</v>
      </c>
      <c r="B15" s="151" t="s">
        <v>53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45" x14ac:dyDescent="0.25">
      <c r="A16" s="12" t="s">
        <v>28</v>
      </c>
      <c r="B16" s="153" t="s">
        <v>55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2025-01-09T11:05:08Z</cp:lastPrinted>
  <dcterms:created xsi:type="dcterms:W3CDTF">2012-08-13T12:29:09Z</dcterms:created>
  <dcterms:modified xsi:type="dcterms:W3CDTF">2025-04-07T08:35:38Z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