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 activeTab="2"/>
  </bookViews>
  <sheets>
    <sheet name="2489 ZH" sheetId="26" r:id="rId1"/>
    <sheet name="2488 ZH" sheetId="25" r:id="rId2"/>
    <sheet name="ZH" sheetId="1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6"/>
  <c r="H32" s="1"/>
  <c r="H31"/>
  <c r="G28"/>
  <c r="H28" s="1"/>
  <c r="H24"/>
  <c r="G23"/>
  <c r="H23" s="1"/>
  <c r="B18"/>
  <c r="G26" s="1"/>
  <c r="H26" s="1"/>
  <c r="G29" i="25"/>
  <c r="H29" s="1"/>
  <c r="H26"/>
  <c r="G26"/>
  <c r="G28" s="1"/>
  <c r="H28" s="1"/>
  <c r="G23"/>
  <c r="H23" s="1"/>
  <c r="B18"/>
  <c r="G24" s="1"/>
  <c r="H24" s="1"/>
  <c r="G27" i="26" l="1"/>
  <c r="H27" s="1"/>
  <c r="G29"/>
  <c r="G25" i="25"/>
  <c r="H25" s="1"/>
  <c r="G27"/>
  <c r="H27" s="1"/>
  <c r="H30" l="1"/>
  <c r="H7" i="1" s="1"/>
  <c r="G30" i="26"/>
  <c r="H29"/>
  <c r="J32" i="25" l="1"/>
  <c r="K32"/>
  <c r="H30" i="26"/>
  <c r="G25"/>
  <c r="H25" s="1"/>
  <c r="H33" l="1"/>
  <c r="H6" i="1" s="1"/>
  <c r="I6" s="1"/>
  <c r="I7" l="1"/>
  <c r="H8"/>
  <c r="K35" i="26"/>
  <c r="J35"/>
  <c r="I8" i="1" l="1"/>
  <c r="G8"/>
</calcChain>
</file>

<file path=xl/sharedStrings.xml><?xml version="1.0" encoding="utf-8"?>
<sst xmlns="http://schemas.openxmlformats.org/spreadsheetml/2006/main" count="142" uniqueCount="72">
  <si>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</si>
  <si>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</si>
  <si>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</si>
  <si>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</si>
  <si>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</si>
  <si>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</si>
  <si>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</si>
  <si>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</si>
  <si>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</si>
  <si>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</si>
  <si>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III/2488</t>
  </si>
  <si>
    <t>ZH</t>
  </si>
  <si>
    <t>Jastrabá - Bartošova Lehôtka</t>
  </si>
  <si>
    <t>III/2489</t>
  </si>
  <si>
    <t>Horná Trnavá Hora spojka</t>
  </si>
  <si>
    <t>Celkom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</si>
  <si>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</si>
  <si>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</si>
  <si>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</si>
  <si>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</si>
  <si>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</si>
  <si>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</si>
  <si>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</si>
  <si>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</si>
  <si>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</si>
  <si>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</si>
  <si>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</si>
  <si>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</si>
  <si>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</si>
  <si>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</si>
  <si>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</si>
  <si>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</si>
  <si>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</si>
  <si>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</si>
  <si>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</si>
  <si>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</si>
  <si>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</si>
  <si>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</si>
  <si>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>do 400 mm</t>
  </si>
  <si>
    <t>ACL 16-II s dovozom rozprestrením a zhutnením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</si>
  <si>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</si>
  <si>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</si>
  <si>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</si>
  <si>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</si>
  <si>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</si>
  <si>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</si>
  <si>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</si>
  <si>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</si>
  <si>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</si>
  <si>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ACL 16-II  vysprávky nerovností krytu</t>
  </si>
  <si>
    <t>ks</t>
  </si>
  <si>
    <t>III/2488  Jastrabá - Bartošova Lehôtka</t>
  </si>
  <si>
    <t>staničenie v km: 0,000 - 5,010</t>
  </si>
  <si>
    <t>vybraté úseky po obec Bartošova Lehôtka, km 4,850 - príprava realizácie vodovodu</t>
  </si>
  <si>
    <t>III/2489 Horná Trnavá Hora spojka</t>
  </si>
  <si>
    <t>staničenie v km: 0,000 - 1,843</t>
  </si>
  <si>
    <t xml:space="preserve">Recyklácia za studena s kombinovaným spojivom (cement a asfaltová emulzia alebo cement a asfaltová pena) </t>
  </si>
  <si>
    <t>DN60</t>
  </si>
  <si>
    <t>Príloha č. 2 SP k výzve č. 4</t>
  </si>
  <si>
    <t>Rekonštrukcia a zosilnenie ciest II. a III. triedy vo vlastníctve BBSK - vybrané úseky ciest v okresoch Banská Bystrica, Detva, Zvolen, Žarnovica a Žiar nad Hronom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</si>
  <si>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</si>
  <si>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0,5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</si>
  <si>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1,0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</si>
  <si>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</si>
  <si>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</si>
  <si>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0,7 kg/m</t>
    </r>
    <r>
      <rPr>
        <vertAlign val="superscript"/>
        <sz val="11"/>
        <rFont val="Calibri"/>
        <family val="2"/>
        <charset val="238"/>
        <scheme val="minor"/>
      </rPr>
      <t>2</t>
    </r>
  </si>
  <si>
    <t xml:space="preserve">Zapílenie asfaltu na hr. 50 mm začiatku a konca úseku </t>
  </si>
  <si>
    <t>Čistenie vozovky-zametanie</t>
  </si>
  <si>
    <t>Frézovanie s naložením a odvozom do 10 km (začiatky a konce, MK, intravilán)</t>
  </si>
  <si>
    <t>Výmena priepustu 7m v km 1,184, vtoková vpusť komplet pre ťažkú dopravu, vymurovanie výtokového čela kameň</t>
  </si>
  <si>
    <t>Asfaltová zálievka pracovných spojov</t>
  </si>
  <si>
    <t>Frézovanie s naložením a odvozom do 10 km (začiatky a konce)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</si>
</sst>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0.000"/>
    <numFmt numFmtId="166" formatCode="#,##0.000"/>
    <numFmt numFmtId="167" formatCode="#,##0.00;[Red]#,##0.0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17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color indexed="17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Protection="0"/>
  </cellStyleXfs>
  <cellXfs count="216">
    <xf numFmtId="0" fontId="0" fillId="0" borderId="0" xfId="0"/>
    <xf numFmtId="0" fontId="0" fillId="0" borderId="0" xfId="0"/>
    <xf numFmtId="165" fontId="2" fillId="2" borderId="5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3" fillId="2" borderId="9" xfId="0" applyNumberFormat="1" applyFont="1" applyFill="1" applyBorder="1"/>
    <xf numFmtId="0" fontId="3" fillId="2" borderId="7" xfId="0" applyFont="1" applyFill="1" applyBorder="1" applyAlignment="1"/>
    <xf numFmtId="0" fontId="3" fillId="2" borderId="11" xfId="0" applyFont="1" applyFill="1" applyBorder="1" applyAlignment="1">
      <alignment horizontal="center"/>
    </xf>
    <xf numFmtId="165" fontId="3" fillId="2" borderId="11" xfId="0" applyNumberFormat="1" applyFont="1" applyFill="1" applyBorder="1" applyAlignment="1">
      <alignment horizontal="center"/>
    </xf>
    <xf numFmtId="0" fontId="3" fillId="2" borderId="11" xfId="0" applyFont="1" applyFill="1" applyBorder="1" applyAlignment="1"/>
    <xf numFmtId="0" fontId="2" fillId="2" borderId="18" xfId="0" applyFont="1" applyFill="1" applyBorder="1" applyAlignment="1">
      <alignment horizontal="right"/>
    </xf>
    <xf numFmtId="0" fontId="2" fillId="2" borderId="17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64" fontId="2" fillId="2" borderId="5" xfId="1" applyFont="1" applyFill="1" applyBorder="1" applyAlignment="1">
      <alignment horizontal="center"/>
    </xf>
    <xf numFmtId="164" fontId="0" fillId="0" borderId="0" xfId="0" applyNumberFormat="1"/>
    <xf numFmtId="164" fontId="2" fillId="2" borderId="18" xfId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3" fillId="0" borderId="0" xfId="4" applyFont="1"/>
    <xf numFmtId="0" fontId="1" fillId="0" borderId="0" xfId="0" applyFont="1"/>
    <xf numFmtId="164" fontId="1" fillId="2" borderId="12" xfId="2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0" xfId="4" applyFont="1"/>
    <xf numFmtId="0" fontId="1" fillId="0" borderId="0" xfId="4" applyFont="1" applyFill="1"/>
    <xf numFmtId="0" fontId="1" fillId="0" borderId="0" xfId="0" applyFont="1" applyFill="1" applyBorder="1"/>
    <xf numFmtId="0" fontId="1" fillId="0" borderId="22" xfId="0" applyFont="1" applyFill="1" applyBorder="1"/>
    <xf numFmtId="4" fontId="1" fillId="0" borderId="22" xfId="0" applyNumberFormat="1" applyFont="1" applyFill="1" applyBorder="1"/>
    <xf numFmtId="4" fontId="1" fillId="0" borderId="23" xfId="0" applyNumberFormat="1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/>
    <xf numFmtId="0" fontId="1" fillId="0" borderId="24" xfId="0" applyFont="1" applyFill="1" applyBorder="1" applyAlignment="1"/>
    <xf numFmtId="0" fontId="1" fillId="0" borderId="25" xfId="0" applyFont="1" applyFill="1" applyBorder="1"/>
    <xf numFmtId="4" fontId="1" fillId="0" borderId="24" xfId="0" applyNumberFormat="1" applyFont="1" applyFill="1" applyBorder="1"/>
    <xf numFmtId="0" fontId="1" fillId="0" borderId="26" xfId="0" applyFont="1" applyFill="1" applyBorder="1"/>
    <xf numFmtId="2" fontId="1" fillId="0" borderId="27" xfId="0" applyNumberFormat="1" applyFont="1" applyFill="1" applyBorder="1"/>
    <xf numFmtId="0" fontId="1" fillId="0" borderId="28" xfId="0" applyFont="1" applyFill="1" applyBorder="1"/>
    <xf numFmtId="2" fontId="1" fillId="0" borderId="29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30" xfId="0" applyFont="1" applyFill="1" applyBorder="1"/>
    <xf numFmtId="2" fontId="1" fillId="0" borderId="31" xfId="0" applyNumberFormat="1" applyFont="1" applyFill="1" applyBorder="1"/>
    <xf numFmtId="0" fontId="1" fillId="0" borderId="32" xfId="0" applyFont="1" applyFill="1" applyBorder="1"/>
    <xf numFmtId="2" fontId="1" fillId="0" borderId="33" xfId="0" applyNumberFormat="1" applyFont="1" applyFill="1" applyBorder="1"/>
    <xf numFmtId="2" fontId="1" fillId="0" borderId="0" xfId="0" applyNumberFormat="1" applyFont="1" applyFill="1" applyBorder="1"/>
    <xf numFmtId="4" fontId="1" fillId="0" borderId="5" xfId="0" applyNumberFormat="1" applyFont="1" applyBorder="1" applyAlignment="1">
      <alignment horizontal="center"/>
    </xf>
    <xf numFmtId="0" fontId="1" fillId="0" borderId="0" xfId="0" applyFont="1" applyBorder="1"/>
    <xf numFmtId="4" fontId="1" fillId="0" borderId="5" xfId="0" applyNumberFormat="1" applyFont="1" applyBorder="1" applyAlignment="1"/>
    <xf numFmtId="0" fontId="1" fillId="0" borderId="25" xfId="0" applyFont="1" applyBorder="1" applyAlignment="1"/>
    <xf numFmtId="4" fontId="1" fillId="0" borderId="0" xfId="0" applyNumberFormat="1" applyFont="1" applyBorder="1" applyAlignment="1"/>
    <xf numFmtId="4" fontId="1" fillId="0" borderId="24" xfId="0" applyNumberFormat="1" applyFont="1" applyBorder="1" applyAlignment="1"/>
    <xf numFmtId="0" fontId="1" fillId="0" borderId="18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4" fontId="1" fillId="0" borderId="35" xfId="0" applyNumberFormat="1" applyFont="1" applyFill="1" applyBorder="1" applyAlignment="1">
      <alignment horizontal="center"/>
    </xf>
    <xf numFmtId="4" fontId="1" fillId="0" borderId="37" xfId="0" applyNumberFormat="1" applyFont="1" applyFill="1" applyBorder="1" applyAlignment="1">
      <alignment horizontal="center"/>
    </xf>
    <xf numFmtId="0" fontId="1" fillId="0" borderId="41" xfId="0" applyFont="1" applyFill="1" applyBorder="1"/>
    <xf numFmtId="0" fontId="1" fillId="0" borderId="8" xfId="0" applyFont="1" applyFill="1" applyBorder="1" applyAlignment="1">
      <alignment horizontal="center"/>
    </xf>
    <xf numFmtId="167" fontId="1" fillId="0" borderId="66" xfId="0" applyNumberFormat="1" applyFont="1" applyFill="1" applyBorder="1" applyAlignment="1">
      <alignment horizontal="right"/>
    </xf>
    <xf numFmtId="0" fontId="1" fillId="0" borderId="11" xfId="0" applyFont="1" applyFill="1" applyBorder="1"/>
    <xf numFmtId="0" fontId="1" fillId="0" borderId="77" xfId="0" applyFont="1" applyFill="1" applyBorder="1"/>
    <xf numFmtId="0" fontId="1" fillId="0" borderId="56" xfId="0" applyFont="1" applyFill="1" applyBorder="1"/>
    <xf numFmtId="0" fontId="1" fillId="0" borderId="43" xfId="0" applyFont="1" applyFill="1" applyBorder="1"/>
    <xf numFmtId="0" fontId="1" fillId="0" borderId="44" xfId="0" applyFont="1" applyFill="1" applyBorder="1"/>
    <xf numFmtId="0" fontId="1" fillId="0" borderId="45" xfId="0" applyFont="1" applyFill="1" applyBorder="1"/>
    <xf numFmtId="0" fontId="1" fillId="0" borderId="67" xfId="0" applyFont="1" applyFill="1" applyBorder="1"/>
    <xf numFmtId="0" fontId="1" fillId="0" borderId="51" xfId="0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horizontal="right"/>
    </xf>
    <xf numFmtId="0" fontId="1" fillId="0" borderId="52" xfId="0" applyFont="1" applyFill="1" applyBorder="1"/>
    <xf numFmtId="0" fontId="1" fillId="0" borderId="53" xfId="0" applyFont="1" applyFill="1" applyBorder="1"/>
    <xf numFmtId="0" fontId="1" fillId="0" borderId="62" xfId="0" applyFont="1" applyFill="1" applyBorder="1"/>
    <xf numFmtId="0" fontId="1" fillId="0" borderId="63" xfId="0" applyFont="1" applyFill="1" applyBorder="1"/>
    <xf numFmtId="4" fontId="1" fillId="0" borderId="63" xfId="0" applyNumberFormat="1" applyFont="1" applyFill="1" applyBorder="1"/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1" fillId="0" borderId="65" xfId="0" applyNumberFormat="1" applyFont="1" applyFill="1" applyBorder="1"/>
    <xf numFmtId="0" fontId="4" fillId="0" borderId="0" xfId="0" applyFont="1" applyFill="1" applyAlignment="1"/>
    <xf numFmtId="4" fontId="7" fillId="0" borderId="0" xfId="0" applyNumberFormat="1" applyFont="1" applyFill="1" applyAlignment="1"/>
    <xf numFmtId="0" fontId="7" fillId="0" borderId="0" xfId="0" applyFont="1" applyFill="1" applyAlignment="1"/>
    <xf numFmtId="4" fontId="7" fillId="0" borderId="0" xfId="0" applyNumberFormat="1" applyFont="1" applyFill="1"/>
    <xf numFmtId="0" fontId="4" fillId="0" borderId="0" xfId="4" applyFont="1" applyFill="1" applyAlignment="1">
      <alignment vertical="center"/>
    </xf>
    <xf numFmtId="0" fontId="8" fillId="0" borderId="0" xfId="4" applyFont="1"/>
    <xf numFmtId="0" fontId="3" fillId="0" borderId="0" xfId="4" applyFont="1" applyFill="1"/>
    <xf numFmtId="0" fontId="4" fillId="0" borderId="20" xfId="0" applyFont="1" applyFill="1" applyBorder="1"/>
    <xf numFmtId="0" fontId="4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4" fillId="0" borderId="21" xfId="0" applyFont="1" applyFill="1" applyBorder="1"/>
    <xf numFmtId="0" fontId="4" fillId="0" borderId="22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4" fontId="3" fillId="0" borderId="24" xfId="0" applyNumberFormat="1" applyFont="1" applyFill="1" applyBorder="1"/>
    <xf numFmtId="4" fontId="9" fillId="0" borderId="0" xfId="0" applyNumberFormat="1" applyFont="1" applyFill="1" applyBorder="1"/>
    <xf numFmtId="0" fontId="3" fillId="0" borderId="74" xfId="4" applyFont="1" applyFill="1" applyBorder="1" applyAlignment="1">
      <alignment horizontal="left"/>
    </xf>
    <xf numFmtId="0" fontId="3" fillId="0" borderId="75" xfId="4" applyFont="1" applyFill="1" applyBorder="1" applyAlignment="1">
      <alignment horizontal="left"/>
    </xf>
    <xf numFmtId="0" fontId="3" fillId="0" borderId="38" xfId="4" applyNumberFormat="1" applyFont="1" applyFill="1" applyBorder="1"/>
    <xf numFmtId="166" fontId="3" fillId="0" borderId="39" xfId="0" applyNumberFormat="1" applyFont="1" applyFill="1" applyBorder="1"/>
    <xf numFmtId="4" fontId="3" fillId="0" borderId="39" xfId="0" applyNumberFormat="1" applyFont="1" applyFill="1" applyBorder="1"/>
    <xf numFmtId="166" fontId="3" fillId="0" borderId="42" xfId="0" applyNumberFormat="1" applyFont="1" applyFill="1" applyBorder="1"/>
    <xf numFmtId="166" fontId="3" fillId="0" borderId="11" xfId="0" applyNumberFormat="1" applyFont="1" applyFill="1" applyBorder="1"/>
    <xf numFmtId="0" fontId="3" fillId="0" borderId="11" xfId="0" applyFont="1" applyFill="1" applyBorder="1"/>
    <xf numFmtId="0" fontId="3" fillId="0" borderId="40" xfId="0" applyFont="1" applyFill="1" applyBorder="1"/>
    <xf numFmtId="166" fontId="3" fillId="0" borderId="40" xfId="0" applyNumberFormat="1" applyFont="1" applyFill="1" applyBorder="1"/>
    <xf numFmtId="0" fontId="3" fillId="0" borderId="49" xfId="0" applyFont="1" applyFill="1" applyBorder="1" applyAlignment="1">
      <alignment vertical="center"/>
    </xf>
    <xf numFmtId="166" fontId="3" fillId="0" borderId="40" xfId="0" applyNumberFormat="1" applyFont="1" applyFill="1" applyBorder="1" applyAlignment="1">
      <alignment vertical="center"/>
    </xf>
    <xf numFmtId="4" fontId="3" fillId="0" borderId="15" xfId="0" applyNumberFormat="1" applyFont="1" applyFill="1" applyBorder="1" applyAlignment="1">
      <alignment vertical="center"/>
    </xf>
    <xf numFmtId="0" fontId="10" fillId="0" borderId="50" xfId="0" applyFont="1" applyFill="1" applyBorder="1"/>
    <xf numFmtId="0" fontId="3" fillId="0" borderId="54" xfId="0" applyFont="1" applyFill="1" applyBorder="1"/>
    <xf numFmtId="166" fontId="3" fillId="0" borderId="50" xfId="0" applyNumberFormat="1" applyFont="1" applyFill="1" applyBorder="1"/>
    <xf numFmtId="166" fontId="3" fillId="0" borderId="55" xfId="0" applyNumberFormat="1" applyFont="1" applyFill="1" applyBorder="1"/>
    <xf numFmtId="4" fontId="7" fillId="0" borderId="25" xfId="0" applyNumberFormat="1" applyFont="1" applyFill="1" applyBorder="1"/>
    <xf numFmtId="4" fontId="7" fillId="0" borderId="0" xfId="0" applyNumberFormat="1" applyFont="1" applyFill="1" applyBorder="1"/>
    <xf numFmtId="4" fontId="4" fillId="0" borderId="0" xfId="0" applyNumberFormat="1" applyFont="1" applyFill="1" applyBorder="1"/>
    <xf numFmtId="4" fontId="4" fillId="0" borderId="84" xfId="0" applyNumberFormat="1" applyFont="1" applyFill="1" applyBorder="1"/>
    <xf numFmtId="4" fontId="4" fillId="0" borderId="70" xfId="0" applyNumberFormat="1" applyFont="1" applyFill="1" applyBorder="1"/>
    <xf numFmtId="4" fontId="3" fillId="0" borderId="0" xfId="0" applyNumberFormat="1" applyFont="1" applyFill="1" applyBorder="1" applyAlignment="1">
      <alignment horizontal="center"/>
    </xf>
    <xf numFmtId="4" fontId="4" fillId="0" borderId="24" xfId="0" applyNumberFormat="1" applyFont="1" applyFill="1" applyBorder="1"/>
    <xf numFmtId="0" fontId="10" fillId="0" borderId="0" xfId="0" applyFont="1" applyFill="1" applyBorder="1"/>
    <xf numFmtId="4" fontId="3" fillId="0" borderId="24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4" fillId="0" borderId="60" xfId="0" applyNumberFormat="1" applyFont="1" applyFill="1" applyBorder="1"/>
    <xf numFmtId="4" fontId="4" fillId="3" borderId="61" xfId="0" applyNumberFormat="1" applyFont="1" applyFill="1" applyBorder="1"/>
    <xf numFmtId="4" fontId="11" fillId="0" borderId="63" xfId="0" applyNumberFormat="1" applyFont="1" applyFill="1" applyBorder="1"/>
    <xf numFmtId="0" fontId="11" fillId="0" borderId="63" xfId="0" applyFont="1" applyFill="1" applyBorder="1"/>
    <xf numFmtId="10" fontId="11" fillId="0" borderId="63" xfId="0" applyNumberFormat="1" applyFont="1" applyFill="1" applyBorder="1"/>
    <xf numFmtId="4" fontId="11" fillId="0" borderId="64" xfId="0" applyNumberFormat="1" applyFont="1" applyFill="1" applyBorder="1"/>
    <xf numFmtId="0" fontId="12" fillId="0" borderId="0" xfId="0" applyFont="1" applyFill="1" applyAlignment="1"/>
    <xf numFmtId="0" fontId="4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vertical="center"/>
    </xf>
    <xf numFmtId="4" fontId="3" fillId="0" borderId="0" xfId="4" applyNumberFormat="1" applyFon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4" fontId="4" fillId="0" borderId="0" xfId="4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4" fillId="0" borderId="0" xfId="4" applyFont="1" applyFill="1" applyBorder="1" applyAlignment="1">
      <alignment horizontal="left" vertical="center" wrapText="1"/>
    </xf>
    <xf numFmtId="0" fontId="4" fillId="0" borderId="0" xfId="4" applyFont="1" applyFill="1" applyBorder="1" applyAlignment="1">
      <alignment horizontal="left"/>
    </xf>
    <xf numFmtId="0" fontId="3" fillId="0" borderId="0" xfId="4" applyFont="1" applyFill="1" applyBorder="1"/>
    <xf numFmtId="0" fontId="3" fillId="0" borderId="0" xfId="4" applyFont="1" applyFill="1" applyBorder="1" applyAlignment="1"/>
    <xf numFmtId="0" fontId="3" fillId="0" borderId="0" xfId="4" applyFont="1" applyFill="1" applyBorder="1" applyAlignment="1">
      <alignment horizontal="center"/>
    </xf>
    <xf numFmtId="0" fontId="4" fillId="0" borderId="0" xfId="4" applyFont="1" applyFill="1" applyBorder="1" applyAlignment="1"/>
    <xf numFmtId="0" fontId="1" fillId="0" borderId="11" xfId="4" applyFont="1" applyFill="1" applyBorder="1"/>
    <xf numFmtId="0" fontId="3" fillId="0" borderId="11" xfId="4" applyFont="1" applyFill="1" applyBorder="1" applyAlignment="1">
      <alignment horizontal="left"/>
    </xf>
    <xf numFmtId="0" fontId="3" fillId="0" borderId="12" xfId="4" applyFont="1" applyFill="1" applyBorder="1" applyAlignment="1">
      <alignment horizontal="left"/>
    </xf>
    <xf numFmtId="4" fontId="3" fillId="0" borderId="40" xfId="0" applyNumberFormat="1" applyFont="1" applyFill="1" applyBorder="1"/>
    <xf numFmtId="4" fontId="3" fillId="0" borderId="14" xfId="0" applyNumberFormat="1" applyFont="1" applyFill="1" applyBorder="1" applyAlignment="1">
      <alignment vertical="center"/>
    </xf>
    <xf numFmtId="4" fontId="3" fillId="0" borderId="50" xfId="0" applyNumberFormat="1" applyFont="1" applyFill="1" applyBorder="1"/>
    <xf numFmtId="4" fontId="3" fillId="0" borderId="11" xfId="0" applyNumberFormat="1" applyFont="1" applyFill="1" applyBorder="1"/>
    <xf numFmtId="4" fontId="7" fillId="0" borderId="58" xfId="0" applyNumberFormat="1" applyFont="1" applyFill="1" applyBorder="1"/>
    <xf numFmtId="4" fontId="7" fillId="0" borderId="59" xfId="0" applyNumberFormat="1" applyFont="1" applyFill="1" applyBorder="1"/>
    <xf numFmtId="4" fontId="4" fillId="0" borderId="59" xfId="0" applyNumberFormat="1" applyFont="1" applyFill="1" applyBorder="1"/>
    <xf numFmtId="4" fontId="3" fillId="0" borderId="85" xfId="0" applyNumberFormat="1" applyFont="1" applyFill="1" applyBorder="1"/>
    <xf numFmtId="4" fontId="4" fillId="0" borderId="5" xfId="0" applyNumberFormat="1" applyFont="1" applyFill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4" fillId="0" borderId="0" xfId="4" applyFont="1" applyFill="1" applyBorder="1" applyAlignment="1">
      <alignment horizontal="left" vertical="center" wrapText="1"/>
    </xf>
    <xf numFmtId="0" fontId="3" fillId="0" borderId="0" xfId="4" applyFont="1" applyFill="1" applyBorder="1" applyAlignment="1">
      <alignment horizontal="left"/>
    </xf>
    <xf numFmtId="0" fontId="3" fillId="0" borderId="6" xfId="0" applyFont="1" applyFill="1" applyBorder="1" applyAlignment="1"/>
    <xf numFmtId="0" fontId="1" fillId="0" borderId="7" xfId="0" applyFont="1" applyFill="1" applyBorder="1" applyAlignment="1"/>
    <xf numFmtId="0" fontId="3" fillId="0" borderId="71" xfId="0" applyFont="1" applyFill="1" applyBorder="1" applyAlignment="1">
      <alignment horizontal="left" wrapText="1"/>
    </xf>
    <xf numFmtId="0" fontId="3" fillId="0" borderId="57" xfId="0" applyFont="1" applyFill="1" applyBorder="1" applyAlignment="1">
      <alignment horizontal="left" wrapText="1"/>
    </xf>
    <xf numFmtId="0" fontId="3" fillId="0" borderId="19" xfId="0" applyFont="1" applyFill="1" applyBorder="1" applyAlignment="1">
      <alignment horizontal="left" wrapText="1"/>
    </xf>
    <xf numFmtId="0" fontId="1" fillId="0" borderId="47" xfId="4" applyFont="1" applyFill="1" applyBorder="1" applyAlignment="1">
      <alignment vertical="center" wrapText="1"/>
    </xf>
    <xf numFmtId="0" fontId="1" fillId="0" borderId="48" xfId="4" applyFont="1" applyFill="1" applyBorder="1" applyAlignment="1">
      <alignment vertical="center" wrapText="1"/>
    </xf>
    <xf numFmtId="0" fontId="1" fillId="0" borderId="68" xfId="4" applyFont="1" applyFill="1" applyBorder="1" applyAlignment="1">
      <alignment horizontal="left"/>
    </xf>
    <xf numFmtId="0" fontId="1" fillId="0" borderId="69" xfId="4" applyFont="1" applyFill="1" applyBorder="1" applyAlignment="1">
      <alignment horizontal="left"/>
    </xf>
    <xf numFmtId="0" fontId="1" fillId="0" borderId="20" xfId="4" applyFont="1" applyFill="1" applyBorder="1" applyAlignment="1">
      <alignment horizontal="left"/>
    </xf>
    <xf numFmtId="0" fontId="1" fillId="0" borderId="57" xfId="4" applyFont="1" applyFill="1" applyBorder="1" applyAlignment="1">
      <alignment horizontal="left" wrapText="1"/>
    </xf>
    <xf numFmtId="0" fontId="1" fillId="0" borderId="81" xfId="4" applyFont="1" applyFill="1" applyBorder="1" applyAlignment="1">
      <alignment horizontal="left"/>
    </xf>
    <xf numFmtId="0" fontId="1" fillId="0" borderId="82" xfId="4" applyFont="1" applyFill="1" applyBorder="1" applyAlignment="1">
      <alignment horizontal="left"/>
    </xf>
    <xf numFmtId="0" fontId="1" fillId="0" borderId="57" xfId="4" applyFont="1" applyFill="1" applyBorder="1" applyAlignment="1">
      <alignment horizontal="left"/>
    </xf>
    <xf numFmtId="0" fontId="1" fillId="0" borderId="19" xfId="4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72" xfId="4" applyFont="1" applyFill="1" applyBorder="1" applyAlignment="1">
      <alignment horizontal="left"/>
    </xf>
    <xf numFmtId="0" fontId="0" fillId="0" borderId="46" xfId="4" applyFont="1" applyFill="1" applyBorder="1" applyAlignment="1">
      <alignment vertical="center" wrapText="1"/>
    </xf>
    <xf numFmtId="0" fontId="0" fillId="0" borderId="71" xfId="4" applyFont="1" applyFill="1" applyBorder="1" applyAlignment="1">
      <alignment horizontal="left" wrapText="1"/>
    </xf>
    <xf numFmtId="0" fontId="0" fillId="0" borderId="80" xfId="4" applyFont="1" applyFill="1" applyBorder="1" applyAlignment="1">
      <alignment horizontal="left"/>
    </xf>
    <xf numFmtId="0" fontId="1" fillId="0" borderId="74" xfId="4" applyFont="1" applyFill="1" applyBorder="1" applyAlignment="1">
      <alignment vertical="center"/>
    </xf>
    <xf numFmtId="0" fontId="3" fillId="0" borderId="38" xfId="4" applyNumberFormat="1" applyFont="1" applyFill="1" applyBorder="1" applyAlignment="1">
      <alignment vertical="center"/>
    </xf>
    <xf numFmtId="166" fontId="3" fillId="0" borderId="39" xfId="0" applyNumberFormat="1" applyFont="1" applyFill="1" applyBorder="1" applyAlignment="1">
      <alignment vertical="center"/>
    </xf>
    <xf numFmtId="4" fontId="3" fillId="0" borderId="39" xfId="0" applyNumberFormat="1" applyFont="1" applyFill="1" applyBorder="1" applyAlignment="1">
      <alignment vertical="center"/>
    </xf>
    <xf numFmtId="4" fontId="3" fillId="0" borderId="76" xfId="0" applyNumberFormat="1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166" fontId="3" fillId="0" borderId="42" xfId="0" applyNumberFormat="1" applyFont="1" applyFill="1" applyBorder="1" applyAlignment="1">
      <alignment vertical="center"/>
    </xf>
    <xf numFmtId="167" fontId="1" fillId="0" borderId="66" xfId="0" applyNumberFormat="1" applyFont="1" applyFill="1" applyBorder="1" applyAlignment="1">
      <alignment horizontal="right" vertical="center"/>
    </xf>
    <xf numFmtId="4" fontId="3" fillId="0" borderId="73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166" fontId="3" fillId="0" borderId="11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vertical="center"/>
    </xf>
    <xf numFmtId="166" fontId="3" fillId="0" borderId="45" xfId="0" applyNumberFormat="1" applyFont="1" applyFill="1" applyBorder="1" applyAlignment="1">
      <alignment vertical="center"/>
    </xf>
    <xf numFmtId="4" fontId="3" fillId="0" borderId="78" xfId="0" applyNumberFormat="1" applyFont="1" applyFill="1" applyBorder="1" applyAlignment="1">
      <alignment vertical="center"/>
    </xf>
    <xf numFmtId="0" fontId="1" fillId="0" borderId="67" xfId="0" applyFont="1" applyFill="1" applyBorder="1" applyAlignment="1">
      <alignment vertical="center"/>
    </xf>
    <xf numFmtId="0" fontId="3" fillId="0" borderId="40" xfId="0" applyFont="1" applyFill="1" applyBorder="1" applyAlignment="1">
      <alignment vertical="center"/>
    </xf>
    <xf numFmtId="0" fontId="10" fillId="0" borderId="50" xfId="0" applyFont="1" applyFill="1" applyBorder="1" applyAlignment="1">
      <alignment vertical="center"/>
    </xf>
    <xf numFmtId="0" fontId="3" fillId="0" borderId="54" xfId="0" applyFont="1" applyFill="1" applyBorder="1" applyAlignment="1">
      <alignment vertical="center"/>
    </xf>
    <xf numFmtId="166" fontId="3" fillId="0" borderId="50" xfId="0" applyNumberFormat="1" applyFont="1" applyFill="1" applyBorder="1" applyAlignment="1">
      <alignment vertical="center"/>
    </xf>
    <xf numFmtId="4" fontId="3" fillId="0" borderId="79" xfId="0" applyNumberFormat="1" applyFont="1" applyFill="1" applyBorder="1" applyAlignment="1">
      <alignment vertical="center"/>
    </xf>
    <xf numFmtId="166" fontId="3" fillId="0" borderId="55" xfId="0" applyNumberFormat="1" applyFont="1" applyFill="1" applyBorder="1" applyAlignment="1">
      <alignment vertical="center"/>
    </xf>
    <xf numFmtId="0" fontId="3" fillId="0" borderId="55" xfId="0" applyFont="1" applyFill="1" applyBorder="1" applyAlignment="1">
      <alignment vertical="center"/>
    </xf>
    <xf numFmtId="4" fontId="3" fillId="0" borderId="13" xfId="0" applyNumberFormat="1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166" fontId="3" fillId="0" borderId="16" xfId="0" applyNumberFormat="1" applyFont="1" applyFill="1" applyBorder="1" applyAlignment="1">
      <alignment vertical="center"/>
    </xf>
    <xf numFmtId="4" fontId="3" fillId="0" borderId="16" xfId="0" applyNumberFormat="1" applyFont="1" applyFill="1" applyBorder="1" applyAlignment="1">
      <alignment vertical="center"/>
    </xf>
    <xf numFmtId="4" fontId="3" fillId="0" borderId="83" xfId="0" applyNumberFormat="1" applyFont="1" applyFill="1" applyBorder="1" applyAlignment="1">
      <alignment vertical="center"/>
    </xf>
    <xf numFmtId="0" fontId="0" fillId="0" borderId="10" xfId="4" applyFont="1" applyFill="1" applyBorder="1" applyAlignment="1">
      <alignment horizontal="left"/>
    </xf>
    <xf numFmtId="0" fontId="0" fillId="0" borderId="12" xfId="4" applyFont="1" applyFill="1" applyBorder="1" applyAlignment="1">
      <alignment horizontal="left"/>
    </xf>
    <xf numFmtId="0" fontId="2" fillId="0" borderId="86" xfId="0" applyFont="1" applyBorder="1" applyAlignment="1">
      <alignment horizontal="center" vertical="center" wrapText="1"/>
    </xf>
  </cellXfs>
  <cellStyles count="6">
    <cellStyle name="Čiarka 2" xfId="3"/>
    <cellStyle name="Čiarka 3" xfId="2"/>
    <cellStyle name="čiarky" xfId="1" builtinId="3"/>
    <cellStyle name="normálne" xfId="0" builtinId="0"/>
    <cellStyle name="Normálne 2" xfId="5"/>
    <cellStyle name="normálne_30 mil  17 01 2012 (2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M44"/>
  <sheetViews>
    <sheetView topLeftCell="A4" workbookViewId="0">
      <selection activeCell="I28" sqref="I28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16" t="s">
        <v>58</v>
      </c>
      <c r="B1" s="16"/>
      <c r="C1" s="16"/>
      <c r="D1" s="16"/>
      <c r="E1" s="16"/>
      <c r="F1" s="16"/>
      <c r="G1" s="16"/>
      <c r="H1" s="16"/>
      <c r="I1" s="16"/>
      <c r="J1" s="16"/>
      <c r="K1" s="26"/>
      <c r="L1" s="17"/>
      <c r="M1" s="17"/>
    </row>
    <row r="2" spans="1:13">
      <c r="A2" s="27"/>
      <c r="B2" s="16"/>
      <c r="C2" s="16"/>
      <c r="D2" s="16"/>
      <c r="E2" s="16"/>
      <c r="F2" s="16"/>
      <c r="G2" s="16"/>
      <c r="H2" s="16"/>
      <c r="I2" s="16"/>
      <c r="J2" s="16"/>
      <c r="K2" s="26"/>
      <c r="L2" s="17"/>
      <c r="M2" s="17"/>
    </row>
    <row r="3" spans="1:13">
      <c r="A3" s="27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26"/>
      <c r="L3" s="17"/>
      <c r="M3" s="17"/>
    </row>
    <row r="4" spans="1:13">
      <c r="A4" s="157" t="s">
        <v>59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7"/>
      <c r="M4" s="17"/>
    </row>
    <row r="5" spans="1:13">
      <c r="A5" s="86" t="s">
        <v>17</v>
      </c>
      <c r="B5" s="16"/>
      <c r="C5" s="16"/>
      <c r="D5" s="16"/>
      <c r="E5" s="16"/>
      <c r="F5" s="16"/>
      <c r="G5" s="16"/>
      <c r="H5" s="16"/>
      <c r="I5" s="16"/>
      <c r="J5" s="16"/>
      <c r="K5" s="26"/>
      <c r="L5" s="17"/>
      <c r="M5" s="17"/>
    </row>
    <row r="6" spans="1:13">
      <c r="A6" s="28"/>
      <c r="B6" s="16"/>
      <c r="C6" s="16"/>
      <c r="D6" s="16"/>
      <c r="E6" s="16"/>
      <c r="F6" s="16"/>
      <c r="G6" s="16"/>
      <c r="H6" s="16"/>
      <c r="I6" s="16"/>
      <c r="J6" s="16"/>
      <c r="K6" s="26"/>
      <c r="L6" s="17"/>
      <c r="M6" s="17"/>
    </row>
    <row r="7" spans="1:13">
      <c r="A7" s="87" t="s">
        <v>18</v>
      </c>
      <c r="B7" s="16"/>
      <c r="C7" s="16"/>
      <c r="D7" s="16"/>
      <c r="E7" s="16"/>
      <c r="F7" s="16"/>
      <c r="G7" s="16"/>
      <c r="H7" s="16"/>
      <c r="I7" s="16"/>
      <c r="J7" s="16"/>
      <c r="K7" s="26"/>
      <c r="L7" s="17"/>
      <c r="M7" s="17"/>
    </row>
    <row r="8" spans="1:13">
      <c r="A8" s="87" t="s">
        <v>19</v>
      </c>
      <c r="B8" s="16"/>
      <c r="C8" s="16"/>
      <c r="D8" s="16"/>
      <c r="E8" s="16"/>
      <c r="F8" s="16"/>
      <c r="G8" s="16"/>
      <c r="H8" s="16"/>
      <c r="I8" s="16"/>
      <c r="J8" s="16"/>
      <c r="K8" s="26"/>
      <c r="L8" s="17"/>
      <c r="M8" s="17"/>
    </row>
    <row r="9" spans="1:13">
      <c r="A9" s="16"/>
      <c r="B9" s="16"/>
      <c r="C9" s="16"/>
      <c r="D9" s="16"/>
      <c r="E9" s="16"/>
      <c r="F9" s="16"/>
      <c r="G9" s="16"/>
      <c r="H9" s="16"/>
      <c r="I9" s="16"/>
      <c r="J9" s="16"/>
      <c r="K9" s="26"/>
      <c r="L9" s="17"/>
      <c r="M9" s="17"/>
    </row>
    <row r="10" spans="1:13">
      <c r="A10" s="27" t="s">
        <v>20</v>
      </c>
      <c r="B10" s="27"/>
      <c r="C10" s="27"/>
      <c r="D10" s="27"/>
      <c r="E10" s="27"/>
      <c r="F10" s="27"/>
      <c r="G10" s="27"/>
      <c r="H10" s="27"/>
      <c r="I10" s="27"/>
      <c r="J10" s="27"/>
      <c r="K10" s="26"/>
      <c r="L10" s="17"/>
      <c r="M10" s="17"/>
    </row>
    <row r="11" spans="1:13">
      <c r="A11" s="88" t="s">
        <v>54</v>
      </c>
      <c r="B11" s="29"/>
      <c r="C11" s="89"/>
      <c r="D11" s="29"/>
      <c r="E11" s="89"/>
      <c r="F11" s="29"/>
      <c r="G11" s="27"/>
      <c r="H11" s="27"/>
      <c r="I11" s="27"/>
      <c r="J11" s="27"/>
      <c r="K11" s="26"/>
      <c r="L11" s="17"/>
      <c r="M11" s="17"/>
    </row>
    <row r="12" spans="1:13" ht="15.75" thickBot="1">
      <c r="A12" s="90"/>
      <c r="B12" s="90"/>
      <c r="C12" s="90"/>
      <c r="D12" s="90"/>
      <c r="E12" s="90"/>
      <c r="F12" s="91"/>
      <c r="G12" s="90"/>
      <c r="H12" s="91"/>
      <c r="I12" s="90"/>
      <c r="J12" s="91"/>
      <c r="K12" s="91"/>
      <c r="L12" s="17"/>
      <c r="M12" s="17"/>
    </row>
    <row r="13" spans="1:13">
      <c r="A13" s="92" t="s">
        <v>21</v>
      </c>
      <c r="B13" s="93"/>
      <c r="C13" s="30"/>
      <c r="D13" s="30" t="s">
        <v>55</v>
      </c>
      <c r="E13" s="30"/>
      <c r="F13" s="31"/>
      <c r="G13" s="30"/>
      <c r="H13" s="31"/>
      <c r="I13" s="30"/>
      <c r="J13" s="31"/>
      <c r="K13" s="32"/>
      <c r="L13" s="17"/>
      <c r="M13" s="17"/>
    </row>
    <row r="14" spans="1:13">
      <c r="A14" s="88" t="s">
        <v>54</v>
      </c>
      <c r="B14" s="29"/>
      <c r="C14" s="29"/>
      <c r="D14" s="29"/>
      <c r="E14" s="29"/>
      <c r="F14" s="33"/>
      <c r="G14" s="29"/>
      <c r="H14" s="34"/>
      <c r="I14" s="34"/>
      <c r="J14" s="34"/>
      <c r="K14" s="35"/>
      <c r="L14" s="17"/>
      <c r="M14" s="17"/>
    </row>
    <row r="15" spans="1:13" ht="15.75" thickBot="1">
      <c r="A15" s="36"/>
      <c r="B15" s="29"/>
      <c r="C15" s="29"/>
      <c r="D15" s="29"/>
      <c r="E15" s="29"/>
      <c r="F15" s="33"/>
      <c r="G15" s="29"/>
      <c r="H15" s="94"/>
      <c r="I15" s="95"/>
      <c r="J15" s="33"/>
      <c r="K15" s="37"/>
      <c r="L15" s="17"/>
      <c r="M15" s="17"/>
    </row>
    <row r="16" spans="1:13">
      <c r="A16" s="38" t="s">
        <v>22</v>
      </c>
      <c r="B16" s="39">
        <v>1843</v>
      </c>
      <c r="C16" s="29" t="s">
        <v>23</v>
      </c>
      <c r="D16" s="29"/>
      <c r="E16" s="29"/>
      <c r="F16" s="33"/>
      <c r="G16" s="29"/>
      <c r="H16" s="94"/>
      <c r="I16" s="95"/>
      <c r="J16" s="33"/>
      <c r="K16" s="96"/>
      <c r="L16" s="17"/>
      <c r="M16" s="17"/>
    </row>
    <row r="17" spans="1:13">
      <c r="A17" s="40" t="s">
        <v>24</v>
      </c>
      <c r="B17" s="41">
        <v>4.6100000000000003</v>
      </c>
      <c r="C17" s="29" t="s">
        <v>23</v>
      </c>
      <c r="D17" s="29"/>
      <c r="E17" s="29"/>
      <c r="F17" s="33"/>
      <c r="G17" s="29"/>
      <c r="H17" s="33"/>
      <c r="I17" s="29"/>
      <c r="J17" s="42"/>
      <c r="K17" s="37"/>
      <c r="L17" s="17"/>
      <c r="M17" s="17"/>
    </row>
    <row r="18" spans="1:13">
      <c r="A18" s="43" t="s">
        <v>25</v>
      </c>
      <c r="B18" s="44">
        <f>B16*B17</f>
        <v>8496.2300000000014</v>
      </c>
      <c r="C18" s="29" t="s">
        <v>26</v>
      </c>
      <c r="D18" s="29"/>
      <c r="E18" s="29"/>
      <c r="F18" s="33"/>
      <c r="G18" s="29"/>
      <c r="H18" s="33"/>
      <c r="I18" s="29"/>
      <c r="J18" s="42"/>
      <c r="K18" s="37"/>
      <c r="L18" s="17"/>
      <c r="M18" s="17"/>
    </row>
    <row r="19" spans="1:13" ht="15.75" thickBot="1">
      <c r="A19" s="45" t="s">
        <v>27</v>
      </c>
      <c r="B19" s="46">
        <v>1020</v>
      </c>
      <c r="C19" s="36" t="s">
        <v>26</v>
      </c>
      <c r="D19" s="29"/>
      <c r="E19" s="29"/>
      <c r="F19" s="33"/>
      <c r="G19" s="29"/>
      <c r="H19" s="33"/>
      <c r="I19" s="29"/>
      <c r="J19" s="42"/>
      <c r="K19" s="37"/>
      <c r="L19" s="17"/>
      <c r="M19" s="17"/>
    </row>
    <row r="20" spans="1:13" ht="15.75" thickBot="1">
      <c r="A20" s="36"/>
      <c r="B20" s="47"/>
      <c r="C20" s="29"/>
      <c r="D20" s="29"/>
      <c r="E20" s="29"/>
      <c r="F20" s="33"/>
      <c r="G20" s="29"/>
      <c r="H20" s="33"/>
      <c r="I20" s="29"/>
      <c r="J20" s="42"/>
      <c r="K20" s="37"/>
      <c r="L20" s="17"/>
      <c r="M20" s="17"/>
    </row>
    <row r="21" spans="1:13" ht="15.75" thickBot="1">
      <c r="A21" s="36"/>
      <c r="B21" s="47"/>
      <c r="C21" s="29"/>
      <c r="D21" s="29"/>
      <c r="E21" s="29"/>
      <c r="F21" s="48" t="s">
        <v>28</v>
      </c>
      <c r="G21" s="49"/>
      <c r="H21" s="50" t="s">
        <v>29</v>
      </c>
      <c r="I21" s="51"/>
      <c r="J21" s="52"/>
      <c r="K21" s="53"/>
      <c r="L21" s="17"/>
      <c r="M21" s="17"/>
    </row>
    <row r="22" spans="1:13" ht="15.75" thickBot="1">
      <c r="A22" s="54" t="s">
        <v>30</v>
      </c>
      <c r="B22" s="55"/>
      <c r="C22" s="56"/>
      <c r="D22" s="57" t="s">
        <v>31</v>
      </c>
      <c r="E22" s="58" t="s">
        <v>32</v>
      </c>
      <c r="F22" s="59" t="s">
        <v>33</v>
      </c>
      <c r="G22" s="58" t="s">
        <v>34</v>
      </c>
      <c r="H22" s="60" t="s">
        <v>33</v>
      </c>
      <c r="I22" s="95"/>
      <c r="J22" s="97"/>
      <c r="K22" s="37"/>
      <c r="L22" s="17"/>
      <c r="M22" s="17"/>
    </row>
    <row r="23" spans="1:13">
      <c r="A23" s="178" t="s">
        <v>66</v>
      </c>
      <c r="B23" s="98"/>
      <c r="C23" s="99"/>
      <c r="D23" s="182" t="s">
        <v>23</v>
      </c>
      <c r="E23" s="183" t="s">
        <v>35</v>
      </c>
      <c r="F23" s="184"/>
      <c r="G23" s="185">
        <f>B17*2*2*2</f>
        <v>36.880000000000003</v>
      </c>
      <c r="H23" s="186">
        <f>F23*G23</f>
        <v>0</v>
      </c>
      <c r="I23" s="95"/>
      <c r="J23" s="94"/>
      <c r="K23" s="37"/>
      <c r="L23" s="17"/>
      <c r="M23" s="17"/>
    </row>
    <row r="24" spans="1:13" ht="17.25">
      <c r="A24" s="161" t="s">
        <v>67</v>
      </c>
      <c r="B24" s="162"/>
      <c r="C24" s="162"/>
      <c r="D24" s="187" t="s">
        <v>60</v>
      </c>
      <c r="E24" s="188"/>
      <c r="F24" s="189"/>
      <c r="G24" s="190">
        <v>1020</v>
      </c>
      <c r="H24" s="191">
        <f t="shared" ref="H24:H32" si="0">F24*G24</f>
        <v>0</v>
      </c>
      <c r="I24" s="95"/>
      <c r="J24" s="94"/>
      <c r="K24" s="37"/>
      <c r="L24" s="17"/>
      <c r="M24" s="17"/>
    </row>
    <row r="25" spans="1:13" ht="48" customHeight="1">
      <c r="A25" s="163" t="s">
        <v>56</v>
      </c>
      <c r="B25" s="164"/>
      <c r="C25" s="165"/>
      <c r="D25" s="192" t="s">
        <v>26</v>
      </c>
      <c r="E25" s="193" t="s">
        <v>38</v>
      </c>
      <c r="F25" s="194"/>
      <c r="G25" s="195">
        <f>G30</f>
        <v>9405.590000000002</v>
      </c>
      <c r="H25" s="191">
        <f t="shared" si="0"/>
        <v>0</v>
      </c>
      <c r="I25" s="95"/>
      <c r="J25" s="94"/>
      <c r="K25" s="37"/>
      <c r="L25" s="17"/>
      <c r="M25" s="17"/>
    </row>
    <row r="26" spans="1:13" ht="17.25">
      <c r="A26" s="65" t="s">
        <v>36</v>
      </c>
      <c r="B26" s="66"/>
      <c r="C26" s="61"/>
      <c r="D26" s="192" t="s">
        <v>60</v>
      </c>
      <c r="E26" s="196" t="s">
        <v>61</v>
      </c>
      <c r="F26" s="197"/>
      <c r="G26" s="198">
        <f>B19+B18</f>
        <v>9516.2300000000014</v>
      </c>
      <c r="H26" s="191">
        <f t="shared" si="0"/>
        <v>0</v>
      </c>
      <c r="I26" s="95"/>
      <c r="J26" s="94"/>
      <c r="K26" s="96"/>
      <c r="L26" s="17"/>
      <c r="M26" s="17"/>
    </row>
    <row r="27" spans="1:13" ht="17.25">
      <c r="A27" s="67" t="s">
        <v>37</v>
      </c>
      <c r="B27" s="68"/>
      <c r="C27" s="69"/>
      <c r="D27" s="199" t="s">
        <v>60</v>
      </c>
      <c r="E27" s="200" t="s">
        <v>62</v>
      </c>
      <c r="F27" s="109"/>
      <c r="G27" s="198">
        <f>B18+B19</f>
        <v>9516.2300000000014</v>
      </c>
      <c r="H27" s="191">
        <f t="shared" si="0"/>
        <v>0</v>
      </c>
      <c r="I27" s="95"/>
      <c r="J27" s="94"/>
      <c r="K27" s="96"/>
      <c r="L27" s="17"/>
      <c r="M27" s="17"/>
    </row>
    <row r="28" spans="1:13" ht="31.5" customHeight="1">
      <c r="A28" s="179" t="s">
        <v>68</v>
      </c>
      <c r="B28" s="166"/>
      <c r="C28" s="167"/>
      <c r="D28" s="71" t="s">
        <v>60</v>
      </c>
      <c r="E28" s="108" t="s">
        <v>35</v>
      </c>
      <c r="F28" s="109"/>
      <c r="G28" s="110">
        <f>B17*(640+20+24+420)</f>
        <v>5089.4400000000005</v>
      </c>
      <c r="H28" s="191">
        <f t="shared" si="0"/>
        <v>0</v>
      </c>
      <c r="I28" s="95"/>
      <c r="J28" s="72"/>
      <c r="K28" s="96"/>
      <c r="L28" s="17"/>
      <c r="M28" s="17"/>
    </row>
    <row r="29" spans="1:13" ht="17.25">
      <c r="A29" s="73" t="s">
        <v>63</v>
      </c>
      <c r="B29" s="74"/>
      <c r="C29" s="74"/>
      <c r="D29" s="201" t="s">
        <v>64</v>
      </c>
      <c r="E29" s="202" t="s">
        <v>35</v>
      </c>
      <c r="F29" s="203"/>
      <c r="G29" s="204">
        <f>B18+B19</f>
        <v>9516.2300000000014</v>
      </c>
      <c r="H29" s="191">
        <f t="shared" si="0"/>
        <v>0</v>
      </c>
      <c r="I29" s="95"/>
      <c r="J29" s="94"/>
      <c r="K29" s="96"/>
      <c r="L29" s="17"/>
      <c r="M29" s="17"/>
    </row>
    <row r="30" spans="1:13" ht="17.25">
      <c r="A30" s="168" t="s">
        <v>39</v>
      </c>
      <c r="B30" s="169"/>
      <c r="C30" s="170"/>
      <c r="D30" s="201" t="s">
        <v>64</v>
      </c>
      <c r="E30" s="202" t="s">
        <v>35</v>
      </c>
      <c r="F30" s="205"/>
      <c r="G30" s="204">
        <f>G29-B17*(24)</f>
        <v>9405.590000000002</v>
      </c>
      <c r="H30" s="191">
        <f t="shared" si="0"/>
        <v>0</v>
      </c>
      <c r="I30" s="95"/>
      <c r="J30" s="94"/>
      <c r="K30" s="96"/>
      <c r="L30" s="17"/>
      <c r="M30" s="17"/>
    </row>
    <row r="31" spans="1:13" ht="46.5" customHeight="1">
      <c r="A31" s="180" t="s">
        <v>69</v>
      </c>
      <c r="B31" s="171"/>
      <c r="C31" s="171"/>
      <c r="D31" s="192" t="s">
        <v>50</v>
      </c>
      <c r="E31" s="206" t="s">
        <v>57</v>
      </c>
      <c r="F31" s="205"/>
      <c r="G31" s="207">
        <v>1</v>
      </c>
      <c r="H31" s="191">
        <f t="shared" si="0"/>
        <v>0</v>
      </c>
      <c r="I31" s="95"/>
      <c r="J31" s="94"/>
      <c r="K31" s="96"/>
      <c r="L31" s="17"/>
      <c r="M31" s="17"/>
    </row>
    <row r="32" spans="1:13" ht="15.75" thickBot="1">
      <c r="A32" s="181" t="s">
        <v>70</v>
      </c>
      <c r="B32" s="172"/>
      <c r="C32" s="173"/>
      <c r="D32" s="208" t="s">
        <v>23</v>
      </c>
      <c r="E32" s="209"/>
      <c r="F32" s="210"/>
      <c r="G32" s="211">
        <f>B16+6*B17+84</f>
        <v>1954.66</v>
      </c>
      <c r="H32" s="212">
        <f t="shared" si="0"/>
        <v>0</v>
      </c>
      <c r="I32" s="95"/>
      <c r="J32" s="94"/>
      <c r="K32" s="96"/>
      <c r="L32" s="17"/>
      <c r="M32" s="17"/>
    </row>
    <row r="33" spans="1:13" ht="15.75" thickBot="1">
      <c r="A33" s="115"/>
      <c r="B33" s="116"/>
      <c r="C33" s="116"/>
      <c r="D33" s="116"/>
      <c r="E33" s="117"/>
      <c r="F33" s="117"/>
      <c r="G33" s="118" t="s">
        <v>9</v>
      </c>
      <c r="H33" s="119">
        <f>SUM(H23:H32)</f>
        <v>0</v>
      </c>
      <c r="I33" s="117"/>
      <c r="J33" s="120"/>
      <c r="K33" s="121"/>
      <c r="L33" s="17"/>
      <c r="M33" s="17"/>
    </row>
    <row r="34" spans="1:13" ht="18" thickBot="1">
      <c r="A34" s="115"/>
      <c r="B34" s="116"/>
      <c r="C34" s="116"/>
      <c r="D34" s="116"/>
      <c r="E34" s="122"/>
      <c r="F34" s="117"/>
      <c r="G34" s="117"/>
      <c r="H34" s="117"/>
      <c r="I34" s="117"/>
      <c r="J34" s="120" t="s">
        <v>40</v>
      </c>
      <c r="K34" s="123" t="s">
        <v>41</v>
      </c>
      <c r="L34" s="17"/>
      <c r="M34" s="17"/>
    </row>
    <row r="35" spans="1:13" ht="15.75" thickBot="1">
      <c r="A35" s="115"/>
      <c r="B35" s="116"/>
      <c r="C35" s="116"/>
      <c r="D35" s="116"/>
      <c r="E35" s="117"/>
      <c r="F35" s="117"/>
      <c r="G35" s="117"/>
      <c r="H35" s="117" t="s">
        <v>42</v>
      </c>
      <c r="I35" s="124" t="s">
        <v>33</v>
      </c>
      <c r="J35" s="125">
        <f>H33*0.2</f>
        <v>0</v>
      </c>
      <c r="K35" s="126">
        <f>H33*1.2</f>
        <v>0</v>
      </c>
      <c r="L35" s="17"/>
      <c r="M35" s="17"/>
    </row>
    <row r="36" spans="1:13" ht="15.75" thickBot="1">
      <c r="A36" s="75"/>
      <c r="B36" s="76"/>
      <c r="C36" s="76"/>
      <c r="D36" s="76"/>
      <c r="E36" s="76"/>
      <c r="F36" s="77"/>
      <c r="G36" s="127"/>
      <c r="H36" s="127"/>
      <c r="I36" s="128"/>
      <c r="J36" s="129"/>
      <c r="K36" s="130"/>
      <c r="L36" s="17"/>
      <c r="M36" s="17"/>
    </row>
    <row r="37" spans="1:13" ht="15.75" thickBot="1">
      <c r="A37" s="131"/>
      <c r="B37" s="78"/>
      <c r="C37" s="78"/>
      <c r="D37" s="78"/>
      <c r="E37" s="78"/>
      <c r="F37" s="79"/>
      <c r="G37" s="81"/>
      <c r="H37" s="82"/>
      <c r="I37" s="83"/>
      <c r="J37" s="84"/>
      <c r="K37" s="80"/>
      <c r="L37" s="17"/>
      <c r="M37" s="17"/>
    </row>
    <row r="38" spans="1:13">
      <c r="A38" s="132" t="s">
        <v>43</v>
      </c>
      <c r="B38" s="133"/>
      <c r="C38" s="133"/>
      <c r="D38" s="133"/>
      <c r="E38" s="133"/>
      <c r="F38" s="133"/>
      <c r="G38" s="134"/>
      <c r="H38" s="134"/>
      <c r="I38" s="133"/>
      <c r="J38" s="134"/>
      <c r="K38" s="134"/>
      <c r="L38" s="87"/>
      <c r="M38" s="87"/>
    </row>
    <row r="39" spans="1:13">
      <c r="A39" s="85" t="s">
        <v>44</v>
      </c>
      <c r="B39" s="135"/>
      <c r="C39" s="135"/>
      <c r="D39" s="135"/>
      <c r="E39" s="135"/>
      <c r="F39" s="135"/>
      <c r="G39" s="85"/>
      <c r="H39" s="85"/>
      <c r="I39" s="136"/>
      <c r="J39" s="137"/>
      <c r="K39" s="138"/>
      <c r="L39" s="87"/>
      <c r="M39" s="87"/>
    </row>
    <row r="40" spans="1:13">
      <c r="A40" s="159" t="s">
        <v>45</v>
      </c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</row>
    <row r="41" spans="1:13">
      <c r="A41" s="139"/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</row>
    <row r="42" spans="1:13">
      <c r="A42" s="17"/>
      <c r="B42" s="17"/>
      <c r="C42" s="17"/>
      <c r="D42" s="17"/>
      <c r="E42" s="17"/>
      <c r="F42" s="26"/>
      <c r="G42" s="17"/>
      <c r="H42" s="26"/>
      <c r="I42" s="17"/>
      <c r="J42" s="26"/>
      <c r="K42" s="26"/>
      <c r="L42" s="17"/>
      <c r="M42" s="17"/>
    </row>
    <row r="43" spans="1:13">
      <c r="A43" s="140"/>
      <c r="B43" s="140"/>
      <c r="C43" s="141"/>
      <c r="D43" s="142"/>
      <c r="E43" s="142"/>
      <c r="F43" s="142"/>
      <c r="G43" s="143" t="s">
        <v>46</v>
      </c>
      <c r="H43" s="143"/>
      <c r="I43" s="143"/>
      <c r="J43" s="26"/>
      <c r="K43" s="26"/>
      <c r="L43" s="17"/>
      <c r="M43" s="17"/>
    </row>
    <row r="44" spans="1:13">
      <c r="A44" s="160" t="s">
        <v>47</v>
      </c>
      <c r="B44" s="160"/>
      <c r="C44" s="160"/>
      <c r="D44" s="144"/>
      <c r="E44" s="144"/>
      <c r="F44" s="141"/>
      <c r="G44" s="143" t="s">
        <v>48</v>
      </c>
      <c r="H44" s="143"/>
      <c r="I44" s="143"/>
      <c r="J44" s="26"/>
      <c r="K44" s="26"/>
      <c r="L44" s="17"/>
      <c r="M44" s="17"/>
    </row>
  </sheetData>
  <mergeCells count="9">
    <mergeCell ref="A4:K4"/>
    <mergeCell ref="A40:M40"/>
    <mergeCell ref="A44:C44"/>
    <mergeCell ref="A24:C24"/>
    <mergeCell ref="A25:C25"/>
    <mergeCell ref="A28:C28"/>
    <mergeCell ref="A30:C30"/>
    <mergeCell ref="A31:C31"/>
    <mergeCell ref="A32:C32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M42"/>
  <sheetViews>
    <sheetView workbookViewId="0">
      <selection activeCell="F26" sqref="F26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16" t="s">
        <v>58</v>
      </c>
      <c r="B1" s="16"/>
      <c r="C1" s="16"/>
      <c r="D1" s="16"/>
      <c r="E1" s="16"/>
      <c r="F1" s="16"/>
      <c r="G1" s="16"/>
      <c r="H1" s="16"/>
      <c r="I1" s="16"/>
      <c r="J1" s="16"/>
      <c r="K1" s="26"/>
      <c r="L1" s="17"/>
      <c r="M1" s="17"/>
    </row>
    <row r="2" spans="1:13">
      <c r="A2" s="27"/>
      <c r="B2" s="16"/>
      <c r="C2" s="16"/>
      <c r="D2" s="16"/>
      <c r="E2" s="16"/>
      <c r="F2" s="16"/>
      <c r="G2" s="16"/>
      <c r="H2" s="16"/>
      <c r="I2" s="16"/>
      <c r="J2" s="16"/>
      <c r="K2" s="26"/>
      <c r="L2" s="17"/>
      <c r="M2" s="17"/>
    </row>
    <row r="3" spans="1:13">
      <c r="A3" s="27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26"/>
      <c r="L3" s="17"/>
      <c r="M3" s="17"/>
    </row>
    <row r="4" spans="1:13">
      <c r="A4" s="157" t="s">
        <v>59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7"/>
      <c r="M4" s="17"/>
    </row>
    <row r="5" spans="1:13">
      <c r="A5" s="86" t="s">
        <v>17</v>
      </c>
      <c r="B5" s="16"/>
      <c r="C5" s="16"/>
      <c r="D5" s="16"/>
      <c r="E5" s="16"/>
      <c r="F5" s="16"/>
      <c r="G5" s="16"/>
      <c r="H5" s="16"/>
      <c r="I5" s="16"/>
      <c r="J5" s="16"/>
      <c r="K5" s="26"/>
      <c r="L5" s="17"/>
      <c r="M5" s="17"/>
    </row>
    <row r="6" spans="1:13">
      <c r="A6" s="28"/>
      <c r="B6" s="16"/>
      <c r="C6" s="16"/>
      <c r="D6" s="16"/>
      <c r="E6" s="16"/>
      <c r="F6" s="16"/>
      <c r="G6" s="16"/>
      <c r="H6" s="16"/>
      <c r="I6" s="16"/>
      <c r="J6" s="16"/>
      <c r="K6" s="26"/>
      <c r="L6" s="17"/>
      <c r="M6" s="17"/>
    </row>
    <row r="7" spans="1:13">
      <c r="A7" s="87" t="s">
        <v>18</v>
      </c>
      <c r="B7" s="16"/>
      <c r="C7" s="16"/>
      <c r="D7" s="16"/>
      <c r="E7" s="16"/>
      <c r="F7" s="16"/>
      <c r="G7" s="16"/>
      <c r="H7" s="16"/>
      <c r="I7" s="16"/>
      <c r="J7" s="16"/>
      <c r="K7" s="26"/>
      <c r="L7" s="17"/>
      <c r="M7" s="17"/>
    </row>
    <row r="8" spans="1:13">
      <c r="A8" s="87" t="s">
        <v>19</v>
      </c>
      <c r="B8" s="16"/>
      <c r="C8" s="16"/>
      <c r="D8" s="16"/>
      <c r="E8" s="16"/>
      <c r="F8" s="16"/>
      <c r="G8" s="16"/>
      <c r="H8" s="16"/>
      <c r="I8" s="16"/>
      <c r="J8" s="16"/>
      <c r="K8" s="26"/>
      <c r="L8" s="17"/>
      <c r="M8" s="17"/>
    </row>
    <row r="9" spans="1:13">
      <c r="A9" s="16"/>
      <c r="B9" s="16"/>
      <c r="C9" s="16"/>
      <c r="D9" s="16"/>
      <c r="E9" s="16"/>
      <c r="F9" s="16"/>
      <c r="G9" s="16"/>
      <c r="H9" s="16"/>
      <c r="I9" s="16"/>
      <c r="J9" s="16"/>
      <c r="K9" s="26"/>
      <c r="L9" s="17"/>
      <c r="M9" s="17"/>
    </row>
    <row r="10" spans="1:13">
      <c r="A10" s="27" t="s">
        <v>20</v>
      </c>
      <c r="B10" s="27"/>
      <c r="C10" s="27"/>
      <c r="D10" s="27"/>
      <c r="E10" s="27"/>
      <c r="F10" s="27"/>
      <c r="G10" s="27"/>
      <c r="H10" s="27"/>
      <c r="I10" s="27"/>
      <c r="J10" s="27"/>
      <c r="K10" s="26"/>
      <c r="L10" s="17"/>
      <c r="M10" s="17"/>
    </row>
    <row r="11" spans="1:13">
      <c r="A11" s="88" t="s">
        <v>51</v>
      </c>
      <c r="B11" s="29"/>
      <c r="C11" s="89"/>
      <c r="D11" s="29"/>
      <c r="E11" s="89"/>
      <c r="F11" s="29"/>
      <c r="G11" s="27"/>
      <c r="H11" s="27"/>
      <c r="I11" s="27"/>
      <c r="J11" s="27"/>
      <c r="K11" s="26"/>
      <c r="L11" s="17"/>
      <c r="M11" s="17"/>
    </row>
    <row r="12" spans="1:13" ht="15.75" thickBot="1">
      <c r="A12" s="90"/>
      <c r="B12" s="90"/>
      <c r="C12" s="90"/>
      <c r="D12" s="90"/>
      <c r="E12" s="90"/>
      <c r="F12" s="91"/>
      <c r="G12" s="90"/>
      <c r="H12" s="91"/>
      <c r="I12" s="90"/>
      <c r="J12" s="91"/>
      <c r="K12" s="91"/>
      <c r="L12" s="17"/>
      <c r="M12" s="17"/>
    </row>
    <row r="13" spans="1:13">
      <c r="A13" s="92" t="s">
        <v>21</v>
      </c>
      <c r="B13" s="93"/>
      <c r="C13" s="30"/>
      <c r="D13" s="30" t="s">
        <v>52</v>
      </c>
      <c r="E13" s="30"/>
      <c r="F13" s="31"/>
      <c r="G13" s="30"/>
      <c r="H13" s="31"/>
      <c r="I13" s="30"/>
      <c r="J13" s="31"/>
      <c r="K13" s="32"/>
      <c r="L13" s="17"/>
      <c r="M13" s="17"/>
    </row>
    <row r="14" spans="1:13">
      <c r="A14" s="88" t="s">
        <v>51</v>
      </c>
      <c r="B14" s="29"/>
      <c r="C14" s="29"/>
      <c r="D14" s="29" t="s">
        <v>53</v>
      </c>
      <c r="E14" s="29"/>
      <c r="F14" s="33"/>
      <c r="G14" s="29"/>
      <c r="H14" s="34"/>
      <c r="I14" s="34"/>
      <c r="J14" s="34"/>
      <c r="K14" s="35"/>
      <c r="L14" s="17"/>
      <c r="M14" s="17"/>
    </row>
    <row r="15" spans="1:13" ht="15.75" thickBot="1">
      <c r="A15" s="36"/>
      <c r="B15" s="29"/>
      <c r="C15" s="29"/>
      <c r="D15" s="29"/>
      <c r="E15" s="29"/>
      <c r="F15" s="33"/>
      <c r="G15" s="29"/>
      <c r="H15" s="94"/>
      <c r="I15" s="95"/>
      <c r="J15" s="33"/>
      <c r="K15" s="37"/>
      <c r="L15" s="17"/>
      <c r="M15" s="17"/>
    </row>
    <row r="16" spans="1:13">
      <c r="A16" s="38" t="s">
        <v>22</v>
      </c>
      <c r="B16" s="39">
        <v>4850</v>
      </c>
      <c r="C16" s="29" t="s">
        <v>23</v>
      </c>
      <c r="D16" s="29"/>
      <c r="E16" s="29"/>
      <c r="F16" s="33"/>
      <c r="G16" s="29"/>
      <c r="H16" s="94"/>
      <c r="I16" s="95"/>
      <c r="J16" s="33"/>
      <c r="K16" s="96"/>
      <c r="L16" s="17"/>
      <c r="M16" s="17"/>
    </row>
    <row r="17" spans="1:13">
      <c r="A17" s="40" t="s">
        <v>24</v>
      </c>
      <c r="B17" s="41">
        <v>5.27</v>
      </c>
      <c r="C17" s="29" t="s">
        <v>23</v>
      </c>
      <c r="D17" s="29"/>
      <c r="E17" s="29"/>
      <c r="F17" s="33"/>
      <c r="G17" s="29"/>
      <c r="H17" s="33"/>
      <c r="I17" s="29"/>
      <c r="J17" s="42"/>
      <c r="K17" s="37"/>
      <c r="L17" s="17"/>
      <c r="M17" s="17"/>
    </row>
    <row r="18" spans="1:13">
      <c r="A18" s="43" t="s">
        <v>25</v>
      </c>
      <c r="B18" s="44">
        <f>B16*B17</f>
        <v>25559.499999999996</v>
      </c>
      <c r="C18" s="29" t="s">
        <v>26</v>
      </c>
      <c r="D18" s="29"/>
      <c r="E18" s="29"/>
      <c r="F18" s="33"/>
      <c r="G18" s="29"/>
      <c r="H18" s="33"/>
      <c r="I18" s="29"/>
      <c r="J18" s="42"/>
      <c r="K18" s="37"/>
      <c r="L18" s="17"/>
      <c r="M18" s="17"/>
    </row>
    <row r="19" spans="1:13" ht="15.75" thickBot="1">
      <c r="A19" s="45" t="s">
        <v>27</v>
      </c>
      <c r="B19" s="46">
        <v>340</v>
      </c>
      <c r="C19" s="36" t="s">
        <v>26</v>
      </c>
      <c r="D19" s="29"/>
      <c r="E19" s="29"/>
      <c r="F19" s="33"/>
      <c r="G19" s="29"/>
      <c r="H19" s="33"/>
      <c r="I19" s="29"/>
      <c r="J19" s="42"/>
      <c r="K19" s="37"/>
      <c r="L19" s="17"/>
      <c r="M19" s="17"/>
    </row>
    <row r="20" spans="1:13" ht="15.75" thickBot="1">
      <c r="A20" s="36"/>
      <c r="B20" s="47"/>
      <c r="C20" s="29"/>
      <c r="D20" s="29"/>
      <c r="E20" s="29"/>
      <c r="F20" s="33"/>
      <c r="G20" s="29"/>
      <c r="H20" s="33"/>
      <c r="I20" s="29"/>
      <c r="J20" s="42"/>
      <c r="K20" s="37"/>
      <c r="L20" s="17"/>
      <c r="M20" s="17"/>
    </row>
    <row r="21" spans="1:13" ht="15.75" thickBot="1">
      <c r="A21" s="36"/>
      <c r="B21" s="47"/>
      <c r="C21" s="29"/>
      <c r="D21" s="29"/>
      <c r="E21" s="29"/>
      <c r="F21" s="48" t="s">
        <v>28</v>
      </c>
      <c r="G21" s="49"/>
      <c r="H21" s="50" t="s">
        <v>29</v>
      </c>
      <c r="I21" s="51"/>
      <c r="J21" s="52"/>
      <c r="K21" s="53"/>
      <c r="L21" s="17"/>
      <c r="M21" s="17"/>
    </row>
    <row r="22" spans="1:13" ht="15.75" thickBot="1">
      <c r="A22" s="54" t="s">
        <v>30</v>
      </c>
      <c r="B22" s="55"/>
      <c r="C22" s="56"/>
      <c r="D22" s="57" t="s">
        <v>31</v>
      </c>
      <c r="E22" s="58" t="s">
        <v>32</v>
      </c>
      <c r="F22" s="59" t="s">
        <v>33</v>
      </c>
      <c r="G22" s="58" t="s">
        <v>34</v>
      </c>
      <c r="H22" s="60" t="s">
        <v>33</v>
      </c>
      <c r="I22" s="95"/>
      <c r="J22" s="97"/>
      <c r="K22" s="37"/>
      <c r="L22" s="17"/>
      <c r="M22" s="17"/>
    </row>
    <row r="23" spans="1:13">
      <c r="A23" s="213" t="s">
        <v>66</v>
      </c>
      <c r="B23" s="146"/>
      <c r="C23" s="147"/>
      <c r="D23" s="145" t="s">
        <v>23</v>
      </c>
      <c r="E23" s="100" t="s">
        <v>35</v>
      </c>
      <c r="F23" s="101"/>
      <c r="G23" s="102">
        <f>B17*2*2</f>
        <v>21.08</v>
      </c>
      <c r="H23" s="148">
        <f>F23*G23</f>
        <v>0</v>
      </c>
      <c r="I23" s="95"/>
      <c r="J23" s="94"/>
      <c r="K23" s="37"/>
      <c r="L23" s="17"/>
      <c r="M23" s="17"/>
    </row>
    <row r="24" spans="1:13" ht="17.25">
      <c r="A24" s="161" t="s">
        <v>67</v>
      </c>
      <c r="B24" s="162"/>
      <c r="C24" s="162"/>
      <c r="D24" s="61" t="s">
        <v>60</v>
      </c>
      <c r="E24" s="62"/>
      <c r="F24" s="103"/>
      <c r="G24" s="63">
        <f>B18+B19</f>
        <v>25899.499999999996</v>
      </c>
      <c r="H24" s="148">
        <f t="shared" ref="H24:H29" si="0">F24*G24</f>
        <v>0</v>
      </c>
      <c r="I24" s="95"/>
      <c r="J24" s="94"/>
      <c r="K24" s="37"/>
      <c r="L24" s="17"/>
      <c r="M24" s="17"/>
    </row>
    <row r="25" spans="1:13" ht="17.25">
      <c r="A25" s="67" t="s">
        <v>36</v>
      </c>
      <c r="B25" s="68"/>
      <c r="C25" s="69"/>
      <c r="D25" s="70" t="s">
        <v>60</v>
      </c>
      <c r="E25" s="106" t="s">
        <v>65</v>
      </c>
      <c r="F25" s="107"/>
      <c r="G25" s="148">
        <f>B18+B19</f>
        <v>25899.499999999996</v>
      </c>
      <c r="H25" s="148">
        <f t="shared" si="0"/>
        <v>0</v>
      </c>
      <c r="I25" s="95"/>
      <c r="J25" s="94"/>
      <c r="K25" s="96"/>
      <c r="L25" s="17"/>
      <c r="M25" s="17"/>
    </row>
    <row r="26" spans="1:13" ht="31.5" customHeight="1">
      <c r="A26" s="179" t="s">
        <v>71</v>
      </c>
      <c r="B26" s="166"/>
      <c r="C26" s="167"/>
      <c r="D26" s="71" t="s">
        <v>60</v>
      </c>
      <c r="E26" s="108" t="s">
        <v>35</v>
      </c>
      <c r="F26" s="109"/>
      <c r="G26" s="149">
        <f>B17*2000</f>
        <v>10540</v>
      </c>
      <c r="H26" s="148">
        <f t="shared" si="0"/>
        <v>0</v>
      </c>
      <c r="I26" s="95"/>
      <c r="J26" s="72"/>
      <c r="K26" s="96"/>
      <c r="L26" s="17"/>
      <c r="M26" s="17"/>
    </row>
    <row r="27" spans="1:13" ht="17.25">
      <c r="A27" s="73" t="s">
        <v>63</v>
      </c>
      <c r="B27" s="74"/>
      <c r="C27" s="74"/>
      <c r="D27" s="111" t="s">
        <v>64</v>
      </c>
      <c r="E27" s="112" t="s">
        <v>35</v>
      </c>
      <c r="F27" s="113"/>
      <c r="G27" s="150">
        <f>B18+B19</f>
        <v>25899.499999999996</v>
      </c>
      <c r="H27" s="148">
        <f t="shared" si="0"/>
        <v>0</v>
      </c>
      <c r="I27" s="95"/>
      <c r="J27" s="94"/>
      <c r="K27" s="96"/>
      <c r="L27" s="17"/>
      <c r="M27" s="17"/>
    </row>
    <row r="28" spans="1:13" ht="17.25">
      <c r="A28" s="168" t="s">
        <v>49</v>
      </c>
      <c r="B28" s="169"/>
      <c r="C28" s="170"/>
      <c r="D28" s="111" t="s">
        <v>64</v>
      </c>
      <c r="E28" s="112" t="s">
        <v>35</v>
      </c>
      <c r="F28" s="114"/>
      <c r="G28" s="150">
        <f>G26</f>
        <v>10540</v>
      </c>
      <c r="H28" s="148">
        <f t="shared" si="0"/>
        <v>0</v>
      </c>
      <c r="I28" s="95"/>
      <c r="J28" s="94"/>
      <c r="K28" s="96"/>
      <c r="L28" s="17"/>
      <c r="M28" s="17"/>
    </row>
    <row r="29" spans="1:13" ht="15.75" thickBot="1">
      <c r="A29" s="214" t="s">
        <v>70</v>
      </c>
      <c r="B29" s="174"/>
      <c r="C29" s="175"/>
      <c r="D29" s="64" t="s">
        <v>23</v>
      </c>
      <c r="E29" s="105"/>
      <c r="F29" s="104"/>
      <c r="G29" s="151">
        <f>B16+6*B17</f>
        <v>4881.62</v>
      </c>
      <c r="H29" s="155">
        <f t="shared" si="0"/>
        <v>0</v>
      </c>
      <c r="I29" s="95"/>
      <c r="J29" s="94"/>
      <c r="K29" s="96"/>
      <c r="L29" s="17"/>
      <c r="M29" s="17"/>
    </row>
    <row r="30" spans="1:13" ht="15.75" thickBot="1">
      <c r="A30" s="152"/>
      <c r="B30" s="153"/>
      <c r="C30" s="153"/>
      <c r="D30" s="153"/>
      <c r="E30" s="154"/>
      <c r="F30" s="154"/>
      <c r="G30" s="154" t="s">
        <v>9</v>
      </c>
      <c r="H30" s="156">
        <f>SUM(H23:H29)</f>
        <v>0</v>
      </c>
      <c r="I30" s="117"/>
      <c r="J30" s="120"/>
      <c r="K30" s="121"/>
      <c r="L30" s="17"/>
      <c r="M30" s="17"/>
    </row>
    <row r="31" spans="1:13" ht="18" thickBot="1">
      <c r="A31" s="115"/>
      <c r="B31" s="116"/>
      <c r="C31" s="116"/>
      <c r="D31" s="116"/>
      <c r="E31" s="122"/>
      <c r="F31" s="117"/>
      <c r="G31" s="117"/>
      <c r="H31" s="117"/>
      <c r="I31" s="117"/>
      <c r="J31" s="120" t="s">
        <v>40</v>
      </c>
      <c r="K31" s="123" t="s">
        <v>41</v>
      </c>
      <c r="L31" s="17"/>
      <c r="M31" s="17"/>
    </row>
    <row r="32" spans="1:13" ht="15.75" thickBot="1">
      <c r="A32" s="115"/>
      <c r="B32" s="116"/>
      <c r="C32" s="116"/>
      <c r="D32" s="116"/>
      <c r="E32" s="117"/>
      <c r="F32" s="117"/>
      <c r="G32" s="117"/>
      <c r="H32" s="117" t="s">
        <v>42</v>
      </c>
      <c r="I32" s="124" t="s">
        <v>33</v>
      </c>
      <c r="J32" s="125">
        <f>H30*0.2</f>
        <v>0</v>
      </c>
      <c r="K32" s="126">
        <f>H30*1.2</f>
        <v>0</v>
      </c>
      <c r="L32" s="17"/>
      <c r="M32" s="17"/>
    </row>
    <row r="33" spans="1:13" ht="15.75" thickBot="1">
      <c r="A33" s="75"/>
      <c r="B33" s="76"/>
      <c r="C33" s="76"/>
      <c r="D33" s="76"/>
      <c r="E33" s="76"/>
      <c r="F33" s="77"/>
      <c r="G33" s="127"/>
      <c r="H33" s="127"/>
      <c r="I33" s="128"/>
      <c r="J33" s="129"/>
      <c r="K33" s="130"/>
      <c r="L33" s="17"/>
      <c r="M33" s="17"/>
    </row>
    <row r="34" spans="1:13" ht="15.75" thickBot="1">
      <c r="A34" s="131"/>
      <c r="B34" s="78"/>
      <c r="C34" s="78"/>
      <c r="D34" s="78"/>
      <c r="E34" s="78"/>
      <c r="F34" s="79"/>
      <c r="G34" s="81"/>
      <c r="H34" s="82"/>
      <c r="I34" s="83"/>
      <c r="J34" s="84"/>
      <c r="K34" s="80"/>
      <c r="L34" s="17"/>
      <c r="M34" s="17"/>
    </row>
    <row r="35" spans="1:13">
      <c r="A35" s="132" t="s">
        <v>43</v>
      </c>
      <c r="B35" s="133"/>
      <c r="C35" s="133"/>
      <c r="D35" s="133"/>
      <c r="E35" s="133"/>
      <c r="F35" s="133"/>
      <c r="G35" s="134"/>
      <c r="H35" s="134"/>
      <c r="I35" s="133"/>
      <c r="J35" s="134"/>
      <c r="K35" s="134"/>
      <c r="L35" s="87"/>
      <c r="M35" s="87"/>
    </row>
    <row r="36" spans="1:13">
      <c r="A36" s="85" t="s">
        <v>44</v>
      </c>
      <c r="B36" s="135"/>
      <c r="C36" s="135"/>
      <c r="D36" s="135"/>
      <c r="E36" s="135"/>
      <c r="F36" s="135"/>
      <c r="G36" s="85"/>
      <c r="H36" s="85"/>
      <c r="I36" s="136"/>
      <c r="J36" s="137"/>
      <c r="K36" s="138"/>
      <c r="L36" s="87"/>
      <c r="M36" s="87"/>
    </row>
    <row r="37" spans="1:13">
      <c r="A37" s="159" t="s">
        <v>45</v>
      </c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</row>
    <row r="38" spans="1:13">
      <c r="A38" s="139"/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</row>
    <row r="39" spans="1:13">
      <c r="A39" s="17"/>
      <c r="B39" s="17"/>
      <c r="C39" s="17"/>
      <c r="D39" s="17"/>
      <c r="E39" s="17"/>
      <c r="F39" s="26"/>
      <c r="G39" s="17"/>
      <c r="H39" s="26"/>
      <c r="I39" s="17"/>
      <c r="J39" s="26"/>
      <c r="K39" s="26"/>
      <c r="L39" s="17"/>
      <c r="M39" s="17"/>
    </row>
    <row r="40" spans="1:13">
      <c r="A40" s="140"/>
      <c r="B40" s="140"/>
      <c r="C40" s="141"/>
      <c r="D40" s="142"/>
      <c r="E40" s="142"/>
      <c r="F40" s="142"/>
      <c r="G40" s="143" t="s">
        <v>46</v>
      </c>
      <c r="H40" s="143"/>
      <c r="I40" s="143"/>
      <c r="J40" s="26"/>
      <c r="K40" s="26"/>
      <c r="L40" s="17"/>
      <c r="M40" s="17"/>
    </row>
    <row r="41" spans="1:13">
      <c r="A41" s="160" t="s">
        <v>47</v>
      </c>
      <c r="B41" s="160"/>
      <c r="C41" s="160"/>
      <c r="D41" s="144"/>
      <c r="E41" s="144"/>
      <c r="F41" s="141"/>
      <c r="G41" s="143" t="s">
        <v>48</v>
      </c>
      <c r="H41" s="143"/>
      <c r="I41" s="143"/>
      <c r="J41" s="26"/>
      <c r="K41" s="26"/>
      <c r="L41" s="17"/>
      <c r="M41" s="17"/>
    </row>
    <row r="42" spans="1:1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</sheetData>
  <mergeCells count="7">
    <mergeCell ref="A4:K4"/>
    <mergeCell ref="A41:C41"/>
    <mergeCell ref="A24:C24"/>
    <mergeCell ref="A26:C26"/>
    <mergeCell ref="A28:C28"/>
    <mergeCell ref="A29:C29"/>
    <mergeCell ref="A37:M37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tabSelected="1" workbookViewId="0">
      <selection activeCell="H12" sqref="H12"/>
    </sheetView>
  </sheetViews>
  <sheetFormatPr defaultRowHeight="15"/>
  <cols>
    <col min="4" max="4" width="37.7109375" customWidth="1"/>
    <col min="5" max="5" width="13.28515625" customWidth="1"/>
    <col min="6" max="6" width="12.7109375" customWidth="1"/>
    <col min="7" max="7" width="11.85546875" customWidth="1"/>
    <col min="8" max="8" width="15.7109375" customWidth="1"/>
    <col min="9" max="9" width="16.7109375" customWidth="1"/>
    <col min="10" max="10" width="12.7109375" bestFit="1" customWidth="1"/>
  </cols>
  <sheetData>
    <row r="1" spans="1:11">
      <c r="A1" s="16" t="s">
        <v>58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>
      <c r="A3" s="157" t="s">
        <v>59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</row>
    <row r="4" spans="1:11" ht="15.75" thickBot="1">
      <c r="A4" s="176"/>
      <c r="B4" s="177"/>
      <c r="C4" s="177"/>
      <c r="D4" s="177"/>
      <c r="E4" s="177"/>
      <c r="F4" s="177"/>
      <c r="G4" s="177"/>
      <c r="H4" s="177"/>
      <c r="I4" s="17"/>
      <c r="J4" s="17"/>
      <c r="K4" s="17"/>
    </row>
    <row r="5" spans="1:11" ht="32.25" customHeight="1" thickBot="1">
      <c r="A5" s="22" t="s">
        <v>0</v>
      </c>
      <c r="B5" s="23" t="s">
        <v>1</v>
      </c>
      <c r="C5" s="23" t="s">
        <v>2</v>
      </c>
      <c r="D5" s="23" t="s">
        <v>3</v>
      </c>
      <c r="E5" s="23" t="s">
        <v>5</v>
      </c>
      <c r="F5" s="23" t="s">
        <v>4</v>
      </c>
      <c r="G5" s="24" t="s">
        <v>6</v>
      </c>
      <c r="H5" s="25" t="s">
        <v>7</v>
      </c>
      <c r="I5" s="215" t="s">
        <v>8</v>
      </c>
      <c r="J5" s="17"/>
      <c r="K5" s="17"/>
    </row>
    <row r="6" spans="1:11">
      <c r="A6" s="11">
        <v>1</v>
      </c>
      <c r="B6" s="3" t="s">
        <v>13</v>
      </c>
      <c r="C6" s="6" t="s">
        <v>11</v>
      </c>
      <c r="D6" s="8" t="s">
        <v>14</v>
      </c>
      <c r="E6" s="6">
        <v>0</v>
      </c>
      <c r="F6" s="6">
        <v>1.843</v>
      </c>
      <c r="G6" s="7">
        <v>1.843</v>
      </c>
      <c r="H6" s="18">
        <f>'2489 ZH'!H33</f>
        <v>0</v>
      </c>
      <c r="I6" s="4">
        <f>H6*1.2</f>
        <v>0</v>
      </c>
      <c r="J6" s="17"/>
      <c r="K6" s="17"/>
    </row>
    <row r="7" spans="1:11" ht="15.75" thickBot="1">
      <c r="A7" s="11">
        <v>2</v>
      </c>
      <c r="B7" s="3" t="s">
        <v>10</v>
      </c>
      <c r="C7" s="3" t="s">
        <v>11</v>
      </c>
      <c r="D7" s="5" t="s">
        <v>12</v>
      </c>
      <c r="E7" s="6">
        <v>0</v>
      </c>
      <c r="F7" s="7">
        <v>4.8499999999999996</v>
      </c>
      <c r="G7" s="7">
        <v>4.8499999999999996</v>
      </c>
      <c r="H7" s="18">
        <f>'2488 ZH'!H30</f>
        <v>0</v>
      </c>
      <c r="I7" s="4">
        <f>H7*1.2</f>
        <v>0</v>
      </c>
      <c r="J7" s="17"/>
      <c r="K7" s="17"/>
    </row>
    <row r="8" spans="1:11" ht="15.75" thickBot="1">
      <c r="A8" s="19"/>
      <c r="B8" s="10"/>
      <c r="C8" s="20"/>
      <c r="D8" s="15" t="s">
        <v>15</v>
      </c>
      <c r="E8" s="21"/>
      <c r="F8" s="9"/>
      <c r="G8" s="2">
        <f>SUM(G6:G7)</f>
        <v>6.6929999999999996</v>
      </c>
      <c r="H8" s="14">
        <f>SUM(H6:H7)</f>
        <v>0</v>
      </c>
      <c r="I8" s="12">
        <f t="shared" ref="I8" si="0">SUM(I6:I7)</f>
        <v>0</v>
      </c>
      <c r="J8" s="17"/>
      <c r="K8" s="17"/>
    </row>
    <row r="10" spans="1:11">
      <c r="H10" s="13"/>
    </row>
    <row r="11" spans="1:11">
      <c r="H11" s="13"/>
    </row>
  </sheetData>
  <mergeCells count="2">
    <mergeCell ref="A4:H4"/>
    <mergeCell ref="A3:K3"/>
  </mergeCells>
  <pageMargins left="0.70866141732283472" right="0.31496062992125984" top="0.35433070866141736" bottom="0.35433070866141736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2489 ZH</vt:lpstr>
      <vt:lpstr>2488 ZH</vt:lpstr>
      <vt:lpstr>ZH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2020-02-06T14:31:41Z</cp:lastPrinted>
  <dcterms:created xsi:type="dcterms:W3CDTF">2020-02-06T10:44:57Z</dcterms:created>
  <dcterms:modified xsi:type="dcterms:W3CDTF">2020-02-18T15:17:24Z</dcterms:modified>
</cp:coreProperties>
</file>