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VO\DNS\Asfalty\Vyzva c. 8\Podklady\"/>
    </mc:Choice>
  </mc:AlternateContent>
  <bookViews>
    <workbookView xWindow="0" yWindow="0" windowWidth="23010" windowHeight="8160"/>
  </bookViews>
  <sheets>
    <sheet name="2512 " sheetId="10" r:id="rId1"/>
    <sheet name="2513" sheetId="11" r:id="rId2"/>
    <sheet name="ZC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1" l="1"/>
  <c r="H25" i="11"/>
  <c r="H28" i="11"/>
  <c r="H25" i="10"/>
  <c r="H26" i="10"/>
  <c r="H27" i="10"/>
  <c r="H7" i="7" l="1"/>
  <c r="G31" i="11" l="1"/>
  <c r="H31" i="11" s="1"/>
  <c r="G30" i="10" l="1"/>
  <c r="H30" i="10" s="1"/>
  <c r="G28" i="10"/>
  <c r="H28" i="10" s="1"/>
  <c r="G31" i="10"/>
  <c r="H31" i="10" s="1"/>
  <c r="G23" i="10"/>
  <c r="H23" i="10" s="1"/>
  <c r="B18" i="10"/>
  <c r="G29" i="10" l="1"/>
  <c r="H29" i="10" s="1"/>
  <c r="G24" i="10"/>
  <c r="H24" i="10" s="1"/>
  <c r="H32" i="10" l="1"/>
  <c r="G23" i="11"/>
  <c r="K34" i="10" l="1"/>
  <c r="I5" i="7"/>
  <c r="J34" i="10"/>
  <c r="J5" i="7" l="1"/>
  <c r="H23" i="11" l="1"/>
  <c r="B18" i="11"/>
  <c r="G30" i="11" s="1"/>
  <c r="H30" i="11" s="1"/>
  <c r="G26" i="11" l="1"/>
  <c r="H26" i="11" s="1"/>
  <c r="G27" i="11"/>
  <c r="H27" i="11" s="1"/>
  <c r="G29" i="11"/>
  <c r="H29" i="11" s="1"/>
  <c r="H32" i="11" l="1"/>
  <c r="I6" i="7" s="1"/>
  <c r="I7" i="7" s="1"/>
  <c r="J6" i="7" l="1"/>
  <c r="J7" i="7" s="1"/>
  <c r="J34" i="11"/>
  <c r="K34" i="11"/>
</calcChain>
</file>

<file path=xl/sharedStrings.xml><?xml version="1.0" encoding="utf-8"?>
<sst xmlns="http://schemas.openxmlformats.org/spreadsheetml/2006/main" count="147" uniqueCount="75">
  <si>
    <t>Príloha č. 1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</si>
  <si>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</si>
  <si>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</si>
  <si>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</si>
  <si>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</si>
  <si>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</si>
  <si>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</si>
  <si>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</si>
  <si>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</si>
  <si>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</si>
  <si>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</si>
  <si>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</si>
  <si>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</si>
  <si>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</si>
  <si>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</si>
  <si>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</si>
  <si>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</si>
  <si>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</si>
  <si>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</si>
  <si>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</si>
  <si>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</si>
  <si>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</si>
  <si>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</si>
  <si>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</si>
  <si>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Postrek spojovací </t>
  </si>
  <si>
    <r>
      <t>0,7 kg/m</t>
    </r>
    <r>
      <rPr>
        <vertAlign val="superscript"/>
        <sz val="10"/>
        <rFont val="Arial CE"/>
        <charset val="238"/>
      </rPr>
      <t>2</t>
    </r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</si>
  <si>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</si>
  <si>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</si>
  <si>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</si>
  <si>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</si>
  <si>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</si>
  <si>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</si>
  <si>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</si>
  <si>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</si>
  <si>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</si>
  <si>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</si>
  <si>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</si>
  <si>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</si>
  <si>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asfaltová zálievka pracovných spojov</t>
  </si>
  <si>
    <t>p.č.</t>
  </si>
  <si>
    <t>cesta</t>
  </si>
  <si>
    <t>okres</t>
  </si>
  <si>
    <t>staničenie do</t>
  </si>
  <si>
    <t>staničenie od</t>
  </si>
  <si>
    <t>dĺžka opravy v km</t>
  </si>
  <si>
    <t>Náklady  v € bez DPH</t>
  </si>
  <si>
    <t>Náklady  v € s DPH</t>
  </si>
  <si>
    <t>Spolu</t>
  </si>
  <si>
    <t>III/2513</t>
  </si>
  <si>
    <t>ZC</t>
  </si>
  <si>
    <t>III/2512 Nová Baňa - Veľká Lehota</t>
  </si>
  <si>
    <t>III/2513 Nová Baňa - Kajlovka</t>
  </si>
  <si>
    <t>Miestopis</t>
  </si>
  <si>
    <t>Nová Baňa - Kajlovka</t>
  </si>
  <si>
    <t>staničenie v km: 7,349-9,972</t>
  </si>
  <si>
    <t xml:space="preserve">frézovanie s naložením a odvozom do 10 km </t>
  </si>
  <si>
    <t>Postrek infiltračný</t>
  </si>
  <si>
    <r>
      <t>1,0 kg/m</t>
    </r>
    <r>
      <rPr>
        <vertAlign val="superscript"/>
        <sz val="10"/>
        <rFont val="Arial CE"/>
        <charset val="238"/>
      </rPr>
      <t>2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</si>
  <si>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</si>
  <si>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>do 400 mm</t>
  </si>
  <si>
    <t>III/2512 Nová Baňa - Veľká Lehota II.</t>
  </si>
  <si>
    <t>(Chotár - Veľká Lehota - Brod)</t>
  </si>
  <si>
    <t>staničenie v km: 9,606-14,185</t>
  </si>
  <si>
    <t>ACL 16-II s dovozom rozprestrením a zhutnením</t>
  </si>
  <si>
    <t xml:space="preserve">frézovanie s naložením a odvozom do 20 km ( začiatky a konce, napojenie MK, MO, úsek recykláže intravilán (2*50mm) </t>
  </si>
  <si>
    <t xml:space="preserve"> Veľká Lehota</t>
  </si>
  <si>
    <t>ACL 16-II   s dovozom rozprestrením a zhutnením</t>
  </si>
  <si>
    <t>bez MO</t>
  </si>
  <si>
    <t xml:space="preserve">Recyklácia za studena s kombinovaným spojivom(cement a asfaltová emulzia alebo cement a asfaltová pena) </t>
  </si>
  <si>
    <t>Rekonštrukcie ciest  II. a III. tried v okrese Žarnovica - RI 2020</t>
  </si>
  <si>
    <t xml:space="preserve">Rekonštrukcie ciest  II. a III. tried v okrese Žarnovica </t>
  </si>
  <si>
    <t>III/2512</t>
  </si>
  <si>
    <t>Príloha č.2</t>
  </si>
  <si>
    <t>z toho 110m2 MO, 384m2 predmostia 0-10cm, 180m2 výšk napojenia II/512, miestnej a účel. komunik.</t>
  </si>
  <si>
    <t>km 11,524-12,371 intravilán obce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</si>
</sst>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€_-;\-* #,##0.00\ _€_-;_-* &quot;-&quot;??\ _€_-;_-@_-"/>
    <numFmt numFmtId="164" formatCode="#,##0.000"/>
    <numFmt numFmtId="165" formatCode="#,##0.00;[Red]#,##0.00"/>
    <numFmt numFmtId="166" formatCode="0.000"/>
    <numFmt numFmtId="167" formatCode="_-* #,##0.000\ _€_-;\-* #,##0.000\ _€_-;_-* &quot;-&quot;??\ _€_-;_-@_-"/>
  </numFmts>
  <fonts count="2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vertAlign val="superscript"/>
      <sz val="10"/>
      <color indexed="8"/>
      <name val="Arial"/>
      <family val="2"/>
      <charset val="238"/>
    </font>
    <font>
      <sz val="10"/>
      <color indexed="8"/>
      <name val="Arial CE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9"/>
        <bgColor auto="1"/>
      </patternFill>
    </fill>
  </fills>
  <borders count="82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197">
    <xf numFmtId="0" fontId="0" fillId="0" borderId="0" xfId="0"/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2" fillId="0" borderId="1" xfId="0" applyFont="1" applyFill="1" applyBorder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2" xfId="0" applyFont="1" applyFill="1" applyBorder="1"/>
    <xf numFmtId="0" fontId="2" fillId="0" borderId="3" xfId="0" applyFont="1" applyFill="1" applyBorder="1"/>
    <xf numFmtId="0" fontId="0" fillId="0" borderId="3" xfId="0" applyFont="1" applyFill="1" applyBorder="1"/>
    <xf numFmtId="0" fontId="0" fillId="0" borderId="3" xfId="0" applyFill="1" applyBorder="1"/>
    <xf numFmtId="4" fontId="0" fillId="0" borderId="3" xfId="0" applyNumberFormat="1" applyFont="1" applyFill="1" applyBorder="1"/>
    <xf numFmtId="4" fontId="0" fillId="0" borderId="4" xfId="0" applyNumberFormat="1" applyFill="1" applyBorder="1"/>
    <xf numFmtId="4" fontId="0" fillId="0" borderId="0" xfId="0" applyNumberFormat="1" applyFill="1" applyBorder="1"/>
    <xf numFmtId="0" fontId="0" fillId="0" borderId="0" xfId="0" applyFont="1" applyFill="1" applyBorder="1" applyAlignment="1"/>
    <xf numFmtId="0" fontId="0" fillId="0" borderId="6" xfId="0" applyFont="1" applyFill="1" applyBorder="1" applyAlignment="1"/>
    <xf numFmtId="0" fontId="0" fillId="0" borderId="5" xfId="0" applyFill="1" applyBorder="1"/>
    <xf numFmtId="4" fontId="5" fillId="0" borderId="0" xfId="0" applyNumberFormat="1" applyFont="1" applyFill="1" applyBorder="1"/>
    <xf numFmtId="0" fontId="5" fillId="0" borderId="0" xfId="0" applyFont="1" applyFill="1" applyBorder="1"/>
    <xf numFmtId="4" fontId="0" fillId="0" borderId="6" xfId="0" applyNumberFormat="1" applyFill="1" applyBorder="1"/>
    <xf numFmtId="0" fontId="0" fillId="0" borderId="7" xfId="0" applyFont="1" applyFill="1" applyBorder="1"/>
    <xf numFmtId="2" fontId="0" fillId="0" borderId="8" xfId="0" applyNumberFormat="1" applyFill="1" applyBorder="1"/>
    <xf numFmtId="4" fontId="5" fillId="0" borderId="6" xfId="0" applyNumberFormat="1" applyFont="1" applyFill="1" applyBorder="1"/>
    <xf numFmtId="0" fontId="0" fillId="0" borderId="9" xfId="0" applyFont="1" applyFill="1" applyBorder="1"/>
    <xf numFmtId="2" fontId="0" fillId="0" borderId="10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11" xfId="0" applyFont="1" applyFill="1" applyBorder="1"/>
    <xf numFmtId="2" fontId="0" fillId="0" borderId="12" xfId="0" applyNumberFormat="1" applyFill="1" applyBorder="1"/>
    <xf numFmtId="0" fontId="0" fillId="0" borderId="13" xfId="0" applyFont="1" applyFill="1" applyBorder="1"/>
    <xf numFmtId="2" fontId="0" fillId="0" borderId="14" xfId="0" applyNumberFormat="1" applyFill="1" applyBorder="1"/>
    <xf numFmtId="0" fontId="0" fillId="0" borderId="5" xfId="0" applyFont="1" applyFill="1" applyBorder="1"/>
    <xf numFmtId="2" fontId="0" fillId="0" borderId="0" xfId="0" applyNumberFormat="1" applyFill="1" applyBorder="1"/>
    <xf numFmtId="4" fontId="0" fillId="0" borderId="15" xfId="0" applyNumberFormat="1" applyBorder="1" applyAlignment="1">
      <alignment horizontal="center"/>
    </xf>
    <xf numFmtId="0" fontId="0" fillId="0" borderId="0" xfId="0" applyBorder="1"/>
    <xf numFmtId="4" fontId="0" fillId="0" borderId="15" xfId="0" applyNumberFormat="1" applyBorder="1" applyAlignment="1"/>
    <xf numFmtId="0" fontId="0" fillId="0" borderId="5" xfId="0" applyBorder="1" applyAlignment="1"/>
    <xf numFmtId="4" fontId="0" fillId="0" borderId="0" xfId="0" applyNumberFormat="1" applyBorder="1" applyAlignment="1"/>
    <xf numFmtId="4" fontId="0" fillId="0" borderId="6" xfId="0" applyNumberFormat="1" applyBorder="1" applyAlignment="1"/>
    <xf numFmtId="0" fontId="0" fillId="0" borderId="16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4" fontId="0" fillId="0" borderId="19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7" fillId="0" borderId="0" xfId="0" applyNumberFormat="1" applyFont="1" applyFill="1" applyBorder="1"/>
    <xf numFmtId="0" fontId="6" fillId="0" borderId="24" xfId="1" applyNumberFormat="1" applyFont="1" applyFill="1" applyBorder="1"/>
    <xf numFmtId="164" fontId="6" fillId="0" borderId="25" xfId="0" applyNumberFormat="1" applyFont="1" applyFill="1" applyBorder="1"/>
    <xf numFmtId="4" fontId="6" fillId="0" borderId="0" xfId="0" applyNumberFormat="1" applyFont="1" applyFill="1" applyBorder="1"/>
    <xf numFmtId="4" fontId="0" fillId="0" borderId="6" xfId="0" applyNumberFormat="1" applyFont="1" applyFill="1" applyBorder="1"/>
    <xf numFmtId="0" fontId="0" fillId="0" borderId="29" xfId="0" applyFont="1" applyFill="1" applyBorder="1"/>
    <xf numFmtId="0" fontId="0" fillId="0" borderId="30" xfId="0" applyFont="1" applyFill="1" applyBorder="1" applyAlignment="1">
      <alignment horizontal="center"/>
    </xf>
    <xf numFmtId="164" fontId="6" fillId="0" borderId="31" xfId="0" applyNumberFormat="1" applyFont="1" applyFill="1" applyBorder="1"/>
    <xf numFmtId="165" fontId="0" fillId="0" borderId="32" xfId="0" applyNumberFormat="1" applyFont="1" applyFill="1" applyBorder="1" applyAlignment="1">
      <alignment horizontal="right"/>
    </xf>
    <xf numFmtId="0" fontId="0" fillId="0" borderId="33" xfId="0" applyFont="1" applyFill="1" applyBorder="1"/>
    <xf numFmtId="0" fontId="0" fillId="0" borderId="34" xfId="0" applyFill="1" applyBorder="1"/>
    <xf numFmtId="0" fontId="0" fillId="0" borderId="35" xfId="0" applyFill="1" applyBorder="1"/>
    <xf numFmtId="0" fontId="0" fillId="0" borderId="36" xfId="0" applyFont="1" applyFill="1" applyBorder="1"/>
    <xf numFmtId="0" fontId="6" fillId="0" borderId="26" xfId="0" applyFont="1" applyFill="1" applyBorder="1"/>
    <xf numFmtId="164" fontId="6" fillId="0" borderId="26" xfId="0" applyNumberFormat="1" applyFont="1" applyFill="1" applyBorder="1"/>
    <xf numFmtId="4" fontId="6" fillId="0" borderId="6" xfId="0" applyNumberFormat="1" applyFont="1" applyFill="1" applyBorder="1"/>
    <xf numFmtId="0" fontId="0" fillId="0" borderId="40" xfId="0" applyFill="1" applyBorder="1" applyAlignment="1">
      <alignment vertical="center"/>
    </xf>
    <xf numFmtId="0" fontId="6" fillId="0" borderId="41" xfId="0" applyFont="1" applyFill="1" applyBorder="1" applyAlignment="1">
      <alignment vertical="center"/>
    </xf>
    <xf numFmtId="164" fontId="6" fillId="0" borderId="26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horizontal="right"/>
    </xf>
    <xf numFmtId="0" fontId="0" fillId="0" borderId="42" xfId="0" applyFill="1" applyBorder="1"/>
    <xf numFmtId="0" fontId="0" fillId="0" borderId="43" xfId="0" applyFill="1" applyBorder="1"/>
    <xf numFmtId="0" fontId="8" fillId="0" borderId="44" xfId="0" applyFont="1" applyFill="1" applyBorder="1"/>
    <xf numFmtId="164" fontId="6" fillId="0" borderId="44" xfId="0" applyNumberFormat="1" applyFont="1" applyFill="1" applyBorder="1"/>
    <xf numFmtId="4" fontId="1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1" fillId="0" borderId="6" xfId="0" applyNumberFormat="1" applyFont="1" applyFill="1" applyBorder="1"/>
    <xf numFmtId="4" fontId="10" fillId="0" borderId="5" xfId="0" applyNumberFormat="1" applyFont="1" applyFill="1" applyBorder="1"/>
    <xf numFmtId="4" fontId="10" fillId="0" borderId="0" xfId="0" applyNumberFormat="1" applyFont="1" applyFill="1" applyBorder="1"/>
    <xf numFmtId="0" fontId="8" fillId="0" borderId="0" xfId="0" applyFont="1" applyFill="1" applyBorder="1"/>
    <xf numFmtId="4" fontId="5" fillId="0" borderId="6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1" fillId="0" borderId="48" xfId="0" applyNumberFormat="1" applyFont="1" applyFill="1" applyBorder="1"/>
    <xf numFmtId="4" fontId="11" fillId="2" borderId="49" xfId="0" applyNumberFormat="1" applyFont="1" applyFill="1" applyBorder="1"/>
    <xf numFmtId="0" fontId="0" fillId="0" borderId="50" xfId="0" applyFill="1" applyBorder="1"/>
    <xf numFmtId="0" fontId="0" fillId="0" borderId="51" xfId="0" applyFill="1" applyBorder="1"/>
    <xf numFmtId="4" fontId="0" fillId="0" borderId="51" xfId="0" applyNumberFormat="1" applyFill="1" applyBorder="1"/>
    <xf numFmtId="4" fontId="12" fillId="0" borderId="51" xfId="0" applyNumberFormat="1" applyFont="1" applyFill="1" applyBorder="1"/>
    <xf numFmtId="0" fontId="12" fillId="0" borderId="51" xfId="0" applyFont="1" applyFill="1" applyBorder="1"/>
    <xf numFmtId="10" fontId="12" fillId="0" borderId="51" xfId="0" applyNumberFormat="1" applyFont="1" applyFill="1" applyBorder="1"/>
    <xf numFmtId="4" fontId="12" fillId="0" borderId="52" xfId="0" applyNumberFormat="1" applyFont="1" applyFill="1" applyBorder="1"/>
    <xf numFmtId="0" fontId="13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4" fillId="0" borderId="0" xfId="0" applyFont="1" applyFill="1" applyAlignment="1"/>
    <xf numFmtId="4" fontId="15" fillId="0" borderId="0" xfId="0" applyNumberFormat="1" applyFont="1" applyFill="1" applyAlignment="1"/>
    <xf numFmtId="0" fontId="15" fillId="0" borderId="0" xfId="0" applyFont="1" applyFill="1" applyAlignment="1"/>
    <xf numFmtId="4" fontId="15" fillId="0" borderId="0" xfId="0" applyNumberFormat="1" applyFont="1" applyFill="1"/>
    <xf numFmtId="4" fontId="0" fillId="0" borderId="53" xfId="0" applyNumberFormat="1" applyFill="1" applyBorder="1"/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" fillId="0" borderId="0" xfId="1" applyFill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4" fontId="11" fillId="0" borderId="0" xfId="1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0" fillId="0" borderId="0" xfId="0" applyFill="1"/>
    <xf numFmtId="49" fontId="20" fillId="3" borderId="40" xfId="0" applyNumberFormat="1" applyFont="1" applyFill="1" applyBorder="1" applyAlignment="1"/>
    <xf numFmtId="49" fontId="21" fillId="3" borderId="40" xfId="0" applyNumberFormat="1" applyFont="1" applyFill="1" applyBorder="1" applyAlignment="1"/>
    <xf numFmtId="164" fontId="21" fillId="3" borderId="40" xfId="0" applyNumberFormat="1" applyFont="1" applyFill="1" applyBorder="1" applyAlignment="1"/>
    <xf numFmtId="0" fontId="6" fillId="0" borderId="45" xfId="0" applyFont="1" applyFill="1" applyBorder="1"/>
    <xf numFmtId="164" fontId="6" fillId="0" borderId="54" xfId="0" applyNumberFormat="1" applyFont="1" applyFill="1" applyBorder="1"/>
    <xf numFmtId="0" fontId="22" fillId="0" borderId="27" xfId="0" applyFont="1" applyFill="1" applyBorder="1" applyAlignment="1">
      <alignment horizontal="center"/>
    </xf>
    <xf numFmtId="0" fontId="22" fillId="0" borderId="28" xfId="0" applyFont="1" applyFill="1" applyBorder="1" applyAlignment="1">
      <alignment horizontal="center"/>
    </xf>
    <xf numFmtId="0" fontId="22" fillId="0" borderId="28" xfId="0" applyFont="1" applyFill="1" applyBorder="1" applyAlignment="1"/>
    <xf numFmtId="43" fontId="22" fillId="0" borderId="30" xfId="2" applyFont="1" applyFill="1" applyBorder="1" applyAlignment="1">
      <alignment horizontal="center"/>
    </xf>
    <xf numFmtId="43" fontId="22" fillId="0" borderId="59" xfId="0" applyNumberFormat="1" applyFont="1" applyFill="1" applyBorder="1"/>
    <xf numFmtId="0" fontId="22" fillId="0" borderId="21" xfId="0" applyFont="1" applyFill="1" applyBorder="1" applyAlignment="1">
      <alignment horizontal="center"/>
    </xf>
    <xf numFmtId="0" fontId="22" fillId="0" borderId="22" xfId="0" applyFont="1" applyFill="1" applyBorder="1" applyAlignment="1">
      <alignment horizontal="center"/>
    </xf>
    <xf numFmtId="0" fontId="22" fillId="0" borderId="22" xfId="0" applyFont="1" applyFill="1" applyBorder="1" applyAlignment="1"/>
    <xf numFmtId="43" fontId="22" fillId="0" borderId="23" xfId="2" applyFont="1" applyFill="1" applyBorder="1" applyAlignment="1">
      <alignment horizontal="center"/>
    </xf>
    <xf numFmtId="167" fontId="22" fillId="0" borderId="28" xfId="0" applyNumberFormat="1" applyFont="1" applyFill="1" applyBorder="1" applyAlignment="1">
      <alignment horizontal="center"/>
    </xf>
    <xf numFmtId="0" fontId="2" fillId="0" borderId="0" xfId="1" applyFont="1" applyFill="1"/>
    <xf numFmtId="0" fontId="18" fillId="0" borderId="0" xfId="0" applyFont="1" applyFill="1" applyBorder="1" applyAlignment="1"/>
    <xf numFmtId="0" fontId="0" fillId="0" borderId="56" xfId="0" applyFill="1" applyBorder="1" applyAlignment="1">
      <alignment horizontal="center"/>
    </xf>
    <xf numFmtId="0" fontId="0" fillId="0" borderId="57" xfId="0" applyFill="1" applyBorder="1" applyAlignment="1">
      <alignment horizontal="center"/>
    </xf>
    <xf numFmtId="0" fontId="19" fillId="0" borderId="57" xfId="0" applyFont="1" applyFill="1" applyBorder="1" applyAlignment="1">
      <alignment horizontal="center" wrapText="1"/>
    </xf>
    <xf numFmtId="0" fontId="19" fillId="0" borderId="57" xfId="0" applyFont="1" applyFill="1" applyBorder="1" applyAlignment="1">
      <alignment horizontal="center"/>
    </xf>
    <xf numFmtId="0" fontId="19" fillId="0" borderId="58" xfId="0" applyFont="1" applyFill="1" applyBorder="1" applyAlignment="1">
      <alignment horizontal="center" wrapText="1"/>
    </xf>
    <xf numFmtId="0" fontId="19" fillId="0" borderId="15" xfId="0" applyFont="1" applyFill="1" applyBorder="1" applyAlignment="1">
      <alignment horizontal="center" wrapText="1"/>
    </xf>
    <xf numFmtId="0" fontId="18" fillId="0" borderId="56" xfId="0" applyFont="1" applyFill="1" applyBorder="1" applyAlignment="1">
      <alignment horizontal="center"/>
    </xf>
    <xf numFmtId="0" fontId="18" fillId="0" borderId="57" xfId="0" applyFont="1" applyFill="1" applyBorder="1" applyAlignment="1">
      <alignment horizontal="center"/>
    </xf>
    <xf numFmtId="43" fontId="0" fillId="0" borderId="0" xfId="0" applyNumberFormat="1" applyFill="1"/>
    <xf numFmtId="0" fontId="0" fillId="0" borderId="15" xfId="0" applyBorder="1"/>
    <xf numFmtId="0" fontId="18" fillId="0" borderId="58" xfId="0" applyFont="1" applyFill="1" applyBorder="1" applyAlignment="1">
      <alignment horizontal="center"/>
    </xf>
    <xf numFmtId="166" fontId="18" fillId="0" borderId="15" xfId="0" applyNumberFormat="1" applyFont="1" applyFill="1" applyBorder="1" applyAlignment="1">
      <alignment horizontal="center"/>
    </xf>
    <xf numFmtId="43" fontId="18" fillId="0" borderId="17" xfId="2" applyFont="1" applyFill="1" applyBorder="1" applyAlignment="1">
      <alignment horizontal="center"/>
    </xf>
    <xf numFmtId="43" fontId="18" fillId="0" borderId="15" xfId="2" applyFont="1" applyFill="1" applyBorder="1" applyAlignment="1">
      <alignment horizontal="center"/>
    </xf>
    <xf numFmtId="4" fontId="11" fillId="0" borderId="64" xfId="0" applyNumberFormat="1" applyFont="1" applyFill="1" applyBorder="1"/>
    <xf numFmtId="4" fontId="11" fillId="0" borderId="65" xfId="0" applyNumberFormat="1" applyFont="1" applyFill="1" applyBorder="1"/>
    <xf numFmtId="0" fontId="0" fillId="0" borderId="66" xfId="1" applyFont="1" applyFill="1" applyBorder="1" applyAlignment="1">
      <alignment horizontal="left"/>
    </xf>
    <xf numFmtId="0" fontId="1" fillId="0" borderId="67" xfId="1" applyFill="1" applyBorder="1" applyAlignment="1">
      <alignment horizontal="left"/>
    </xf>
    <xf numFmtId="0" fontId="1" fillId="0" borderId="68" xfId="1" applyFill="1" applyBorder="1" applyAlignment="1">
      <alignment horizontal="left"/>
    </xf>
    <xf numFmtId="0" fontId="0" fillId="0" borderId="67" xfId="1" applyFont="1" applyFill="1" applyBorder="1"/>
    <xf numFmtId="0" fontId="0" fillId="0" borderId="72" xfId="0" applyFont="1" applyFill="1" applyBorder="1"/>
    <xf numFmtId="0" fontId="6" fillId="0" borderId="72" xfId="0" applyFont="1" applyFill="1" applyBorder="1"/>
    <xf numFmtId="164" fontId="6" fillId="0" borderId="72" xfId="0" applyNumberFormat="1" applyFont="1" applyFill="1" applyBorder="1"/>
    <xf numFmtId="4" fontId="6" fillId="0" borderId="73" xfId="0" applyNumberFormat="1" applyFont="1" applyFill="1" applyBorder="1"/>
    <xf numFmtId="4" fontId="6" fillId="0" borderId="74" xfId="0" applyNumberFormat="1" applyFont="1" applyFill="1" applyBorder="1"/>
    <xf numFmtId="4" fontId="21" fillId="3" borderId="75" xfId="0" applyNumberFormat="1" applyFont="1" applyFill="1" applyBorder="1" applyAlignment="1"/>
    <xf numFmtId="4" fontId="6" fillId="0" borderId="76" xfId="0" applyNumberFormat="1" applyFont="1" applyFill="1" applyBorder="1" applyAlignment="1">
      <alignment vertical="center"/>
    </xf>
    <xf numFmtId="4" fontId="6" fillId="0" borderId="77" xfId="0" applyNumberFormat="1" applyFont="1" applyFill="1" applyBorder="1"/>
    <xf numFmtId="4" fontId="6" fillId="0" borderId="78" xfId="0" applyNumberFormat="1" applyFont="1" applyFill="1" applyBorder="1"/>
    <xf numFmtId="4" fontId="6" fillId="0" borderId="79" xfId="0" applyNumberFormat="1" applyFont="1" applyFill="1" applyBorder="1"/>
    <xf numFmtId="4" fontId="6" fillId="0" borderId="80" xfId="0" applyNumberFormat="1" applyFont="1" applyFill="1" applyBorder="1"/>
    <xf numFmtId="4" fontId="6" fillId="0" borderId="81" xfId="0" applyNumberFormat="1" applyFont="1" applyFill="1" applyBorder="1"/>
    <xf numFmtId="4" fontId="0" fillId="0" borderId="15" xfId="0" applyNumberFormat="1" applyFont="1" applyFill="1" applyBorder="1" applyAlignment="1">
      <alignment horizontal="center"/>
    </xf>
    <xf numFmtId="0" fontId="24" fillId="0" borderId="0" xfId="0" applyFont="1"/>
    <xf numFmtId="0" fontId="1" fillId="0" borderId="0" xfId="1" applyFont="1" applyFill="1" applyBorder="1" applyAlignment="1">
      <alignment horizontal="left"/>
    </xf>
    <xf numFmtId="49" fontId="0" fillId="3" borderId="37" xfId="0" applyNumberFormat="1" applyFont="1" applyFill="1" applyBorder="1" applyAlignment="1">
      <alignment horizontal="left"/>
    </xf>
    <xf numFmtId="49" fontId="0" fillId="3" borderId="38" xfId="0" applyNumberFormat="1" applyFont="1" applyFill="1" applyBorder="1" applyAlignment="1">
      <alignment horizontal="left"/>
    </xf>
    <xf numFmtId="49" fontId="0" fillId="3" borderId="60" xfId="0" applyNumberFormat="1" applyFont="1" applyFill="1" applyBorder="1" applyAlignment="1">
      <alignment horizontal="left"/>
    </xf>
    <xf numFmtId="49" fontId="0" fillId="3" borderId="61" xfId="0" applyNumberFormat="1" applyFont="1" applyFill="1" applyBorder="1" applyAlignment="1">
      <alignment horizontal="left" wrapText="1"/>
    </xf>
    <xf numFmtId="0" fontId="0" fillId="3" borderId="62" xfId="0" applyFont="1" applyFill="1" applyBorder="1" applyAlignment="1"/>
    <xf numFmtId="0" fontId="0" fillId="3" borderId="63" xfId="0" applyFont="1" applyFill="1" applyBorder="1" applyAlignment="1"/>
    <xf numFmtId="0" fontId="6" fillId="0" borderId="0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/>
    </xf>
    <xf numFmtId="0" fontId="23" fillId="0" borderId="27" xfId="0" applyFont="1" applyFill="1" applyBorder="1" applyAlignment="1"/>
    <xf numFmtId="0" fontId="0" fillId="0" borderId="28" xfId="0" applyFont="1" applyFill="1" applyBorder="1" applyAlignment="1"/>
    <xf numFmtId="0" fontId="0" fillId="0" borderId="61" xfId="1" applyFont="1" applyFill="1" applyBorder="1" applyAlignment="1">
      <alignment vertical="center" wrapText="1"/>
    </xf>
    <xf numFmtId="0" fontId="0" fillId="0" borderId="62" xfId="1" applyFont="1" applyFill="1" applyBorder="1" applyAlignment="1">
      <alignment vertical="center" wrapText="1"/>
    </xf>
    <xf numFmtId="0" fontId="0" fillId="0" borderId="63" xfId="1" applyFont="1" applyFill="1" applyBorder="1" applyAlignment="1">
      <alignment vertical="center" wrapText="1"/>
    </xf>
    <xf numFmtId="0" fontId="0" fillId="0" borderId="46" xfId="1" applyFont="1" applyFill="1" applyBorder="1" applyAlignment="1">
      <alignment horizontal="left"/>
    </xf>
    <xf numFmtId="0" fontId="0" fillId="0" borderId="47" xfId="1" applyFont="1" applyFill="1" applyBorder="1" applyAlignment="1">
      <alignment horizontal="left"/>
    </xf>
    <xf numFmtId="0" fontId="0" fillId="0" borderId="1" xfId="1" applyFont="1" applyFill="1" applyBorder="1" applyAlignment="1">
      <alignment horizontal="left"/>
    </xf>
    <xf numFmtId="0" fontId="0" fillId="0" borderId="69" xfId="1" applyFont="1" applyFill="1" applyBorder="1" applyAlignment="1">
      <alignment horizontal="left"/>
    </xf>
    <xf numFmtId="0" fontId="0" fillId="0" borderId="70" xfId="1" applyFont="1" applyFill="1" applyBorder="1" applyAlignment="1">
      <alignment horizontal="left"/>
    </xf>
    <xf numFmtId="0" fontId="0" fillId="0" borderId="71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0" fillId="0" borderId="37" xfId="1" applyFont="1" applyFill="1" applyBorder="1" applyAlignment="1">
      <alignment vertical="center" wrapText="1"/>
    </xf>
    <xf numFmtId="0" fontId="0" fillId="0" borderId="38" xfId="1" applyFont="1" applyFill="1" applyBorder="1" applyAlignment="1">
      <alignment vertical="center" wrapText="1"/>
    </xf>
    <xf numFmtId="0" fontId="0" fillId="0" borderId="39" xfId="1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left" wrapText="1"/>
    </xf>
    <xf numFmtId="0" fontId="0" fillId="0" borderId="55" xfId="0" applyFill="1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5">
    <cellStyle name="Čiarka" xfId="2" builtinId="3"/>
    <cellStyle name="Čiarka 2" xfId="4"/>
    <cellStyle name="Čiarka 3" xfId="3"/>
    <cellStyle name="Normálna" xfId="0" builtinId="0"/>
    <cellStyle name="normálne_30 mil  17 01 2012 (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workbookViewId="0">
      <selection activeCell="M21" sqref="M21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134"/>
      <c r="E3" s="2"/>
      <c r="F3" s="2"/>
      <c r="G3" s="2"/>
      <c r="H3" s="2"/>
      <c r="I3" s="2"/>
      <c r="J3" s="2"/>
      <c r="K3" s="3"/>
    </row>
    <row r="4" spans="1:11" x14ac:dyDescent="0.25">
      <c r="A4" s="2"/>
      <c r="B4" s="134" t="s">
        <v>70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50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62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60</v>
      </c>
      <c r="B14" s="9"/>
      <c r="C14" s="9"/>
      <c r="D14" s="9" t="s">
        <v>61</v>
      </c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4579</v>
      </c>
      <c r="C16" s="9" t="s">
        <v>8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6.19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f>B16*B17</f>
        <v>28344.010000000002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540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38" t="s">
        <v>13</v>
      </c>
      <c r="G21" s="39"/>
      <c r="H21" s="40" t="s">
        <v>14</v>
      </c>
      <c r="I21" s="41"/>
      <c r="J21" s="42"/>
      <c r="K21" s="43"/>
    </row>
    <row r="22" spans="1:11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168" t="s">
        <v>18</v>
      </c>
      <c r="I22" s="50"/>
      <c r="J22" s="51"/>
      <c r="K22" s="25"/>
    </row>
    <row r="23" spans="1:11" x14ac:dyDescent="0.25">
      <c r="A23" s="152" t="s">
        <v>20</v>
      </c>
      <c r="B23" s="153"/>
      <c r="C23" s="154"/>
      <c r="D23" s="155" t="s">
        <v>8</v>
      </c>
      <c r="E23" s="52" t="s">
        <v>21</v>
      </c>
      <c r="F23" s="53"/>
      <c r="G23" s="159">
        <f>B17*2</f>
        <v>12.38</v>
      </c>
      <c r="H23" s="165">
        <f>F23*G23</f>
        <v>0</v>
      </c>
      <c r="I23" s="50"/>
      <c r="J23" s="54"/>
      <c r="K23" s="55"/>
    </row>
    <row r="24" spans="1:11" x14ac:dyDescent="0.25">
      <c r="A24" s="179" t="s">
        <v>22</v>
      </c>
      <c r="B24" s="180"/>
      <c r="C24" s="180"/>
      <c r="D24" s="56" t="s">
        <v>23</v>
      </c>
      <c r="E24" s="57"/>
      <c r="F24" s="58"/>
      <c r="G24" s="59">
        <f>B18+B19-G26</f>
        <v>23638.010000000002</v>
      </c>
      <c r="H24" s="166">
        <f t="shared" ref="H24:H31" si="0">F24*G24</f>
        <v>0</v>
      </c>
      <c r="I24" s="50"/>
      <c r="J24" s="54"/>
      <c r="K24" s="55"/>
    </row>
    <row r="25" spans="1:11" x14ac:dyDescent="0.25">
      <c r="A25" s="171" t="s">
        <v>56</v>
      </c>
      <c r="B25" s="172"/>
      <c r="C25" s="173"/>
      <c r="D25" s="63" t="s">
        <v>23</v>
      </c>
      <c r="E25" s="64" t="s">
        <v>57</v>
      </c>
      <c r="F25" s="65"/>
      <c r="G25" s="160">
        <v>5246</v>
      </c>
      <c r="H25" s="166">
        <f t="shared" si="0"/>
        <v>0</v>
      </c>
      <c r="I25" s="50"/>
      <c r="J25" s="54"/>
      <c r="K25" s="66"/>
    </row>
    <row r="26" spans="1:11" ht="27" customHeight="1" x14ac:dyDescent="0.25">
      <c r="A26" s="174" t="s">
        <v>68</v>
      </c>
      <c r="B26" s="175"/>
      <c r="C26" s="176"/>
      <c r="D26" s="119" t="s">
        <v>58</v>
      </c>
      <c r="E26" s="120" t="s">
        <v>59</v>
      </c>
      <c r="F26" s="121"/>
      <c r="G26" s="161">
        <v>5246</v>
      </c>
      <c r="H26" s="166">
        <f t="shared" si="0"/>
        <v>0</v>
      </c>
      <c r="I26" s="177" t="s">
        <v>74</v>
      </c>
      <c r="J26" s="177"/>
      <c r="K26" s="178"/>
    </row>
    <row r="27" spans="1:11" x14ac:dyDescent="0.25">
      <c r="A27" s="60" t="s">
        <v>24</v>
      </c>
      <c r="B27" s="61"/>
      <c r="C27" s="62"/>
      <c r="D27" s="63" t="s">
        <v>23</v>
      </c>
      <c r="E27" s="64" t="s">
        <v>25</v>
      </c>
      <c r="F27" s="65"/>
      <c r="G27" s="160">
        <v>28884.01</v>
      </c>
      <c r="H27" s="166">
        <f t="shared" si="0"/>
        <v>0</v>
      </c>
      <c r="I27" s="50"/>
      <c r="J27" s="54"/>
      <c r="K27" s="66"/>
    </row>
    <row r="28" spans="1:11" ht="43.5" customHeight="1" x14ac:dyDescent="0.25">
      <c r="A28" s="181" t="s">
        <v>64</v>
      </c>
      <c r="B28" s="182"/>
      <c r="C28" s="183"/>
      <c r="D28" s="67" t="s">
        <v>23</v>
      </c>
      <c r="E28" s="68" t="s">
        <v>21</v>
      </c>
      <c r="F28" s="69"/>
      <c r="G28" s="162">
        <f>1210*2*6.19+2*6.19*20+1240</f>
        <v>16467.400000000001</v>
      </c>
      <c r="H28" s="166">
        <f t="shared" si="0"/>
        <v>0</v>
      </c>
      <c r="I28" s="54"/>
      <c r="J28" s="70"/>
      <c r="K28" s="66"/>
    </row>
    <row r="29" spans="1:11" x14ac:dyDescent="0.25">
      <c r="A29" s="71" t="s">
        <v>26</v>
      </c>
      <c r="B29" s="72"/>
      <c r="C29" s="72"/>
      <c r="D29" s="73" t="s">
        <v>27</v>
      </c>
      <c r="E29" s="122" t="s">
        <v>21</v>
      </c>
      <c r="F29" s="74"/>
      <c r="G29" s="163">
        <f>B18+B19</f>
        <v>28884.010000000002</v>
      </c>
      <c r="H29" s="166">
        <f t="shared" si="0"/>
        <v>0</v>
      </c>
      <c r="I29" s="50"/>
      <c r="J29" s="54"/>
      <c r="K29" s="66"/>
    </row>
    <row r="30" spans="1:11" x14ac:dyDescent="0.25">
      <c r="A30" s="184" t="s">
        <v>63</v>
      </c>
      <c r="B30" s="185"/>
      <c r="C30" s="186"/>
      <c r="D30" s="73" t="s">
        <v>27</v>
      </c>
      <c r="E30" s="122" t="s">
        <v>21</v>
      </c>
      <c r="F30" s="123"/>
      <c r="G30" s="163">
        <f>1210*6.19+1400</f>
        <v>8889.9000000000015</v>
      </c>
      <c r="H30" s="166">
        <f t="shared" si="0"/>
        <v>0</v>
      </c>
      <c r="I30" s="50"/>
      <c r="J30" s="54"/>
      <c r="K30" s="66"/>
    </row>
    <row r="31" spans="1:11" ht="15.75" thickBot="1" x14ac:dyDescent="0.3">
      <c r="A31" s="187" t="s">
        <v>38</v>
      </c>
      <c r="B31" s="188"/>
      <c r="C31" s="189"/>
      <c r="D31" s="156" t="s">
        <v>8</v>
      </c>
      <c r="E31" s="157"/>
      <c r="F31" s="158"/>
      <c r="G31" s="164">
        <f>B16+4*B17+200</f>
        <v>4803.76</v>
      </c>
      <c r="H31" s="167">
        <f t="shared" si="0"/>
        <v>0</v>
      </c>
      <c r="I31" s="50"/>
      <c r="J31" s="54"/>
      <c r="K31" s="66"/>
    </row>
    <row r="32" spans="1:11" ht="15.75" thickBot="1" x14ac:dyDescent="0.3">
      <c r="A32" s="78"/>
      <c r="B32" s="79"/>
      <c r="C32" s="79"/>
      <c r="D32" s="79"/>
      <c r="E32" s="75"/>
      <c r="F32" s="75"/>
      <c r="G32" s="150" t="s">
        <v>28</v>
      </c>
      <c r="H32" s="151">
        <f>SUM(H23:H31)</f>
        <v>0</v>
      </c>
      <c r="I32" s="75"/>
      <c r="J32" s="76"/>
      <c r="K32" s="77"/>
    </row>
    <row r="33" spans="1:13" ht="15.75" thickBot="1" x14ac:dyDescent="0.3">
      <c r="A33" s="78"/>
      <c r="B33" s="79"/>
      <c r="C33" s="79"/>
      <c r="D33" s="79"/>
      <c r="E33" s="80"/>
      <c r="F33" s="75"/>
      <c r="G33" s="75"/>
      <c r="H33" s="75"/>
      <c r="I33" s="75"/>
      <c r="J33" s="76" t="s">
        <v>29</v>
      </c>
      <c r="K33" s="81" t="s">
        <v>30</v>
      </c>
    </row>
    <row r="34" spans="1:13" ht="15.75" thickBot="1" x14ac:dyDescent="0.3">
      <c r="A34" s="78"/>
      <c r="B34" s="79"/>
      <c r="C34" s="79"/>
      <c r="D34" s="79"/>
      <c r="E34" s="75"/>
      <c r="F34" s="75"/>
      <c r="G34" s="75"/>
      <c r="H34" s="75" t="s">
        <v>31</v>
      </c>
      <c r="I34" s="82" t="s">
        <v>18</v>
      </c>
      <c r="J34" s="83">
        <f>H32*0.2</f>
        <v>0</v>
      </c>
      <c r="K34" s="84">
        <f>H32*1.2</f>
        <v>0</v>
      </c>
    </row>
    <row r="35" spans="1:13" ht="15.75" thickBot="1" x14ac:dyDescent="0.3">
      <c r="A35" s="85"/>
      <c r="B35" s="86"/>
      <c r="C35" s="86"/>
      <c r="D35" s="86"/>
      <c r="E35" s="86"/>
      <c r="F35" s="87"/>
      <c r="G35" s="88"/>
      <c r="H35" s="88"/>
      <c r="I35" s="89"/>
      <c r="J35" s="90"/>
      <c r="K35" s="91"/>
    </row>
    <row r="36" spans="1:13" ht="15.75" thickBot="1" x14ac:dyDescent="0.3">
      <c r="A36" s="92"/>
      <c r="B36" s="93"/>
      <c r="C36" s="93"/>
      <c r="D36" s="93"/>
      <c r="E36" s="93"/>
      <c r="F36" s="94"/>
      <c r="G36" s="95"/>
      <c r="H36" s="96"/>
      <c r="I36" s="97"/>
      <c r="J36" s="98"/>
      <c r="K36" s="99"/>
    </row>
    <row r="37" spans="1:13" x14ac:dyDescent="0.25">
      <c r="A37" s="100" t="s">
        <v>32</v>
      </c>
      <c r="B37" s="101"/>
      <c r="C37" s="101"/>
      <c r="D37" s="101"/>
      <c r="E37" s="101"/>
      <c r="F37" s="101"/>
      <c r="G37" s="102"/>
      <c r="H37" s="102"/>
      <c r="I37" s="103"/>
      <c r="J37" s="102"/>
      <c r="K37" s="102"/>
      <c r="L37" s="104"/>
      <c r="M37" s="104"/>
    </row>
    <row r="38" spans="1:13" x14ac:dyDescent="0.25">
      <c r="A38" s="105" t="s">
        <v>33</v>
      </c>
      <c r="B38" s="106"/>
      <c r="C38" s="106"/>
      <c r="D38" s="106"/>
      <c r="E38" s="106"/>
      <c r="F38" s="106"/>
      <c r="G38" s="107"/>
      <c r="H38" s="107"/>
      <c r="I38" s="108"/>
      <c r="J38" s="109"/>
      <c r="K38" s="110"/>
      <c r="L38" s="104"/>
      <c r="M38" s="104"/>
    </row>
    <row r="39" spans="1:13" x14ac:dyDescent="0.25">
      <c r="A39" s="190" t="s">
        <v>34</v>
      </c>
      <c r="B39" s="190"/>
      <c r="C39" s="190"/>
      <c r="D39" s="190"/>
      <c r="E39" s="190"/>
      <c r="F39" s="190"/>
      <c r="G39" s="190"/>
      <c r="H39" s="190"/>
      <c r="I39" s="190"/>
      <c r="J39" s="190"/>
      <c r="K39" s="190"/>
      <c r="L39" s="190"/>
      <c r="M39" s="190"/>
    </row>
    <row r="40" spans="1:13" x14ac:dyDescent="0.25">
      <c r="A40" s="117"/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</row>
    <row r="41" spans="1:13" x14ac:dyDescent="0.25">
      <c r="F41" s="3"/>
      <c r="H41" s="3"/>
      <c r="J41" s="3"/>
      <c r="K41" s="3"/>
    </row>
    <row r="42" spans="1:13" x14ac:dyDescent="0.25">
      <c r="A42" s="111"/>
      <c r="B42" s="111"/>
      <c r="C42" s="112"/>
      <c r="D42" s="113"/>
      <c r="E42" s="113"/>
      <c r="F42" s="113"/>
      <c r="G42" s="114" t="s">
        <v>35</v>
      </c>
      <c r="H42" s="114"/>
      <c r="I42" s="114"/>
      <c r="J42" s="3"/>
      <c r="K42" s="3"/>
    </row>
    <row r="43" spans="1:13" x14ac:dyDescent="0.25">
      <c r="A43" s="170" t="s">
        <v>36</v>
      </c>
      <c r="B43" s="170"/>
      <c r="C43" s="170"/>
      <c r="D43" s="115"/>
      <c r="E43" s="115"/>
      <c r="F43" s="112"/>
      <c r="G43" s="114" t="s">
        <v>37</v>
      </c>
      <c r="H43" s="114"/>
      <c r="I43" s="114"/>
      <c r="J43" s="3"/>
      <c r="K43" s="3"/>
    </row>
  </sheetData>
  <mergeCells count="9">
    <mergeCell ref="A43:C43"/>
    <mergeCell ref="A25:C25"/>
    <mergeCell ref="A26:C26"/>
    <mergeCell ref="I26:K26"/>
    <mergeCell ref="A24:C24"/>
    <mergeCell ref="A28:C28"/>
    <mergeCell ref="A30:C30"/>
    <mergeCell ref="A31:C31"/>
    <mergeCell ref="A39:M39"/>
  </mergeCells>
  <pageMargins left="0.7" right="0.7" top="0.75" bottom="0.75" header="0.3" footer="0.3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opLeftCell="A19" workbookViewId="0">
      <selection activeCell="N28" sqref="N28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72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34" t="s">
        <v>70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51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54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51</v>
      </c>
      <c r="B14" s="9"/>
      <c r="C14" s="9"/>
      <c r="D14" s="9"/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9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2623</v>
      </c>
      <c r="C16" s="9" t="s">
        <v>8</v>
      </c>
      <c r="D16" s="9"/>
      <c r="E16" s="9"/>
      <c r="F16" s="19"/>
      <c r="G16" s="9"/>
      <c r="H16" s="23"/>
      <c r="I16" s="24"/>
      <c r="J16" s="19"/>
      <c r="K16" s="28"/>
    </row>
    <row r="17" spans="1:12" x14ac:dyDescent="0.25">
      <c r="A17" s="29" t="s">
        <v>9</v>
      </c>
      <c r="B17" s="30">
        <v>5.41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2" x14ac:dyDescent="0.25">
      <c r="A18" s="32" t="s">
        <v>10</v>
      </c>
      <c r="B18" s="33">
        <f>B16*B17</f>
        <v>14190.43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2" ht="15.75" thickBot="1" x14ac:dyDescent="0.3">
      <c r="A19" s="34" t="s">
        <v>12</v>
      </c>
      <c r="B19" s="35">
        <v>110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2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2" ht="15.75" thickBot="1" x14ac:dyDescent="0.3">
      <c r="A21" s="36"/>
      <c r="B21" s="37"/>
      <c r="C21" s="9"/>
      <c r="D21" s="9"/>
      <c r="E21" s="9"/>
      <c r="F21" s="38" t="s">
        <v>13</v>
      </c>
      <c r="G21" s="39"/>
      <c r="H21" s="40" t="s">
        <v>14</v>
      </c>
      <c r="I21" s="41"/>
      <c r="J21" s="42"/>
      <c r="K21" s="43"/>
    </row>
    <row r="22" spans="1:12" ht="15.75" thickBot="1" x14ac:dyDescent="0.3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  <c r="G22" s="48" t="s">
        <v>19</v>
      </c>
      <c r="H22" s="168" t="s">
        <v>18</v>
      </c>
      <c r="I22" s="50"/>
      <c r="J22" s="51"/>
      <c r="K22" s="25"/>
    </row>
    <row r="23" spans="1:12" x14ac:dyDescent="0.25">
      <c r="A23" s="152" t="s">
        <v>20</v>
      </c>
      <c r="B23" s="153"/>
      <c r="C23" s="154"/>
      <c r="D23" s="155" t="s">
        <v>8</v>
      </c>
      <c r="E23" s="52" t="s">
        <v>21</v>
      </c>
      <c r="F23" s="53"/>
      <c r="G23" s="159">
        <f>B17*2</f>
        <v>10.82</v>
      </c>
      <c r="H23" s="165">
        <f>F23*G23</f>
        <v>0</v>
      </c>
      <c r="I23" s="50"/>
      <c r="J23" s="54"/>
      <c r="K23" s="55"/>
    </row>
    <row r="24" spans="1:12" x14ac:dyDescent="0.25">
      <c r="A24" s="179" t="s">
        <v>22</v>
      </c>
      <c r="B24" s="180"/>
      <c r="C24" s="180"/>
      <c r="D24" s="56" t="s">
        <v>23</v>
      </c>
      <c r="E24" s="57"/>
      <c r="F24" s="58"/>
      <c r="G24" s="59">
        <v>110</v>
      </c>
      <c r="H24" s="166">
        <f t="shared" ref="H24:H31" si="0">F24*G24</f>
        <v>0</v>
      </c>
      <c r="I24" s="50"/>
      <c r="J24" s="54"/>
      <c r="K24" s="55"/>
    </row>
    <row r="25" spans="1:12" x14ac:dyDescent="0.25">
      <c r="A25" s="171" t="s">
        <v>56</v>
      </c>
      <c r="B25" s="172"/>
      <c r="C25" s="173"/>
      <c r="D25" s="63" t="s">
        <v>23</v>
      </c>
      <c r="E25" s="64" t="s">
        <v>57</v>
      </c>
      <c r="F25" s="65"/>
      <c r="G25" s="160">
        <v>14190.43</v>
      </c>
      <c r="H25" s="166">
        <f t="shared" si="0"/>
        <v>0</v>
      </c>
      <c r="I25" s="50"/>
      <c r="J25" s="54"/>
      <c r="K25" s="66"/>
    </row>
    <row r="26" spans="1:12" ht="28.15" customHeight="1" x14ac:dyDescent="0.25">
      <c r="A26" s="174" t="s">
        <v>68</v>
      </c>
      <c r="B26" s="175"/>
      <c r="C26" s="176"/>
      <c r="D26" s="119" t="s">
        <v>58</v>
      </c>
      <c r="E26" s="120" t="s">
        <v>59</v>
      </c>
      <c r="F26" s="121"/>
      <c r="G26" s="161">
        <f>B18</f>
        <v>14190.43</v>
      </c>
      <c r="H26" s="166">
        <f t="shared" si="0"/>
        <v>0</v>
      </c>
      <c r="I26" s="177" t="s">
        <v>67</v>
      </c>
      <c r="J26" s="177"/>
      <c r="K26" s="178"/>
    </row>
    <row r="27" spans="1:12" x14ac:dyDescent="0.25">
      <c r="A27" s="60" t="s">
        <v>24</v>
      </c>
      <c r="B27" s="61"/>
      <c r="C27" s="62"/>
      <c r="D27" s="63" t="s">
        <v>23</v>
      </c>
      <c r="E27" s="64" t="s">
        <v>25</v>
      </c>
      <c r="F27" s="65"/>
      <c r="G27" s="160">
        <f>B18+B19</f>
        <v>14300.43</v>
      </c>
      <c r="H27" s="166">
        <f t="shared" si="0"/>
        <v>0</v>
      </c>
      <c r="I27" s="50"/>
      <c r="J27" s="54"/>
      <c r="K27" s="66"/>
    </row>
    <row r="28" spans="1:12" ht="40.5" customHeight="1" x14ac:dyDescent="0.25">
      <c r="A28" s="191" t="s">
        <v>55</v>
      </c>
      <c r="B28" s="192"/>
      <c r="C28" s="193"/>
      <c r="D28" s="67" t="s">
        <v>23</v>
      </c>
      <c r="E28" s="68" t="s">
        <v>21</v>
      </c>
      <c r="F28" s="69"/>
      <c r="G28" s="162">
        <v>614</v>
      </c>
      <c r="H28" s="166">
        <f t="shared" si="0"/>
        <v>0</v>
      </c>
      <c r="I28" s="194" t="s">
        <v>73</v>
      </c>
      <c r="J28" s="177"/>
      <c r="K28" s="178"/>
      <c r="L28" s="169"/>
    </row>
    <row r="29" spans="1:12" x14ac:dyDescent="0.25">
      <c r="A29" s="71" t="s">
        <v>26</v>
      </c>
      <c r="B29" s="72"/>
      <c r="C29" s="72"/>
      <c r="D29" s="73" t="s">
        <v>27</v>
      </c>
      <c r="E29" s="122" t="s">
        <v>21</v>
      </c>
      <c r="F29" s="74"/>
      <c r="G29" s="163">
        <f>B18+B19</f>
        <v>14300.43</v>
      </c>
      <c r="H29" s="166">
        <f t="shared" si="0"/>
        <v>0</v>
      </c>
      <c r="I29" s="50"/>
      <c r="J29" s="54"/>
      <c r="K29" s="66"/>
    </row>
    <row r="30" spans="1:12" x14ac:dyDescent="0.25">
      <c r="A30" s="184" t="s">
        <v>66</v>
      </c>
      <c r="B30" s="185"/>
      <c r="C30" s="186"/>
      <c r="D30" s="73" t="s">
        <v>27</v>
      </c>
      <c r="E30" s="122" t="s">
        <v>21</v>
      </c>
      <c r="F30" s="123"/>
      <c r="G30" s="163">
        <f>B18</f>
        <v>14190.43</v>
      </c>
      <c r="H30" s="166">
        <f t="shared" si="0"/>
        <v>0</v>
      </c>
      <c r="I30" s="50"/>
      <c r="J30" s="54"/>
      <c r="K30" s="66"/>
    </row>
    <row r="31" spans="1:12" ht="15.75" thickBot="1" x14ac:dyDescent="0.3">
      <c r="A31" s="187" t="s">
        <v>38</v>
      </c>
      <c r="B31" s="188"/>
      <c r="C31" s="189"/>
      <c r="D31" s="156" t="s">
        <v>8</v>
      </c>
      <c r="E31" s="157"/>
      <c r="F31" s="158"/>
      <c r="G31" s="164">
        <f>B16+4*B17+48</f>
        <v>2692.64</v>
      </c>
      <c r="H31" s="167">
        <f t="shared" si="0"/>
        <v>0</v>
      </c>
      <c r="I31" s="50"/>
      <c r="J31" s="54"/>
      <c r="K31" s="66"/>
    </row>
    <row r="32" spans="1:12" ht="15.75" thickBot="1" x14ac:dyDescent="0.3">
      <c r="A32" s="78"/>
      <c r="B32" s="79"/>
      <c r="C32" s="79"/>
      <c r="D32" s="79"/>
      <c r="E32" s="75"/>
      <c r="F32" s="75"/>
      <c r="G32" s="150" t="s">
        <v>28</v>
      </c>
      <c r="H32" s="151">
        <f>SUM(H23:H31)</f>
        <v>0</v>
      </c>
      <c r="I32" s="75"/>
      <c r="J32" s="76"/>
      <c r="K32" s="77"/>
    </row>
    <row r="33" spans="1:13" ht="15.75" thickBot="1" x14ac:dyDescent="0.3">
      <c r="A33" s="78"/>
      <c r="B33" s="79"/>
      <c r="C33" s="79"/>
      <c r="D33" s="79"/>
      <c r="E33" s="80"/>
      <c r="F33" s="75"/>
      <c r="G33" s="75"/>
      <c r="H33" s="75"/>
      <c r="I33" s="75"/>
      <c r="J33" s="76" t="s">
        <v>29</v>
      </c>
      <c r="K33" s="81" t="s">
        <v>30</v>
      </c>
    </row>
    <row r="34" spans="1:13" ht="15.75" thickBot="1" x14ac:dyDescent="0.3">
      <c r="A34" s="78"/>
      <c r="B34" s="79"/>
      <c r="C34" s="79"/>
      <c r="D34" s="79"/>
      <c r="E34" s="75"/>
      <c r="F34" s="75"/>
      <c r="G34" s="75"/>
      <c r="H34" s="75" t="s">
        <v>31</v>
      </c>
      <c r="I34" s="82" t="s">
        <v>18</v>
      </c>
      <c r="J34" s="83">
        <f>H32*0.2</f>
        <v>0</v>
      </c>
      <c r="K34" s="84">
        <f>H32*1.2</f>
        <v>0</v>
      </c>
    </row>
    <row r="35" spans="1:13" ht="15.75" thickBot="1" x14ac:dyDescent="0.3">
      <c r="A35" s="85"/>
      <c r="B35" s="86"/>
      <c r="C35" s="86"/>
      <c r="D35" s="86"/>
      <c r="E35" s="86"/>
      <c r="F35" s="87"/>
      <c r="G35" s="88"/>
      <c r="H35" s="88"/>
      <c r="I35" s="89"/>
      <c r="J35" s="90"/>
      <c r="K35" s="91"/>
    </row>
    <row r="36" spans="1:13" ht="15.75" thickBot="1" x14ac:dyDescent="0.3">
      <c r="A36" s="92"/>
      <c r="B36" s="93"/>
      <c r="C36" s="93"/>
      <c r="D36" s="93"/>
      <c r="E36" s="93"/>
      <c r="F36" s="94"/>
      <c r="G36" s="95"/>
      <c r="H36" s="96"/>
      <c r="I36" s="97"/>
      <c r="J36" s="98"/>
      <c r="K36" s="99"/>
    </row>
    <row r="37" spans="1:13" x14ac:dyDescent="0.25">
      <c r="A37" s="100" t="s">
        <v>32</v>
      </c>
      <c r="B37" s="101"/>
      <c r="C37" s="101"/>
      <c r="D37" s="101"/>
      <c r="E37" s="101"/>
      <c r="F37" s="101"/>
      <c r="G37" s="102"/>
      <c r="H37" s="102"/>
      <c r="I37" s="103"/>
      <c r="J37" s="102"/>
      <c r="K37" s="102"/>
      <c r="L37" s="104"/>
      <c r="M37" s="104"/>
    </row>
    <row r="38" spans="1:13" x14ac:dyDescent="0.25">
      <c r="A38" s="105" t="s">
        <v>33</v>
      </c>
      <c r="B38" s="106"/>
      <c r="C38" s="106"/>
      <c r="D38" s="106"/>
      <c r="E38" s="106"/>
      <c r="F38" s="106"/>
      <c r="G38" s="107"/>
      <c r="H38" s="107"/>
      <c r="I38" s="108"/>
      <c r="J38" s="109"/>
      <c r="K38" s="110"/>
      <c r="L38" s="104"/>
      <c r="M38" s="104"/>
    </row>
    <row r="39" spans="1:13" x14ac:dyDescent="0.25">
      <c r="A39" s="190" t="s">
        <v>34</v>
      </c>
      <c r="B39" s="190"/>
      <c r="C39" s="190"/>
      <c r="D39" s="190"/>
      <c r="E39" s="190"/>
      <c r="F39" s="190"/>
      <c r="G39" s="190"/>
      <c r="H39" s="190"/>
      <c r="I39" s="190"/>
      <c r="J39" s="190"/>
      <c r="K39" s="190"/>
      <c r="L39" s="190"/>
      <c r="M39" s="190"/>
    </row>
    <row r="40" spans="1:13" x14ac:dyDescent="0.25">
      <c r="A40" s="116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</row>
    <row r="41" spans="1:13" x14ac:dyDescent="0.25">
      <c r="F41" s="3"/>
      <c r="H41" s="3"/>
      <c r="J41" s="3"/>
      <c r="K41" s="3"/>
    </row>
    <row r="42" spans="1:13" x14ac:dyDescent="0.25">
      <c r="A42" s="111"/>
      <c r="B42" s="111"/>
      <c r="C42" s="112"/>
      <c r="D42" s="113"/>
      <c r="E42" s="113"/>
      <c r="F42" s="113"/>
      <c r="G42" s="114" t="s">
        <v>35</v>
      </c>
      <c r="H42" s="114"/>
      <c r="I42" s="114"/>
      <c r="J42" s="3"/>
      <c r="K42" s="3"/>
    </row>
    <row r="43" spans="1:13" x14ac:dyDescent="0.25">
      <c r="A43" s="170" t="s">
        <v>36</v>
      </c>
      <c r="B43" s="170"/>
      <c r="C43" s="170"/>
      <c r="D43" s="115"/>
      <c r="E43" s="115"/>
      <c r="F43" s="112"/>
      <c r="G43" s="114" t="s">
        <v>37</v>
      </c>
      <c r="H43" s="114"/>
      <c r="I43" s="114"/>
      <c r="J43" s="3"/>
      <c r="K43" s="3"/>
    </row>
  </sheetData>
  <mergeCells count="10">
    <mergeCell ref="A39:M39"/>
    <mergeCell ref="A43:C43"/>
    <mergeCell ref="A24:C24"/>
    <mergeCell ref="A28:C28"/>
    <mergeCell ref="A30:C30"/>
    <mergeCell ref="A31:C31"/>
    <mergeCell ref="A25:C25"/>
    <mergeCell ref="A26:C26"/>
    <mergeCell ref="I26:K26"/>
    <mergeCell ref="I28:K28"/>
  </mergeCells>
  <pageMargins left="0.7" right="0.7" top="0.75" bottom="0.75" header="0.3" footer="0.3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6"/>
  <sheetViews>
    <sheetView workbookViewId="0">
      <selection activeCell="I6" sqref="I6"/>
    </sheetView>
  </sheetViews>
  <sheetFormatPr defaultRowHeight="15" x14ac:dyDescent="0.25"/>
  <cols>
    <col min="1" max="1" width="3.7109375" customWidth="1"/>
    <col min="2" max="2" width="4.28515625" customWidth="1"/>
    <col min="3" max="3" width="11.28515625" customWidth="1"/>
    <col min="4" max="4" width="6.7109375" customWidth="1"/>
    <col min="5" max="5" width="24.5703125" customWidth="1"/>
    <col min="6" max="8" width="11.28515625" customWidth="1"/>
    <col min="9" max="9" width="14.28515625" customWidth="1"/>
    <col min="10" max="10" width="15.140625" customWidth="1"/>
    <col min="11" max="11" width="11.7109375" customWidth="1"/>
  </cols>
  <sheetData>
    <row r="2" spans="2:10" x14ac:dyDescent="0.25">
      <c r="B2" s="134" t="s">
        <v>69</v>
      </c>
      <c r="C2" s="134"/>
      <c r="D2" s="104"/>
      <c r="E2" s="104"/>
      <c r="F2" s="135"/>
      <c r="G2" s="135"/>
      <c r="H2" s="135"/>
      <c r="I2" s="135"/>
      <c r="J2" s="118"/>
    </row>
    <row r="3" spans="2:10" ht="16.149999999999999" customHeight="1" thickBot="1" x14ac:dyDescent="0.3">
      <c r="B3" s="195"/>
      <c r="C3" s="196"/>
      <c r="D3" s="196"/>
      <c r="E3" s="196"/>
      <c r="F3" s="196"/>
      <c r="G3" s="196"/>
      <c r="H3" s="196"/>
      <c r="I3" s="196"/>
      <c r="J3" s="118"/>
    </row>
    <row r="4" spans="2:10" ht="45.75" customHeight="1" thickBot="1" x14ac:dyDescent="0.3">
      <c r="B4" s="136" t="s">
        <v>39</v>
      </c>
      <c r="C4" s="137" t="s">
        <v>40</v>
      </c>
      <c r="D4" s="137" t="s">
        <v>41</v>
      </c>
      <c r="E4" s="137" t="s">
        <v>52</v>
      </c>
      <c r="F4" s="139" t="s">
        <v>42</v>
      </c>
      <c r="G4" s="139" t="s">
        <v>43</v>
      </c>
      <c r="H4" s="138" t="s">
        <v>44</v>
      </c>
      <c r="I4" s="140" t="s">
        <v>45</v>
      </c>
      <c r="J4" s="141" t="s">
        <v>46</v>
      </c>
    </row>
    <row r="5" spans="2:10" x14ac:dyDescent="0.25">
      <c r="B5" s="124">
        <v>1</v>
      </c>
      <c r="C5" s="125" t="s">
        <v>71</v>
      </c>
      <c r="D5" s="125" t="s">
        <v>49</v>
      </c>
      <c r="E5" s="126" t="s">
        <v>65</v>
      </c>
      <c r="F5" s="125">
        <v>9.6059999999999999</v>
      </c>
      <c r="G5" s="125">
        <v>14.185</v>
      </c>
      <c r="H5" s="133">
        <v>4.5789999999999997</v>
      </c>
      <c r="I5" s="127">
        <f>'2512 '!H32</f>
        <v>0</v>
      </c>
      <c r="J5" s="128">
        <f t="shared" ref="J5" si="0">I5*1.2</f>
        <v>0</v>
      </c>
    </row>
    <row r="6" spans="2:10" ht="15.75" thickBot="1" x14ac:dyDescent="0.3">
      <c r="B6" s="129">
        <v>2</v>
      </c>
      <c r="C6" s="125" t="s">
        <v>48</v>
      </c>
      <c r="D6" s="130" t="s">
        <v>49</v>
      </c>
      <c r="E6" s="131" t="s">
        <v>53</v>
      </c>
      <c r="F6" s="130">
        <v>7.3490000000000002</v>
      </c>
      <c r="G6" s="130">
        <v>9.9719999999999995</v>
      </c>
      <c r="H6" s="133">
        <v>2.6230000000000002</v>
      </c>
      <c r="I6" s="132">
        <f>'2513'!H32</f>
        <v>0</v>
      </c>
      <c r="J6" s="128">
        <f t="shared" ref="J6" si="1">I6*1.2</f>
        <v>0</v>
      </c>
    </row>
    <row r="7" spans="2:10" ht="15.75" thickBot="1" x14ac:dyDescent="0.3">
      <c r="B7" s="142"/>
      <c r="C7" s="143" t="s">
        <v>47</v>
      </c>
      <c r="D7" s="143"/>
      <c r="E7" s="143"/>
      <c r="F7" s="143"/>
      <c r="G7" s="146"/>
      <c r="H7" s="147">
        <f>SUM(H5:H6)</f>
        <v>7.202</v>
      </c>
      <c r="I7" s="148">
        <f>SUM(I5:I6)</f>
        <v>0</v>
      </c>
      <c r="J7" s="149">
        <f>SUM(J5:J6)</f>
        <v>0</v>
      </c>
    </row>
    <row r="8" spans="2:10" x14ac:dyDescent="0.25">
      <c r="B8" s="118"/>
      <c r="C8" s="118"/>
      <c r="D8" s="118"/>
      <c r="E8" s="118"/>
      <c r="F8" s="118"/>
      <c r="G8" s="118"/>
      <c r="H8" s="118"/>
      <c r="I8" s="118"/>
      <c r="J8" s="118"/>
    </row>
    <row r="9" spans="2:10" x14ac:dyDescent="0.25">
      <c r="B9" s="118"/>
      <c r="C9" s="118"/>
      <c r="D9" s="118"/>
      <c r="E9" s="118"/>
      <c r="F9" s="118"/>
      <c r="G9" s="118"/>
      <c r="H9" s="118"/>
      <c r="I9" s="144"/>
      <c r="J9" s="118"/>
    </row>
    <row r="10" spans="2:10" x14ac:dyDescent="0.25">
      <c r="B10" s="118"/>
      <c r="C10" s="118"/>
      <c r="D10" s="118"/>
      <c r="E10" s="118"/>
      <c r="F10" s="118"/>
      <c r="G10" s="118"/>
      <c r="H10" s="118"/>
      <c r="I10" s="118"/>
      <c r="J10" s="118"/>
    </row>
    <row r="15" spans="2:10" ht="15.75" thickBot="1" x14ac:dyDescent="0.3"/>
    <row r="16" spans="2:10" ht="15.75" thickBot="1" x14ac:dyDescent="0.3">
      <c r="H16" s="145"/>
    </row>
  </sheetData>
  <mergeCells count="1">
    <mergeCell ref="B3:I3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2512 </vt:lpstr>
      <vt:lpstr>2513</vt:lpstr>
      <vt:lpstr>ZC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Mesiariková Ivana</cp:lastModifiedBy>
  <cp:lastPrinted>2020-02-19T13:41:16Z</cp:lastPrinted>
  <dcterms:created xsi:type="dcterms:W3CDTF">2018-05-11T08:20:24Z</dcterms:created>
  <dcterms:modified xsi:type="dcterms:W3CDTF">2020-02-20T09:47:38Z</dcterms:modified>
</cp:coreProperties>
</file>