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5\Prilohy\Vykazy vymer\"/>
    </mc:Choice>
  </mc:AlternateContent>
  <bookViews>
    <workbookView xWindow="0" yWindow="0" windowWidth="28800" windowHeight="12435" activeTab="6"/>
  </bookViews>
  <sheets>
    <sheet name="2414" sheetId="12" r:id="rId1"/>
    <sheet name="2415 a" sheetId="11" r:id="rId2"/>
    <sheet name="2415 b" sheetId="16" r:id="rId3"/>
    <sheet name="2422" sheetId="8" r:id="rId4"/>
    <sheet name="2423" sheetId="9" r:id="rId5"/>
    <sheet name="2424" sheetId="14" r:id="rId6"/>
    <sheet name="BB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4" l="1"/>
  <c r="H25" i="14"/>
  <c r="H26" i="14"/>
  <c r="H27" i="14"/>
  <c r="H28" i="14"/>
  <c r="H29" i="14"/>
  <c r="H30" i="14"/>
  <c r="H31" i="14"/>
  <c r="H24" i="9"/>
  <c r="H25" i="9"/>
  <c r="H26" i="9"/>
  <c r="H27" i="9"/>
  <c r="H28" i="9"/>
  <c r="H29" i="9"/>
  <c r="H30" i="9"/>
  <c r="H31" i="9"/>
  <c r="H32" i="9"/>
  <c r="H24" i="8"/>
  <c r="H25" i="8"/>
  <c r="H26" i="8"/>
  <c r="H28" i="8"/>
  <c r="H29" i="8"/>
  <c r="H24" i="16"/>
  <c r="H25" i="16"/>
  <c r="H26" i="16"/>
  <c r="H27" i="16"/>
  <c r="H28" i="16"/>
  <c r="H29" i="16"/>
  <c r="H30" i="16"/>
  <c r="H24" i="11"/>
  <c r="H25" i="11"/>
  <c r="H26" i="11"/>
  <c r="H27" i="11"/>
  <c r="H28" i="11"/>
  <c r="H29" i="11"/>
  <c r="H30" i="11"/>
  <c r="H31" i="11"/>
  <c r="H32" i="11"/>
  <c r="H33" i="11"/>
  <c r="H24" i="12"/>
  <c r="H25" i="12"/>
  <c r="H26" i="12"/>
  <c r="H27" i="12"/>
  <c r="H28" i="12"/>
  <c r="H29" i="12"/>
  <c r="H30" i="12"/>
  <c r="H31" i="12"/>
  <c r="H32" i="12"/>
  <c r="H33" i="12"/>
  <c r="H11" i="7" l="1"/>
  <c r="D18" i="8"/>
  <c r="G29" i="16" l="1"/>
  <c r="G26" i="16"/>
  <c r="G23" i="16"/>
  <c r="H23" i="16" s="1"/>
  <c r="B18" i="16"/>
  <c r="G25" i="16" s="1"/>
  <c r="G24" i="16" l="1"/>
  <c r="H31" i="16" s="1"/>
  <c r="G27" i="16"/>
  <c r="G33" i="12"/>
  <c r="J33" i="16" l="1"/>
  <c r="I7" i="7"/>
  <c r="J7" i="7" s="1"/>
  <c r="K33" i="16"/>
  <c r="G31" i="14"/>
  <c r="G23" i="14"/>
  <c r="H23" i="14" s="1"/>
  <c r="G23" i="12"/>
  <c r="H23" i="12" s="1"/>
  <c r="H23" i="11"/>
  <c r="B18" i="11"/>
  <c r="G28" i="14" l="1"/>
  <c r="G29" i="12"/>
  <c r="H34" i="11" l="1"/>
  <c r="I6" i="7" s="1"/>
  <c r="J6" i="7" s="1"/>
  <c r="H34" i="12"/>
  <c r="I5" i="7" s="1"/>
  <c r="H32" i="14"/>
  <c r="I10" i="7" s="1"/>
  <c r="J10" i="7" s="1"/>
  <c r="J5" i="7" l="1"/>
  <c r="K34" i="14"/>
  <c r="J36" i="12"/>
  <c r="K36" i="11"/>
  <c r="J36" i="11"/>
  <c r="J34" i="14"/>
  <c r="K36" i="12"/>
  <c r="G23" i="9" l="1"/>
  <c r="H23" i="9" s="1"/>
  <c r="B18" i="9"/>
  <c r="H23" i="8"/>
  <c r="G29" i="9" l="1"/>
  <c r="G27" i="8"/>
  <c r="H27" i="8" s="1"/>
  <c r="H33" i="9" l="1"/>
  <c r="I9" i="7" s="1"/>
  <c r="H30" i="8"/>
  <c r="I8" i="7" s="1"/>
  <c r="J8" i="7" l="1"/>
  <c r="I11" i="7"/>
  <c r="J9" i="7"/>
  <c r="K35" i="9"/>
  <c r="K32" i="8"/>
  <c r="J32" i="8"/>
  <c r="J35" i="9"/>
  <c r="J11" i="7" l="1"/>
</calcChain>
</file>

<file path=xl/sharedStrings.xml><?xml version="1.0" encoding="utf-8"?>
<sst xmlns="http://schemas.openxmlformats.org/spreadsheetml/2006/main" count="425" uniqueCount="121">
  <si>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</si>
  <si>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</si>
  <si>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</si>
  <si>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</si>
  <si>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</si>
  <si>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</si>
  <si>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</si>
  <si>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</si>
  <si>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</si>
  <si>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</si>
  <si>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</si>
  <si>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</si>
  <si>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</si>
  <si>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</si>
  <si>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</si>
  <si>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</si>
  <si>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</si>
  <si>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</si>
  <si>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</si>
  <si>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</si>
  <si>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</si>
  <si>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</si>
  <si>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</si>
  <si>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</si>
  <si>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</si>
  <si>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</si>
  <si>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</si>
  <si>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</si>
  <si>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</si>
  <si>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</si>
  <si>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</si>
  <si>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</si>
  <si>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</si>
  <si>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</si>
  <si>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</si>
  <si>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</si>
  <si>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</si>
  <si>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</si>
  <si>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</si>
  <si>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</si>
  <si>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</si>
  <si>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</si>
  <si>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</si>
  <si>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</si>
  <si>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</si>
  <si>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</si>
  <si>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</si>
  <si>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</si>
  <si>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výškova úprava poklopov kanalizačných šácht</t>
  </si>
  <si>
    <t>ACL 16-II  vysprávky nerovností krytu</t>
  </si>
  <si>
    <t>Miestopis</t>
  </si>
  <si>
    <t>frézovanie s naložením a odvozom do 10 km ( začiatky a konce + most )</t>
  </si>
  <si>
    <t>BB</t>
  </si>
  <si>
    <t>Príloha č. 2</t>
  </si>
  <si>
    <t>do 400 mm</t>
  </si>
  <si>
    <t>Postrek infiltračný</t>
  </si>
  <si>
    <r>
      <t>1,0 kg/m2</t>
    </r>
    <r>
      <rPr>
        <sz val="11"/>
        <color theme="1"/>
        <rFont val="Calibri"/>
        <family val="2"/>
        <charset val="238"/>
        <scheme val="minor"/>
      </rPr>
      <t/>
    </r>
  </si>
  <si>
    <t>ACL 16-II s dovozom rozprestrením a zhutnením</t>
  </si>
  <si>
    <t>III/2414</t>
  </si>
  <si>
    <t>Rakytovce</t>
  </si>
  <si>
    <t>III/2422</t>
  </si>
  <si>
    <t>III/2423</t>
  </si>
  <si>
    <t>III/2424</t>
  </si>
  <si>
    <t>Ponická Lehôtka</t>
  </si>
  <si>
    <t>Oravce</t>
  </si>
  <si>
    <t>Hrochoť</t>
  </si>
  <si>
    <t>Rekonštrukcia ciest II. a III. triedy v okrese BB</t>
  </si>
  <si>
    <t>III/2414 Rakytovce spojka</t>
  </si>
  <si>
    <t>staničenie v km: 0,000 - 0,865</t>
  </si>
  <si>
    <t>Badín - Kremnička</t>
  </si>
  <si>
    <t>III/2415 Badín - Rakytovce -Kremnička</t>
  </si>
  <si>
    <t>III/2415 Badín - Rakytovce - Kremnička</t>
  </si>
  <si>
    <t>III/2422 Ponická Lehôtka</t>
  </si>
  <si>
    <t>III/2423 Oravce</t>
  </si>
  <si>
    <t>III/2424 Hrochoť</t>
  </si>
  <si>
    <t>staničenie v km:0,000-1,020</t>
  </si>
  <si>
    <r>
      <t>AC</t>
    </r>
    <r>
      <rPr>
        <sz val="9"/>
        <rFont val="Arial"/>
        <family val="2"/>
        <charset val="238"/>
      </rPr>
      <t>o</t>
    </r>
    <r>
      <rPr>
        <sz val="1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</si>
  <si>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</si>
  <si>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r>
      <t>0,5 kg/m</t>
    </r>
    <r>
      <rPr>
        <vertAlign val="superscript"/>
        <sz val="10"/>
        <rFont val="Arial CE"/>
        <charset val="238"/>
      </rPr>
      <t>2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</si>
  <si>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</si>
  <si>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staničenie v km: 0,980-4,980</t>
  </si>
  <si>
    <t>III/2415 Banská Bystrica , Sladkovičová ul.</t>
  </si>
  <si>
    <t>staničenie v km: 4,980 - 6,840</t>
  </si>
  <si>
    <t>ACL 16-II vysprávky nerovnosti krytu</t>
  </si>
  <si>
    <t>0,000 - 0,700</t>
  </si>
  <si>
    <t xml:space="preserve">Recyklácia za studena s kombinovaným spojivom(cement a asfaltová emulzia alebo cement a asfaltová pena) </t>
  </si>
  <si>
    <r>
      <rPr>
        <sz val="11"/>
        <rFont val="Calibri"/>
        <family val="2"/>
        <charset val="238"/>
        <scheme val="minor"/>
      </rPr>
      <t>m2</t>
    </r>
    <r>
      <rPr>
        <sz val="11"/>
        <color theme="1"/>
        <rFont val="Calibri"/>
        <family val="2"/>
        <charset val="238"/>
        <scheme val="minor"/>
      </rPr>
      <t/>
    </r>
  </si>
  <si>
    <t>III/2415a</t>
  </si>
  <si>
    <t>III/2415b</t>
  </si>
  <si>
    <t>BB-Sládkovičova ul.</t>
  </si>
  <si>
    <t>Príloha č. 3</t>
  </si>
  <si>
    <t>frezovanie 165*6,5=1072,5 m2</t>
  </si>
  <si>
    <t>recykláž 830*6,5 a 630*7,5=5395+4725=10120m2</t>
  </si>
  <si>
    <t>frezovanie 1200+1220=2420*7=16940m2</t>
  </si>
  <si>
    <t>asfalty 120*6,5=780</t>
  </si>
  <si>
    <t>výšková úprava poklopov kanalizačných šácht</t>
  </si>
  <si>
    <t>1,100-1,930; 3,130-3,760</t>
  </si>
  <si>
    <t>1,930-3,130; 3,760-4,980</t>
  </si>
  <si>
    <t>staničenie v km: 0,270 - 1,839</t>
  </si>
  <si>
    <t>1,562-1,839</t>
  </si>
  <si>
    <t>0,800-1,000 = 200*5,5 = 1100 m2 - asfalt</t>
  </si>
  <si>
    <t>0,000-0,800 = 800*5,5 = 4400 m2 - recyklácia</t>
  </si>
  <si>
    <t>ACL 16-II  s dovozom rozprestením a zhutnením</t>
  </si>
  <si>
    <t>postrek infiltračný</t>
  </si>
  <si>
    <t>1,0 kg/m2</t>
  </si>
  <si>
    <t>1,000-1,020 =   20*5,5 = 110 m2 - frézovanie (most)</t>
  </si>
  <si>
    <t>0,000-0,800</t>
  </si>
  <si>
    <t>1,000-1,020</t>
  </si>
  <si>
    <t>ACL 16-II vysprávky nerovností krytu</t>
  </si>
  <si>
    <t>4,539-5,077=0,538*5,0=2690</t>
  </si>
  <si>
    <t>staničenie v km: 0,244-3,150=2906 *5,5=15983</t>
  </si>
  <si>
    <t>0,224 - 3,150</t>
  </si>
  <si>
    <t>Rekonštrukcia ciest II. a III. triedy v okrese Banská Bystrica - RI 2020</t>
  </si>
  <si>
    <t>Príloha č. 1</t>
  </si>
  <si>
    <t>Príloha č.4</t>
  </si>
  <si>
    <t>Príloha č. 5</t>
  </si>
  <si>
    <t>Príloha č. 6</t>
  </si>
  <si>
    <t>kompl.</t>
  </si>
  <si>
    <t>projekt dočasného dopravného značenia + prenájom DDZ</t>
  </si>
  <si>
    <t>*objednávateľ poskytne zhotoviteľovi ku dňu odovzdania staveniska ohlásenie stavebných úprav</t>
  </si>
  <si>
    <t>*zhotoviteľ si zabezpečí, v zmysle projektu DDZ, určenie DZ a povolenie čiastočnej uzávierky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</si>
</sst>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95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165" fontId="0" fillId="0" borderId="32" xfId="0" applyNumberFormat="1" applyFont="1" applyFill="1" applyBorder="1" applyAlignment="1">
      <alignment horizontal="right"/>
    </xf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4" fontId="6" fillId="0" borderId="26" xfId="0" applyNumberFormat="1" applyFont="1" applyFill="1" applyBorder="1"/>
    <xf numFmtId="4" fontId="6" fillId="0" borderId="6" xfId="0" applyNumberFormat="1" applyFont="1" applyFill="1" applyBorder="1"/>
    <xf numFmtId="0" fontId="0" fillId="0" borderId="40" xfId="0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3" xfId="0" applyFill="1" applyBorder="1"/>
    <xf numFmtId="0" fontId="0" fillId="0" borderId="44" xfId="0" applyFill="1" applyBorder="1"/>
    <xf numFmtId="0" fontId="8" fillId="0" borderId="45" xfId="0" applyFont="1" applyFill="1" applyBorder="1"/>
    <xf numFmtId="0" fontId="6" fillId="0" borderId="46" xfId="0" applyFont="1" applyFill="1" applyBorder="1"/>
    <xf numFmtId="164" fontId="6" fillId="0" borderId="45" xfId="0" applyNumberFormat="1" applyFont="1" applyFill="1" applyBorder="1"/>
    <xf numFmtId="0" fontId="6" fillId="0" borderId="22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9" xfId="0" applyNumberFormat="1" applyFont="1" applyFill="1" applyBorder="1"/>
    <xf numFmtId="4" fontId="11" fillId="2" borderId="50" xfId="0" applyNumberFormat="1" applyFont="1" applyFill="1" applyBorder="1"/>
    <xf numFmtId="0" fontId="0" fillId="0" borderId="51" xfId="0" applyFill="1" applyBorder="1"/>
    <xf numFmtId="0" fontId="0" fillId="0" borderId="52" xfId="0" applyFill="1" applyBorder="1"/>
    <xf numFmtId="4" fontId="0" fillId="0" borderId="52" xfId="0" applyNumberFormat="1" applyFill="1" applyBorder="1"/>
    <xf numFmtId="4" fontId="12" fillId="0" borderId="52" xfId="0" applyNumberFormat="1" applyFont="1" applyFill="1" applyBorder="1"/>
    <xf numFmtId="0" fontId="12" fillId="0" borderId="52" xfId="0" applyFont="1" applyFill="1" applyBorder="1"/>
    <xf numFmtId="10" fontId="12" fillId="0" borderId="52" xfId="0" applyNumberFormat="1" applyFont="1" applyFill="1" applyBorder="1"/>
    <xf numFmtId="4" fontId="12" fillId="0" borderId="53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4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4" fontId="6" fillId="0" borderId="55" xfId="0" applyNumberFormat="1" applyFont="1" applyFill="1" applyBorder="1"/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19" fillId="0" borderId="60" xfId="0" applyFont="1" applyBorder="1" applyAlignment="1">
      <alignment horizontal="center" wrapText="1"/>
    </xf>
    <xf numFmtId="0" fontId="19" fillId="0" borderId="60" xfId="0" applyFont="1" applyBorder="1" applyAlignment="1">
      <alignment horizontal="center"/>
    </xf>
    <xf numFmtId="0" fontId="19" fillId="0" borderId="61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6" fillId="3" borderId="55" xfId="0" applyFont="1" applyFill="1" applyBorder="1"/>
    <xf numFmtId="164" fontId="6" fillId="3" borderId="55" xfId="0" applyNumberFormat="1" applyFont="1" applyFill="1" applyBorder="1"/>
    <xf numFmtId="0" fontId="0" fillId="0" borderId="28" xfId="0" applyBorder="1" applyAlignment="1">
      <alignment horizontal="left"/>
    </xf>
    <xf numFmtId="0" fontId="0" fillId="3" borderId="28" xfId="0" applyFill="1" applyBorder="1" applyAlignment="1">
      <alignment horizontal="center"/>
    </xf>
    <xf numFmtId="166" fontId="0" fillId="3" borderId="28" xfId="0" applyNumberFormat="1" applyFill="1" applyBorder="1" applyAlignment="1">
      <alignment horizontal="center"/>
    </xf>
    <xf numFmtId="43" fontId="0" fillId="3" borderId="30" xfId="2" applyFont="1" applyFill="1" applyBorder="1" applyAlignment="1">
      <alignment horizontal="center"/>
    </xf>
    <xf numFmtId="43" fontId="0" fillId="3" borderId="62" xfId="0" applyNumberFormat="1" applyFill="1" applyBorder="1"/>
    <xf numFmtId="0" fontId="0" fillId="3" borderId="22" xfId="0" applyFill="1" applyBorder="1" applyAlignment="1">
      <alignment horizontal="center"/>
    </xf>
    <xf numFmtId="166" fontId="0" fillId="3" borderId="22" xfId="0" applyNumberFormat="1" applyFill="1" applyBorder="1" applyAlignment="1">
      <alignment horizontal="center"/>
    </xf>
    <xf numFmtId="0" fontId="0" fillId="0" borderId="60" xfId="0" applyBorder="1" applyAlignment="1">
      <alignment horizontal="left"/>
    </xf>
    <xf numFmtId="0" fontId="0" fillId="3" borderId="60" xfId="0" applyFill="1" applyBorder="1" applyAlignment="1">
      <alignment horizontal="center"/>
    </xf>
    <xf numFmtId="43" fontId="0" fillId="3" borderId="0" xfId="0" applyNumberFormat="1" applyFill="1"/>
    <xf numFmtId="43" fontId="18" fillId="3" borderId="15" xfId="2" applyFont="1" applyFill="1" applyBorder="1" applyAlignment="1">
      <alignment horizontal="center"/>
    </xf>
    <xf numFmtId="0" fontId="0" fillId="3" borderId="61" xfId="0" applyFill="1" applyBorder="1" applyAlignment="1">
      <alignment horizontal="center"/>
    </xf>
    <xf numFmtId="166" fontId="18" fillId="3" borderId="15" xfId="0" applyNumberFormat="1" applyFont="1" applyFill="1" applyBorder="1" applyAlignment="1">
      <alignment horizontal="center"/>
    </xf>
    <xf numFmtId="0" fontId="18" fillId="3" borderId="0" xfId="0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left"/>
    </xf>
    <xf numFmtId="0" fontId="20" fillId="0" borderId="29" xfId="0" applyFont="1" applyFill="1" applyBorder="1"/>
    <xf numFmtId="0" fontId="20" fillId="0" borderId="30" xfId="0" applyFont="1" applyFill="1" applyBorder="1" applyAlignment="1">
      <alignment horizontal="center"/>
    </xf>
    <xf numFmtId="0" fontId="20" fillId="0" borderId="33" xfId="0" applyFont="1" applyFill="1" applyBorder="1"/>
    <xf numFmtId="0" fontId="20" fillId="0" borderId="34" xfId="0" applyFont="1" applyFill="1" applyBorder="1"/>
    <xf numFmtId="0" fontId="20" fillId="0" borderId="22" xfId="0" applyFont="1" applyFill="1" applyBorder="1"/>
    <xf numFmtId="0" fontId="6" fillId="0" borderId="35" xfId="0" applyFont="1" applyFill="1" applyBorder="1"/>
    <xf numFmtId="0" fontId="20" fillId="0" borderId="26" xfId="0" applyFont="1" applyFill="1" applyBorder="1" applyAlignment="1">
      <alignment vertical="center"/>
    </xf>
    <xf numFmtId="0" fontId="20" fillId="3" borderId="22" xfId="0" applyFont="1" applyFill="1" applyBorder="1"/>
    <xf numFmtId="49" fontId="21" fillId="4" borderId="40" xfId="0" applyNumberFormat="1" applyFont="1" applyFill="1" applyBorder="1" applyAlignment="1"/>
    <xf numFmtId="49" fontId="22" fillId="4" borderId="40" xfId="0" applyNumberFormat="1" applyFont="1" applyFill="1" applyBorder="1" applyAlignment="1"/>
    <xf numFmtId="164" fontId="22" fillId="4" borderId="40" xfId="0" applyNumberFormat="1" applyFont="1" applyFill="1" applyBorder="1" applyAlignment="1"/>
    <xf numFmtId="164" fontId="6" fillId="0" borderId="63" xfId="0" applyNumberFormat="1" applyFont="1" applyFill="1" applyBorder="1" applyAlignment="1">
      <alignment vertical="center"/>
    </xf>
    <xf numFmtId="0" fontId="20" fillId="0" borderId="66" xfId="0" applyFont="1" applyFill="1" applyBorder="1" applyAlignment="1">
      <alignment horizontal="left"/>
    </xf>
    <xf numFmtId="0" fontId="20" fillId="0" borderId="63" xfId="0" applyFont="1" applyFill="1" applyBorder="1" applyAlignment="1">
      <alignment vertical="center"/>
    </xf>
    <xf numFmtId="0" fontId="20" fillId="0" borderId="45" xfId="0" applyFont="1" applyFill="1" applyBorder="1"/>
    <xf numFmtId="4" fontId="11" fillId="0" borderId="67" xfId="0" applyNumberFormat="1" applyFont="1" applyFill="1" applyBorder="1"/>
    <xf numFmtId="4" fontId="11" fillId="0" borderId="68" xfId="0" applyNumberFormat="1" applyFont="1" applyFill="1" applyBorder="1"/>
    <xf numFmtId="0" fontId="0" fillId="0" borderId="73" xfId="0" applyFont="1" applyFill="1" applyBorder="1"/>
    <xf numFmtId="0" fontId="6" fillId="0" borderId="73" xfId="0" applyFont="1" applyFill="1" applyBorder="1"/>
    <xf numFmtId="164" fontId="6" fillId="0" borderId="73" xfId="0" applyNumberFormat="1" applyFont="1" applyFill="1" applyBorder="1"/>
    <xf numFmtId="43" fontId="0" fillId="0" borderId="0" xfId="0" applyNumberFormat="1"/>
    <xf numFmtId="0" fontId="8" fillId="0" borderId="66" xfId="0" applyFont="1" applyFill="1" applyBorder="1"/>
    <xf numFmtId="0" fontId="6" fillId="0" borderId="66" xfId="0" applyFont="1" applyFill="1" applyBorder="1"/>
    <xf numFmtId="4" fontId="6" fillId="0" borderId="66" xfId="0" applyNumberFormat="1" applyFont="1" applyFill="1" applyBorder="1"/>
    <xf numFmtId="0" fontId="0" fillId="0" borderId="42" xfId="0" applyFill="1" applyBorder="1" applyAlignment="1">
      <alignment vertical="center"/>
    </xf>
    <xf numFmtId="164" fontId="6" fillId="0" borderId="0" xfId="0" applyNumberFormat="1" applyFont="1" applyFill="1" applyBorder="1"/>
    <xf numFmtId="0" fontId="1" fillId="0" borderId="5" xfId="0" applyFont="1" applyFill="1" applyBorder="1" applyAlignment="1"/>
    <xf numFmtId="0" fontId="0" fillId="0" borderId="0" xfId="0" applyFill="1" applyBorder="1" applyAlignment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64" fontId="6" fillId="0" borderId="63" xfId="0" applyNumberFormat="1" applyFont="1" applyFill="1" applyBorder="1"/>
    <xf numFmtId="165" fontId="0" fillId="0" borderId="74" xfId="0" applyNumberFormat="1" applyFont="1" applyFill="1" applyBorder="1" applyAlignment="1">
      <alignment horizontal="right"/>
    </xf>
    <xf numFmtId="0" fontId="0" fillId="0" borderId="75" xfId="1" applyFont="1" applyFill="1" applyBorder="1" applyAlignment="1">
      <alignment horizontal="left"/>
    </xf>
    <xf numFmtId="0" fontId="1" fillId="0" borderId="76" xfId="1" applyFill="1" applyBorder="1" applyAlignment="1">
      <alignment horizontal="left"/>
    </xf>
    <xf numFmtId="0" fontId="1" fillId="0" borderId="77" xfId="1" applyFill="1" applyBorder="1" applyAlignment="1">
      <alignment horizontal="left"/>
    </xf>
    <xf numFmtId="0" fontId="0" fillId="0" borderId="76" xfId="1" applyFont="1" applyFill="1" applyBorder="1"/>
    <xf numFmtId="0" fontId="20" fillId="0" borderId="79" xfId="0" applyFont="1" applyFill="1" applyBorder="1" applyAlignment="1">
      <alignment horizontal="left"/>
    </xf>
    <xf numFmtId="43" fontId="0" fillId="3" borderId="23" xfId="2" applyFont="1" applyFill="1" applyBorder="1" applyAlignment="1">
      <alignment horizontal="center"/>
    </xf>
    <xf numFmtId="43" fontId="0" fillId="3" borderId="80" xfId="0" applyNumberFormat="1" applyFill="1" applyBorder="1"/>
    <xf numFmtId="0" fontId="20" fillId="0" borderId="73" xfId="0" applyFont="1" applyFill="1" applyBorder="1"/>
    <xf numFmtId="0" fontId="20" fillId="0" borderId="75" xfId="1" applyFont="1" applyFill="1" applyBorder="1" applyAlignment="1">
      <alignment horizontal="left"/>
    </xf>
    <xf numFmtId="0" fontId="1" fillId="0" borderId="76" xfId="1" applyFont="1" applyFill="1" applyBorder="1" applyAlignment="1">
      <alignment horizontal="left"/>
    </xf>
    <xf numFmtId="0" fontId="1" fillId="0" borderId="77" xfId="1" applyFont="1" applyFill="1" applyBorder="1" applyAlignment="1">
      <alignment horizontal="left"/>
    </xf>
    <xf numFmtId="0" fontId="20" fillId="0" borderId="76" xfId="1" applyFont="1" applyFill="1" applyBorder="1"/>
    <xf numFmtId="164" fontId="6" fillId="0" borderId="22" xfId="0" applyNumberFormat="1" applyFont="1" applyFill="1" applyBorder="1"/>
    <xf numFmtId="0" fontId="0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81" xfId="0" applyFill="1" applyBorder="1" applyAlignment="1">
      <alignment horizontal="center"/>
    </xf>
    <xf numFmtId="0" fontId="0" fillId="0" borderId="82" xfId="0" applyFill="1" applyBorder="1" applyAlignment="1">
      <alignment horizontal="center"/>
    </xf>
    <xf numFmtId="0" fontId="0" fillId="0" borderId="83" xfId="0" applyFont="1" applyFill="1" applyBorder="1" applyAlignment="1">
      <alignment horizontal="center"/>
    </xf>
    <xf numFmtId="4" fontId="0" fillId="0" borderId="82" xfId="0" applyNumberFormat="1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22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64" fontId="6" fillId="0" borderId="22" xfId="0" applyNumberFormat="1" applyFont="1" applyFill="1" applyBorder="1" applyAlignment="1">
      <alignment vertical="center"/>
    </xf>
    <xf numFmtId="0" fontId="8" fillId="0" borderId="22" xfId="0" applyFont="1" applyFill="1" applyBorder="1"/>
    <xf numFmtId="0" fontId="6" fillId="3" borderId="22" xfId="0" applyFont="1" applyFill="1" applyBorder="1"/>
    <xf numFmtId="164" fontId="6" fillId="3" borderId="22" xfId="0" applyNumberFormat="1" applyFont="1" applyFill="1" applyBorder="1"/>
    <xf numFmtId="0" fontId="6" fillId="0" borderId="76" xfId="1" applyNumberFormat="1" applyFont="1" applyFill="1" applyBorder="1"/>
    <xf numFmtId="164" fontId="6" fillId="0" borderId="76" xfId="0" applyNumberFormat="1" applyFont="1" applyFill="1" applyBorder="1"/>
    <xf numFmtId="0" fontId="20" fillId="0" borderId="21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7" xfId="0" applyFont="1" applyFill="1" applyBorder="1" applyAlignment="1"/>
    <xf numFmtId="0" fontId="20" fillId="0" borderId="28" xfId="0" applyFont="1" applyFill="1" applyBorder="1" applyAlignment="1"/>
    <xf numFmtId="0" fontId="20" fillId="0" borderId="37" xfId="1" applyFont="1" applyFill="1" applyBorder="1" applyAlignment="1">
      <alignment vertical="center" wrapText="1"/>
    </xf>
    <xf numFmtId="0" fontId="20" fillId="0" borderId="38" xfId="1" applyFont="1" applyFill="1" applyBorder="1" applyAlignment="1">
      <alignment vertical="center" wrapText="1"/>
    </xf>
    <xf numFmtId="0" fontId="20" fillId="0" borderId="39" xfId="1" applyFont="1" applyFill="1" applyBorder="1" applyAlignment="1">
      <alignment vertical="center" wrapText="1"/>
    </xf>
    <xf numFmtId="0" fontId="20" fillId="0" borderId="43" xfId="0" applyFont="1" applyFill="1" applyBorder="1" applyAlignment="1">
      <alignment horizontal="left"/>
    </xf>
    <xf numFmtId="0" fontId="20" fillId="0" borderId="44" xfId="0" applyFont="1" applyFill="1" applyBorder="1" applyAlignment="1">
      <alignment horizontal="left"/>
    </xf>
    <xf numFmtId="0" fontId="20" fillId="0" borderId="46" xfId="0" applyFont="1" applyFill="1" applyBorder="1" applyAlignment="1">
      <alignment horizontal="left"/>
    </xf>
    <xf numFmtId="0" fontId="20" fillId="0" borderId="70" xfId="1" applyFont="1" applyFill="1" applyBorder="1" applyAlignment="1">
      <alignment horizontal="left"/>
    </xf>
    <xf numFmtId="0" fontId="20" fillId="0" borderId="71" xfId="1" applyFont="1" applyFill="1" applyBorder="1" applyAlignment="1">
      <alignment horizontal="left"/>
    </xf>
    <xf numFmtId="0" fontId="20" fillId="0" borderId="72" xfId="1" applyFont="1" applyFill="1" applyBorder="1" applyAlignment="1">
      <alignment horizontal="left"/>
    </xf>
    <xf numFmtId="0" fontId="20" fillId="3" borderId="69" xfId="1" applyFont="1" applyFill="1" applyBorder="1" applyAlignment="1">
      <alignment horizontal="left"/>
    </xf>
    <xf numFmtId="0" fontId="20" fillId="3" borderId="56" xfId="1" applyFont="1" applyFill="1" applyBorder="1" applyAlignment="1">
      <alignment horizontal="left"/>
    </xf>
    <xf numFmtId="0" fontId="20" fillId="3" borderId="57" xfId="1" applyFont="1" applyFill="1" applyBorder="1" applyAlignment="1">
      <alignment horizontal="left"/>
    </xf>
    <xf numFmtId="49" fontId="0" fillId="4" borderId="78" xfId="0" applyNumberFormat="1" applyFont="1" applyFill="1" applyBorder="1" applyAlignment="1">
      <alignment horizontal="left" wrapText="1"/>
    </xf>
    <xf numFmtId="0" fontId="0" fillId="4" borderId="64" xfId="0" applyFont="1" applyFill="1" applyBorder="1" applyAlignment="1"/>
    <xf numFmtId="0" fontId="0" fillId="4" borderId="65" xfId="0" applyFont="1" applyFill="1" applyBorder="1" applyAlignment="1"/>
    <xf numFmtId="49" fontId="20" fillId="4" borderId="78" xfId="0" applyNumberFormat="1" applyFont="1" applyFill="1" applyBorder="1" applyAlignment="1">
      <alignment horizontal="left" wrapText="1"/>
    </xf>
    <xf numFmtId="0" fontId="20" fillId="4" borderId="64" xfId="0" applyFont="1" applyFill="1" applyBorder="1" applyAlignment="1"/>
    <xf numFmtId="0" fontId="20" fillId="4" borderId="65" xfId="0" applyFont="1" applyFill="1" applyBorder="1" applyAlignment="1"/>
    <xf numFmtId="0" fontId="1" fillId="0" borderId="21" xfId="0" applyFont="1" applyFill="1" applyBorder="1" applyAlignment="1"/>
    <xf numFmtId="0" fontId="20" fillId="0" borderId="22" xfId="0" applyFont="1" applyFill="1" applyBorder="1" applyAlignment="1"/>
    <xf numFmtId="0" fontId="20" fillId="0" borderId="21" xfId="1" applyFont="1" applyFill="1" applyBorder="1" applyAlignment="1">
      <alignment vertical="center" wrapText="1"/>
    </xf>
    <xf numFmtId="0" fontId="20" fillId="0" borderId="22" xfId="1" applyFont="1" applyFill="1" applyBorder="1" applyAlignment="1">
      <alignment vertical="center" wrapText="1"/>
    </xf>
    <xf numFmtId="0" fontId="20" fillId="0" borderId="21" xfId="0" applyFont="1" applyFill="1" applyBorder="1" applyAlignment="1">
      <alignment horizontal="left"/>
    </xf>
    <xf numFmtId="0" fontId="20" fillId="0" borderId="22" xfId="0" applyFont="1" applyFill="1" applyBorder="1" applyAlignment="1">
      <alignment horizontal="left"/>
    </xf>
    <xf numFmtId="0" fontId="20" fillId="3" borderId="21" xfId="1" applyFont="1" applyFill="1" applyBorder="1" applyAlignment="1">
      <alignment horizontal="left"/>
    </xf>
    <xf numFmtId="0" fontId="20" fillId="3" borderId="22" xfId="1" applyFont="1" applyFill="1" applyBorder="1" applyAlignment="1">
      <alignment horizontal="left"/>
    </xf>
    <xf numFmtId="0" fontId="20" fillId="0" borderId="21" xfId="1" applyFont="1" applyFill="1" applyBorder="1" applyAlignment="1">
      <alignment horizontal="left"/>
    </xf>
    <xf numFmtId="0" fontId="20" fillId="0" borderId="22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0" fillId="0" borderId="72" xfId="1" applyFont="1" applyFill="1" applyBorder="1" applyAlignment="1">
      <alignment horizontal="left"/>
    </xf>
    <xf numFmtId="0" fontId="0" fillId="0" borderId="28" xfId="0" applyFill="1" applyBorder="1" applyAlignment="1"/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7" xfId="1" applyFont="1" applyFill="1" applyBorder="1" applyAlignment="1">
      <alignment horizontal="left"/>
    </xf>
    <xf numFmtId="0" fontId="0" fillId="0" borderId="48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58" xfId="0" applyBorder="1" applyAlignment="1">
      <alignment horizontal="center"/>
    </xf>
    <xf numFmtId="0" fontId="0" fillId="0" borderId="0" xfId="0" applyBorder="1" applyAlignment="1">
      <alignment horizontal="center"/>
    </xf>
    <xf numFmtId="4" fontId="6" fillId="0" borderId="84" xfId="0" applyNumberFormat="1" applyFont="1" applyFill="1" applyBorder="1"/>
    <xf numFmtId="4" fontId="6" fillId="0" borderId="32" xfId="0" applyNumberFormat="1" applyFont="1" applyFill="1" applyBorder="1"/>
    <xf numFmtId="4" fontId="6" fillId="0" borderId="85" xfId="0" applyNumberFormat="1" applyFont="1" applyFill="1" applyBorder="1"/>
    <xf numFmtId="4" fontId="6" fillId="0" borderId="86" xfId="0" applyNumberFormat="1" applyFont="1" applyFill="1" applyBorder="1" applyAlignment="1">
      <alignment vertical="center"/>
    </xf>
    <xf numFmtId="4" fontId="6" fillId="0" borderId="87" xfId="0" applyNumberFormat="1" applyFont="1" applyFill="1" applyBorder="1"/>
    <xf numFmtId="4" fontId="6" fillId="0" borderId="88" xfId="0" applyNumberFormat="1" applyFont="1" applyFill="1" applyBorder="1"/>
    <xf numFmtId="4" fontId="6" fillId="0" borderId="89" xfId="0" applyNumberFormat="1" applyFont="1" applyFill="1" applyBorder="1"/>
    <xf numFmtId="4" fontId="6" fillId="0" borderId="80" xfId="0" applyNumberFormat="1" applyFont="1" applyFill="1" applyBorder="1"/>
    <xf numFmtId="4" fontId="6" fillId="0" borderId="90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3" borderId="91" xfId="0" applyNumberFormat="1" applyFont="1" applyFill="1" applyBorder="1"/>
    <xf numFmtId="4" fontId="0" fillId="0" borderId="92" xfId="0" applyNumberFormat="1" applyBorder="1" applyAlignment="1"/>
    <xf numFmtId="4" fontId="6" fillId="0" borderId="62" xfId="0" applyNumberFormat="1" applyFont="1" applyFill="1" applyBorder="1"/>
    <xf numFmtId="4" fontId="6" fillId="0" borderId="93" xfId="0" applyNumberFormat="1" applyFont="1" applyFill="1" applyBorder="1"/>
    <xf numFmtId="4" fontId="11" fillId="0" borderId="15" xfId="0" applyNumberFormat="1" applyFont="1" applyFill="1" applyBorder="1"/>
    <xf numFmtId="4" fontId="6" fillId="0" borderId="77" xfId="0" applyNumberFormat="1" applyFont="1" applyFill="1" applyBorder="1"/>
    <xf numFmtId="4" fontId="6" fillId="0" borderId="23" xfId="0" applyNumberFormat="1" applyFont="1" applyFill="1" applyBorder="1"/>
    <xf numFmtId="4" fontId="6" fillId="0" borderId="23" xfId="0" applyNumberFormat="1" applyFont="1" applyFill="1" applyBorder="1" applyAlignment="1">
      <alignment vertical="center"/>
    </xf>
    <xf numFmtId="4" fontId="6" fillId="3" borderId="23" xfId="0" applyNumberFormat="1" applyFont="1" applyFill="1" applyBorder="1"/>
    <xf numFmtId="4" fontId="6" fillId="0" borderId="94" xfId="0" applyNumberFormat="1" applyFont="1" applyFill="1" applyBorder="1"/>
    <xf numFmtId="4" fontId="11" fillId="0" borderId="54" xfId="0" applyNumberFormat="1" applyFont="1" applyFill="1" applyBorder="1"/>
    <xf numFmtId="4" fontId="6" fillId="0" borderId="54" xfId="0" applyNumberFormat="1" applyFont="1" applyFill="1" applyBorder="1"/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19" zoomScaleNormal="100" workbookViewId="0">
      <selection activeCell="H29" sqref="H2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113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2" t="s">
        <v>66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67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68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67</v>
      </c>
      <c r="B14" s="9"/>
      <c r="C14" s="9"/>
      <c r="D14" s="9" t="s">
        <v>91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865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6.25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v>5447.5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50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269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67" t="s">
        <v>17</v>
      </c>
      <c r="I22" s="50"/>
      <c r="J22" s="51"/>
      <c r="K22" s="25"/>
    </row>
    <row r="23" spans="1:11" x14ac:dyDescent="0.25">
      <c r="A23" s="185" t="s">
        <v>19</v>
      </c>
      <c r="B23" s="186"/>
      <c r="C23" s="187"/>
      <c r="D23" s="188" t="s">
        <v>7</v>
      </c>
      <c r="E23" s="56" t="s">
        <v>20</v>
      </c>
      <c r="F23" s="57"/>
      <c r="G23" s="258">
        <f>B17*2*2</f>
        <v>25</v>
      </c>
      <c r="H23" s="270">
        <f>F23*G23</f>
        <v>0</v>
      </c>
      <c r="I23" s="50"/>
      <c r="J23" s="58"/>
      <c r="K23" s="59"/>
    </row>
    <row r="24" spans="1:11" x14ac:dyDescent="0.25">
      <c r="A24" s="216" t="s">
        <v>21</v>
      </c>
      <c r="B24" s="217"/>
      <c r="C24" s="217"/>
      <c r="D24" s="153" t="s">
        <v>22</v>
      </c>
      <c r="E24" s="154"/>
      <c r="F24" s="62"/>
      <c r="G24" s="259">
        <v>1072.5</v>
      </c>
      <c r="H24" s="265">
        <f t="shared" ref="H24:H33" si="0">F24*G24</f>
        <v>0</v>
      </c>
      <c r="I24" s="50"/>
      <c r="J24" s="58"/>
      <c r="K24" s="59"/>
    </row>
    <row r="25" spans="1:11" x14ac:dyDescent="0.25">
      <c r="A25" s="155" t="s">
        <v>23</v>
      </c>
      <c r="B25" s="156"/>
      <c r="C25" s="156"/>
      <c r="D25" s="157" t="s">
        <v>22</v>
      </c>
      <c r="E25" s="158" t="s">
        <v>78</v>
      </c>
      <c r="F25" s="69"/>
      <c r="G25" s="260">
        <v>5497.5</v>
      </c>
      <c r="H25" s="265">
        <f t="shared" si="0"/>
        <v>0</v>
      </c>
      <c r="I25" s="50"/>
      <c r="J25" s="58"/>
      <c r="K25" s="70"/>
    </row>
    <row r="26" spans="1:11" x14ac:dyDescent="0.25">
      <c r="A26" s="155" t="s">
        <v>55</v>
      </c>
      <c r="B26" s="156"/>
      <c r="C26" s="156"/>
      <c r="D26" s="157" t="s">
        <v>22</v>
      </c>
      <c r="E26" s="158" t="s">
        <v>56</v>
      </c>
      <c r="F26" s="69"/>
      <c r="G26" s="260">
        <v>4375</v>
      </c>
      <c r="H26" s="265">
        <f t="shared" si="0"/>
        <v>0</v>
      </c>
      <c r="I26" s="50"/>
      <c r="J26" s="58"/>
      <c r="K26" s="70"/>
    </row>
    <row r="27" spans="1:11" ht="25.15" customHeight="1" x14ac:dyDescent="0.25">
      <c r="A27" s="218" t="s">
        <v>51</v>
      </c>
      <c r="B27" s="219"/>
      <c r="C27" s="220"/>
      <c r="D27" s="159" t="s">
        <v>22</v>
      </c>
      <c r="E27" s="72" t="s">
        <v>20</v>
      </c>
      <c r="F27" s="73"/>
      <c r="G27" s="261">
        <v>1072.5</v>
      </c>
      <c r="H27" s="265">
        <f t="shared" si="0"/>
        <v>0</v>
      </c>
      <c r="I27" s="50"/>
      <c r="J27" s="74"/>
      <c r="K27" s="70"/>
    </row>
    <row r="28" spans="1:11" ht="25.15" customHeight="1" x14ac:dyDescent="0.25">
      <c r="A28" s="230" t="s">
        <v>85</v>
      </c>
      <c r="B28" s="231"/>
      <c r="C28" s="232"/>
      <c r="D28" s="166" t="s">
        <v>10</v>
      </c>
      <c r="E28" s="72" t="s">
        <v>54</v>
      </c>
      <c r="F28" s="164"/>
      <c r="G28" s="261">
        <v>4375</v>
      </c>
      <c r="H28" s="265">
        <f t="shared" si="0"/>
        <v>0</v>
      </c>
      <c r="I28" s="50" t="s">
        <v>84</v>
      </c>
      <c r="J28" s="74"/>
      <c r="K28" s="70"/>
    </row>
    <row r="29" spans="1:11" x14ac:dyDescent="0.25">
      <c r="A29" s="221" t="s">
        <v>76</v>
      </c>
      <c r="B29" s="222"/>
      <c r="C29" s="223"/>
      <c r="D29" s="77" t="s">
        <v>77</v>
      </c>
      <c r="E29" s="78" t="s">
        <v>20</v>
      </c>
      <c r="F29" s="79"/>
      <c r="G29" s="262">
        <f>B18+B19</f>
        <v>5497.5</v>
      </c>
      <c r="H29" s="265">
        <f t="shared" si="0"/>
        <v>0</v>
      </c>
      <c r="I29" s="50"/>
      <c r="J29" s="58"/>
      <c r="K29" s="70"/>
    </row>
    <row r="30" spans="1:11" x14ac:dyDescent="0.25">
      <c r="A30" s="221" t="s">
        <v>57</v>
      </c>
      <c r="B30" s="222"/>
      <c r="C30" s="223"/>
      <c r="D30" s="77" t="s">
        <v>77</v>
      </c>
      <c r="E30" s="78" t="s">
        <v>20</v>
      </c>
      <c r="F30" s="122"/>
      <c r="G30" s="262">
        <v>4375</v>
      </c>
      <c r="H30" s="265">
        <f t="shared" si="0"/>
        <v>0</v>
      </c>
      <c r="I30" s="50"/>
      <c r="J30" s="58"/>
      <c r="K30" s="70"/>
    </row>
    <row r="31" spans="1:11" x14ac:dyDescent="0.25">
      <c r="A31" s="189" t="s">
        <v>83</v>
      </c>
      <c r="B31" s="165"/>
      <c r="C31" s="165"/>
      <c r="D31" s="167" t="s">
        <v>86</v>
      </c>
      <c r="E31" s="80" t="s">
        <v>20</v>
      </c>
      <c r="F31" s="122"/>
      <c r="G31" s="58">
        <v>537</v>
      </c>
      <c r="H31" s="265">
        <f t="shared" si="0"/>
        <v>0</v>
      </c>
      <c r="I31" s="50"/>
      <c r="J31" s="58"/>
      <c r="K31" s="70"/>
    </row>
    <row r="32" spans="1:11" x14ac:dyDescent="0.25">
      <c r="A32" s="227" t="s">
        <v>48</v>
      </c>
      <c r="B32" s="228"/>
      <c r="C32" s="229"/>
      <c r="D32" s="160" t="s">
        <v>38</v>
      </c>
      <c r="E32" s="134"/>
      <c r="F32" s="135"/>
      <c r="G32" s="268">
        <v>3</v>
      </c>
      <c r="H32" s="265">
        <f t="shared" si="0"/>
        <v>0</v>
      </c>
      <c r="I32" s="50"/>
      <c r="J32" s="58"/>
      <c r="K32" s="70"/>
    </row>
    <row r="33" spans="1:13" ht="15.75" thickBot="1" x14ac:dyDescent="0.3">
      <c r="A33" s="224" t="s">
        <v>39</v>
      </c>
      <c r="B33" s="225"/>
      <c r="C33" s="226"/>
      <c r="D33" s="192" t="s">
        <v>7</v>
      </c>
      <c r="E33" s="171"/>
      <c r="F33" s="172"/>
      <c r="G33" s="263">
        <f>B16+4*B17</f>
        <v>890</v>
      </c>
      <c r="H33" s="266">
        <f t="shared" si="0"/>
        <v>0</v>
      </c>
      <c r="I33" s="50"/>
      <c r="J33" s="58"/>
      <c r="K33" s="70"/>
    </row>
    <row r="34" spans="1:13" ht="15.75" thickBot="1" x14ac:dyDescent="0.3">
      <c r="A34" s="84"/>
      <c r="B34" s="85"/>
      <c r="C34" s="85"/>
      <c r="D34" s="85"/>
      <c r="E34" s="81"/>
      <c r="F34" s="81"/>
      <c r="G34" s="168" t="s">
        <v>28</v>
      </c>
      <c r="H34" s="169">
        <f>SUM(H23:H33)</f>
        <v>0</v>
      </c>
      <c r="I34" s="81"/>
      <c r="J34" s="82"/>
      <c r="K34" s="83"/>
    </row>
    <row r="35" spans="1:13" ht="15.75" thickBot="1" x14ac:dyDescent="0.3">
      <c r="A35" s="84"/>
      <c r="B35" s="85"/>
      <c r="C35" s="85"/>
      <c r="D35" s="85"/>
      <c r="E35" s="86"/>
      <c r="F35" s="81"/>
      <c r="G35" s="81"/>
      <c r="H35" s="81"/>
      <c r="I35" s="81"/>
      <c r="J35" s="82" t="s">
        <v>29</v>
      </c>
      <c r="K35" s="87" t="s">
        <v>30</v>
      </c>
    </row>
    <row r="36" spans="1:13" ht="15.75" thickBot="1" x14ac:dyDescent="0.3">
      <c r="A36" s="84"/>
      <c r="B36" s="85"/>
      <c r="C36" s="85"/>
      <c r="D36" s="85"/>
      <c r="E36" s="81"/>
      <c r="F36" s="81"/>
      <c r="G36" s="81"/>
      <c r="H36" s="81" t="s">
        <v>31</v>
      </c>
      <c r="I36" s="88" t="s">
        <v>17</v>
      </c>
      <c r="J36" s="89">
        <f>H34*0.2</f>
        <v>0</v>
      </c>
      <c r="K36" s="90">
        <f>H34*1.2</f>
        <v>0</v>
      </c>
    </row>
    <row r="37" spans="1:13" ht="15.75" thickBot="1" x14ac:dyDescent="0.3">
      <c r="A37" s="91"/>
      <c r="B37" s="92"/>
      <c r="C37" s="92"/>
      <c r="D37" s="92"/>
      <c r="E37" s="92"/>
      <c r="F37" s="93"/>
      <c r="G37" s="94"/>
      <c r="H37" s="94"/>
      <c r="I37" s="95"/>
      <c r="J37" s="96"/>
      <c r="K37" s="97"/>
    </row>
    <row r="38" spans="1:13" ht="15.75" thickBot="1" x14ac:dyDescent="0.3">
      <c r="A38" s="98"/>
      <c r="B38" s="99"/>
      <c r="C38" s="99"/>
      <c r="D38" s="99"/>
      <c r="E38" s="99"/>
      <c r="F38" s="100"/>
      <c r="G38" s="101"/>
      <c r="H38" s="102"/>
      <c r="I38" s="103"/>
      <c r="J38" s="104"/>
      <c r="K38" s="105"/>
    </row>
    <row r="39" spans="1:13" x14ac:dyDescent="0.25">
      <c r="A39" s="106" t="s">
        <v>32</v>
      </c>
      <c r="B39" s="107"/>
      <c r="C39" s="107"/>
      <c r="D39" s="107"/>
      <c r="E39" s="107"/>
      <c r="F39" s="107"/>
      <c r="G39" s="108"/>
      <c r="H39" s="108"/>
      <c r="I39" s="109"/>
      <c r="J39" s="108"/>
      <c r="K39" s="108"/>
      <c r="L39" s="110"/>
      <c r="M39" s="110"/>
    </row>
    <row r="40" spans="1:13" x14ac:dyDescent="0.25">
      <c r="A40" s="111" t="s">
        <v>33</v>
      </c>
      <c r="B40" s="112"/>
      <c r="C40" s="112"/>
      <c r="D40" s="112"/>
      <c r="E40" s="112"/>
      <c r="F40" s="112"/>
      <c r="G40" s="113"/>
      <c r="H40" s="113"/>
      <c r="I40" s="114"/>
      <c r="J40" s="115"/>
      <c r="K40" s="116"/>
      <c r="L40" s="110"/>
      <c r="M40" s="110"/>
    </row>
    <row r="41" spans="1:13" x14ac:dyDescent="0.25">
      <c r="A41" s="214" t="s">
        <v>34</v>
      </c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</row>
    <row r="42" spans="1:13" x14ac:dyDescent="0.25">
      <c r="A42" s="150"/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</row>
    <row r="43" spans="1:13" x14ac:dyDescent="0.25">
      <c r="F43" s="3"/>
      <c r="H43" s="3"/>
      <c r="J43" s="3"/>
      <c r="K43" s="3"/>
    </row>
    <row r="44" spans="1:13" x14ac:dyDescent="0.25">
      <c r="A44" s="117"/>
      <c r="B44" s="117"/>
      <c r="C44" s="118"/>
      <c r="D44" s="119"/>
      <c r="E44" s="119"/>
      <c r="F44" s="119"/>
      <c r="G44" s="120" t="s">
        <v>35</v>
      </c>
      <c r="H44" s="120"/>
      <c r="I44" s="120"/>
      <c r="J44" s="3"/>
      <c r="K44" s="3"/>
    </row>
    <row r="45" spans="1:13" x14ac:dyDescent="0.25">
      <c r="A45" s="215" t="s">
        <v>36</v>
      </c>
      <c r="B45" s="215"/>
      <c r="C45" s="215"/>
      <c r="D45" s="121"/>
      <c r="E45" s="121"/>
      <c r="F45" s="118"/>
      <c r="G45" s="120" t="s">
        <v>37</v>
      </c>
      <c r="H45" s="120"/>
      <c r="I45" s="120"/>
      <c r="J45" s="3"/>
      <c r="K45" s="3"/>
    </row>
  </sheetData>
  <mergeCells count="9">
    <mergeCell ref="A41:M41"/>
    <mergeCell ref="A45:C45"/>
    <mergeCell ref="A24:C24"/>
    <mergeCell ref="A27:C27"/>
    <mergeCell ref="A29:C29"/>
    <mergeCell ref="A30:C30"/>
    <mergeCell ref="A33:C33"/>
    <mergeCell ref="A32:C32"/>
    <mergeCell ref="A28:C28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10" zoomScaleNormal="100" workbookViewId="0">
      <selection activeCell="H27" sqref="H27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2" t="s">
        <v>66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80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71</v>
      </c>
      <c r="B14" s="9"/>
      <c r="C14" s="9"/>
      <c r="D14" s="9" t="s">
        <v>92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 t="s">
        <v>93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4000</v>
      </c>
      <c r="C16" s="9" t="s">
        <v>7</v>
      </c>
      <c r="D16" s="9" t="s">
        <v>94</v>
      </c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6.96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27840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200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269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67" t="s">
        <v>17</v>
      </c>
      <c r="I22" s="50"/>
      <c r="J22" s="51"/>
      <c r="K22" s="25"/>
    </row>
    <row r="23" spans="1:11" x14ac:dyDescent="0.25">
      <c r="A23" s="193" t="s">
        <v>19</v>
      </c>
      <c r="B23" s="194"/>
      <c r="C23" s="195"/>
      <c r="D23" s="196" t="s">
        <v>7</v>
      </c>
      <c r="E23" s="56" t="s">
        <v>20</v>
      </c>
      <c r="F23" s="57"/>
      <c r="G23" s="258">
        <v>69</v>
      </c>
      <c r="H23" s="270">
        <f>F23*G23</f>
        <v>0</v>
      </c>
      <c r="I23" s="50"/>
      <c r="J23" s="58"/>
      <c r="K23" s="59"/>
    </row>
    <row r="24" spans="1:11" x14ac:dyDescent="0.25">
      <c r="A24" s="216" t="s">
        <v>21</v>
      </c>
      <c r="B24" s="217"/>
      <c r="C24" s="217"/>
      <c r="D24" s="153" t="s">
        <v>22</v>
      </c>
      <c r="E24" s="154"/>
      <c r="F24" s="62"/>
      <c r="G24" s="259">
        <v>17720</v>
      </c>
      <c r="H24" s="265">
        <f t="shared" ref="H24:H33" si="0">F24*G24</f>
        <v>0</v>
      </c>
      <c r="I24" s="50"/>
      <c r="J24" s="58"/>
      <c r="K24" s="59"/>
    </row>
    <row r="25" spans="1:11" x14ac:dyDescent="0.25">
      <c r="A25" s="155" t="s">
        <v>23</v>
      </c>
      <c r="B25" s="156"/>
      <c r="C25" s="156"/>
      <c r="D25" s="157" t="s">
        <v>22</v>
      </c>
      <c r="E25" s="158" t="s">
        <v>78</v>
      </c>
      <c r="F25" s="69"/>
      <c r="G25" s="260">
        <v>28040</v>
      </c>
      <c r="H25" s="265">
        <f t="shared" si="0"/>
        <v>0</v>
      </c>
      <c r="I25" s="50"/>
      <c r="J25" s="58"/>
      <c r="K25" s="70"/>
    </row>
    <row r="26" spans="1:11" x14ac:dyDescent="0.25">
      <c r="A26" s="155" t="s">
        <v>55</v>
      </c>
      <c r="B26" s="156"/>
      <c r="C26" s="156"/>
      <c r="D26" s="157" t="s">
        <v>22</v>
      </c>
      <c r="E26" s="158" t="s">
        <v>56</v>
      </c>
      <c r="F26" s="69"/>
      <c r="G26" s="260">
        <v>10120</v>
      </c>
      <c r="H26" s="265">
        <f t="shared" si="0"/>
        <v>0</v>
      </c>
      <c r="I26" s="50"/>
      <c r="J26" s="58"/>
      <c r="K26" s="70"/>
    </row>
    <row r="27" spans="1:11" ht="25.15" customHeight="1" x14ac:dyDescent="0.25">
      <c r="A27" s="218" t="s">
        <v>51</v>
      </c>
      <c r="B27" s="219"/>
      <c r="C27" s="220"/>
      <c r="D27" s="159" t="s">
        <v>22</v>
      </c>
      <c r="E27" s="72" t="s">
        <v>20</v>
      </c>
      <c r="F27" s="73"/>
      <c r="G27" s="261">
        <v>16940</v>
      </c>
      <c r="H27" s="265">
        <f t="shared" si="0"/>
        <v>0</v>
      </c>
      <c r="I27" s="50" t="s">
        <v>97</v>
      </c>
      <c r="J27" s="74"/>
      <c r="K27" s="70"/>
    </row>
    <row r="28" spans="1:11" ht="30.6" customHeight="1" x14ac:dyDescent="0.25">
      <c r="A28" s="233" t="s">
        <v>85</v>
      </c>
      <c r="B28" s="234"/>
      <c r="C28" s="235"/>
      <c r="D28" s="161" t="s">
        <v>79</v>
      </c>
      <c r="E28" s="162" t="s">
        <v>54</v>
      </c>
      <c r="F28" s="163"/>
      <c r="G28" s="261">
        <v>10120</v>
      </c>
      <c r="H28" s="265">
        <f t="shared" si="0"/>
        <v>0</v>
      </c>
      <c r="I28" s="50" t="s">
        <v>96</v>
      </c>
      <c r="J28" s="74"/>
      <c r="K28" s="70"/>
    </row>
    <row r="29" spans="1:11" x14ac:dyDescent="0.25">
      <c r="A29" s="221" t="s">
        <v>76</v>
      </c>
      <c r="B29" s="222"/>
      <c r="C29" s="223"/>
      <c r="D29" s="77" t="s">
        <v>77</v>
      </c>
      <c r="E29" s="78" t="s">
        <v>20</v>
      </c>
      <c r="F29" s="79"/>
      <c r="G29" s="262">
        <v>28040</v>
      </c>
      <c r="H29" s="265">
        <f t="shared" si="0"/>
        <v>0</v>
      </c>
      <c r="I29" s="50"/>
      <c r="J29" s="58"/>
      <c r="K29" s="70"/>
    </row>
    <row r="30" spans="1:11" x14ac:dyDescent="0.25">
      <c r="A30" s="221" t="s">
        <v>57</v>
      </c>
      <c r="B30" s="222"/>
      <c r="C30" s="223"/>
      <c r="D30" s="77" t="s">
        <v>77</v>
      </c>
      <c r="E30" s="78" t="s">
        <v>20</v>
      </c>
      <c r="F30" s="122"/>
      <c r="G30" s="262">
        <v>10120</v>
      </c>
      <c r="H30" s="265">
        <f t="shared" si="0"/>
        <v>0</v>
      </c>
      <c r="I30" s="50"/>
      <c r="J30" s="58"/>
      <c r="K30" s="70"/>
    </row>
    <row r="31" spans="1:11" x14ac:dyDescent="0.25">
      <c r="A31" s="189" t="s">
        <v>83</v>
      </c>
      <c r="B31" s="165"/>
      <c r="C31" s="165"/>
      <c r="D31" s="174" t="s">
        <v>10</v>
      </c>
      <c r="E31" s="175" t="s">
        <v>20</v>
      </c>
      <c r="F31" s="122"/>
      <c r="G31" s="176">
        <v>780</v>
      </c>
      <c r="H31" s="265">
        <f t="shared" si="0"/>
        <v>0</v>
      </c>
      <c r="I31" s="50"/>
      <c r="J31" s="58"/>
      <c r="K31" s="70"/>
    </row>
    <row r="32" spans="1:11" x14ac:dyDescent="0.25">
      <c r="A32" s="189" t="s">
        <v>95</v>
      </c>
      <c r="B32" s="165"/>
      <c r="C32" s="165"/>
      <c r="D32" s="174" t="s">
        <v>38</v>
      </c>
      <c r="E32" s="175"/>
      <c r="F32" s="122"/>
      <c r="G32" s="176">
        <v>25</v>
      </c>
      <c r="H32" s="265">
        <f t="shared" si="0"/>
        <v>0</v>
      </c>
      <c r="I32" s="50"/>
      <c r="J32" s="58"/>
      <c r="K32" s="70"/>
    </row>
    <row r="33" spans="1:13" ht="15.75" thickBot="1" x14ac:dyDescent="0.3">
      <c r="A33" s="224" t="s">
        <v>39</v>
      </c>
      <c r="B33" s="225"/>
      <c r="C33" s="226"/>
      <c r="D33" s="192" t="s">
        <v>7</v>
      </c>
      <c r="E33" s="171"/>
      <c r="F33" s="172"/>
      <c r="G33" s="263">
        <v>469</v>
      </c>
      <c r="H33" s="271">
        <f t="shared" si="0"/>
        <v>0</v>
      </c>
      <c r="I33" s="50"/>
      <c r="J33" s="58"/>
      <c r="K33" s="70"/>
    </row>
    <row r="34" spans="1:13" ht="15.75" thickBot="1" x14ac:dyDescent="0.3">
      <c r="A34" s="84"/>
      <c r="B34" s="85"/>
      <c r="C34" s="85"/>
      <c r="D34" s="85"/>
      <c r="E34" s="81"/>
      <c r="F34" s="81"/>
      <c r="G34" s="81" t="s">
        <v>28</v>
      </c>
      <c r="H34" s="272">
        <f>SUM(H23:H33)</f>
        <v>0</v>
      </c>
      <c r="I34" s="81"/>
      <c r="J34" s="82"/>
      <c r="K34" s="83"/>
    </row>
    <row r="35" spans="1:13" ht="15.75" thickBot="1" x14ac:dyDescent="0.3">
      <c r="A35" s="84"/>
      <c r="B35" s="85"/>
      <c r="C35" s="85"/>
      <c r="D35" s="85"/>
      <c r="E35" s="86"/>
      <c r="F35" s="81"/>
      <c r="G35" s="81"/>
      <c r="H35" s="81"/>
      <c r="I35" s="81"/>
      <c r="J35" s="82" t="s">
        <v>29</v>
      </c>
      <c r="K35" s="87" t="s">
        <v>30</v>
      </c>
    </row>
    <row r="36" spans="1:13" ht="15.75" thickBot="1" x14ac:dyDescent="0.3">
      <c r="A36" s="84"/>
      <c r="B36" s="85"/>
      <c r="C36" s="85"/>
      <c r="D36" s="85"/>
      <c r="E36" s="81"/>
      <c r="F36" s="81"/>
      <c r="G36" s="81"/>
      <c r="H36" s="81" t="s">
        <v>31</v>
      </c>
      <c r="I36" s="88" t="s">
        <v>17</v>
      </c>
      <c r="J36" s="89">
        <f>H34*0.2</f>
        <v>0</v>
      </c>
      <c r="K36" s="90">
        <f>H34*1.2</f>
        <v>0</v>
      </c>
    </row>
    <row r="37" spans="1:13" ht="15.75" thickBot="1" x14ac:dyDescent="0.3">
      <c r="A37" s="91"/>
      <c r="B37" s="92"/>
      <c r="C37" s="92"/>
      <c r="D37" s="92"/>
      <c r="E37" s="92"/>
      <c r="F37" s="93"/>
      <c r="G37" s="94"/>
      <c r="H37" s="94"/>
      <c r="I37" s="95"/>
      <c r="J37" s="96"/>
      <c r="K37" s="97"/>
    </row>
    <row r="38" spans="1:13" ht="15.75" thickBot="1" x14ac:dyDescent="0.3">
      <c r="A38" s="98"/>
      <c r="B38" s="99"/>
      <c r="C38" s="99"/>
      <c r="D38" s="99"/>
      <c r="E38" s="99"/>
      <c r="F38" s="100"/>
      <c r="G38" s="101"/>
      <c r="H38" s="102"/>
      <c r="I38" s="103"/>
      <c r="J38" s="104"/>
      <c r="K38" s="105"/>
    </row>
    <row r="39" spans="1:13" x14ac:dyDescent="0.25">
      <c r="A39" s="106" t="s">
        <v>32</v>
      </c>
      <c r="B39" s="107"/>
      <c r="C39" s="107"/>
      <c r="D39" s="107"/>
      <c r="E39" s="107"/>
      <c r="F39" s="107"/>
      <c r="G39" s="108"/>
      <c r="H39" s="108"/>
      <c r="I39" s="109"/>
      <c r="J39" s="108"/>
      <c r="K39" s="108"/>
      <c r="L39" s="110"/>
      <c r="M39" s="110"/>
    </row>
    <row r="40" spans="1:13" x14ac:dyDescent="0.25">
      <c r="A40" s="111" t="s">
        <v>33</v>
      </c>
      <c r="B40" s="112"/>
      <c r="C40" s="112"/>
      <c r="D40" s="112"/>
      <c r="E40" s="112"/>
      <c r="F40" s="112"/>
      <c r="G40" s="113"/>
      <c r="H40" s="113"/>
      <c r="I40" s="114"/>
      <c r="J40" s="115"/>
      <c r="K40" s="116"/>
      <c r="L40" s="110"/>
      <c r="M40" s="110"/>
    </row>
    <row r="41" spans="1:13" x14ac:dyDescent="0.25">
      <c r="A41" s="214" t="s">
        <v>34</v>
      </c>
      <c r="B41" s="214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</row>
    <row r="42" spans="1:13" x14ac:dyDescent="0.25">
      <c r="A42" s="150"/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  <c r="M42" s="150"/>
    </row>
    <row r="43" spans="1:13" x14ac:dyDescent="0.25">
      <c r="F43" s="3"/>
      <c r="H43" s="3"/>
      <c r="J43" s="3"/>
      <c r="K43" s="3"/>
    </row>
    <row r="44" spans="1:13" x14ac:dyDescent="0.25">
      <c r="A44" s="117"/>
      <c r="B44" s="117"/>
      <c r="C44" s="118"/>
      <c r="D44" s="119"/>
      <c r="E44" s="119"/>
      <c r="F44" s="119"/>
      <c r="G44" s="120" t="s">
        <v>35</v>
      </c>
      <c r="H44" s="120"/>
      <c r="I44" s="120"/>
      <c r="J44" s="3"/>
      <c r="K44" s="3"/>
    </row>
    <row r="45" spans="1:13" x14ac:dyDescent="0.25">
      <c r="A45" s="215" t="s">
        <v>36</v>
      </c>
      <c r="B45" s="215"/>
      <c r="C45" s="215"/>
      <c r="D45" s="121"/>
      <c r="E45" s="121"/>
      <c r="F45" s="118"/>
      <c r="G45" s="120" t="s">
        <v>37</v>
      </c>
      <c r="H45" s="120"/>
      <c r="I45" s="120"/>
      <c r="J45" s="3"/>
      <c r="K45" s="3"/>
    </row>
  </sheetData>
  <mergeCells count="8">
    <mergeCell ref="A41:M41"/>
    <mergeCell ref="A45:C45"/>
    <mergeCell ref="A24:C24"/>
    <mergeCell ref="A27:C27"/>
    <mergeCell ref="A28:C28"/>
    <mergeCell ref="A29:C29"/>
    <mergeCell ref="A30:C30"/>
    <mergeCell ref="A33:C33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A13" zoomScaleNormal="100" workbookViewId="0">
      <selection activeCell="H26" sqref="H2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2" t="s">
        <v>66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82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81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1860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15.5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28830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200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269" t="s">
        <v>13</v>
      </c>
      <c r="I21" s="41"/>
      <c r="J21" s="42"/>
      <c r="K21" s="43"/>
    </row>
    <row r="22" spans="1:11" ht="15.75" thickBot="1" x14ac:dyDescent="0.3">
      <c r="A22" s="198" t="s">
        <v>14</v>
      </c>
      <c r="B22" s="199"/>
      <c r="C22" s="200"/>
      <c r="D22" s="201" t="s">
        <v>15</v>
      </c>
      <c r="E22" s="202" t="s">
        <v>16</v>
      </c>
      <c r="F22" s="203" t="s">
        <v>17</v>
      </c>
      <c r="G22" s="202" t="s">
        <v>18</v>
      </c>
      <c r="H22" s="267" t="s">
        <v>17</v>
      </c>
      <c r="I22" s="50"/>
      <c r="J22" s="51"/>
      <c r="K22" s="25"/>
    </row>
    <row r="23" spans="1:11" x14ac:dyDescent="0.25">
      <c r="A23" s="193" t="s">
        <v>19</v>
      </c>
      <c r="B23" s="194"/>
      <c r="C23" s="194"/>
      <c r="D23" s="196" t="s">
        <v>7</v>
      </c>
      <c r="E23" s="211" t="s">
        <v>20</v>
      </c>
      <c r="F23" s="212"/>
      <c r="G23" s="273">
        <f>B17*2*2</f>
        <v>62</v>
      </c>
      <c r="H23" s="270">
        <f>F23*G23</f>
        <v>0</v>
      </c>
      <c r="I23" s="50"/>
      <c r="J23" s="58"/>
      <c r="K23" s="59"/>
    </row>
    <row r="24" spans="1:11" x14ac:dyDescent="0.25">
      <c r="A24" s="236" t="s">
        <v>21</v>
      </c>
      <c r="B24" s="237"/>
      <c r="C24" s="237"/>
      <c r="D24" s="157" t="s">
        <v>22</v>
      </c>
      <c r="E24" s="204"/>
      <c r="F24" s="197"/>
      <c r="G24" s="274">
        <f>B18+B19</f>
        <v>29030</v>
      </c>
      <c r="H24" s="265">
        <f t="shared" ref="H24:H30" si="0">F24*G24</f>
        <v>0</v>
      </c>
      <c r="I24" s="50"/>
      <c r="J24" s="58"/>
      <c r="K24" s="59"/>
    </row>
    <row r="25" spans="1:11" x14ac:dyDescent="0.25">
      <c r="A25" s="213" t="s">
        <v>23</v>
      </c>
      <c r="B25" s="157"/>
      <c r="C25" s="157"/>
      <c r="D25" s="157" t="s">
        <v>22</v>
      </c>
      <c r="E25" s="80" t="s">
        <v>78</v>
      </c>
      <c r="F25" s="197"/>
      <c r="G25" s="274">
        <f>B18+B19</f>
        <v>29030</v>
      </c>
      <c r="H25" s="265">
        <f t="shared" si="0"/>
        <v>0</v>
      </c>
      <c r="I25" s="50"/>
      <c r="J25" s="58"/>
      <c r="K25" s="70"/>
    </row>
    <row r="26" spans="1:11" ht="25.15" customHeight="1" x14ac:dyDescent="0.25">
      <c r="A26" s="238" t="s">
        <v>51</v>
      </c>
      <c r="B26" s="239"/>
      <c r="C26" s="239"/>
      <c r="D26" s="205" t="s">
        <v>22</v>
      </c>
      <c r="E26" s="206" t="s">
        <v>20</v>
      </c>
      <c r="F26" s="207"/>
      <c r="G26" s="275">
        <f>B18+B19</f>
        <v>29030</v>
      </c>
      <c r="H26" s="265">
        <f t="shared" si="0"/>
        <v>0</v>
      </c>
      <c r="I26" s="50"/>
      <c r="J26" s="74"/>
      <c r="K26" s="70"/>
    </row>
    <row r="27" spans="1:11" x14ac:dyDescent="0.25">
      <c r="A27" s="240" t="s">
        <v>76</v>
      </c>
      <c r="B27" s="241"/>
      <c r="C27" s="241"/>
      <c r="D27" s="208" t="s">
        <v>77</v>
      </c>
      <c r="E27" s="80" t="s">
        <v>20</v>
      </c>
      <c r="F27" s="197"/>
      <c r="G27" s="274">
        <f>B18+B19</f>
        <v>29030</v>
      </c>
      <c r="H27" s="265">
        <f t="shared" si="0"/>
        <v>0</v>
      </c>
      <c r="I27" s="50"/>
      <c r="J27" s="58"/>
      <c r="K27" s="70"/>
    </row>
    <row r="28" spans="1:11" x14ac:dyDescent="0.25">
      <c r="A28" s="242" t="s">
        <v>48</v>
      </c>
      <c r="B28" s="243"/>
      <c r="C28" s="243"/>
      <c r="D28" s="160" t="s">
        <v>38</v>
      </c>
      <c r="E28" s="209"/>
      <c r="F28" s="210"/>
      <c r="G28" s="276">
        <v>35</v>
      </c>
      <c r="H28" s="265">
        <f t="shared" si="0"/>
        <v>0</v>
      </c>
      <c r="I28" s="50"/>
      <c r="J28" s="58"/>
      <c r="K28" s="70"/>
    </row>
    <row r="29" spans="1:11" x14ac:dyDescent="0.25">
      <c r="A29" s="244" t="s">
        <v>39</v>
      </c>
      <c r="B29" s="245"/>
      <c r="C29" s="245"/>
      <c r="D29" s="157" t="s">
        <v>7</v>
      </c>
      <c r="E29" s="80"/>
      <c r="F29" s="197"/>
      <c r="G29" s="274">
        <f>(B16+2*B17)*3</f>
        <v>5673</v>
      </c>
      <c r="H29" s="265">
        <f t="shared" si="0"/>
        <v>0</v>
      </c>
      <c r="I29" s="50"/>
      <c r="J29" s="58"/>
      <c r="K29" s="70"/>
    </row>
    <row r="30" spans="1:11" ht="15.75" thickBot="1" x14ac:dyDescent="0.3">
      <c r="A30" s="246" t="s">
        <v>118</v>
      </c>
      <c r="B30" s="247"/>
      <c r="C30" s="248"/>
      <c r="D30" s="170" t="s">
        <v>117</v>
      </c>
      <c r="E30" s="171"/>
      <c r="F30" s="172"/>
      <c r="G30" s="263">
        <v>1</v>
      </c>
      <c r="H30" s="266">
        <f t="shared" si="0"/>
        <v>0</v>
      </c>
      <c r="I30" s="50"/>
      <c r="J30" s="58"/>
      <c r="K30" s="70"/>
    </row>
    <row r="31" spans="1:11" ht="15.75" thickBot="1" x14ac:dyDescent="0.3">
      <c r="A31" s="84"/>
      <c r="B31" s="85"/>
      <c r="C31" s="85"/>
      <c r="D31" s="85"/>
      <c r="E31" s="81"/>
      <c r="F31" s="81"/>
      <c r="G31" s="168" t="s">
        <v>28</v>
      </c>
      <c r="H31" s="169">
        <f>SUM(H23:H30)</f>
        <v>0</v>
      </c>
      <c r="I31" s="81"/>
      <c r="J31" s="82"/>
      <c r="K31" s="83"/>
    </row>
    <row r="32" spans="1:11" ht="15.75" thickBot="1" x14ac:dyDescent="0.3">
      <c r="A32" s="84"/>
      <c r="B32" s="85"/>
      <c r="C32" s="85"/>
      <c r="D32" s="85"/>
      <c r="E32" s="86"/>
      <c r="F32" s="81"/>
      <c r="G32" s="81"/>
      <c r="H32" s="81"/>
      <c r="I32" s="81"/>
      <c r="J32" s="82" t="s">
        <v>29</v>
      </c>
      <c r="K32" s="87" t="s">
        <v>30</v>
      </c>
    </row>
    <row r="33" spans="1:13" ht="15.75" thickBot="1" x14ac:dyDescent="0.3">
      <c r="A33" s="84"/>
      <c r="B33" s="85"/>
      <c r="C33" s="85"/>
      <c r="D33" s="85"/>
      <c r="E33" s="81"/>
      <c r="F33" s="81"/>
      <c r="G33" s="81"/>
      <c r="H33" s="81" t="s">
        <v>31</v>
      </c>
      <c r="I33" s="88" t="s">
        <v>17</v>
      </c>
      <c r="J33" s="89">
        <f>H31*0.2</f>
        <v>0</v>
      </c>
      <c r="K33" s="90">
        <f>H31*1.2</f>
        <v>0</v>
      </c>
    </row>
    <row r="34" spans="1:13" ht="15.75" thickBot="1" x14ac:dyDescent="0.3">
      <c r="A34" s="91"/>
      <c r="B34" s="92"/>
      <c r="C34" s="92"/>
      <c r="D34" s="92"/>
      <c r="E34" s="92"/>
      <c r="F34" s="93"/>
      <c r="G34" s="94"/>
      <c r="H34" s="94"/>
      <c r="I34" s="95"/>
      <c r="J34" s="96"/>
      <c r="K34" s="97"/>
    </row>
    <row r="35" spans="1:13" ht="15.75" thickBot="1" x14ac:dyDescent="0.3">
      <c r="A35" s="98"/>
      <c r="B35" s="99"/>
      <c r="C35" s="99"/>
      <c r="D35" s="99"/>
      <c r="E35" s="99"/>
      <c r="F35" s="100"/>
      <c r="G35" s="101"/>
      <c r="H35" s="102"/>
      <c r="I35" s="103"/>
      <c r="J35" s="104"/>
      <c r="K35" s="105"/>
    </row>
    <row r="36" spans="1:13" x14ac:dyDescent="0.25">
      <c r="A36" s="106" t="s">
        <v>32</v>
      </c>
      <c r="B36" s="107"/>
      <c r="C36" s="107"/>
      <c r="D36" s="107"/>
      <c r="E36" s="107"/>
      <c r="F36" s="107"/>
      <c r="G36" s="108"/>
      <c r="H36" s="108"/>
      <c r="I36" s="109"/>
      <c r="J36" s="108"/>
      <c r="K36" s="108"/>
      <c r="L36" s="110"/>
      <c r="M36" s="110"/>
    </row>
    <row r="37" spans="1:13" x14ac:dyDescent="0.25">
      <c r="A37" s="111" t="s">
        <v>33</v>
      </c>
      <c r="B37" s="112"/>
      <c r="C37" s="112"/>
      <c r="D37" s="112"/>
      <c r="E37" s="112"/>
      <c r="F37" s="112"/>
      <c r="G37" s="113"/>
      <c r="H37" s="113"/>
      <c r="I37" s="114"/>
      <c r="J37" s="115"/>
      <c r="K37" s="116"/>
      <c r="L37" s="110"/>
      <c r="M37" s="110"/>
    </row>
    <row r="38" spans="1:13" x14ac:dyDescent="0.25">
      <c r="A38" s="214" t="s">
        <v>119</v>
      </c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</row>
    <row r="39" spans="1:13" x14ac:dyDescent="0.25">
      <c r="A39" s="214" t="s">
        <v>120</v>
      </c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</row>
    <row r="40" spans="1:13" x14ac:dyDescent="0.25">
      <c r="F40" s="3"/>
      <c r="H40" s="3"/>
      <c r="J40" s="3"/>
      <c r="K40" s="3"/>
    </row>
    <row r="41" spans="1:13" x14ac:dyDescent="0.25">
      <c r="A41" s="117"/>
      <c r="B41" s="117"/>
      <c r="C41" s="118"/>
      <c r="D41" s="119"/>
      <c r="E41" s="119"/>
      <c r="F41" s="119"/>
      <c r="G41" s="120" t="s">
        <v>35</v>
      </c>
      <c r="H41" s="120"/>
      <c r="I41" s="120"/>
      <c r="J41" s="3"/>
      <c r="K41" s="3"/>
    </row>
    <row r="42" spans="1:13" x14ac:dyDescent="0.25">
      <c r="A42" s="215" t="s">
        <v>36</v>
      </c>
      <c r="B42" s="215"/>
      <c r="C42" s="215"/>
      <c r="D42" s="121"/>
      <c r="E42" s="121"/>
      <c r="F42" s="118"/>
      <c r="G42" s="120" t="s">
        <v>37</v>
      </c>
      <c r="H42" s="120"/>
      <c r="I42" s="120"/>
      <c r="J42" s="3"/>
      <c r="K42" s="3"/>
    </row>
  </sheetData>
  <mergeCells count="9">
    <mergeCell ref="A38:M38"/>
    <mergeCell ref="A42:C42"/>
    <mergeCell ref="A24:C24"/>
    <mergeCell ref="A26:C26"/>
    <mergeCell ref="A27:C27"/>
    <mergeCell ref="A28:C28"/>
    <mergeCell ref="A29:C29"/>
    <mergeCell ref="A30:C30"/>
    <mergeCell ref="A39:M39"/>
  </mergeCells>
  <pageMargins left="0.7" right="0.7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3" zoomScaleNormal="100" workbookViewId="0">
      <selection activeCell="F25" sqref="F25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114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2" t="s">
        <v>66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72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98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72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1569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6.15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v>9644.5</v>
      </c>
      <c r="C18" s="9" t="s">
        <v>10</v>
      </c>
      <c r="D18" s="9">
        <f>B16*B17</f>
        <v>9649.35</v>
      </c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400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67" t="s">
        <v>17</v>
      </c>
      <c r="I22" s="50"/>
      <c r="J22" s="51"/>
      <c r="K22" s="25"/>
    </row>
    <row r="23" spans="1:11" x14ac:dyDescent="0.25">
      <c r="A23" s="52" t="s">
        <v>19</v>
      </c>
      <c r="B23" s="53"/>
      <c r="C23" s="54"/>
      <c r="D23" s="55" t="s">
        <v>7</v>
      </c>
      <c r="E23" s="56" t="s">
        <v>20</v>
      </c>
      <c r="F23" s="57"/>
      <c r="G23" s="258">
        <v>22</v>
      </c>
      <c r="H23" s="277">
        <f>F23*G23</f>
        <v>0</v>
      </c>
      <c r="I23" s="50"/>
      <c r="J23" s="58"/>
      <c r="K23" s="59"/>
    </row>
    <row r="24" spans="1:11" x14ac:dyDescent="0.25">
      <c r="A24" s="216" t="s">
        <v>21</v>
      </c>
      <c r="B24" s="217"/>
      <c r="C24" s="217"/>
      <c r="D24" s="153" t="s">
        <v>22</v>
      </c>
      <c r="E24" s="154"/>
      <c r="F24" s="62"/>
      <c r="G24" s="259">
        <v>10044.5</v>
      </c>
      <c r="H24" s="277">
        <f t="shared" ref="H24:H29" si="0">F24*G24</f>
        <v>0</v>
      </c>
      <c r="I24" s="50"/>
      <c r="J24" s="58"/>
      <c r="K24" s="59"/>
    </row>
    <row r="25" spans="1:11" x14ac:dyDescent="0.25">
      <c r="A25" s="155" t="s">
        <v>23</v>
      </c>
      <c r="B25" s="156"/>
      <c r="C25" s="156"/>
      <c r="D25" s="157" t="s">
        <v>22</v>
      </c>
      <c r="E25" s="158" t="s">
        <v>24</v>
      </c>
      <c r="F25" s="69"/>
      <c r="G25" s="260">
        <v>10044.5</v>
      </c>
      <c r="H25" s="277">
        <f t="shared" si="0"/>
        <v>0</v>
      </c>
      <c r="I25" s="50"/>
      <c r="J25" s="58"/>
      <c r="K25" s="70"/>
    </row>
    <row r="26" spans="1:11" ht="25.15" customHeight="1" x14ac:dyDescent="0.25">
      <c r="A26" s="218" t="s">
        <v>51</v>
      </c>
      <c r="B26" s="219"/>
      <c r="C26" s="220"/>
      <c r="D26" s="159" t="s">
        <v>22</v>
      </c>
      <c r="E26" s="72" t="s">
        <v>20</v>
      </c>
      <c r="F26" s="73"/>
      <c r="G26" s="261">
        <v>1246.5</v>
      </c>
      <c r="H26" s="277">
        <f t="shared" si="0"/>
        <v>0</v>
      </c>
      <c r="I26" s="50" t="s">
        <v>99</v>
      </c>
      <c r="J26" s="74"/>
      <c r="K26" s="70"/>
    </row>
    <row r="27" spans="1:11" x14ac:dyDescent="0.25">
      <c r="A27" s="221" t="s">
        <v>76</v>
      </c>
      <c r="B27" s="222"/>
      <c r="C27" s="223"/>
      <c r="D27" s="77" t="s">
        <v>77</v>
      </c>
      <c r="E27" s="78" t="s">
        <v>20</v>
      </c>
      <c r="F27" s="79"/>
      <c r="G27" s="262">
        <f>B18+B19</f>
        <v>10044.5</v>
      </c>
      <c r="H27" s="277">
        <f t="shared" si="0"/>
        <v>0</v>
      </c>
      <c r="I27" s="50"/>
      <c r="J27" s="58"/>
      <c r="K27" s="70"/>
    </row>
    <row r="28" spans="1:11" x14ac:dyDescent="0.25">
      <c r="A28" s="221" t="s">
        <v>57</v>
      </c>
      <c r="B28" s="222"/>
      <c r="C28" s="223"/>
      <c r="D28" s="77" t="s">
        <v>77</v>
      </c>
      <c r="E28" s="78" t="s">
        <v>20</v>
      </c>
      <c r="F28" s="122"/>
      <c r="G28" s="262">
        <v>8398</v>
      </c>
      <c r="H28" s="277">
        <f t="shared" si="0"/>
        <v>0</v>
      </c>
      <c r="I28" s="50"/>
      <c r="J28" s="58"/>
      <c r="K28" s="70"/>
    </row>
    <row r="29" spans="1:11" ht="15.75" thickBot="1" x14ac:dyDescent="0.3">
      <c r="A29" s="246" t="s">
        <v>39</v>
      </c>
      <c r="B29" s="247"/>
      <c r="C29" s="248"/>
      <c r="D29" s="170" t="s">
        <v>7</v>
      </c>
      <c r="E29" s="171"/>
      <c r="F29" s="172"/>
      <c r="G29" s="263">
        <v>1591</v>
      </c>
      <c r="H29" s="279">
        <f t="shared" si="0"/>
        <v>0</v>
      </c>
      <c r="I29" s="50"/>
      <c r="J29" s="58"/>
      <c r="K29" s="70"/>
    </row>
    <row r="30" spans="1:11" ht="15.75" thickBot="1" x14ac:dyDescent="0.3">
      <c r="A30" s="84"/>
      <c r="B30" s="85"/>
      <c r="C30" s="85"/>
      <c r="D30" s="85"/>
      <c r="E30" s="81"/>
      <c r="F30" s="81"/>
      <c r="G30" s="81" t="s">
        <v>28</v>
      </c>
      <c r="H30" s="278">
        <f>SUM(H23:H29)</f>
        <v>0</v>
      </c>
      <c r="I30" s="81"/>
      <c r="J30" s="82"/>
      <c r="K30" s="83"/>
    </row>
    <row r="31" spans="1:11" ht="15.75" thickBot="1" x14ac:dyDescent="0.3">
      <c r="A31" s="84"/>
      <c r="B31" s="85"/>
      <c r="C31" s="85"/>
      <c r="D31" s="85"/>
      <c r="E31" s="86"/>
      <c r="F31" s="81"/>
      <c r="G31" s="81"/>
      <c r="H31" s="81"/>
      <c r="I31" s="81"/>
      <c r="J31" s="82" t="s">
        <v>29</v>
      </c>
      <c r="K31" s="87" t="s">
        <v>30</v>
      </c>
    </row>
    <row r="32" spans="1:11" ht="15.75" thickBot="1" x14ac:dyDescent="0.3">
      <c r="A32" s="84"/>
      <c r="B32" s="85"/>
      <c r="C32" s="85"/>
      <c r="D32" s="85"/>
      <c r="E32" s="81"/>
      <c r="F32" s="81"/>
      <c r="G32" s="81"/>
      <c r="H32" s="81" t="s">
        <v>31</v>
      </c>
      <c r="I32" s="88" t="s">
        <v>17</v>
      </c>
      <c r="J32" s="89">
        <f>H30*0.2</f>
        <v>0</v>
      </c>
      <c r="K32" s="90">
        <f>H30*1.2</f>
        <v>0</v>
      </c>
    </row>
    <row r="33" spans="1:13" ht="15.75" thickBot="1" x14ac:dyDescent="0.3">
      <c r="A33" s="91"/>
      <c r="B33" s="92"/>
      <c r="C33" s="92"/>
      <c r="D33" s="92"/>
      <c r="E33" s="92"/>
      <c r="F33" s="93"/>
      <c r="G33" s="94"/>
      <c r="H33" s="94"/>
      <c r="I33" s="95"/>
      <c r="J33" s="96"/>
      <c r="K33" s="97"/>
    </row>
    <row r="34" spans="1:13" ht="15.75" thickBot="1" x14ac:dyDescent="0.3">
      <c r="A34" s="98"/>
      <c r="B34" s="99"/>
      <c r="C34" s="99"/>
      <c r="D34" s="99"/>
      <c r="E34" s="99"/>
      <c r="F34" s="100"/>
      <c r="G34" s="101"/>
      <c r="H34" s="102"/>
      <c r="I34" s="103"/>
      <c r="J34" s="104"/>
      <c r="K34" s="105"/>
    </row>
    <row r="35" spans="1:13" x14ac:dyDescent="0.25">
      <c r="A35" s="106" t="s">
        <v>32</v>
      </c>
      <c r="B35" s="107"/>
      <c r="C35" s="107"/>
      <c r="D35" s="107"/>
      <c r="E35" s="107"/>
      <c r="F35" s="107"/>
      <c r="G35" s="108"/>
      <c r="H35" s="108"/>
      <c r="I35" s="109"/>
      <c r="J35" s="108"/>
      <c r="K35" s="108"/>
      <c r="L35" s="110"/>
      <c r="M35" s="110"/>
    </row>
    <row r="36" spans="1:13" x14ac:dyDescent="0.25">
      <c r="A36" s="111" t="s">
        <v>33</v>
      </c>
      <c r="B36" s="112"/>
      <c r="C36" s="112"/>
      <c r="D36" s="112"/>
      <c r="E36" s="112"/>
      <c r="F36" s="112"/>
      <c r="G36" s="113"/>
      <c r="H36" s="113"/>
      <c r="I36" s="114"/>
      <c r="J36" s="115"/>
      <c r="K36" s="116"/>
      <c r="L36" s="110"/>
      <c r="M36" s="110"/>
    </row>
    <row r="37" spans="1:13" x14ac:dyDescent="0.25">
      <c r="A37" s="214" t="s">
        <v>34</v>
      </c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</row>
    <row r="38" spans="1:13" x14ac:dyDescent="0.25">
      <c r="A38" s="133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</row>
    <row r="39" spans="1:13" x14ac:dyDescent="0.25">
      <c r="F39" s="3"/>
      <c r="H39" s="3"/>
      <c r="J39" s="3"/>
      <c r="K39" s="3"/>
    </row>
    <row r="40" spans="1:13" x14ac:dyDescent="0.25">
      <c r="A40" s="117"/>
      <c r="B40" s="117"/>
      <c r="C40" s="118"/>
      <c r="D40" s="119"/>
      <c r="E40" s="119"/>
      <c r="F40" s="119"/>
      <c r="G40" s="120" t="s">
        <v>35</v>
      </c>
      <c r="H40" s="120"/>
      <c r="I40" s="120"/>
      <c r="J40" s="3"/>
      <c r="K40" s="3"/>
    </row>
    <row r="41" spans="1:13" x14ac:dyDescent="0.25">
      <c r="A41" s="215" t="s">
        <v>36</v>
      </c>
      <c r="B41" s="215"/>
      <c r="C41" s="215"/>
      <c r="D41" s="121"/>
      <c r="E41" s="121"/>
      <c r="F41" s="118"/>
      <c r="G41" s="120" t="s">
        <v>37</v>
      </c>
      <c r="H41" s="120"/>
      <c r="I41" s="120"/>
      <c r="J41" s="3"/>
      <c r="K41" s="3"/>
    </row>
  </sheetData>
  <mergeCells count="7">
    <mergeCell ref="A37:M37"/>
    <mergeCell ref="A41:C41"/>
    <mergeCell ref="A24:C24"/>
    <mergeCell ref="A26:C26"/>
    <mergeCell ref="A28:C28"/>
    <mergeCell ref="A29:C29"/>
    <mergeCell ref="A27:C27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13" workbookViewId="0">
      <selection activeCell="H29" sqref="H2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115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2" t="s">
        <v>66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73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75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73</v>
      </c>
      <c r="B14" s="9"/>
      <c r="C14" s="9"/>
      <c r="D14" s="9" t="s">
        <v>101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 t="s">
        <v>100</v>
      </c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1020</v>
      </c>
      <c r="C16" s="9" t="s">
        <v>7</v>
      </c>
      <c r="D16" s="9" t="s">
        <v>105</v>
      </c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f>B16*B17</f>
        <v>5610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50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67" t="s">
        <v>17</v>
      </c>
      <c r="I22" s="50"/>
      <c r="J22" s="51"/>
      <c r="K22" s="25"/>
    </row>
    <row r="23" spans="1:11" x14ac:dyDescent="0.25">
      <c r="A23" s="185" t="s">
        <v>19</v>
      </c>
      <c r="B23" s="186"/>
      <c r="C23" s="187"/>
      <c r="D23" s="188" t="s">
        <v>7</v>
      </c>
      <c r="E23" s="56" t="s">
        <v>20</v>
      </c>
      <c r="F23" s="57"/>
      <c r="G23" s="258">
        <f>B17*2</f>
        <v>11</v>
      </c>
      <c r="H23" s="264">
        <f>F23*G23</f>
        <v>0</v>
      </c>
      <c r="I23" s="50"/>
      <c r="J23" s="58"/>
      <c r="K23" s="59"/>
    </row>
    <row r="24" spans="1:11" x14ac:dyDescent="0.25">
      <c r="A24" s="216" t="s">
        <v>21</v>
      </c>
      <c r="B24" s="249"/>
      <c r="C24" s="249"/>
      <c r="D24" s="60" t="s">
        <v>22</v>
      </c>
      <c r="E24" s="61"/>
      <c r="F24" s="62"/>
      <c r="G24" s="63">
        <v>1210</v>
      </c>
      <c r="H24" s="265">
        <f t="shared" ref="H24:H32" si="0">F24*G24</f>
        <v>0</v>
      </c>
      <c r="I24" s="50"/>
      <c r="J24" s="58"/>
      <c r="K24" s="59"/>
    </row>
    <row r="25" spans="1:11" x14ac:dyDescent="0.25">
      <c r="A25" s="179" t="s">
        <v>103</v>
      </c>
      <c r="B25" s="180"/>
      <c r="C25" s="180"/>
      <c r="D25" s="181" t="s">
        <v>10</v>
      </c>
      <c r="E25" s="182" t="s">
        <v>104</v>
      </c>
      <c r="F25" s="183"/>
      <c r="G25" s="184">
        <v>4400</v>
      </c>
      <c r="H25" s="265">
        <f t="shared" si="0"/>
        <v>0</v>
      </c>
      <c r="I25" s="50"/>
      <c r="J25" s="58"/>
      <c r="K25" s="59"/>
    </row>
    <row r="26" spans="1:11" x14ac:dyDescent="0.25">
      <c r="A26" s="64" t="s">
        <v>23</v>
      </c>
      <c r="B26" s="65"/>
      <c r="C26" s="66"/>
      <c r="D26" s="67" t="s">
        <v>22</v>
      </c>
      <c r="E26" s="68" t="s">
        <v>24</v>
      </c>
      <c r="F26" s="69"/>
      <c r="G26" s="260">
        <v>5660</v>
      </c>
      <c r="H26" s="265">
        <f t="shared" si="0"/>
        <v>0</v>
      </c>
      <c r="I26" s="50"/>
      <c r="J26" s="58"/>
      <c r="K26" s="70"/>
    </row>
    <row r="27" spans="1:11" ht="25.15" customHeight="1" x14ac:dyDescent="0.25">
      <c r="A27" s="250" t="s">
        <v>25</v>
      </c>
      <c r="B27" s="251"/>
      <c r="C27" s="252"/>
      <c r="D27" s="71" t="s">
        <v>22</v>
      </c>
      <c r="E27" s="72" t="s">
        <v>20</v>
      </c>
      <c r="F27" s="73"/>
      <c r="G27" s="261">
        <v>110</v>
      </c>
      <c r="H27" s="265">
        <f t="shared" si="0"/>
        <v>0</v>
      </c>
      <c r="I27" s="50" t="s">
        <v>107</v>
      </c>
      <c r="J27" s="74"/>
      <c r="K27" s="70"/>
    </row>
    <row r="28" spans="1:11" ht="25.15" customHeight="1" x14ac:dyDescent="0.25">
      <c r="A28" s="233" t="s">
        <v>85</v>
      </c>
      <c r="B28" s="234"/>
      <c r="C28" s="235"/>
      <c r="D28" s="177" t="s">
        <v>10</v>
      </c>
      <c r="E28" s="72" t="s">
        <v>54</v>
      </c>
      <c r="F28" s="164"/>
      <c r="G28" s="261">
        <v>4400</v>
      </c>
      <c r="H28" s="265">
        <f t="shared" si="0"/>
        <v>0</v>
      </c>
      <c r="I28" s="50" t="s">
        <v>106</v>
      </c>
      <c r="J28" s="74"/>
      <c r="K28" s="70"/>
    </row>
    <row r="29" spans="1:11" x14ac:dyDescent="0.25">
      <c r="A29" s="75" t="s">
        <v>26</v>
      </c>
      <c r="B29" s="76"/>
      <c r="C29" s="76"/>
      <c r="D29" s="77" t="s">
        <v>27</v>
      </c>
      <c r="E29" s="78" t="s">
        <v>20</v>
      </c>
      <c r="F29" s="79"/>
      <c r="G29" s="262">
        <f>B18+B19</f>
        <v>5660</v>
      </c>
      <c r="H29" s="265">
        <f t="shared" si="0"/>
        <v>0</v>
      </c>
      <c r="I29" s="50"/>
      <c r="J29" s="58"/>
      <c r="K29" s="70"/>
    </row>
    <row r="30" spans="1:11" x14ac:dyDescent="0.25">
      <c r="A30" s="22" t="s">
        <v>102</v>
      </c>
      <c r="B30" s="9"/>
      <c r="C30" s="9"/>
      <c r="D30" s="77" t="s">
        <v>10</v>
      </c>
      <c r="E30" s="78" t="s">
        <v>20</v>
      </c>
      <c r="F30" s="178"/>
      <c r="G30" s="262">
        <v>4400</v>
      </c>
      <c r="H30" s="265">
        <f t="shared" si="0"/>
        <v>0</v>
      </c>
      <c r="I30" s="50"/>
      <c r="J30" s="58"/>
      <c r="K30" s="70"/>
    </row>
    <row r="31" spans="1:11" x14ac:dyDescent="0.25">
      <c r="A31" s="253" t="s">
        <v>49</v>
      </c>
      <c r="B31" s="254"/>
      <c r="C31" s="255"/>
      <c r="D31" s="77" t="s">
        <v>27</v>
      </c>
      <c r="E31" s="78" t="s">
        <v>20</v>
      </c>
      <c r="F31" s="122"/>
      <c r="G31" s="262">
        <v>1100</v>
      </c>
      <c r="H31" s="265">
        <f t="shared" si="0"/>
        <v>0</v>
      </c>
      <c r="I31" s="50"/>
      <c r="J31" s="58"/>
      <c r="K31" s="70"/>
    </row>
    <row r="32" spans="1:11" ht="15.75" thickBot="1" x14ac:dyDescent="0.3">
      <c r="A32" s="246" t="s">
        <v>39</v>
      </c>
      <c r="B32" s="247"/>
      <c r="C32" s="248"/>
      <c r="D32" s="170" t="s">
        <v>7</v>
      </c>
      <c r="E32" s="171"/>
      <c r="F32" s="172"/>
      <c r="G32" s="263">
        <v>1031</v>
      </c>
      <c r="H32" s="266">
        <f t="shared" si="0"/>
        <v>0</v>
      </c>
      <c r="I32" s="50"/>
      <c r="J32" s="58"/>
      <c r="K32" s="70"/>
    </row>
    <row r="33" spans="1:13" ht="15.75" thickBot="1" x14ac:dyDescent="0.3">
      <c r="A33" s="84"/>
      <c r="B33" s="85"/>
      <c r="C33" s="85"/>
      <c r="D33" s="85"/>
      <c r="E33" s="81"/>
      <c r="F33" s="81"/>
      <c r="G33" s="168" t="s">
        <v>28</v>
      </c>
      <c r="H33" s="169">
        <f>SUM(H23:H32)</f>
        <v>0</v>
      </c>
      <c r="I33" s="81"/>
      <c r="J33" s="82"/>
      <c r="K33" s="83"/>
    </row>
    <row r="34" spans="1:13" ht="15.75" thickBot="1" x14ac:dyDescent="0.3">
      <c r="A34" s="84"/>
      <c r="B34" s="85"/>
      <c r="C34" s="85"/>
      <c r="D34" s="85"/>
      <c r="E34" s="86"/>
      <c r="F34" s="81"/>
      <c r="G34" s="81"/>
      <c r="H34" s="81"/>
      <c r="I34" s="81"/>
      <c r="J34" s="82" t="s">
        <v>29</v>
      </c>
      <c r="K34" s="87" t="s">
        <v>30</v>
      </c>
    </row>
    <row r="35" spans="1:13" ht="15.75" thickBot="1" x14ac:dyDescent="0.3">
      <c r="A35" s="84"/>
      <c r="B35" s="85"/>
      <c r="C35" s="85"/>
      <c r="D35" s="85"/>
      <c r="E35" s="81"/>
      <c r="F35" s="81"/>
      <c r="G35" s="81"/>
      <c r="H35" s="81" t="s">
        <v>31</v>
      </c>
      <c r="I35" s="88" t="s">
        <v>17</v>
      </c>
      <c r="J35" s="89">
        <f>H33*0.2</f>
        <v>0</v>
      </c>
      <c r="K35" s="90">
        <f>H33*1.2</f>
        <v>0</v>
      </c>
    </row>
    <row r="36" spans="1:13" ht="15.75" thickBot="1" x14ac:dyDescent="0.3">
      <c r="A36" s="91"/>
      <c r="B36" s="92"/>
      <c r="C36" s="92"/>
      <c r="D36" s="92"/>
      <c r="E36" s="92"/>
      <c r="F36" s="93"/>
      <c r="G36" s="94"/>
      <c r="H36" s="94"/>
      <c r="I36" s="95"/>
      <c r="J36" s="96"/>
      <c r="K36" s="97"/>
    </row>
    <row r="37" spans="1:13" ht="15.75" thickBot="1" x14ac:dyDescent="0.3">
      <c r="A37" s="98"/>
      <c r="B37" s="99"/>
      <c r="C37" s="99"/>
      <c r="D37" s="99"/>
      <c r="E37" s="99"/>
      <c r="F37" s="100"/>
      <c r="G37" s="101"/>
      <c r="H37" s="102"/>
      <c r="I37" s="103"/>
      <c r="J37" s="104"/>
      <c r="K37" s="105"/>
    </row>
    <row r="38" spans="1:13" x14ac:dyDescent="0.25">
      <c r="A38" s="106" t="s">
        <v>32</v>
      </c>
      <c r="B38" s="107"/>
      <c r="C38" s="107"/>
      <c r="D38" s="107"/>
      <c r="E38" s="107"/>
      <c r="F38" s="107"/>
      <c r="G38" s="108"/>
      <c r="H38" s="108"/>
      <c r="I38" s="109"/>
      <c r="J38" s="108"/>
      <c r="K38" s="108"/>
      <c r="L38" s="110"/>
      <c r="M38" s="110"/>
    </row>
    <row r="39" spans="1:13" x14ac:dyDescent="0.25">
      <c r="A39" s="111" t="s">
        <v>33</v>
      </c>
      <c r="B39" s="112"/>
      <c r="C39" s="112"/>
      <c r="D39" s="112"/>
      <c r="E39" s="112"/>
      <c r="F39" s="112"/>
      <c r="G39" s="113"/>
      <c r="H39" s="113"/>
      <c r="I39" s="114"/>
      <c r="J39" s="115"/>
      <c r="K39" s="116"/>
      <c r="L39" s="110"/>
      <c r="M39" s="110"/>
    </row>
    <row r="40" spans="1:13" x14ac:dyDescent="0.25">
      <c r="A40" s="214" t="s">
        <v>34</v>
      </c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</row>
    <row r="41" spans="1:13" x14ac:dyDescent="0.25">
      <c r="A41" s="133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</row>
    <row r="42" spans="1:13" x14ac:dyDescent="0.25">
      <c r="F42" s="3"/>
      <c r="H42" s="3"/>
      <c r="J42" s="3"/>
      <c r="K42" s="3"/>
    </row>
    <row r="43" spans="1:13" x14ac:dyDescent="0.25">
      <c r="A43" s="117"/>
      <c r="B43" s="117"/>
      <c r="C43" s="118"/>
      <c r="D43" s="119"/>
      <c r="E43" s="119"/>
      <c r="F43" s="119"/>
      <c r="G43" s="120" t="s">
        <v>35</v>
      </c>
      <c r="H43" s="120"/>
      <c r="I43" s="120"/>
      <c r="J43" s="3"/>
      <c r="K43" s="3"/>
    </row>
    <row r="44" spans="1:13" x14ac:dyDescent="0.25">
      <c r="A44" s="215" t="s">
        <v>36</v>
      </c>
      <c r="B44" s="215"/>
      <c r="C44" s="215"/>
      <c r="D44" s="121"/>
      <c r="E44" s="121"/>
      <c r="F44" s="118"/>
      <c r="G44" s="120" t="s">
        <v>37</v>
      </c>
      <c r="H44" s="120"/>
      <c r="I44" s="120"/>
      <c r="J44" s="3"/>
      <c r="K44" s="3"/>
    </row>
  </sheetData>
  <mergeCells count="7">
    <mergeCell ref="A40:M40"/>
    <mergeCell ref="A44:C44"/>
    <mergeCell ref="A24:C24"/>
    <mergeCell ref="A27:C27"/>
    <mergeCell ref="A31:C31"/>
    <mergeCell ref="A32:C32"/>
    <mergeCell ref="A28:C28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6" zoomScaleNormal="100" workbookViewId="0">
      <selection activeCell="H31" sqref="H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116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2" t="s">
        <v>66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5</v>
      </c>
      <c r="B13" s="14"/>
      <c r="C13" s="15"/>
      <c r="D13" s="16" t="s">
        <v>110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74</v>
      </c>
      <c r="B14" s="9"/>
      <c r="C14" s="9"/>
      <c r="D14" s="9"/>
      <c r="E14" s="9" t="s">
        <v>109</v>
      </c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6</v>
      </c>
      <c r="B16" s="27">
        <v>3444</v>
      </c>
      <c r="C16" s="9" t="s">
        <v>7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8</v>
      </c>
      <c r="B17" s="30">
        <v>5.5</v>
      </c>
      <c r="C17" s="9" t="s">
        <v>7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9</v>
      </c>
      <c r="B18" s="33">
        <v>18673</v>
      </c>
      <c r="C18" s="9" t="s">
        <v>10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11</v>
      </c>
      <c r="B19" s="35">
        <v>200</v>
      </c>
      <c r="C19" s="22" t="s">
        <v>10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12</v>
      </c>
      <c r="G21" s="39"/>
      <c r="H21" s="40" t="s">
        <v>13</v>
      </c>
      <c r="I21" s="41"/>
      <c r="J21" s="42"/>
      <c r="K21" s="43"/>
    </row>
    <row r="22" spans="1:11" ht="15.75" thickBot="1" x14ac:dyDescent="0.3">
      <c r="A22" s="44" t="s">
        <v>14</v>
      </c>
      <c r="B22" s="45"/>
      <c r="C22" s="46"/>
      <c r="D22" s="47" t="s">
        <v>15</v>
      </c>
      <c r="E22" s="48" t="s">
        <v>16</v>
      </c>
      <c r="F22" s="49" t="s">
        <v>17</v>
      </c>
      <c r="G22" s="48" t="s">
        <v>18</v>
      </c>
      <c r="H22" s="267" t="s">
        <v>17</v>
      </c>
      <c r="I22" s="50"/>
      <c r="J22" s="51"/>
      <c r="K22" s="25"/>
    </row>
    <row r="23" spans="1:11" x14ac:dyDescent="0.25">
      <c r="A23" s="185" t="s">
        <v>19</v>
      </c>
      <c r="B23" s="186"/>
      <c r="C23" s="187"/>
      <c r="D23" s="188" t="s">
        <v>7</v>
      </c>
      <c r="E23" s="56" t="s">
        <v>20</v>
      </c>
      <c r="F23" s="57"/>
      <c r="G23" s="258">
        <f>B17*2*2</f>
        <v>22</v>
      </c>
      <c r="H23" s="264">
        <f>F23*G23</f>
        <v>0</v>
      </c>
      <c r="I23" s="50"/>
      <c r="J23" s="58"/>
      <c r="K23" s="59"/>
    </row>
    <row r="24" spans="1:11" x14ac:dyDescent="0.25">
      <c r="A24" s="216" t="s">
        <v>21</v>
      </c>
      <c r="B24" s="217"/>
      <c r="C24" s="217"/>
      <c r="D24" s="153" t="s">
        <v>22</v>
      </c>
      <c r="E24" s="154"/>
      <c r="F24" s="62"/>
      <c r="G24" s="259">
        <v>2690</v>
      </c>
      <c r="H24" s="265">
        <f t="shared" ref="H24:H31" si="0">F24*G24</f>
        <v>0</v>
      </c>
      <c r="I24" s="50"/>
      <c r="J24" s="58"/>
      <c r="K24" s="59"/>
    </row>
    <row r="25" spans="1:11" x14ac:dyDescent="0.25">
      <c r="A25" s="155" t="s">
        <v>23</v>
      </c>
      <c r="B25" s="156"/>
      <c r="C25" s="156"/>
      <c r="D25" s="157" t="s">
        <v>22</v>
      </c>
      <c r="E25" s="158" t="s">
        <v>78</v>
      </c>
      <c r="F25" s="69"/>
      <c r="G25" s="260">
        <v>18673</v>
      </c>
      <c r="H25" s="265">
        <f t="shared" si="0"/>
        <v>0</v>
      </c>
      <c r="I25" s="50"/>
      <c r="J25" s="58"/>
      <c r="K25" s="70"/>
    </row>
    <row r="26" spans="1:11" x14ac:dyDescent="0.25">
      <c r="A26" s="155" t="s">
        <v>55</v>
      </c>
      <c r="B26" s="156"/>
      <c r="C26" s="156"/>
      <c r="D26" s="157" t="s">
        <v>22</v>
      </c>
      <c r="E26" s="158" t="s">
        <v>56</v>
      </c>
      <c r="F26" s="69"/>
      <c r="G26" s="260">
        <v>15983</v>
      </c>
      <c r="H26" s="265">
        <f t="shared" si="0"/>
        <v>0</v>
      </c>
      <c r="I26" s="50"/>
      <c r="J26" s="58"/>
      <c r="K26" s="70"/>
    </row>
    <row r="27" spans="1:11" ht="28.15" customHeight="1" x14ac:dyDescent="0.25">
      <c r="A27" s="233" t="s">
        <v>85</v>
      </c>
      <c r="B27" s="234"/>
      <c r="C27" s="235"/>
      <c r="D27" s="161" t="s">
        <v>79</v>
      </c>
      <c r="E27" s="162" t="s">
        <v>54</v>
      </c>
      <c r="F27" s="163"/>
      <c r="G27" s="261">
        <v>15983</v>
      </c>
      <c r="H27" s="265">
        <f t="shared" si="0"/>
        <v>0</v>
      </c>
      <c r="I27" s="50" t="s">
        <v>111</v>
      </c>
      <c r="J27" s="74"/>
      <c r="K27" s="70"/>
    </row>
    <row r="28" spans="1:11" x14ac:dyDescent="0.25">
      <c r="A28" s="221" t="s">
        <v>76</v>
      </c>
      <c r="B28" s="222"/>
      <c r="C28" s="223"/>
      <c r="D28" s="77" t="s">
        <v>77</v>
      </c>
      <c r="E28" s="78" t="s">
        <v>20</v>
      </c>
      <c r="F28" s="79"/>
      <c r="G28" s="262">
        <f>B18+B19</f>
        <v>18873</v>
      </c>
      <c r="H28" s="265">
        <f t="shared" si="0"/>
        <v>0</v>
      </c>
      <c r="I28" s="50"/>
      <c r="J28" s="58"/>
      <c r="K28" s="70"/>
    </row>
    <row r="29" spans="1:11" x14ac:dyDescent="0.25">
      <c r="A29" s="221" t="s">
        <v>57</v>
      </c>
      <c r="B29" s="222"/>
      <c r="C29" s="223"/>
      <c r="D29" s="77" t="s">
        <v>77</v>
      </c>
      <c r="E29" s="78" t="s">
        <v>20</v>
      </c>
      <c r="F29" s="122"/>
      <c r="G29" s="262">
        <v>15983</v>
      </c>
      <c r="H29" s="265">
        <f t="shared" si="0"/>
        <v>0</v>
      </c>
      <c r="I29" s="50"/>
      <c r="J29" s="58"/>
      <c r="K29" s="70"/>
    </row>
    <row r="30" spans="1:11" x14ac:dyDescent="0.25">
      <c r="A30" s="189" t="s">
        <v>108</v>
      </c>
      <c r="B30" s="165"/>
      <c r="C30" s="165"/>
      <c r="D30" s="208" t="s">
        <v>10</v>
      </c>
      <c r="E30" s="175" t="s">
        <v>20</v>
      </c>
      <c r="F30" s="122"/>
      <c r="G30" s="176">
        <v>1345</v>
      </c>
      <c r="H30" s="265">
        <f t="shared" si="0"/>
        <v>0</v>
      </c>
      <c r="I30" s="50"/>
      <c r="J30" s="58"/>
      <c r="K30" s="70"/>
    </row>
    <row r="31" spans="1:11" ht="15.75" thickBot="1" x14ac:dyDescent="0.3">
      <c r="A31" s="246" t="s">
        <v>39</v>
      </c>
      <c r="B31" s="247"/>
      <c r="C31" s="248"/>
      <c r="D31" s="170" t="s">
        <v>7</v>
      </c>
      <c r="E31" s="171"/>
      <c r="F31" s="172"/>
      <c r="G31" s="263">
        <f>B16+4*B17</f>
        <v>3466</v>
      </c>
      <c r="H31" s="266">
        <f t="shared" si="0"/>
        <v>0</v>
      </c>
      <c r="I31" s="50"/>
      <c r="J31" s="58"/>
      <c r="K31" s="70"/>
    </row>
    <row r="32" spans="1:11" ht="15.75" thickBot="1" x14ac:dyDescent="0.3">
      <c r="A32" s="84"/>
      <c r="B32" s="85"/>
      <c r="C32" s="85"/>
      <c r="D32" s="85"/>
      <c r="E32" s="81"/>
      <c r="F32" s="81"/>
      <c r="G32" s="168" t="s">
        <v>28</v>
      </c>
      <c r="H32" s="169">
        <f>SUM(H23:H31)</f>
        <v>0</v>
      </c>
      <c r="I32" s="81"/>
      <c r="J32" s="82"/>
      <c r="K32" s="83"/>
    </row>
    <row r="33" spans="1:13" ht="15.75" thickBot="1" x14ac:dyDescent="0.3">
      <c r="A33" s="84"/>
      <c r="B33" s="85"/>
      <c r="C33" s="85"/>
      <c r="D33" s="85"/>
      <c r="E33" s="86"/>
      <c r="F33" s="81"/>
      <c r="G33" s="81"/>
      <c r="H33" s="81"/>
      <c r="I33" s="81"/>
      <c r="J33" s="82" t="s">
        <v>29</v>
      </c>
      <c r="K33" s="87" t="s">
        <v>30</v>
      </c>
    </row>
    <row r="34" spans="1:13" ht="15.75" thickBot="1" x14ac:dyDescent="0.3">
      <c r="A34" s="84"/>
      <c r="B34" s="85"/>
      <c r="C34" s="85"/>
      <c r="D34" s="85"/>
      <c r="E34" s="81"/>
      <c r="F34" s="81"/>
      <c r="G34" s="81"/>
      <c r="H34" s="81" t="s">
        <v>31</v>
      </c>
      <c r="I34" s="88" t="s">
        <v>17</v>
      </c>
      <c r="J34" s="89">
        <f>H32*0.2</f>
        <v>0</v>
      </c>
      <c r="K34" s="90">
        <f>H32*1.2</f>
        <v>0</v>
      </c>
    </row>
    <row r="35" spans="1:13" ht="15.75" thickBot="1" x14ac:dyDescent="0.3">
      <c r="A35" s="91"/>
      <c r="B35" s="92"/>
      <c r="C35" s="92"/>
      <c r="D35" s="92"/>
      <c r="E35" s="92"/>
      <c r="F35" s="93"/>
      <c r="G35" s="94"/>
      <c r="H35" s="94"/>
      <c r="I35" s="95"/>
      <c r="J35" s="96"/>
      <c r="K35" s="97"/>
    </row>
    <row r="36" spans="1:13" ht="15.75" thickBot="1" x14ac:dyDescent="0.3">
      <c r="A36" s="98"/>
      <c r="B36" s="99"/>
      <c r="C36" s="99"/>
      <c r="D36" s="99"/>
      <c r="E36" s="99"/>
      <c r="F36" s="100"/>
      <c r="G36" s="101"/>
      <c r="H36" s="102"/>
      <c r="I36" s="103"/>
      <c r="J36" s="104"/>
      <c r="K36" s="105"/>
    </row>
    <row r="37" spans="1:13" x14ac:dyDescent="0.25">
      <c r="A37" s="106" t="s">
        <v>32</v>
      </c>
      <c r="B37" s="107"/>
      <c r="C37" s="107"/>
      <c r="D37" s="107"/>
      <c r="E37" s="107"/>
      <c r="F37" s="107"/>
      <c r="G37" s="108"/>
      <c r="H37" s="108"/>
      <c r="I37" s="109"/>
      <c r="J37" s="108"/>
      <c r="K37" s="108"/>
      <c r="L37" s="110"/>
      <c r="M37" s="110"/>
    </row>
    <row r="38" spans="1:13" x14ac:dyDescent="0.25">
      <c r="A38" s="111" t="s">
        <v>33</v>
      </c>
      <c r="B38" s="112"/>
      <c r="C38" s="112"/>
      <c r="D38" s="112"/>
      <c r="E38" s="112"/>
      <c r="F38" s="112"/>
      <c r="G38" s="113"/>
      <c r="H38" s="113"/>
      <c r="I38" s="114"/>
      <c r="J38" s="115"/>
      <c r="K38" s="116"/>
      <c r="L38" s="110"/>
      <c r="M38" s="110"/>
    </row>
    <row r="39" spans="1:13" x14ac:dyDescent="0.25">
      <c r="A39" s="214" t="s">
        <v>34</v>
      </c>
      <c r="B39" s="214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</row>
    <row r="40" spans="1:13" x14ac:dyDescent="0.25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</row>
    <row r="41" spans="1:13" x14ac:dyDescent="0.25">
      <c r="F41" s="3"/>
      <c r="H41" s="3"/>
      <c r="J41" s="3"/>
      <c r="K41" s="3"/>
    </row>
    <row r="42" spans="1:13" x14ac:dyDescent="0.25">
      <c r="A42" s="117"/>
      <c r="B42" s="117"/>
      <c r="C42" s="118"/>
      <c r="D42" s="119"/>
      <c r="E42" s="119"/>
      <c r="F42" s="119"/>
      <c r="G42" s="120" t="s">
        <v>35</v>
      </c>
      <c r="H42" s="120"/>
      <c r="I42" s="120"/>
      <c r="J42" s="3"/>
      <c r="K42" s="3"/>
    </row>
    <row r="43" spans="1:13" x14ac:dyDescent="0.25">
      <c r="A43" s="215" t="s">
        <v>36</v>
      </c>
      <c r="B43" s="215"/>
      <c r="C43" s="215"/>
      <c r="D43" s="121"/>
      <c r="E43" s="121"/>
      <c r="F43" s="118"/>
      <c r="G43" s="120" t="s">
        <v>37</v>
      </c>
      <c r="H43" s="120"/>
      <c r="I43" s="120"/>
      <c r="J43" s="3"/>
      <c r="K43" s="3"/>
    </row>
  </sheetData>
  <mergeCells count="7">
    <mergeCell ref="A39:M39"/>
    <mergeCell ref="A43:C43"/>
    <mergeCell ref="A24:C24"/>
    <mergeCell ref="A27:C27"/>
    <mergeCell ref="A28:C28"/>
    <mergeCell ref="A29:C29"/>
    <mergeCell ref="A31:C31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4"/>
  <sheetViews>
    <sheetView tabSelected="1" topLeftCell="B1" zoomScaleNormal="100" workbookViewId="0">
      <selection activeCell="I10" sqref="I10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25.14062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2" spans="2:11" x14ac:dyDescent="0.25">
      <c r="B2" s="149" t="s">
        <v>112</v>
      </c>
      <c r="C2" s="149"/>
      <c r="D2" s="149"/>
      <c r="E2" s="149"/>
      <c r="F2" s="132"/>
      <c r="G2" s="132"/>
      <c r="H2" s="132"/>
      <c r="I2" s="132"/>
    </row>
    <row r="3" spans="2:11" ht="15.75" thickBot="1" x14ac:dyDescent="0.3">
      <c r="B3" s="256"/>
      <c r="C3" s="257"/>
      <c r="D3" s="257"/>
      <c r="E3" s="257"/>
      <c r="F3" s="257"/>
      <c r="G3" s="257"/>
      <c r="H3" s="257"/>
      <c r="I3" s="257"/>
    </row>
    <row r="4" spans="2:11" ht="32.450000000000003" customHeight="1" thickBot="1" x14ac:dyDescent="0.3">
      <c r="B4" s="123" t="s">
        <v>40</v>
      </c>
      <c r="C4" s="124" t="s">
        <v>41</v>
      </c>
      <c r="D4" s="124" t="s">
        <v>42</v>
      </c>
      <c r="E4" s="124" t="s">
        <v>50</v>
      </c>
      <c r="F4" s="126" t="s">
        <v>44</v>
      </c>
      <c r="G4" s="126" t="s">
        <v>43</v>
      </c>
      <c r="H4" s="125" t="s">
        <v>45</v>
      </c>
      <c r="I4" s="127" t="s">
        <v>46</v>
      </c>
      <c r="J4" s="128" t="s">
        <v>47</v>
      </c>
    </row>
    <row r="5" spans="2:11" x14ac:dyDescent="0.25">
      <c r="B5" s="129">
        <v>1</v>
      </c>
      <c r="C5" s="137" t="s">
        <v>58</v>
      </c>
      <c r="D5" s="130" t="s">
        <v>52</v>
      </c>
      <c r="E5" s="136" t="s">
        <v>59</v>
      </c>
      <c r="F5" s="138">
        <v>0</v>
      </c>
      <c r="G5" s="138">
        <v>0.86499999999999999</v>
      </c>
      <c r="H5" s="138">
        <v>0.86499999999999999</v>
      </c>
      <c r="I5" s="139">
        <f>'2414'!H34</f>
        <v>0</v>
      </c>
      <c r="J5" s="140">
        <f t="shared" ref="J5:J10" si="0">I5*1.2</f>
        <v>0</v>
      </c>
    </row>
    <row r="6" spans="2:11" x14ac:dyDescent="0.25">
      <c r="B6" s="131">
        <v>2</v>
      </c>
      <c r="C6" s="141" t="s">
        <v>87</v>
      </c>
      <c r="D6" s="151" t="s">
        <v>52</v>
      </c>
      <c r="E6" s="152" t="s">
        <v>69</v>
      </c>
      <c r="F6" s="142">
        <v>0.98</v>
      </c>
      <c r="G6" s="142">
        <v>4.9800000000000004</v>
      </c>
      <c r="H6" s="142">
        <v>4</v>
      </c>
      <c r="I6" s="139">
        <f>'2415 a'!H34</f>
        <v>0</v>
      </c>
      <c r="J6" s="140">
        <f t="shared" si="0"/>
        <v>0</v>
      </c>
    </row>
    <row r="7" spans="2:11" x14ac:dyDescent="0.25">
      <c r="B7" s="131">
        <v>3</v>
      </c>
      <c r="C7" s="141" t="s">
        <v>88</v>
      </c>
      <c r="D7" s="151" t="s">
        <v>52</v>
      </c>
      <c r="E7" s="152" t="s">
        <v>89</v>
      </c>
      <c r="F7" s="142">
        <v>4.9800000000000004</v>
      </c>
      <c r="G7" s="142">
        <v>6.84</v>
      </c>
      <c r="H7" s="142">
        <v>1.86</v>
      </c>
      <c r="I7" s="139">
        <f>'2415 b'!H31</f>
        <v>0</v>
      </c>
      <c r="J7" s="140">
        <f t="shared" si="0"/>
        <v>0</v>
      </c>
    </row>
    <row r="8" spans="2:11" x14ac:dyDescent="0.25">
      <c r="B8" s="131">
        <v>4</v>
      </c>
      <c r="C8" s="141" t="s">
        <v>60</v>
      </c>
      <c r="D8" s="151" t="s">
        <v>52</v>
      </c>
      <c r="E8" s="152" t="s">
        <v>63</v>
      </c>
      <c r="F8" s="142">
        <v>0</v>
      </c>
      <c r="G8" s="142">
        <v>1.839</v>
      </c>
      <c r="H8" s="142">
        <v>1.569</v>
      </c>
      <c r="I8" s="139">
        <f>'2422'!H30</f>
        <v>0</v>
      </c>
      <c r="J8" s="140">
        <f t="shared" si="0"/>
        <v>0</v>
      </c>
    </row>
    <row r="9" spans="2:11" x14ac:dyDescent="0.25">
      <c r="B9" s="131">
        <v>5</v>
      </c>
      <c r="C9" s="141" t="s">
        <v>61</v>
      </c>
      <c r="D9" s="151" t="s">
        <v>52</v>
      </c>
      <c r="E9" s="152" t="s">
        <v>64</v>
      </c>
      <c r="F9" s="142">
        <v>0</v>
      </c>
      <c r="G9" s="142">
        <v>1.02</v>
      </c>
      <c r="H9" s="142">
        <v>1.02</v>
      </c>
      <c r="I9" s="139">
        <f>'2423'!H33</f>
        <v>0</v>
      </c>
      <c r="J9" s="140">
        <f t="shared" si="0"/>
        <v>0</v>
      </c>
    </row>
    <row r="10" spans="2:11" ht="15.75" thickBot="1" x14ac:dyDescent="0.3">
      <c r="B10" s="131">
        <v>6</v>
      </c>
      <c r="C10" s="141" t="s">
        <v>62</v>
      </c>
      <c r="D10" s="151" t="s">
        <v>52</v>
      </c>
      <c r="E10" s="152" t="s">
        <v>65</v>
      </c>
      <c r="F10" s="142">
        <v>0</v>
      </c>
      <c r="G10" s="142">
        <v>5.077</v>
      </c>
      <c r="H10" s="142">
        <v>3.444</v>
      </c>
      <c r="I10" s="190">
        <f>'2424'!H32</f>
        <v>0</v>
      </c>
      <c r="J10" s="191">
        <f t="shared" si="0"/>
        <v>0</v>
      </c>
    </row>
    <row r="11" spans="2:11" ht="15.75" thickBot="1" x14ac:dyDescent="0.3">
      <c r="B11" s="123"/>
      <c r="C11" s="144"/>
      <c r="D11" s="124"/>
      <c r="E11" s="143" t="s">
        <v>28</v>
      </c>
      <c r="F11" s="144"/>
      <c r="G11" s="147"/>
      <c r="H11" s="148">
        <f>SUM(H5:H10)</f>
        <v>12.757999999999999</v>
      </c>
      <c r="I11" s="146">
        <f>SUM(I5:I10)</f>
        <v>0</v>
      </c>
      <c r="J11" s="146">
        <f>SUM(J5:J10)</f>
        <v>0</v>
      </c>
      <c r="K11" s="145"/>
    </row>
    <row r="13" spans="2:11" x14ac:dyDescent="0.25">
      <c r="I13" s="173"/>
    </row>
    <row r="14" spans="2:11" x14ac:dyDescent="0.25">
      <c r="I14" s="173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2414</vt:lpstr>
      <vt:lpstr>2415 a</vt:lpstr>
      <vt:lpstr>2415 b</vt:lpstr>
      <vt:lpstr>2422</vt:lpstr>
      <vt:lpstr>2423</vt:lpstr>
      <vt:lpstr>2424</vt:lpstr>
      <vt:lpstr>BB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2019-11-14T10:16:24Z</cp:lastPrinted>
  <dcterms:created xsi:type="dcterms:W3CDTF">2018-05-11T08:20:24Z</dcterms:created>
  <dcterms:modified xsi:type="dcterms:W3CDTF">2020-02-17T14:25:23Z</dcterms:modified>
</cp:coreProperties>
</file>