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4" documentId="11_A93C058251FA0FBF2B0B47C9A01867DE09306B13" xr6:coauthVersionLast="47" xr6:coauthVersionMax="47" xr10:uidLastSave="{539955DB-EF1E-4345-8B54-D130E8B28251}"/>
  <bookViews>
    <workbookView xWindow="-28920" yWindow="-120" windowWidth="29040" windowHeight="15720" xr2:uid="{00000000-000D-0000-FFFF-FFFF00000000}"/>
  </bookViews>
  <sheets>
    <sheet name="NPK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5" l="1"/>
  <c r="H24" i="5" s="1"/>
  <c r="F25" i="5"/>
  <c r="H25" i="5" s="1"/>
  <c r="L24" i="5"/>
  <c r="M24" i="5" s="1"/>
  <c r="N24" i="5" s="1"/>
  <c r="P24" i="5" s="1"/>
  <c r="L25" i="5"/>
  <c r="M25" i="5" s="1"/>
  <c r="N25" i="5" s="1"/>
  <c r="P25" i="5" s="1"/>
  <c r="F13" i="5"/>
  <c r="H13" i="5" s="1"/>
  <c r="P13" i="5" s="1"/>
  <c r="F14" i="5"/>
  <c r="H14" i="5" s="1"/>
  <c r="P14" i="5" s="1"/>
  <c r="N13" i="5" l="1"/>
  <c r="N14" i="5"/>
  <c r="L23" i="5"/>
  <c r="M23" i="5" s="1"/>
  <c r="F23" i="5"/>
  <c r="H23" i="5" s="1"/>
  <c r="L22" i="5"/>
  <c r="M22" i="5" s="1"/>
  <c r="F22" i="5"/>
  <c r="H22" i="5" s="1"/>
  <c r="L21" i="5"/>
  <c r="M21" i="5" s="1"/>
  <c r="F21" i="5"/>
  <c r="H21" i="5" s="1"/>
  <c r="L20" i="5"/>
  <c r="M20" i="5" s="1"/>
  <c r="F20" i="5"/>
  <c r="H20" i="5" s="1"/>
  <c r="L19" i="5"/>
  <c r="M19" i="5" s="1"/>
  <c r="F19" i="5"/>
  <c r="H19" i="5" s="1"/>
  <c r="L18" i="5"/>
  <c r="M18" i="5" s="1"/>
  <c r="F18" i="5"/>
  <c r="H18" i="5" s="1"/>
  <c r="L17" i="5"/>
  <c r="M17" i="5" s="1"/>
  <c r="F17" i="5"/>
  <c r="H17" i="5" s="1"/>
  <c r="L16" i="5"/>
  <c r="M16" i="5" s="1"/>
  <c r="F16" i="5"/>
  <c r="H16" i="5" s="1"/>
  <c r="L15" i="5"/>
  <c r="M15" i="5" s="1"/>
  <c r="F15" i="5"/>
  <c r="H15" i="5" s="1"/>
  <c r="F12" i="5"/>
  <c r="F11" i="5"/>
  <c r="H11" i="5" l="1"/>
  <c r="P11" i="5" s="1"/>
  <c r="N11" i="5"/>
  <c r="H12" i="5"/>
  <c r="P12" i="5" s="1"/>
  <c r="N12" i="5"/>
  <c r="N17" i="5"/>
  <c r="P17" i="5" s="1"/>
  <c r="N19" i="5"/>
  <c r="P19" i="5" s="1"/>
  <c r="N21" i="5"/>
  <c r="P21" i="5" s="1"/>
  <c r="N23" i="5"/>
  <c r="P23" i="5" s="1"/>
  <c r="N22" i="5"/>
  <c r="P22" i="5" s="1"/>
  <c r="N16" i="5"/>
  <c r="P16" i="5" s="1"/>
  <c r="N20" i="5"/>
  <c r="P20" i="5" s="1"/>
  <c r="N18" i="5"/>
  <c r="P18" i="5" s="1"/>
  <c r="M26" i="5"/>
  <c r="N15" i="5"/>
  <c r="P15" i="5" s="1"/>
  <c r="F26" i="5"/>
  <c r="H26" i="5" l="1"/>
  <c r="M27" i="5"/>
</calcChain>
</file>

<file path=xl/sharedStrings.xml><?xml version="1.0" encoding="utf-8"?>
<sst xmlns="http://schemas.openxmlformats.org/spreadsheetml/2006/main" count="67" uniqueCount="51">
  <si>
    <t>Cena spolu v EUR bez DPH</t>
  </si>
  <si>
    <t>Sadzba DPH v %</t>
  </si>
  <si>
    <t>Cena spolu v EUR s DPH</t>
  </si>
  <si>
    <t>Jednotka</t>
  </si>
  <si>
    <t>Cena za jednotku v EUR bez DPH</t>
  </si>
  <si>
    <t>Položka</t>
  </si>
  <si>
    <t>%</t>
  </si>
  <si>
    <t>Predpokladaný rozsah</t>
  </si>
  <si>
    <t>Uchádzač vypĺňa len bunky zvýraznené žltou farbou</t>
  </si>
  <si>
    <t>Podrobné informácie a požiadavky verejného obstarávateľa sú uvedené v prílohe č. 4 súťažných podkladov</t>
  </si>
  <si>
    <t>1,  Osobohodiny za údržbu na technickej základni (certifikovaný personál)</t>
  </si>
  <si>
    <t>2,  Osobohodiny za údržbu na technickej základni (necertifikovaný personál)</t>
  </si>
  <si>
    <t>príkaz na prácu (W/O)</t>
  </si>
  <si>
    <t>osobohodina (MH)</t>
  </si>
  <si>
    <t>ŠTRUKTÚROVANÝ ROZPOČET CENY</t>
  </si>
  <si>
    <t>Príloha č. 3</t>
  </si>
  <si>
    <t>Konštanty:</t>
  </si>
  <si>
    <t>Orientačná cena letovej hodiny bez DPH [EUR]:</t>
  </si>
  <si>
    <t>Rýchlosť [mi/h]:</t>
  </si>
  <si>
    <t>Cena spolu v EUR s DPH vrátane ceny za prelet</t>
  </si>
  <si>
    <t>tab. 1 Služby - údržba</t>
  </si>
  <si>
    <t>tab. 2 Materiál,  komponenty,  vybavenie a zariadenie</t>
  </si>
  <si>
    <t>Poznámky:</t>
  </si>
  <si>
    <t>Všetky ceny a percentuálne hodnoty je potrebné zaokrúhliť na 2 desatinné miesta</t>
  </si>
  <si>
    <t>A) Cena celkom za plánovanú a neplánovanú údržbu:</t>
  </si>
  <si>
    <t>Ortodromická vzdialenosť medzi Letiskom BTS a technickou základňou uchádzača 
[mi]</t>
  </si>
  <si>
    <t>Lokalita technickej základne uchádzača 
(uchádzač uvedie mesto a štát alebo IATA/ICAO kód letiska)</t>
  </si>
  <si>
    <t>Ortodromická vzdialenosť medzi Letiskom BTS a technickou základňou poskytovateľa  (spiatočná cesta)
[mi]</t>
  </si>
  <si>
    <t>Odhadované priame náklady na prelet (spiatočná cesta) 
[EUR bez DPH]</t>
  </si>
  <si>
    <t>Cena spolu vrátane ceny za prelet 
[v EUR bez DPH]</t>
  </si>
  <si>
    <t>tab. 3 - výpočet kritéria č.1</t>
  </si>
  <si>
    <t>B) Priame náklady na prelet:</t>
  </si>
  <si>
    <r>
      <t>Príplatok ceny materiálov, komponentov, vybavenia a zariadení v hodnote do 1 000 EUR bez DPH  (</t>
    </r>
    <r>
      <rPr>
        <b/>
        <sz val="11"/>
        <color rgb="FFFF0000"/>
        <rFont val="Calibri"/>
        <family val="2"/>
        <charset val="238"/>
        <scheme val="minor"/>
      </rPr>
      <t>Kritérium č.2</t>
    </r>
    <r>
      <rPr>
        <sz val="11"/>
        <color theme="1"/>
        <rFont val="Calibri"/>
        <family val="2"/>
        <scheme val="minor"/>
      </rPr>
      <t xml:space="preserve">)
</t>
    </r>
    <r>
      <rPr>
        <i/>
        <sz val="11"/>
        <color theme="1"/>
        <rFont val="Calibri"/>
        <family val="2"/>
        <charset val="238"/>
        <scheme val="minor"/>
      </rPr>
      <t>Predpokladaný počet 410 ks počas 48 mesiacov</t>
    </r>
  </si>
  <si>
    <r>
      <t>Príplatok ceny materiálov, komponentov, vybavenia a zariadení v hodnote od 1 001 do 10 000 EUR bez DPH  (</t>
    </r>
    <r>
      <rPr>
        <b/>
        <sz val="11"/>
        <color rgb="FFFF0000"/>
        <rFont val="Calibri"/>
        <family val="2"/>
        <charset val="238"/>
        <scheme val="minor"/>
      </rPr>
      <t>Kritérium č.3</t>
    </r>
    <r>
      <rPr>
        <sz val="11"/>
        <color theme="1"/>
        <rFont val="Calibri"/>
        <family val="2"/>
        <scheme val="minor"/>
      </rPr>
      <t>)
Predpokladaný počet 160 ks počas 48 mesiacov</t>
    </r>
  </si>
  <si>
    <r>
      <t>Príplatok ceny materiálov, komponentov, vybavenia a zariadení v hodnote od 10 001 do 100 000 EUR bez DPH  (</t>
    </r>
    <r>
      <rPr>
        <b/>
        <sz val="11"/>
        <color rgb="FFFF0000"/>
        <rFont val="Calibri"/>
        <family val="2"/>
        <charset val="238"/>
        <scheme val="minor"/>
      </rPr>
      <t>Kritérium č.4</t>
    </r>
    <r>
      <rPr>
        <sz val="11"/>
        <color theme="1"/>
        <rFont val="Calibri"/>
        <family val="2"/>
        <scheme val="minor"/>
      </rPr>
      <t>)
Predpokladaný počet 30 ks počas 48 mesiacov</t>
    </r>
  </si>
  <si>
    <r>
      <t>Príplatok ceny materiálov, komponentov, vybavenia a zariadení v hodnote nad 100 000 EUR bez DPH  (</t>
    </r>
    <r>
      <rPr>
        <b/>
        <sz val="11"/>
        <color rgb="FFFF0000"/>
        <rFont val="Calibri"/>
        <family val="2"/>
        <charset val="238"/>
        <scheme val="minor"/>
      </rPr>
      <t>Kritérium č.5</t>
    </r>
    <r>
      <rPr>
        <sz val="11"/>
        <color theme="1"/>
        <rFont val="Calibri"/>
        <family val="2"/>
        <scheme val="minor"/>
      </rPr>
      <t>)
Predpokladaný počet 3 ks počas 48 mesiacov</t>
    </r>
  </si>
  <si>
    <r>
      <t xml:space="preserve">C) Celkové náklady na plánovanú a neplánovanú údržbu vrátane priamych nákladov na prelet   (C = A + B):
    </t>
    </r>
    <r>
      <rPr>
        <sz val="11"/>
        <color theme="1"/>
        <rFont val="Calibri"/>
        <family val="2"/>
        <charset val="238"/>
        <scheme val="minor"/>
      </rPr>
      <t>(</t>
    </r>
    <r>
      <rPr>
        <b/>
        <sz val="11"/>
        <color rgb="FFFF0000"/>
        <rFont val="Calibri"/>
        <family val="2"/>
        <charset val="238"/>
        <scheme val="minor"/>
      </rPr>
      <t>Kritérium č. 1</t>
    </r>
    <r>
      <rPr>
        <sz val="11"/>
        <color theme="1"/>
        <rFont val="Calibri"/>
        <family val="2"/>
        <charset val="238"/>
        <scheme val="minor"/>
      </rPr>
      <t>)</t>
    </r>
  </si>
  <si>
    <t>3,  Státie/parkovanie letúna v hangári</t>
  </si>
  <si>
    <t>4,  Státie/parkovanie letúna na parkovacej ploche určenej pre lietadlá alebo APRON</t>
  </si>
  <si>
    <t>5, 1C CHECK</t>
  </si>
  <si>
    <t>6, 2C CHECK</t>
  </si>
  <si>
    <t>7, 3C CHECK</t>
  </si>
  <si>
    <t>8, 4C CHECK</t>
  </si>
  <si>
    <t>9, 5C CHECK</t>
  </si>
  <si>
    <t>10, 3YE STRUCTURAL CHECK (štrukturálna inšpekcia)</t>
  </si>
  <si>
    <t>11, 5YE STRUCTURAL CHECK (štrukturálna inšpekcia)</t>
  </si>
  <si>
    <t>12, 6YE STRUCTURAL CHECK (štrukturálna inšpekcia)</t>
  </si>
  <si>
    <t>13, 12YE STRUCTURAL CHECK (štrukturálna inšpekcia)</t>
  </si>
  <si>
    <t>14, 24YE CHECK (štrukturálna inšpekcia)</t>
  </si>
  <si>
    <t>15, 5YE CHECK</t>
  </si>
  <si>
    <t>deň parkovania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</si>
</sst>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i/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3" borderId="12" applyNumberFormat="0" applyFont="0" applyAlignment="0" applyProtection="0"/>
  </cellStyleXfs>
  <cellXfs count="139">
    <xf numFmtId="0" fontId="0" fillId="0" borderId="0" xfId="0"/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4" fontId="0" fillId="2" borderId="1" xfId="0" applyNumberFormat="1" applyFill="1" applyBorder="1" applyAlignment="1" applyProtection="1">
      <alignment horizontal="center" vertical="center"/>
    </xf>
    <xf numFmtId="0" fontId="5" fillId="0" borderId="0" xfId="0" applyFont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0" fontId="0" fillId="3" borderId="4" xfId="1" applyNumberFormat="1" applyFont="1" applyBorder="1" applyAlignment="1" applyProtection="1">
      <alignment horizontal="center" vertical="center"/>
    </xf>
    <xf numFmtId="10" fontId="0" fillId="3" borderId="11" xfId="1" applyNumberFormat="1" applyFont="1" applyBorder="1" applyAlignment="1" applyProtection="1">
      <alignment horizontal="center" vertical="center"/>
    </xf>
    <xf numFmtId="10" fontId="0" fillId="3" borderId="7" xfId="1" applyNumberFormat="1" applyFont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6" fillId="0" borderId="0" xfId="0" applyFont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Fill="1" applyBorder="1" applyAlignment="1">
      <alignment vertical="center" wrapText="1"/>
    </xf>
    <xf numFmtId="0" fontId="0" fillId="0" borderId="18" xfId="0" applyFont="1" applyBorder="1" applyAlignment="1">
      <alignment horizontal="center" vertical="center"/>
    </xf>
    <xf numFmtId="0" fontId="5" fillId="0" borderId="0" xfId="0" applyFont="1"/>
    <xf numFmtId="0" fontId="0" fillId="0" borderId="0" xfId="0" applyFill="1"/>
    <xf numFmtId="164" fontId="0" fillId="0" borderId="0" xfId="0" applyNumberFormat="1" applyFill="1" applyBorder="1" applyAlignment="1">
      <alignment horizontal="center" vertical="center"/>
    </xf>
    <xf numFmtId="10" fontId="0" fillId="0" borderId="6" xfId="0" applyNumberForma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0" fontId="0" fillId="0" borderId="18" xfId="0" applyNumberFormat="1" applyFill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Border="1" applyAlignment="1"/>
    <xf numFmtId="164" fontId="3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0" fillId="3" borderId="9" xfId="1" applyFont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4" fontId="0" fillId="2" borderId="10" xfId="0" applyNumberForma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vertical="center" wrapText="1"/>
    </xf>
    <xf numFmtId="0" fontId="0" fillId="0" borderId="31" xfId="0" applyFill="1" applyBorder="1" applyAlignment="1"/>
    <xf numFmtId="0" fontId="0" fillId="0" borderId="33" xfId="0" applyFill="1" applyBorder="1" applyAlignment="1"/>
    <xf numFmtId="0" fontId="0" fillId="0" borderId="24" xfId="0" applyFill="1" applyBorder="1" applyAlignment="1"/>
    <xf numFmtId="164" fontId="3" fillId="0" borderId="34" xfId="0" applyNumberFormat="1" applyFont="1" applyFill="1" applyBorder="1" applyAlignment="1">
      <alignment horizontal="center" vertical="center"/>
    </xf>
    <xf numFmtId="0" fontId="0" fillId="0" borderId="34" xfId="0" applyFill="1" applyBorder="1" applyAlignment="1"/>
    <xf numFmtId="164" fontId="2" fillId="0" borderId="23" xfId="0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164" fontId="0" fillId="0" borderId="11" xfId="0" applyNumberForma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0" fontId="0" fillId="0" borderId="6" xfId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0" borderId="0" xfId="0" applyFont="1"/>
    <xf numFmtId="164" fontId="0" fillId="2" borderId="6" xfId="0" applyNumberFormat="1" applyFill="1" applyBorder="1" applyAlignment="1" applyProtection="1">
      <alignment horizontal="center" vertical="center"/>
    </xf>
    <xf numFmtId="0" fontId="3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center" vertical="center"/>
    </xf>
    <xf numFmtId="0" fontId="3" fillId="0" borderId="32" xfId="0" applyFont="1" applyFill="1" applyBorder="1" applyAlignment="1">
      <alignment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64" fontId="0" fillId="0" borderId="41" xfId="0" applyNumberFormat="1" applyBorder="1" applyAlignment="1">
      <alignment horizontal="center" vertical="center"/>
    </xf>
    <xf numFmtId="10" fontId="0" fillId="0" borderId="34" xfId="0" applyNumberFormat="1" applyFill="1" applyBorder="1" applyAlignment="1">
      <alignment horizontal="center" vertical="center"/>
    </xf>
    <xf numFmtId="0" fontId="0" fillId="0" borderId="43" xfId="0" applyFont="1" applyFill="1" applyBorder="1" applyAlignment="1">
      <alignment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/>
    </xf>
    <xf numFmtId="164" fontId="0" fillId="2" borderId="39" xfId="0" applyNumberFormat="1" applyFill="1" applyBorder="1" applyAlignment="1" applyProtection="1">
      <alignment horizontal="center" vertical="center"/>
    </xf>
    <xf numFmtId="164" fontId="0" fillId="0" borderId="39" xfId="0" applyNumberFormat="1" applyFill="1" applyBorder="1" applyAlignment="1">
      <alignment horizontal="center" vertical="center"/>
    </xf>
    <xf numFmtId="164" fontId="0" fillId="0" borderId="41" xfId="0" applyNumberForma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 wrapText="1"/>
    </xf>
    <xf numFmtId="0" fontId="0" fillId="3" borderId="44" xfId="1" applyFont="1" applyBorder="1" applyAlignment="1">
      <alignment horizontal="center" vertical="center"/>
    </xf>
    <xf numFmtId="0" fontId="0" fillId="0" borderId="39" xfId="1" applyFont="1" applyFill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164" fontId="0" fillId="0" borderId="29" xfId="0" applyNumberForma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 wrapText="1"/>
    </xf>
    <xf numFmtId="0" fontId="0" fillId="3" borderId="26" xfId="1" applyFont="1" applyBorder="1" applyAlignment="1">
      <alignment horizontal="center" vertical="center"/>
    </xf>
    <xf numFmtId="0" fontId="0" fillId="0" borderId="3" xfId="1" applyFont="1" applyFill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0" fontId="0" fillId="3" borderId="37" xfId="1" applyFont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 wrapText="1"/>
    </xf>
    <xf numFmtId="10" fontId="0" fillId="4" borderId="1" xfId="0" applyNumberFormat="1" applyFill="1" applyBorder="1" applyAlignment="1">
      <alignment horizontal="center" vertical="center"/>
    </xf>
    <xf numFmtId="10" fontId="0" fillId="4" borderId="3" xfId="0" applyNumberFormat="1" applyFill="1" applyBorder="1" applyAlignment="1">
      <alignment horizontal="center" vertical="center"/>
    </xf>
    <xf numFmtId="164" fontId="0" fillId="4" borderId="29" xfId="0" applyNumberFormat="1" applyFill="1" applyBorder="1" applyAlignment="1">
      <alignment horizontal="center" vertical="center" wrapText="1"/>
    </xf>
    <xf numFmtId="10" fontId="0" fillId="4" borderId="18" xfId="0" applyNumberFormat="1" applyFill="1" applyBorder="1" applyAlignment="1">
      <alignment horizontal="center" vertical="center"/>
    </xf>
    <xf numFmtId="164" fontId="0" fillId="4" borderId="25" xfId="0" applyNumberFormat="1" applyFill="1" applyBorder="1" applyAlignment="1">
      <alignment horizontal="center" vertical="center" wrapText="1"/>
    </xf>
    <xf numFmtId="164" fontId="0" fillId="4" borderId="22" xfId="0" applyNumberFormat="1" applyFill="1" applyBorder="1" applyAlignment="1">
      <alignment horizontal="center" vertical="center" wrapText="1"/>
    </xf>
    <xf numFmtId="10" fontId="0" fillId="4" borderId="34" xfId="0" applyNumberFormat="1" applyFill="1" applyBorder="1" applyAlignment="1">
      <alignment horizontal="center" vertical="center"/>
    </xf>
    <xf numFmtId="164" fontId="0" fillId="4" borderId="23" xfId="0" applyNumberFormat="1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164" fontId="0" fillId="2" borderId="45" xfId="0" applyNumberFormat="1" applyFill="1" applyBorder="1" applyAlignment="1" applyProtection="1">
      <alignment horizontal="center" vertical="center"/>
    </xf>
    <xf numFmtId="164" fontId="0" fillId="2" borderId="8" xfId="0" applyNumberFormat="1" applyFill="1" applyBorder="1" applyAlignment="1" applyProtection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164" fontId="0" fillId="0" borderId="25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0" fontId="0" fillId="4" borderId="6" xfId="0" applyNumberFormat="1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indent="1"/>
    </xf>
    <xf numFmtId="0" fontId="3" fillId="0" borderId="33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 indent="1"/>
    </xf>
    <xf numFmtId="0" fontId="4" fillId="0" borderId="0" xfId="0" applyFont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vertical="center" wrapText="1"/>
    </xf>
    <xf numFmtId="0" fontId="0" fillId="5" borderId="48" xfId="0" applyFill="1" applyBorder="1" applyAlignment="1">
      <alignment horizontal="center" vertical="center" wrapText="1"/>
    </xf>
  </cellXfs>
  <cellStyles count="2">
    <cellStyle name="Normálna" xfId="0" builtinId="0"/>
    <cellStyle name="Poznámka" xfId="1" builtinId="1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2"/>
  <sheetViews>
    <sheetView tabSelected="1" topLeftCell="A23" zoomScaleNormal="100" workbookViewId="0">
      <selection activeCell="E31" sqref="E31"/>
    </sheetView>
  </sheetViews>
  <sheetFormatPr defaultRowHeight="15" x14ac:dyDescent="0.25"/>
  <cols>
    <col min="1" max="1" width="2.7109375" customWidth="1"/>
    <col min="2" max="2" width="56.28515625" customWidth="1"/>
    <col min="3" max="3" width="17.7109375" customWidth="1"/>
    <col min="4" max="4" width="14.42578125" bestFit="1" customWidth="1"/>
    <col min="5" max="7" width="16.7109375" customWidth="1"/>
    <col min="8" max="8" width="18.85546875" customWidth="1"/>
    <col min="9" max="9" width="3.28515625" customWidth="1"/>
    <col min="10" max="10" width="20.7109375" customWidth="1"/>
    <col min="11" max="11" width="16.7109375" customWidth="1"/>
    <col min="12" max="12" width="18.42578125" customWidth="1"/>
    <col min="13" max="16" width="16.7109375" customWidth="1"/>
  </cols>
  <sheetData>
    <row r="1" spans="2:16" x14ac:dyDescent="0.25">
      <c r="B1" s="40" t="s">
        <v>15</v>
      </c>
      <c r="I1" s="17"/>
      <c r="J1" s="17"/>
    </row>
    <row r="2" spans="2:16" x14ac:dyDescent="0.25">
      <c r="H2" s="17"/>
      <c r="I2" s="17"/>
      <c r="J2" s="17"/>
    </row>
    <row r="3" spans="2:16" ht="18" customHeight="1" x14ac:dyDescent="0.25">
      <c r="B3" s="129" t="s">
        <v>14</v>
      </c>
      <c r="C3" s="129"/>
      <c r="D3" s="129"/>
      <c r="E3" s="129"/>
      <c r="F3" s="129"/>
      <c r="G3" s="129"/>
      <c r="H3" s="129"/>
      <c r="I3" s="17"/>
      <c r="J3" s="17"/>
      <c r="K3" s="26"/>
      <c r="L3" s="26"/>
      <c r="M3" s="26"/>
    </row>
    <row r="4" spans="2:16" x14ac:dyDescent="0.25">
      <c r="B4" s="57" t="s">
        <v>22</v>
      </c>
      <c r="C4" s="34"/>
      <c r="D4" s="34"/>
      <c r="E4" s="34"/>
      <c r="F4" s="34"/>
      <c r="G4" s="34"/>
      <c r="H4" s="34"/>
      <c r="I4" s="17"/>
      <c r="J4" s="17"/>
      <c r="K4" s="26"/>
      <c r="L4" s="26"/>
      <c r="M4" s="26"/>
    </row>
    <row r="5" spans="2:16" x14ac:dyDescent="0.25">
      <c r="B5" s="18" t="s">
        <v>8</v>
      </c>
      <c r="H5" s="17"/>
      <c r="I5" s="17"/>
      <c r="J5" s="63" t="s">
        <v>16</v>
      </c>
      <c r="L5" s="64"/>
      <c r="M5" s="64"/>
    </row>
    <row r="6" spans="2:16" x14ac:dyDescent="0.25">
      <c r="B6" s="18" t="s">
        <v>23</v>
      </c>
      <c r="H6" s="17"/>
      <c r="I6" s="17"/>
      <c r="J6" s="65" t="s">
        <v>18</v>
      </c>
      <c r="L6" s="64"/>
      <c r="M6" s="66">
        <v>400</v>
      </c>
    </row>
    <row r="7" spans="2:16" x14ac:dyDescent="0.25">
      <c r="B7" s="18" t="s">
        <v>9</v>
      </c>
      <c r="J7" s="65" t="s">
        <v>17</v>
      </c>
      <c r="L7" s="64"/>
      <c r="M7" s="66">
        <v>4079</v>
      </c>
    </row>
    <row r="8" spans="2:16" x14ac:dyDescent="0.25">
      <c r="I8" s="34"/>
      <c r="K8" s="65"/>
    </row>
    <row r="9" spans="2:16" ht="15.75" thickBot="1" x14ac:dyDescent="0.3">
      <c r="B9" s="7" t="s">
        <v>20</v>
      </c>
      <c r="J9" s="56" t="s">
        <v>30</v>
      </c>
      <c r="K9" s="26"/>
    </row>
    <row r="10" spans="2:16" ht="75.75" customHeight="1" thickBot="1" x14ac:dyDescent="0.3">
      <c r="B10" s="69" t="s">
        <v>5</v>
      </c>
      <c r="C10" s="67" t="s">
        <v>3</v>
      </c>
      <c r="D10" s="92" t="s">
        <v>7</v>
      </c>
      <c r="E10" s="67" t="s">
        <v>4</v>
      </c>
      <c r="F10" s="67" t="s">
        <v>0</v>
      </c>
      <c r="G10" s="67" t="s">
        <v>1</v>
      </c>
      <c r="H10" s="68" t="s">
        <v>2</v>
      </c>
      <c r="I10" s="90"/>
      <c r="J10" s="130" t="s">
        <v>26</v>
      </c>
      <c r="K10" s="133" t="s">
        <v>25</v>
      </c>
      <c r="L10" s="136" t="s">
        <v>27</v>
      </c>
      <c r="M10" s="122" t="s">
        <v>28</v>
      </c>
      <c r="N10" s="94" t="s">
        <v>29</v>
      </c>
      <c r="O10" s="16" t="s">
        <v>1</v>
      </c>
      <c r="P10" s="49" t="s">
        <v>19</v>
      </c>
    </row>
    <row r="11" spans="2:16" s="1" customFormat="1" ht="30" x14ac:dyDescent="0.25">
      <c r="B11" s="21" t="s">
        <v>10</v>
      </c>
      <c r="C11" s="22" t="s">
        <v>13</v>
      </c>
      <c r="D11" s="22">
        <v>5000</v>
      </c>
      <c r="E11" s="113"/>
      <c r="F11" s="117">
        <f>E11*D11</f>
        <v>0</v>
      </c>
      <c r="G11" s="104">
        <v>0.23</v>
      </c>
      <c r="H11" s="111">
        <f>F11+G11*F11</f>
        <v>0</v>
      </c>
      <c r="I11" s="27"/>
      <c r="J11" s="131"/>
      <c r="K11" s="134"/>
      <c r="L11" s="137"/>
      <c r="M11" s="123"/>
      <c r="N11" s="101">
        <f>F11</f>
        <v>0</v>
      </c>
      <c r="O11" s="104">
        <v>0.23</v>
      </c>
      <c r="P11" s="102">
        <f>H11</f>
        <v>0</v>
      </c>
    </row>
    <row r="12" spans="2:16" s="1" customFormat="1" ht="31.5" customHeight="1" x14ac:dyDescent="0.25">
      <c r="B12" s="10" t="s">
        <v>11</v>
      </c>
      <c r="C12" s="24" t="s">
        <v>13</v>
      </c>
      <c r="D12" s="19">
        <v>200</v>
      </c>
      <c r="E12" s="114"/>
      <c r="F12" s="118">
        <f>E12*D12</f>
        <v>0</v>
      </c>
      <c r="G12" s="103">
        <v>0.23</v>
      </c>
      <c r="H12" s="112">
        <f t="shared" ref="H12:H25" si="0">F12+G12*F12</f>
        <v>0</v>
      </c>
      <c r="I12" s="27"/>
      <c r="J12" s="131"/>
      <c r="K12" s="134"/>
      <c r="L12" s="137"/>
      <c r="M12" s="123"/>
      <c r="N12" s="105">
        <f t="shared" ref="N12:N14" si="1">F12</f>
        <v>0</v>
      </c>
      <c r="O12" s="106">
        <v>0.23</v>
      </c>
      <c r="P12" s="107">
        <f t="shared" ref="P12:P14" si="2">H12</f>
        <v>0</v>
      </c>
    </row>
    <row r="13" spans="2:16" s="1" customFormat="1" ht="31.5" customHeight="1" x14ac:dyDescent="0.25">
      <c r="B13" s="10" t="s">
        <v>37</v>
      </c>
      <c r="C13" s="24" t="s">
        <v>50</v>
      </c>
      <c r="D13" s="19">
        <v>5</v>
      </c>
      <c r="E13" s="114"/>
      <c r="F13" s="118">
        <f t="shared" ref="F13:F14" si="3">E13*D13</f>
        <v>0</v>
      </c>
      <c r="G13" s="103">
        <v>0.23</v>
      </c>
      <c r="H13" s="112">
        <f t="shared" si="0"/>
        <v>0</v>
      </c>
      <c r="I13" s="27"/>
      <c r="J13" s="131"/>
      <c r="K13" s="134"/>
      <c r="L13" s="137"/>
      <c r="M13" s="123"/>
      <c r="N13" s="105">
        <f t="shared" si="1"/>
        <v>0</v>
      </c>
      <c r="O13" s="106">
        <v>0.23</v>
      </c>
      <c r="P13" s="107">
        <f t="shared" si="2"/>
        <v>0</v>
      </c>
    </row>
    <row r="14" spans="2:16" s="1" customFormat="1" ht="31.5" customHeight="1" thickBot="1" x14ac:dyDescent="0.3">
      <c r="B14" s="10" t="s">
        <v>38</v>
      </c>
      <c r="C14" s="24" t="s">
        <v>50</v>
      </c>
      <c r="D14" s="19">
        <v>5</v>
      </c>
      <c r="E14" s="114"/>
      <c r="F14" s="119">
        <f t="shared" si="3"/>
        <v>0</v>
      </c>
      <c r="G14" s="120">
        <v>0.23</v>
      </c>
      <c r="H14" s="121">
        <f t="shared" si="0"/>
        <v>0</v>
      </c>
      <c r="I14" s="27"/>
      <c r="J14" s="132"/>
      <c r="K14" s="135"/>
      <c r="L14" s="138"/>
      <c r="M14" s="124"/>
      <c r="N14" s="108">
        <f t="shared" si="1"/>
        <v>0</v>
      </c>
      <c r="O14" s="109">
        <v>0.23</v>
      </c>
      <c r="P14" s="110">
        <f t="shared" si="2"/>
        <v>0</v>
      </c>
    </row>
    <row r="15" spans="2:16" s="1" customFormat="1" ht="31.5" customHeight="1" x14ac:dyDescent="0.25">
      <c r="B15" s="23" t="s">
        <v>39</v>
      </c>
      <c r="C15" s="20" t="s">
        <v>12</v>
      </c>
      <c r="D15" s="19">
        <v>2</v>
      </c>
      <c r="E15" s="6"/>
      <c r="F15" s="115">
        <f>E15*D15</f>
        <v>0</v>
      </c>
      <c r="G15" s="31">
        <v>0.23</v>
      </c>
      <c r="H15" s="116">
        <f t="shared" si="0"/>
        <v>0</v>
      </c>
      <c r="I15" s="27"/>
      <c r="J15" s="96"/>
      <c r="K15" s="97"/>
      <c r="L15" s="98">
        <f>K15*2</f>
        <v>0</v>
      </c>
      <c r="M15" s="99">
        <f>(L15/M6)*M7</f>
        <v>0</v>
      </c>
      <c r="N15" s="95">
        <f>M15+F15</f>
        <v>0</v>
      </c>
      <c r="O15" s="31">
        <v>0.23</v>
      </c>
      <c r="P15" s="32">
        <f>N15+O15*N15</f>
        <v>0</v>
      </c>
    </row>
    <row r="16" spans="2:16" s="1" customFormat="1" ht="31.5" customHeight="1" x14ac:dyDescent="0.25">
      <c r="B16" s="23" t="s">
        <v>40</v>
      </c>
      <c r="C16" s="20" t="s">
        <v>12</v>
      </c>
      <c r="D16" s="19">
        <v>2</v>
      </c>
      <c r="E16" s="6"/>
      <c r="F16" s="4">
        <f t="shared" ref="F16:F25" si="4">E16*D16</f>
        <v>0</v>
      </c>
      <c r="G16" s="3">
        <v>0.23</v>
      </c>
      <c r="H16" s="50">
        <f t="shared" si="0"/>
        <v>0</v>
      </c>
      <c r="I16" s="27"/>
      <c r="J16" s="41"/>
      <c r="K16" s="38"/>
      <c r="L16" s="33">
        <f t="shared" ref="L16:L25" si="5">K16*2</f>
        <v>0</v>
      </c>
      <c r="M16" s="84">
        <f>(L16/M6)*M7</f>
        <v>0</v>
      </c>
      <c r="N16" s="87">
        <f t="shared" ref="N16:N25" si="6">M16+F16</f>
        <v>0</v>
      </c>
      <c r="O16" s="31">
        <v>0.23</v>
      </c>
      <c r="P16" s="29">
        <f t="shared" ref="P16:P25" si="7">N16+O16*N16</f>
        <v>0</v>
      </c>
    </row>
    <row r="17" spans="2:16" s="1" customFormat="1" ht="31.5" customHeight="1" x14ac:dyDescent="0.25">
      <c r="B17" s="23" t="s">
        <v>41</v>
      </c>
      <c r="C17" s="20" t="s">
        <v>12</v>
      </c>
      <c r="D17" s="19">
        <v>2</v>
      </c>
      <c r="E17" s="6"/>
      <c r="F17" s="4">
        <f t="shared" si="4"/>
        <v>0</v>
      </c>
      <c r="G17" s="3">
        <v>0.23</v>
      </c>
      <c r="H17" s="50">
        <f t="shared" si="0"/>
        <v>0</v>
      </c>
      <c r="I17" s="27"/>
      <c r="J17" s="41"/>
      <c r="K17" s="38"/>
      <c r="L17" s="33">
        <f t="shared" si="5"/>
        <v>0</v>
      </c>
      <c r="M17" s="84">
        <f>(L17/M6)*M7</f>
        <v>0</v>
      </c>
      <c r="N17" s="87">
        <f t="shared" si="6"/>
        <v>0</v>
      </c>
      <c r="O17" s="31">
        <v>0.23</v>
      </c>
      <c r="P17" s="29">
        <f t="shared" si="7"/>
        <v>0</v>
      </c>
    </row>
    <row r="18" spans="2:16" s="1" customFormat="1" ht="31.5" customHeight="1" x14ac:dyDescent="0.25">
      <c r="B18" s="23" t="s">
        <v>42</v>
      </c>
      <c r="C18" s="20" t="s">
        <v>12</v>
      </c>
      <c r="D18" s="19">
        <v>1</v>
      </c>
      <c r="E18" s="6"/>
      <c r="F18" s="4">
        <f t="shared" si="4"/>
        <v>0</v>
      </c>
      <c r="G18" s="3">
        <v>0.23</v>
      </c>
      <c r="H18" s="50">
        <f t="shared" si="0"/>
        <v>0</v>
      </c>
      <c r="I18" s="27"/>
      <c r="J18" s="41"/>
      <c r="K18" s="38"/>
      <c r="L18" s="33">
        <f t="shared" si="5"/>
        <v>0</v>
      </c>
      <c r="M18" s="84">
        <f>(L18/M6)*M7</f>
        <v>0</v>
      </c>
      <c r="N18" s="87">
        <f t="shared" si="6"/>
        <v>0</v>
      </c>
      <c r="O18" s="31">
        <v>0.23</v>
      </c>
      <c r="P18" s="29">
        <f t="shared" si="7"/>
        <v>0</v>
      </c>
    </row>
    <row r="19" spans="2:16" s="1" customFormat="1" ht="31.5" customHeight="1" x14ac:dyDescent="0.25">
      <c r="B19" s="23" t="s">
        <v>43</v>
      </c>
      <c r="C19" s="20" t="s">
        <v>12</v>
      </c>
      <c r="D19" s="19">
        <v>1</v>
      </c>
      <c r="E19" s="6"/>
      <c r="F19" s="4">
        <f t="shared" si="4"/>
        <v>0</v>
      </c>
      <c r="G19" s="3">
        <v>0.23</v>
      </c>
      <c r="H19" s="50">
        <f t="shared" si="0"/>
        <v>0</v>
      </c>
      <c r="I19" s="27"/>
      <c r="J19" s="41"/>
      <c r="K19" s="38"/>
      <c r="L19" s="33">
        <f t="shared" si="5"/>
        <v>0</v>
      </c>
      <c r="M19" s="84">
        <f>(L19/M6)*M7</f>
        <v>0</v>
      </c>
      <c r="N19" s="87">
        <f t="shared" si="6"/>
        <v>0</v>
      </c>
      <c r="O19" s="31">
        <v>0.23</v>
      </c>
      <c r="P19" s="29">
        <f t="shared" si="7"/>
        <v>0</v>
      </c>
    </row>
    <row r="20" spans="2:16" s="1" customFormat="1" ht="31.5" customHeight="1" x14ac:dyDescent="0.25">
      <c r="B20" s="23" t="s">
        <v>44</v>
      </c>
      <c r="C20" s="20" t="s">
        <v>12</v>
      </c>
      <c r="D20" s="19">
        <v>2</v>
      </c>
      <c r="E20" s="6"/>
      <c r="F20" s="4">
        <f t="shared" si="4"/>
        <v>0</v>
      </c>
      <c r="G20" s="3">
        <v>0.23</v>
      </c>
      <c r="H20" s="50">
        <f t="shared" si="0"/>
        <v>0</v>
      </c>
      <c r="I20" s="27"/>
      <c r="J20" s="41"/>
      <c r="K20" s="38"/>
      <c r="L20" s="33">
        <f t="shared" si="5"/>
        <v>0</v>
      </c>
      <c r="M20" s="85">
        <f>(L20/M6)*M7*2</f>
        <v>0</v>
      </c>
      <c r="N20" s="87">
        <f t="shared" si="6"/>
        <v>0</v>
      </c>
      <c r="O20" s="31">
        <v>0.23</v>
      </c>
      <c r="P20" s="29">
        <f t="shared" si="7"/>
        <v>0</v>
      </c>
    </row>
    <row r="21" spans="2:16" s="1" customFormat="1" ht="31.5" customHeight="1" x14ac:dyDescent="0.25">
      <c r="B21" s="23" t="s">
        <v>45</v>
      </c>
      <c r="C21" s="20" t="s">
        <v>12</v>
      </c>
      <c r="D21" s="19">
        <v>2</v>
      </c>
      <c r="E21" s="6"/>
      <c r="F21" s="4">
        <f t="shared" si="4"/>
        <v>0</v>
      </c>
      <c r="G21" s="3">
        <v>0.23</v>
      </c>
      <c r="H21" s="50">
        <f t="shared" si="0"/>
        <v>0</v>
      </c>
      <c r="I21" s="27"/>
      <c r="J21" s="41"/>
      <c r="K21" s="38"/>
      <c r="L21" s="33">
        <f t="shared" si="5"/>
        <v>0</v>
      </c>
      <c r="M21" s="85">
        <f>(L21/M6)*M7*2</f>
        <v>0</v>
      </c>
      <c r="N21" s="87">
        <f t="shared" si="6"/>
        <v>0</v>
      </c>
      <c r="O21" s="31">
        <v>0.23</v>
      </c>
      <c r="P21" s="29">
        <f t="shared" si="7"/>
        <v>0</v>
      </c>
    </row>
    <row r="22" spans="2:16" s="1" customFormat="1" ht="31.5" customHeight="1" x14ac:dyDescent="0.25">
      <c r="B22" s="23" t="s">
        <v>46</v>
      </c>
      <c r="C22" s="20" t="s">
        <v>12</v>
      </c>
      <c r="D22" s="19">
        <v>2</v>
      </c>
      <c r="E22" s="6"/>
      <c r="F22" s="4">
        <f t="shared" si="4"/>
        <v>0</v>
      </c>
      <c r="G22" s="3">
        <v>0.23</v>
      </c>
      <c r="H22" s="50">
        <f t="shared" si="0"/>
        <v>0</v>
      </c>
      <c r="I22" s="27"/>
      <c r="J22" s="41"/>
      <c r="K22" s="38"/>
      <c r="L22" s="33">
        <f t="shared" si="5"/>
        <v>0</v>
      </c>
      <c r="M22" s="84">
        <f>(L22/M6)*M7</f>
        <v>0</v>
      </c>
      <c r="N22" s="87">
        <f t="shared" si="6"/>
        <v>0</v>
      </c>
      <c r="O22" s="31">
        <v>0.23</v>
      </c>
      <c r="P22" s="29">
        <f t="shared" si="7"/>
        <v>0</v>
      </c>
    </row>
    <row r="23" spans="2:16" s="1" customFormat="1" ht="31.5" customHeight="1" x14ac:dyDescent="0.25">
      <c r="B23" s="23" t="s">
        <v>47</v>
      </c>
      <c r="C23" s="20" t="s">
        <v>12</v>
      </c>
      <c r="D23" s="19">
        <v>1</v>
      </c>
      <c r="E23" s="75"/>
      <c r="F23" s="76">
        <f t="shared" si="4"/>
        <v>0</v>
      </c>
      <c r="G23" s="3">
        <v>0.23</v>
      </c>
      <c r="H23" s="77">
        <f t="shared" si="0"/>
        <v>0</v>
      </c>
      <c r="I23" s="27"/>
      <c r="J23" s="78"/>
      <c r="K23" s="79"/>
      <c r="L23" s="80">
        <f t="shared" si="5"/>
        <v>0</v>
      </c>
      <c r="M23" s="86">
        <f>(L23/M6)*M7</f>
        <v>0</v>
      </c>
      <c r="N23" s="88">
        <f t="shared" si="6"/>
        <v>0</v>
      </c>
      <c r="O23" s="31">
        <v>0.23</v>
      </c>
      <c r="P23" s="70">
        <f t="shared" si="7"/>
        <v>0</v>
      </c>
    </row>
    <row r="24" spans="2:16" s="1" customFormat="1" ht="31.5" customHeight="1" x14ac:dyDescent="0.25">
      <c r="B24" s="72" t="s">
        <v>48</v>
      </c>
      <c r="C24" s="73" t="s">
        <v>12</v>
      </c>
      <c r="D24" s="74">
        <v>1</v>
      </c>
      <c r="E24" s="75"/>
      <c r="F24" s="76">
        <f t="shared" si="4"/>
        <v>0</v>
      </c>
      <c r="G24" s="3">
        <v>0.23</v>
      </c>
      <c r="H24" s="77">
        <f t="shared" si="0"/>
        <v>0</v>
      </c>
      <c r="I24" s="27"/>
      <c r="J24" s="78"/>
      <c r="K24" s="79"/>
      <c r="L24" s="80">
        <f t="shared" si="5"/>
        <v>0</v>
      </c>
      <c r="M24" s="86">
        <f>(L24/M6)*M7</f>
        <v>0</v>
      </c>
      <c r="N24" s="88">
        <f t="shared" si="6"/>
        <v>0</v>
      </c>
      <c r="O24" s="31">
        <v>0.23</v>
      </c>
      <c r="P24" s="70">
        <f t="shared" si="7"/>
        <v>0</v>
      </c>
    </row>
    <row r="25" spans="2:16" s="1" customFormat="1" ht="31.5" customHeight="1" thickBot="1" x14ac:dyDescent="0.3">
      <c r="B25" s="11" t="s">
        <v>49</v>
      </c>
      <c r="C25" s="51" t="s">
        <v>12</v>
      </c>
      <c r="D25" s="52">
        <v>2</v>
      </c>
      <c r="E25" s="58"/>
      <c r="F25" s="53">
        <f t="shared" si="4"/>
        <v>0</v>
      </c>
      <c r="G25" s="28">
        <v>0.23</v>
      </c>
      <c r="H25" s="54">
        <f t="shared" si="0"/>
        <v>0</v>
      </c>
      <c r="I25" s="27"/>
      <c r="J25" s="91"/>
      <c r="K25" s="100"/>
      <c r="L25" s="55">
        <f t="shared" si="5"/>
        <v>0</v>
      </c>
      <c r="M25" s="93">
        <f>(L25/M6)*M7</f>
        <v>0</v>
      </c>
      <c r="N25" s="89">
        <f t="shared" si="6"/>
        <v>0</v>
      </c>
      <c r="O25" s="71">
        <v>0.23</v>
      </c>
      <c r="P25" s="30">
        <f t="shared" si="7"/>
        <v>0</v>
      </c>
    </row>
    <row r="26" spans="2:16" ht="30" customHeight="1" thickBot="1" x14ac:dyDescent="0.3">
      <c r="B26" s="61" t="s">
        <v>24</v>
      </c>
      <c r="C26" s="44"/>
      <c r="D26" s="44"/>
      <c r="E26" s="45"/>
      <c r="F26" s="46">
        <f>SUM(F11:F23)</f>
        <v>0</v>
      </c>
      <c r="G26" s="47"/>
      <c r="H26" s="48">
        <f>SUM(H11:H23)</f>
        <v>0</v>
      </c>
      <c r="I26" s="39"/>
      <c r="J26" s="125" t="s">
        <v>31</v>
      </c>
      <c r="K26" s="126"/>
      <c r="L26" s="126"/>
      <c r="M26" s="81">
        <f>SUM(M15:M23)</f>
        <v>0</v>
      </c>
      <c r="N26" s="82"/>
      <c r="O26" s="83"/>
      <c r="P26" s="82"/>
    </row>
    <row r="27" spans="2:16" ht="46.5" customHeight="1" thickBot="1" x14ac:dyDescent="0.3">
      <c r="B27" s="42"/>
      <c r="C27" s="43"/>
      <c r="D27" s="35"/>
      <c r="E27" s="35"/>
      <c r="F27" s="36"/>
      <c r="G27" s="35"/>
      <c r="H27" s="37"/>
      <c r="I27" s="37"/>
      <c r="J27" s="127" t="s">
        <v>36</v>
      </c>
      <c r="K27" s="128"/>
      <c r="L27" s="128"/>
      <c r="M27" s="62">
        <f>F26+M26</f>
        <v>0</v>
      </c>
      <c r="N27" s="59"/>
      <c r="O27" s="59"/>
      <c r="P27" s="60"/>
    </row>
    <row r="28" spans="2:16" ht="15.75" thickBot="1" x14ac:dyDescent="0.3">
      <c r="B28" s="25" t="s">
        <v>21</v>
      </c>
      <c r="D28" s="12"/>
    </row>
    <row r="29" spans="2:16" s="1" customFormat="1" ht="60" customHeight="1" x14ac:dyDescent="0.25">
      <c r="B29" s="9" t="s">
        <v>32</v>
      </c>
      <c r="C29" s="5" t="s">
        <v>6</v>
      </c>
      <c r="D29" s="13"/>
    </row>
    <row r="30" spans="2:16" s="1" customFormat="1" ht="60" x14ac:dyDescent="0.25">
      <c r="B30" s="10" t="s">
        <v>33</v>
      </c>
      <c r="C30" s="2" t="s">
        <v>6</v>
      </c>
      <c r="D30" s="14"/>
    </row>
    <row r="31" spans="2:16" s="1" customFormat="1" ht="60" x14ac:dyDescent="0.25">
      <c r="B31" s="10" t="s">
        <v>34</v>
      </c>
      <c r="C31" s="2" t="s">
        <v>6</v>
      </c>
      <c r="D31" s="14"/>
    </row>
    <row r="32" spans="2:16" s="1" customFormat="1" ht="60" customHeight="1" thickBot="1" x14ac:dyDescent="0.3">
      <c r="B32" s="11" t="s">
        <v>35</v>
      </c>
      <c r="C32" s="8" t="s">
        <v>6</v>
      </c>
      <c r="D32" s="15"/>
    </row>
  </sheetData>
  <mergeCells count="7">
    <mergeCell ref="M10:M14"/>
    <mergeCell ref="J26:L26"/>
    <mergeCell ref="J27:L27"/>
    <mergeCell ref="B3:H3"/>
    <mergeCell ref="J10:J14"/>
    <mergeCell ref="K10:K14"/>
    <mergeCell ref="L10:L14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2025-08-28T12:05:30Z</dcterms:modified>
</cp:coreProperties>
</file>