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d.docs.live.net/f46e4c9ea1f93f60/Dokumenty/Rozpracované rozpočty/Revitalizace sídliště Severovýchod^J Zábřeh/"/>
    </mc:Choice>
  </mc:AlternateContent>
  <xr:revisionPtr revIDLastSave="0" documentId="8_{052515E6-0DFE-4DE5-B579-103C2050AA61}"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000 01 Naklady" sheetId="12" r:id="rId4"/>
    <sheet name="SO 100 01 Pol" sheetId="13" r:id="rId5"/>
    <sheet name="SO 401 1 Pol" sheetId="14" r:id="rId6"/>
    <sheet name="SO 410 0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'000 01 Naklady'!$1:$7</definedName>
    <definedName name="_xlnm.Print_Titles" localSheetId="4">'SO 100 01 Pol'!$1:$7</definedName>
    <definedName name="_xlnm.Print_Titles" localSheetId="5">'SO 401 1 Pol'!$1:$7</definedName>
    <definedName name="_xlnm.Print_Titles" localSheetId="6">'SO 410 01 Pol'!$1:$7</definedName>
    <definedName name="oadresa">Stavba!$D$6</definedName>
    <definedName name="Objednatel" localSheetId="1">Stavba!$D$5</definedName>
    <definedName name="Objekt" localSheetId="1">Stavba!$B$38</definedName>
    <definedName name="_xlnm.Print_Area" localSheetId="3">'000 01 Naklady'!$A$1:$Y$42</definedName>
    <definedName name="_xlnm.Print_Area" localSheetId="4">'SO 100 01 Pol'!$A$1:$Y$316</definedName>
    <definedName name="_xlnm.Print_Area" localSheetId="5">'SO 401 1 Pol'!$A$1:$Y$71</definedName>
    <definedName name="_xlnm.Print_Area" localSheetId="6">'SO 410 01 Pol'!$A$1:$Y$12</definedName>
    <definedName name="_xlnm.Print_Area" localSheetId="1">Stavba!$A$1:$J$159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8" i="1" l="1"/>
  <c r="I157" i="1"/>
  <c r="I156" i="1"/>
  <c r="I155" i="1"/>
  <c r="I154" i="1"/>
  <c r="I153" i="1"/>
  <c r="I152" i="1"/>
  <c r="I151" i="1"/>
  <c r="I150" i="1"/>
  <c r="I149" i="1"/>
  <c r="I148" i="1"/>
  <c r="I147" i="1"/>
  <c r="I146" i="1"/>
  <c r="I145" i="1"/>
  <c r="I144" i="1"/>
  <c r="I143" i="1"/>
  <c r="I142" i="1"/>
  <c r="I141" i="1"/>
  <c r="I140" i="1"/>
  <c r="I139" i="1"/>
  <c r="I138" i="1"/>
  <c r="I137" i="1"/>
  <c r="I136" i="1"/>
  <c r="G48" i="1"/>
  <c r="F48" i="1"/>
  <c r="G47" i="1"/>
  <c r="F47" i="1"/>
  <c r="G46" i="1"/>
  <c r="F46" i="1"/>
  <c r="G45" i="1"/>
  <c r="F45" i="1"/>
  <c r="G44" i="1"/>
  <c r="F44" i="1"/>
  <c r="G43" i="1"/>
  <c r="F43" i="1"/>
  <c r="G41" i="1"/>
  <c r="F41" i="1"/>
  <c r="G40" i="1"/>
  <c r="F40" i="1"/>
  <c r="G39" i="1"/>
  <c r="F39" i="1"/>
  <c r="G11" i="15"/>
  <c r="G8" i="15"/>
  <c r="O8" i="15"/>
  <c r="Q8" i="15"/>
  <c r="G9" i="15"/>
  <c r="I9" i="15"/>
  <c r="I8" i="15" s="1"/>
  <c r="K9" i="15"/>
  <c r="K8" i="15" s="1"/>
  <c r="M9" i="15"/>
  <c r="M8" i="15" s="1"/>
  <c r="O9" i="15"/>
  <c r="Q9" i="15"/>
  <c r="V9" i="15"/>
  <c r="V8" i="15" s="1"/>
  <c r="AE11" i="15"/>
  <c r="AF11" i="15"/>
  <c r="G70" i="14"/>
  <c r="G8" i="14"/>
  <c r="G9" i="14"/>
  <c r="M9" i="14" s="1"/>
  <c r="I9" i="14"/>
  <c r="I8" i="14" s="1"/>
  <c r="K9" i="14"/>
  <c r="K8" i="14" s="1"/>
  <c r="O9" i="14"/>
  <c r="Q9" i="14"/>
  <c r="Q8" i="14" s="1"/>
  <c r="V9" i="14"/>
  <c r="G10" i="14"/>
  <c r="M10" i="14" s="1"/>
  <c r="I10" i="14"/>
  <c r="K10" i="14"/>
  <c r="O10" i="14"/>
  <c r="Q10" i="14"/>
  <c r="V10" i="14"/>
  <c r="V8" i="14" s="1"/>
  <c r="G11" i="14"/>
  <c r="I11" i="14"/>
  <c r="K11" i="14"/>
  <c r="M11" i="14"/>
  <c r="O11" i="14"/>
  <c r="Q11" i="14"/>
  <c r="V11" i="14"/>
  <c r="G12" i="14"/>
  <c r="AF70" i="14" s="1"/>
  <c r="I12" i="14"/>
  <c r="K12" i="14"/>
  <c r="O12" i="14"/>
  <c r="O8" i="14" s="1"/>
  <c r="Q12" i="14"/>
  <c r="V12" i="14"/>
  <c r="G13" i="14"/>
  <c r="I13" i="14"/>
  <c r="K13" i="14"/>
  <c r="M13" i="14"/>
  <c r="O13" i="14"/>
  <c r="Q13" i="14"/>
  <c r="V13" i="14"/>
  <c r="G15" i="14"/>
  <c r="I15" i="14"/>
  <c r="I14" i="14" s="1"/>
  <c r="K15" i="14"/>
  <c r="M15" i="14"/>
  <c r="O15" i="14"/>
  <c r="Q15" i="14"/>
  <c r="Q14" i="14" s="1"/>
  <c r="V15" i="14"/>
  <c r="G16" i="14"/>
  <c r="G14" i="14" s="1"/>
  <c r="I16" i="14"/>
  <c r="K16" i="14"/>
  <c r="O16" i="14"/>
  <c r="O14" i="14" s="1"/>
  <c r="Q16" i="14"/>
  <c r="V16" i="14"/>
  <c r="G17" i="14"/>
  <c r="I17" i="14"/>
  <c r="K17" i="14"/>
  <c r="M17" i="14"/>
  <c r="O17" i="14"/>
  <c r="Q17" i="14"/>
  <c r="V17" i="14"/>
  <c r="G18" i="14"/>
  <c r="M18" i="14" s="1"/>
  <c r="I18" i="14"/>
  <c r="K18" i="14"/>
  <c r="K14" i="14" s="1"/>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V14" i="14" s="1"/>
  <c r="G24" i="14"/>
  <c r="G23" i="14" s="1"/>
  <c r="I24" i="14"/>
  <c r="K24" i="14"/>
  <c r="K23" i="14" s="1"/>
  <c r="O24" i="14"/>
  <c r="O23" i="14" s="1"/>
  <c r="Q24" i="14"/>
  <c r="V24" i="14"/>
  <c r="V23" i="14" s="1"/>
  <c r="G26" i="14"/>
  <c r="I26" i="14"/>
  <c r="I23" i="14" s="1"/>
  <c r="K26" i="14"/>
  <c r="M26" i="14"/>
  <c r="O26" i="14"/>
  <c r="Q26" i="14"/>
  <c r="Q23" i="14" s="1"/>
  <c r="V26" i="14"/>
  <c r="G27" i="14"/>
  <c r="M27" i="14" s="1"/>
  <c r="I27" i="14"/>
  <c r="K27" i="14"/>
  <c r="O27" i="14"/>
  <c r="Q27" i="14"/>
  <c r="V27" i="14"/>
  <c r="G28" i="14"/>
  <c r="I28" i="14"/>
  <c r="K28" i="14"/>
  <c r="M28" i="14"/>
  <c r="O28" i="14"/>
  <c r="Q28" i="14"/>
  <c r="V28" i="14"/>
  <c r="G30" i="14"/>
  <c r="I30" i="14"/>
  <c r="I29" i="14" s="1"/>
  <c r="K30" i="14"/>
  <c r="M30" i="14"/>
  <c r="O30" i="14"/>
  <c r="Q30" i="14"/>
  <c r="Q29" i="14" s="1"/>
  <c r="V30" i="14"/>
  <c r="G31" i="14"/>
  <c r="M31" i="14" s="1"/>
  <c r="I31" i="14"/>
  <c r="K31" i="14"/>
  <c r="K29" i="14" s="1"/>
  <c r="O31" i="14"/>
  <c r="Q31" i="14"/>
  <c r="V31" i="14"/>
  <c r="V29" i="14" s="1"/>
  <c r="G32" i="14"/>
  <c r="I32" i="14"/>
  <c r="K32" i="14"/>
  <c r="M32" i="14"/>
  <c r="O32" i="14"/>
  <c r="Q32" i="14"/>
  <c r="V32" i="14"/>
  <c r="G33" i="14"/>
  <c r="M33" i="14" s="1"/>
  <c r="I33" i="14"/>
  <c r="K33" i="14"/>
  <c r="O33" i="14"/>
  <c r="Q33" i="14"/>
  <c r="V33" i="14"/>
  <c r="G34" i="14"/>
  <c r="I34" i="14"/>
  <c r="K34" i="14"/>
  <c r="M34" i="14"/>
  <c r="O34" i="14"/>
  <c r="Q34" i="14"/>
  <c r="V34" i="14"/>
  <c r="G35" i="14"/>
  <c r="M35" i="14" s="1"/>
  <c r="I35" i="14"/>
  <c r="K35" i="14"/>
  <c r="O35" i="14"/>
  <c r="Q35" i="14"/>
  <c r="V35" i="14"/>
  <c r="G36" i="14"/>
  <c r="I36" i="14"/>
  <c r="K36" i="14"/>
  <c r="M36" i="14"/>
  <c r="O36" i="14"/>
  <c r="Q36" i="14"/>
  <c r="V36" i="14"/>
  <c r="G37" i="14"/>
  <c r="M37" i="14" s="1"/>
  <c r="I37" i="14"/>
  <c r="K37" i="14"/>
  <c r="O37" i="14"/>
  <c r="O29" i="14" s="1"/>
  <c r="Q37" i="14"/>
  <c r="V37" i="14"/>
  <c r="G38" i="14"/>
  <c r="I38" i="14"/>
  <c r="K38" i="14"/>
  <c r="M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I42" i="14"/>
  <c r="G43" i="14"/>
  <c r="M43" i="14" s="1"/>
  <c r="M42" i="14" s="1"/>
  <c r="I43" i="14"/>
  <c r="K43" i="14"/>
  <c r="K42" i="14" s="1"/>
  <c r="O43" i="14"/>
  <c r="O42" i="14" s="1"/>
  <c r="Q43" i="14"/>
  <c r="V43" i="14"/>
  <c r="V42" i="14" s="1"/>
  <c r="G44" i="14"/>
  <c r="I44" i="14"/>
  <c r="K44" i="14"/>
  <c r="M44" i="14"/>
  <c r="O44" i="14"/>
  <c r="Q44" i="14"/>
  <c r="V44" i="14"/>
  <c r="G45" i="14"/>
  <c r="M45" i="14" s="1"/>
  <c r="I45" i="14"/>
  <c r="K45" i="14"/>
  <c r="O45" i="14"/>
  <c r="Q45" i="14"/>
  <c r="V45" i="14"/>
  <c r="G46" i="14"/>
  <c r="I46" i="14"/>
  <c r="K46" i="14"/>
  <c r="M46" i="14"/>
  <c r="O46" i="14"/>
  <c r="Q46" i="14"/>
  <c r="Q42" i="14" s="1"/>
  <c r="V46" i="14"/>
  <c r="G47" i="14"/>
  <c r="M47" i="14" s="1"/>
  <c r="I47" i="14"/>
  <c r="K47" i="14"/>
  <c r="O47" i="14"/>
  <c r="Q47" i="14"/>
  <c r="V47" i="14"/>
  <c r="G48" i="14"/>
  <c r="I48" i="14"/>
  <c r="K48" i="14"/>
  <c r="M48" i="14"/>
  <c r="O48" i="14"/>
  <c r="Q48" i="14"/>
  <c r="V48" i="14"/>
  <c r="G49" i="14"/>
  <c r="G50" i="14"/>
  <c r="I50" i="14"/>
  <c r="I49" i="14" s="1"/>
  <c r="K50" i="14"/>
  <c r="M50" i="14"/>
  <c r="O50" i="14"/>
  <c r="Q50" i="14"/>
  <c r="Q49" i="14" s="1"/>
  <c r="V50" i="14"/>
  <c r="G51" i="14"/>
  <c r="M51" i="14" s="1"/>
  <c r="I51" i="14"/>
  <c r="K51" i="14"/>
  <c r="K49" i="14" s="1"/>
  <c r="O51" i="14"/>
  <c r="Q51" i="14"/>
  <c r="V51" i="14"/>
  <c r="V49" i="14" s="1"/>
  <c r="G52" i="14"/>
  <c r="I52" i="14"/>
  <c r="K52" i="14"/>
  <c r="M52" i="14"/>
  <c r="O52" i="14"/>
  <c r="Q52" i="14"/>
  <c r="V52" i="14"/>
  <c r="G53" i="14"/>
  <c r="M53" i="14" s="1"/>
  <c r="I53" i="14"/>
  <c r="K53" i="14"/>
  <c r="O53" i="14"/>
  <c r="O49" i="14" s="1"/>
  <c r="Q53" i="14"/>
  <c r="V53" i="14"/>
  <c r="G55" i="14"/>
  <c r="G54" i="14" s="1"/>
  <c r="I55" i="14"/>
  <c r="K55" i="14"/>
  <c r="K54" i="14" s="1"/>
  <c r="O55" i="14"/>
  <c r="O54" i="14" s="1"/>
  <c r="Q55" i="14"/>
  <c r="V55" i="14"/>
  <c r="V54" i="14" s="1"/>
  <c r="G56" i="14"/>
  <c r="I56" i="14"/>
  <c r="K56" i="14"/>
  <c r="M56" i="14"/>
  <c r="O56" i="14"/>
  <c r="Q56" i="14"/>
  <c r="V56" i="14"/>
  <c r="G57" i="14"/>
  <c r="M57" i="14" s="1"/>
  <c r="I57" i="14"/>
  <c r="K57" i="14"/>
  <c r="O57" i="14"/>
  <c r="Q57" i="14"/>
  <c r="V57" i="14"/>
  <c r="G58" i="14"/>
  <c r="I58" i="14"/>
  <c r="I54" i="14" s="1"/>
  <c r="K58" i="14"/>
  <c r="M58" i="14"/>
  <c r="O58" i="14"/>
  <c r="Q58" i="14"/>
  <c r="V58" i="14"/>
  <c r="G59" i="14"/>
  <c r="M59" i="14" s="1"/>
  <c r="I59" i="14"/>
  <c r="K59" i="14"/>
  <c r="O59" i="14"/>
  <c r="Q59" i="14"/>
  <c r="V59" i="14"/>
  <c r="G60" i="14"/>
  <c r="I60" i="14"/>
  <c r="K60" i="14"/>
  <c r="M60" i="14"/>
  <c r="O60" i="14"/>
  <c r="Q60" i="14"/>
  <c r="V60" i="14"/>
  <c r="G61" i="14"/>
  <c r="M61" i="14" s="1"/>
  <c r="I61" i="14"/>
  <c r="K61" i="14"/>
  <c r="O61" i="14"/>
  <c r="Q61" i="14"/>
  <c r="V61" i="14"/>
  <c r="G62" i="14"/>
  <c r="I62" i="14"/>
  <c r="K62" i="14"/>
  <c r="M62" i="14"/>
  <c r="O62" i="14"/>
  <c r="Q62" i="14"/>
  <c r="Q54" i="14" s="1"/>
  <c r="V62" i="14"/>
  <c r="G63" i="14"/>
  <c r="M63" i="14" s="1"/>
  <c r="I63" i="14"/>
  <c r="K63" i="14"/>
  <c r="O63" i="14"/>
  <c r="Q63" i="14"/>
  <c r="V63" i="14"/>
  <c r="G64" i="14"/>
  <c r="I64" i="14"/>
  <c r="K64" i="14"/>
  <c r="M64" i="14"/>
  <c r="O64" i="14"/>
  <c r="Q64" i="14"/>
  <c r="V64" i="14"/>
  <c r="G65" i="14"/>
  <c r="M65" i="14" s="1"/>
  <c r="I65" i="14"/>
  <c r="K65" i="14"/>
  <c r="O65" i="14"/>
  <c r="Q65" i="14"/>
  <c r="V65" i="14"/>
  <c r="G66" i="14"/>
  <c r="I66" i="14"/>
  <c r="K66" i="14"/>
  <c r="M66" i="14"/>
  <c r="O66" i="14"/>
  <c r="Q66" i="14"/>
  <c r="V66" i="14"/>
  <c r="G67" i="14"/>
  <c r="M67" i="14" s="1"/>
  <c r="I67" i="14"/>
  <c r="K67" i="14"/>
  <c r="O67" i="14"/>
  <c r="Q67" i="14"/>
  <c r="V67" i="14"/>
  <c r="G68" i="14"/>
  <c r="I68" i="14"/>
  <c r="K68" i="14"/>
  <c r="M68" i="14"/>
  <c r="O68" i="14"/>
  <c r="Q68" i="14"/>
  <c r="V68" i="14"/>
  <c r="AE70" i="14"/>
  <c r="G315" i="13"/>
  <c r="BA306" i="13"/>
  <c r="BA211" i="13"/>
  <c r="BA207" i="13"/>
  <c r="BA113" i="13"/>
  <c r="BA109" i="13"/>
  <c r="BA107" i="13"/>
  <c r="BA85" i="13"/>
  <c r="BA66" i="13"/>
  <c r="BA64" i="13"/>
  <c r="BA58" i="13"/>
  <c r="BA15" i="13"/>
  <c r="BA13" i="13"/>
  <c r="BA10" i="13"/>
  <c r="G9" i="13"/>
  <c r="M9" i="13" s="1"/>
  <c r="I9" i="13"/>
  <c r="K9" i="13"/>
  <c r="K8" i="13" s="1"/>
  <c r="O9" i="13"/>
  <c r="O8" i="13" s="1"/>
  <c r="Q9" i="13"/>
  <c r="V9" i="13"/>
  <c r="V8" i="13" s="1"/>
  <c r="G12" i="13"/>
  <c r="I12" i="13"/>
  <c r="K12" i="13"/>
  <c r="M12" i="13"/>
  <c r="O12" i="13"/>
  <c r="Q12" i="13"/>
  <c r="V12" i="13"/>
  <c r="G14" i="13"/>
  <c r="G8" i="13" s="1"/>
  <c r="I14" i="13"/>
  <c r="K14" i="13"/>
  <c r="O14" i="13"/>
  <c r="Q14" i="13"/>
  <c r="V14" i="13"/>
  <c r="G16" i="13"/>
  <c r="I16" i="13"/>
  <c r="K16" i="13"/>
  <c r="M16" i="13"/>
  <c r="O16" i="13"/>
  <c r="Q16" i="13"/>
  <c r="Q8" i="13" s="1"/>
  <c r="V16" i="13"/>
  <c r="G19" i="13"/>
  <c r="M19" i="13" s="1"/>
  <c r="I19" i="13"/>
  <c r="K19" i="13"/>
  <c r="O19" i="13"/>
  <c r="Q19" i="13"/>
  <c r="V19" i="13"/>
  <c r="G22" i="13"/>
  <c r="I22" i="13"/>
  <c r="K22" i="13"/>
  <c r="M22" i="13"/>
  <c r="O22" i="13"/>
  <c r="Q22" i="13"/>
  <c r="V22" i="13"/>
  <c r="G24" i="13"/>
  <c r="M24" i="13" s="1"/>
  <c r="I24" i="13"/>
  <c r="K24" i="13"/>
  <c r="O24" i="13"/>
  <c r="Q24" i="13"/>
  <c r="V24" i="13"/>
  <c r="G28" i="13"/>
  <c r="M28" i="13" s="1"/>
  <c r="I28" i="13"/>
  <c r="I8" i="13" s="1"/>
  <c r="K28" i="13"/>
  <c r="O28" i="13"/>
  <c r="Q28" i="13"/>
  <c r="V28" i="13"/>
  <c r="G48" i="13"/>
  <c r="M48" i="13" s="1"/>
  <c r="I48" i="13"/>
  <c r="K48" i="13"/>
  <c r="O48" i="13"/>
  <c r="Q48" i="13"/>
  <c r="V48" i="13"/>
  <c r="G50" i="13"/>
  <c r="I50" i="13"/>
  <c r="K50" i="13"/>
  <c r="M50" i="13"/>
  <c r="O50" i="13"/>
  <c r="Q50" i="13"/>
  <c r="V50" i="13"/>
  <c r="G51" i="13"/>
  <c r="M51" i="13" s="1"/>
  <c r="I51" i="13"/>
  <c r="K51" i="13"/>
  <c r="O51" i="13"/>
  <c r="Q51" i="13"/>
  <c r="V51" i="13"/>
  <c r="G52" i="13"/>
  <c r="I52" i="13"/>
  <c r="K52" i="13"/>
  <c r="M52" i="13"/>
  <c r="O52" i="13"/>
  <c r="Q52" i="13"/>
  <c r="V52" i="13"/>
  <c r="G53" i="13"/>
  <c r="M53" i="13" s="1"/>
  <c r="I53" i="13"/>
  <c r="K53" i="13"/>
  <c r="O53" i="13"/>
  <c r="Q53" i="13"/>
  <c r="V53" i="13"/>
  <c r="G54" i="13"/>
  <c r="I54" i="13"/>
  <c r="K54" i="13"/>
  <c r="M54" i="13"/>
  <c r="O54" i="13"/>
  <c r="Q54" i="13"/>
  <c r="V54" i="13"/>
  <c r="G57" i="13"/>
  <c r="M57" i="13" s="1"/>
  <c r="I57" i="13"/>
  <c r="I56" i="13" s="1"/>
  <c r="K57" i="13"/>
  <c r="O57" i="13"/>
  <c r="Q57" i="13"/>
  <c r="Q56" i="13" s="1"/>
  <c r="V57" i="13"/>
  <c r="G63" i="13"/>
  <c r="M63" i="13" s="1"/>
  <c r="I63" i="13"/>
  <c r="K63" i="13"/>
  <c r="K56" i="13" s="1"/>
  <c r="O63" i="13"/>
  <c r="Q63" i="13"/>
  <c r="V63" i="13"/>
  <c r="V56" i="13" s="1"/>
  <c r="G65" i="13"/>
  <c r="I65" i="13"/>
  <c r="K65" i="13"/>
  <c r="M65" i="13"/>
  <c r="O65" i="13"/>
  <c r="Q65" i="13"/>
  <c r="V65" i="13"/>
  <c r="G67" i="13"/>
  <c r="M67" i="13" s="1"/>
  <c r="I67" i="13"/>
  <c r="K67" i="13"/>
  <c r="O67" i="13"/>
  <c r="O56" i="13" s="1"/>
  <c r="Q67" i="13"/>
  <c r="V67" i="13"/>
  <c r="G69" i="13"/>
  <c r="I69" i="13"/>
  <c r="K69" i="13"/>
  <c r="M69" i="13"/>
  <c r="O69" i="13"/>
  <c r="Q69" i="13"/>
  <c r="V69" i="13"/>
  <c r="G72" i="13"/>
  <c r="M72" i="13" s="1"/>
  <c r="I72" i="13"/>
  <c r="K72" i="13"/>
  <c r="O72" i="13"/>
  <c r="Q72" i="13"/>
  <c r="V72" i="13"/>
  <c r="G84" i="13"/>
  <c r="I84" i="13"/>
  <c r="K84" i="13"/>
  <c r="M84" i="13"/>
  <c r="O84" i="13"/>
  <c r="Q84" i="13"/>
  <c r="V84" i="13"/>
  <c r="G87" i="13"/>
  <c r="M87" i="13" s="1"/>
  <c r="I87" i="13"/>
  <c r="K87" i="13"/>
  <c r="O87" i="13"/>
  <c r="Q87" i="13"/>
  <c r="V87" i="13"/>
  <c r="G88" i="13"/>
  <c r="M88" i="13" s="1"/>
  <c r="I88" i="13"/>
  <c r="K88" i="13"/>
  <c r="O88" i="13"/>
  <c r="Q88" i="13"/>
  <c r="V88" i="13"/>
  <c r="G91" i="13"/>
  <c r="M91" i="13" s="1"/>
  <c r="I91" i="13"/>
  <c r="K91" i="13"/>
  <c r="O91" i="13"/>
  <c r="Q91" i="13"/>
  <c r="V91" i="13"/>
  <c r="G93" i="13"/>
  <c r="I93" i="13"/>
  <c r="K93" i="13"/>
  <c r="M93" i="13"/>
  <c r="O93" i="13"/>
  <c r="Q93" i="13"/>
  <c r="V93" i="13"/>
  <c r="G96" i="13"/>
  <c r="I96" i="13"/>
  <c r="I95" i="13" s="1"/>
  <c r="K96" i="13"/>
  <c r="M96" i="13"/>
  <c r="O96" i="13"/>
  <c r="Q96" i="13"/>
  <c r="Q95" i="13" s="1"/>
  <c r="V96" i="13"/>
  <c r="G100" i="13"/>
  <c r="M100" i="13" s="1"/>
  <c r="I100" i="13"/>
  <c r="K100" i="13"/>
  <c r="K95" i="13" s="1"/>
  <c r="O100" i="13"/>
  <c r="Q100" i="13"/>
  <c r="V100" i="13"/>
  <c r="V95" i="13" s="1"/>
  <c r="G101" i="13"/>
  <c r="I101" i="13"/>
  <c r="K101" i="13"/>
  <c r="M101" i="13"/>
  <c r="O101" i="13"/>
  <c r="Q101" i="13"/>
  <c r="V101" i="13"/>
  <c r="G106" i="13"/>
  <c r="M106" i="13" s="1"/>
  <c r="I106" i="13"/>
  <c r="K106" i="13"/>
  <c r="O106" i="13"/>
  <c r="Q106" i="13"/>
  <c r="V106" i="13"/>
  <c r="G108" i="13"/>
  <c r="M108" i="13" s="1"/>
  <c r="I108" i="13"/>
  <c r="K108" i="13"/>
  <c r="O108" i="13"/>
  <c r="Q108" i="13"/>
  <c r="V108" i="13"/>
  <c r="G112" i="13"/>
  <c r="M112" i="13" s="1"/>
  <c r="I112" i="13"/>
  <c r="K112" i="13"/>
  <c r="O112" i="13"/>
  <c r="Q112" i="13"/>
  <c r="V112" i="13"/>
  <c r="G115" i="13"/>
  <c r="I115" i="13"/>
  <c r="K115" i="13"/>
  <c r="M115" i="13"/>
  <c r="O115" i="13"/>
  <c r="Q115" i="13"/>
  <c r="V115" i="13"/>
  <c r="G116" i="13"/>
  <c r="M116" i="13" s="1"/>
  <c r="I116" i="13"/>
  <c r="K116" i="13"/>
  <c r="O116" i="13"/>
  <c r="O95" i="13" s="1"/>
  <c r="Q116" i="13"/>
  <c r="V116" i="13"/>
  <c r="G117" i="13"/>
  <c r="I117" i="13"/>
  <c r="K117" i="13"/>
  <c r="M117" i="13"/>
  <c r="O117" i="13"/>
  <c r="Q117" i="13"/>
  <c r="V117" i="13"/>
  <c r="G118" i="13"/>
  <c r="M118" i="13" s="1"/>
  <c r="I118" i="13"/>
  <c r="K118" i="13"/>
  <c r="O118" i="13"/>
  <c r="Q118" i="13"/>
  <c r="V118" i="13"/>
  <c r="G122" i="13"/>
  <c r="I122" i="13"/>
  <c r="K122" i="13"/>
  <c r="M122" i="13"/>
  <c r="O122" i="13"/>
  <c r="Q122" i="13"/>
  <c r="V122" i="13"/>
  <c r="G126" i="13"/>
  <c r="O126" i="13"/>
  <c r="G127" i="13"/>
  <c r="M127" i="13" s="1"/>
  <c r="M126" i="13" s="1"/>
  <c r="I127" i="13"/>
  <c r="I126" i="13" s="1"/>
  <c r="K127" i="13"/>
  <c r="O127" i="13"/>
  <c r="Q127" i="13"/>
  <c r="Q126" i="13" s="1"/>
  <c r="V127" i="13"/>
  <c r="G129" i="13"/>
  <c r="M129" i="13" s="1"/>
  <c r="I129" i="13"/>
  <c r="K129" i="13"/>
  <c r="K126" i="13" s="1"/>
  <c r="O129" i="13"/>
  <c r="Q129" i="13"/>
  <c r="V129" i="13"/>
  <c r="V126" i="13" s="1"/>
  <c r="G132" i="13"/>
  <c r="G131" i="13" s="1"/>
  <c r="I132" i="13"/>
  <c r="I131" i="13" s="1"/>
  <c r="K132" i="13"/>
  <c r="O132" i="13"/>
  <c r="O131" i="13" s="1"/>
  <c r="Q132" i="13"/>
  <c r="V132" i="13"/>
  <c r="V131" i="13" s="1"/>
  <c r="G134" i="13"/>
  <c r="I134" i="13"/>
  <c r="K134" i="13"/>
  <c r="M134" i="13"/>
  <c r="O134" i="13"/>
  <c r="Q134" i="13"/>
  <c r="Q131" i="13" s="1"/>
  <c r="V134" i="13"/>
  <c r="G137" i="13"/>
  <c r="I137" i="13"/>
  <c r="K137" i="13"/>
  <c r="K131" i="13" s="1"/>
  <c r="M137" i="13"/>
  <c r="O137" i="13"/>
  <c r="Q137" i="13"/>
  <c r="V137" i="13"/>
  <c r="G138" i="13"/>
  <c r="I138" i="13"/>
  <c r="K138" i="13"/>
  <c r="M138" i="13"/>
  <c r="O138" i="13"/>
  <c r="Q138" i="13"/>
  <c r="V138" i="13"/>
  <c r="G141" i="13"/>
  <c r="M141" i="13" s="1"/>
  <c r="I141" i="13"/>
  <c r="K141" i="13"/>
  <c r="O141" i="13"/>
  <c r="Q141" i="13"/>
  <c r="V141" i="13"/>
  <c r="G143" i="13"/>
  <c r="M143" i="13" s="1"/>
  <c r="I143" i="13"/>
  <c r="K143" i="13"/>
  <c r="O143" i="13"/>
  <c r="Q143" i="13"/>
  <c r="V143" i="13"/>
  <c r="K145" i="13"/>
  <c r="G146" i="13"/>
  <c r="I146" i="13"/>
  <c r="I145" i="13" s="1"/>
  <c r="K146" i="13"/>
  <c r="M146" i="13"/>
  <c r="O146" i="13"/>
  <c r="Q146" i="13"/>
  <c r="Q145" i="13" s="1"/>
  <c r="V146" i="13"/>
  <c r="G153" i="13"/>
  <c r="G145" i="13" s="1"/>
  <c r="I153" i="13"/>
  <c r="K153" i="13"/>
  <c r="O153" i="13"/>
  <c r="O145" i="13" s="1"/>
  <c r="Q153" i="13"/>
  <c r="V153" i="13"/>
  <c r="G164" i="13"/>
  <c r="I164" i="13"/>
  <c r="K164" i="13"/>
  <c r="M164" i="13"/>
  <c r="O164" i="13"/>
  <c r="Q164" i="13"/>
  <c r="V164" i="13"/>
  <c r="G177" i="13"/>
  <c r="I177" i="13"/>
  <c r="K177" i="13"/>
  <c r="M177" i="13"/>
  <c r="O177" i="13"/>
  <c r="Q177" i="13"/>
  <c r="V177" i="13"/>
  <c r="V145" i="13" s="1"/>
  <c r="G180" i="13"/>
  <c r="I180" i="13"/>
  <c r="K180" i="13"/>
  <c r="M180" i="13"/>
  <c r="O180" i="13"/>
  <c r="Q180" i="13"/>
  <c r="V180" i="13"/>
  <c r="G184" i="13"/>
  <c r="M184" i="13" s="1"/>
  <c r="I184" i="13"/>
  <c r="K184" i="13"/>
  <c r="O184" i="13"/>
  <c r="Q184" i="13"/>
  <c r="V184" i="13"/>
  <c r="G188" i="13"/>
  <c r="M188" i="13" s="1"/>
  <c r="I188" i="13"/>
  <c r="K188" i="13"/>
  <c r="O188" i="13"/>
  <c r="Q188" i="13"/>
  <c r="V188" i="13"/>
  <c r="K191" i="13"/>
  <c r="G192" i="13"/>
  <c r="I192" i="13"/>
  <c r="I191" i="13" s="1"/>
  <c r="K192" i="13"/>
  <c r="M192" i="13"/>
  <c r="O192" i="13"/>
  <c r="Q192" i="13"/>
  <c r="Q191" i="13" s="1"/>
  <c r="V192" i="13"/>
  <c r="G195" i="13"/>
  <c r="G191" i="13" s="1"/>
  <c r="I195" i="13"/>
  <c r="K195" i="13"/>
  <c r="O195" i="13"/>
  <c r="O191" i="13" s="1"/>
  <c r="Q195" i="13"/>
  <c r="V195" i="13"/>
  <c r="G199" i="13"/>
  <c r="I199" i="13"/>
  <c r="K199" i="13"/>
  <c r="M199" i="13"/>
  <c r="O199" i="13"/>
  <c r="Q199" i="13"/>
  <c r="V199" i="13"/>
  <c r="G202" i="13"/>
  <c r="I202" i="13"/>
  <c r="K202" i="13"/>
  <c r="M202" i="13"/>
  <c r="O202" i="13"/>
  <c r="Q202" i="13"/>
  <c r="V202" i="13"/>
  <c r="V191" i="13" s="1"/>
  <c r="G206" i="13"/>
  <c r="M206" i="13" s="1"/>
  <c r="I206" i="13"/>
  <c r="I205" i="13" s="1"/>
  <c r="K206" i="13"/>
  <c r="K205" i="13" s="1"/>
  <c r="O206" i="13"/>
  <c r="O205" i="13" s="1"/>
  <c r="Q206" i="13"/>
  <c r="V206" i="13"/>
  <c r="V205" i="13" s="1"/>
  <c r="G210" i="13"/>
  <c r="M210" i="13" s="1"/>
  <c r="I210" i="13"/>
  <c r="K210" i="13"/>
  <c r="O210" i="13"/>
  <c r="Q210" i="13"/>
  <c r="Q205" i="13" s="1"/>
  <c r="V210" i="13"/>
  <c r="G224" i="13"/>
  <c r="I224" i="13"/>
  <c r="K224" i="13"/>
  <c r="M224" i="13"/>
  <c r="O224" i="13"/>
  <c r="Q224" i="13"/>
  <c r="V224" i="13"/>
  <c r="G225" i="13"/>
  <c r="I225" i="13"/>
  <c r="K225" i="13"/>
  <c r="M225" i="13"/>
  <c r="O225" i="13"/>
  <c r="Q225" i="13"/>
  <c r="V225" i="13"/>
  <c r="G228" i="13"/>
  <c r="M228" i="13" s="1"/>
  <c r="I228" i="13"/>
  <c r="K228" i="13"/>
  <c r="O228" i="13"/>
  <c r="Q228" i="13"/>
  <c r="V228" i="13"/>
  <c r="G229" i="13"/>
  <c r="I229" i="13"/>
  <c r="K229" i="13"/>
  <c r="M229" i="13"/>
  <c r="O229" i="13"/>
  <c r="Q229" i="13"/>
  <c r="V229" i="13"/>
  <c r="G231" i="13"/>
  <c r="I231" i="13"/>
  <c r="K231" i="13"/>
  <c r="M231" i="13"/>
  <c r="O231" i="13"/>
  <c r="Q231" i="13"/>
  <c r="V231" i="13"/>
  <c r="G234" i="13"/>
  <c r="I234" i="13"/>
  <c r="K234" i="13"/>
  <c r="M234" i="13"/>
  <c r="O234" i="13"/>
  <c r="Q234" i="13"/>
  <c r="V234" i="13"/>
  <c r="G236" i="13"/>
  <c r="M236" i="13" s="1"/>
  <c r="I236" i="13"/>
  <c r="K236" i="13"/>
  <c r="O236" i="13"/>
  <c r="Q236" i="13"/>
  <c r="V236" i="13"/>
  <c r="G240" i="13"/>
  <c r="M240" i="13" s="1"/>
  <c r="I240" i="13"/>
  <c r="K240" i="13"/>
  <c r="O240" i="13"/>
  <c r="Q240" i="13"/>
  <c r="V240" i="13"/>
  <c r="G242" i="13"/>
  <c r="I242" i="13"/>
  <c r="K242" i="13"/>
  <c r="M242" i="13"/>
  <c r="O242" i="13"/>
  <c r="Q242" i="13"/>
  <c r="V242" i="13"/>
  <c r="G245" i="13"/>
  <c r="I245" i="13"/>
  <c r="K245" i="13"/>
  <c r="M245" i="13"/>
  <c r="O245" i="13"/>
  <c r="Q245" i="13"/>
  <c r="V245" i="13"/>
  <c r="G247" i="13"/>
  <c r="O247" i="13"/>
  <c r="G248" i="13"/>
  <c r="I248" i="13"/>
  <c r="I247" i="13" s="1"/>
  <c r="K248" i="13"/>
  <c r="M248" i="13"/>
  <c r="M247" i="13" s="1"/>
  <c r="O248" i="13"/>
  <c r="Q248" i="13"/>
  <c r="Q247" i="13" s="1"/>
  <c r="V248" i="13"/>
  <c r="V247" i="13" s="1"/>
  <c r="G250" i="13"/>
  <c r="I250" i="13"/>
  <c r="K250" i="13"/>
  <c r="K247" i="13" s="1"/>
  <c r="M250" i="13"/>
  <c r="O250" i="13"/>
  <c r="Q250" i="13"/>
  <c r="V250" i="13"/>
  <c r="G251" i="13"/>
  <c r="I251" i="13"/>
  <c r="K251" i="13"/>
  <c r="M251" i="13"/>
  <c r="O251" i="13"/>
  <c r="Q251" i="13"/>
  <c r="V251" i="13"/>
  <c r="G253" i="13"/>
  <c r="O253" i="13"/>
  <c r="G254" i="13"/>
  <c r="M254" i="13" s="1"/>
  <c r="M253" i="13" s="1"/>
  <c r="I254" i="13"/>
  <c r="I253" i="13" s="1"/>
  <c r="K254" i="13"/>
  <c r="K253" i="13" s="1"/>
  <c r="O254" i="13"/>
  <c r="Q254" i="13"/>
  <c r="Q253" i="13" s="1"/>
  <c r="V254" i="13"/>
  <c r="G256" i="13"/>
  <c r="I256" i="13"/>
  <c r="K256" i="13"/>
  <c r="M256" i="13"/>
  <c r="O256" i="13"/>
  <c r="Q256" i="13"/>
  <c r="V256" i="13"/>
  <c r="V253" i="13" s="1"/>
  <c r="G259" i="13"/>
  <c r="G258" i="13" s="1"/>
  <c r="I259" i="13"/>
  <c r="K259" i="13"/>
  <c r="K258" i="13" s="1"/>
  <c r="O259" i="13"/>
  <c r="O258" i="13" s="1"/>
  <c r="Q259" i="13"/>
  <c r="Q258" i="13" s="1"/>
  <c r="V259" i="13"/>
  <c r="V258" i="13" s="1"/>
  <c r="G261" i="13"/>
  <c r="I261" i="13"/>
  <c r="I258" i="13" s="1"/>
  <c r="K261" i="13"/>
  <c r="M261" i="13"/>
  <c r="O261" i="13"/>
  <c r="Q261" i="13"/>
  <c r="V261" i="13"/>
  <c r="G264" i="13"/>
  <c r="I264" i="13"/>
  <c r="K264" i="13"/>
  <c r="M264" i="13"/>
  <c r="O264" i="13"/>
  <c r="Q264" i="13"/>
  <c r="V264" i="13"/>
  <c r="G265" i="13"/>
  <c r="I265" i="13"/>
  <c r="K265" i="13"/>
  <c r="M265" i="13"/>
  <c r="O265" i="13"/>
  <c r="Q265" i="13"/>
  <c r="V265" i="13"/>
  <c r="G266" i="13"/>
  <c r="M266" i="13" s="1"/>
  <c r="I266" i="13"/>
  <c r="K266" i="13"/>
  <c r="O266" i="13"/>
  <c r="Q266" i="13"/>
  <c r="V266" i="13"/>
  <c r="G267" i="13"/>
  <c r="M267" i="13" s="1"/>
  <c r="I267" i="13"/>
  <c r="K267" i="13"/>
  <c r="O267" i="13"/>
  <c r="Q267" i="13"/>
  <c r="V267" i="13"/>
  <c r="G268" i="13"/>
  <c r="I268" i="13"/>
  <c r="K268" i="13"/>
  <c r="M268" i="13"/>
  <c r="O268" i="13"/>
  <c r="Q268" i="13"/>
  <c r="V268" i="13"/>
  <c r="G270" i="13"/>
  <c r="I270" i="13"/>
  <c r="K270" i="13"/>
  <c r="M270" i="13"/>
  <c r="O270" i="13"/>
  <c r="Q270" i="13"/>
  <c r="V270" i="13"/>
  <c r="G272" i="13"/>
  <c r="M272" i="13" s="1"/>
  <c r="I272" i="13"/>
  <c r="K272" i="13"/>
  <c r="O272" i="13"/>
  <c r="Q272" i="13"/>
  <c r="V272" i="13"/>
  <c r="G276" i="13"/>
  <c r="I276" i="13"/>
  <c r="K276" i="13"/>
  <c r="M276" i="13"/>
  <c r="O276" i="13"/>
  <c r="Q276" i="13"/>
  <c r="V276" i="13"/>
  <c r="G278" i="13"/>
  <c r="I278" i="13"/>
  <c r="K278" i="13"/>
  <c r="M278" i="13"/>
  <c r="O278" i="13"/>
  <c r="Q278" i="13"/>
  <c r="V278" i="13"/>
  <c r="G285" i="13"/>
  <c r="I285" i="13"/>
  <c r="K285" i="13"/>
  <c r="M285" i="13"/>
  <c r="O285" i="13"/>
  <c r="Q285" i="13"/>
  <c r="V285" i="13"/>
  <c r="G287" i="13"/>
  <c r="M287" i="13" s="1"/>
  <c r="I287" i="13"/>
  <c r="K287" i="13"/>
  <c r="O287" i="13"/>
  <c r="Q287" i="13"/>
  <c r="V287" i="13"/>
  <c r="G289" i="13"/>
  <c r="M289" i="13" s="1"/>
  <c r="I289" i="13"/>
  <c r="K289" i="13"/>
  <c r="O289" i="13"/>
  <c r="Q289" i="13"/>
  <c r="V289" i="13"/>
  <c r="G290" i="13"/>
  <c r="I290" i="13"/>
  <c r="K290" i="13"/>
  <c r="M290" i="13"/>
  <c r="O290" i="13"/>
  <c r="Q290" i="13"/>
  <c r="V290" i="13"/>
  <c r="G292" i="13"/>
  <c r="I292" i="13"/>
  <c r="K292" i="13"/>
  <c r="M292" i="13"/>
  <c r="O292" i="13"/>
  <c r="Q292" i="13"/>
  <c r="V292" i="13"/>
  <c r="G295" i="13"/>
  <c r="M295" i="13" s="1"/>
  <c r="I295" i="13"/>
  <c r="K295" i="13"/>
  <c r="O295" i="13"/>
  <c r="Q295" i="13"/>
  <c r="V295" i="13"/>
  <c r="G297" i="13"/>
  <c r="I297" i="13"/>
  <c r="K297" i="13"/>
  <c r="M297" i="13"/>
  <c r="O297" i="13"/>
  <c r="Q297" i="13"/>
  <c r="V297" i="13"/>
  <c r="G300" i="13"/>
  <c r="I300" i="13"/>
  <c r="K300" i="13"/>
  <c r="M300" i="13"/>
  <c r="O300" i="13"/>
  <c r="Q300" i="13"/>
  <c r="V300" i="13"/>
  <c r="G302" i="13"/>
  <c r="I302" i="13"/>
  <c r="K302" i="13"/>
  <c r="M302" i="13"/>
  <c r="O302" i="13"/>
  <c r="Q302" i="13"/>
  <c r="V302" i="13"/>
  <c r="G304" i="13"/>
  <c r="O304" i="13"/>
  <c r="V304" i="13"/>
  <c r="G305" i="13"/>
  <c r="I305" i="13"/>
  <c r="I304" i="13" s="1"/>
  <c r="K305" i="13"/>
  <c r="K304" i="13" s="1"/>
  <c r="M305" i="13"/>
  <c r="M304" i="13" s="1"/>
  <c r="O305" i="13"/>
  <c r="Q305" i="13"/>
  <c r="Q304" i="13" s="1"/>
  <c r="V305" i="13"/>
  <c r="G307" i="13"/>
  <c r="K307" i="13"/>
  <c r="V307" i="13"/>
  <c r="G308" i="13"/>
  <c r="I308" i="13"/>
  <c r="I307" i="13" s="1"/>
  <c r="K308" i="13"/>
  <c r="M308" i="13"/>
  <c r="M307" i="13" s="1"/>
  <c r="O308" i="13"/>
  <c r="O307" i="13" s="1"/>
  <c r="Q308" i="13"/>
  <c r="Q307" i="13" s="1"/>
  <c r="V308" i="13"/>
  <c r="AE315" i="13"/>
  <c r="G41" i="12"/>
  <c r="BA38" i="12"/>
  <c r="BA36" i="12"/>
  <c r="BA34" i="12"/>
  <c r="BA32" i="12"/>
  <c r="BA30" i="12"/>
  <c r="BA28" i="12"/>
  <c r="BA26" i="12"/>
  <c r="BA19" i="12"/>
  <c r="BA17" i="12"/>
  <c r="BA15" i="12"/>
  <c r="BA13" i="12"/>
  <c r="BA11" i="12"/>
  <c r="I8" i="12"/>
  <c r="K8" i="12"/>
  <c r="G9" i="12"/>
  <c r="I9" i="12"/>
  <c r="K9" i="12"/>
  <c r="M9" i="12"/>
  <c r="O9" i="12"/>
  <c r="Q9" i="12"/>
  <c r="V9" i="12"/>
  <c r="G12" i="12"/>
  <c r="AF41" i="12" s="1"/>
  <c r="I12" i="12"/>
  <c r="K12" i="12"/>
  <c r="M12" i="12"/>
  <c r="O12" i="12"/>
  <c r="O8" i="12" s="1"/>
  <c r="Q12" i="12"/>
  <c r="V12" i="12"/>
  <c r="G14" i="12"/>
  <c r="M14" i="12" s="1"/>
  <c r="I14" i="12"/>
  <c r="K14" i="12"/>
  <c r="O14" i="12"/>
  <c r="Q14" i="12"/>
  <c r="Q8" i="12" s="1"/>
  <c r="V14" i="12"/>
  <c r="G16" i="12"/>
  <c r="M16" i="12" s="1"/>
  <c r="I16" i="12"/>
  <c r="K16" i="12"/>
  <c r="O16" i="12"/>
  <c r="Q16" i="12"/>
  <c r="V16" i="12"/>
  <c r="V8" i="12" s="1"/>
  <c r="G18" i="12"/>
  <c r="I18" i="12"/>
  <c r="K18" i="12"/>
  <c r="M18" i="12"/>
  <c r="O18" i="12"/>
  <c r="Q18" i="12"/>
  <c r="V18" i="12"/>
  <c r="G20" i="12"/>
  <c r="M20" i="12" s="1"/>
  <c r="I20" i="12"/>
  <c r="K20" i="12"/>
  <c r="O20" i="12"/>
  <c r="Q20" i="12"/>
  <c r="V20" i="12"/>
  <c r="G22" i="12"/>
  <c r="G23" i="12"/>
  <c r="M23" i="12" s="1"/>
  <c r="M22" i="12" s="1"/>
  <c r="I23" i="12"/>
  <c r="K23" i="12"/>
  <c r="K22" i="12" s="1"/>
  <c r="O23" i="12"/>
  <c r="Q23" i="12"/>
  <c r="V23" i="12"/>
  <c r="V22" i="12" s="1"/>
  <c r="G25" i="12"/>
  <c r="I25" i="12"/>
  <c r="K25" i="12"/>
  <c r="M25" i="12"/>
  <c r="O25" i="12"/>
  <c r="Q25" i="12"/>
  <c r="V25" i="12"/>
  <c r="G27" i="12"/>
  <c r="I27" i="12"/>
  <c r="K27" i="12"/>
  <c r="M27" i="12"/>
  <c r="O27" i="12"/>
  <c r="O22" i="12" s="1"/>
  <c r="Q27" i="12"/>
  <c r="V27" i="12"/>
  <c r="G29" i="12"/>
  <c r="M29" i="12" s="1"/>
  <c r="I29" i="12"/>
  <c r="K29" i="12"/>
  <c r="O29" i="12"/>
  <c r="Q29" i="12"/>
  <c r="Q22" i="12" s="1"/>
  <c r="V29" i="12"/>
  <c r="G31" i="12"/>
  <c r="M31" i="12" s="1"/>
  <c r="I31" i="12"/>
  <c r="K31" i="12"/>
  <c r="O31" i="12"/>
  <c r="Q31" i="12"/>
  <c r="V31" i="12"/>
  <c r="G33" i="12"/>
  <c r="I33" i="12"/>
  <c r="K33" i="12"/>
  <c r="M33" i="12"/>
  <c r="O33" i="12"/>
  <c r="Q33" i="12"/>
  <c r="V33" i="12"/>
  <c r="G35" i="12"/>
  <c r="M35" i="12" s="1"/>
  <c r="I35" i="12"/>
  <c r="K35" i="12"/>
  <c r="O35" i="12"/>
  <c r="Q35" i="12"/>
  <c r="V35" i="12"/>
  <c r="G37" i="12"/>
  <c r="M37" i="12" s="1"/>
  <c r="I37" i="12"/>
  <c r="I22" i="12" s="1"/>
  <c r="K37" i="12"/>
  <c r="O37" i="12"/>
  <c r="Q37" i="12"/>
  <c r="V37" i="12"/>
  <c r="G39" i="12"/>
  <c r="M39" i="12" s="1"/>
  <c r="I39" i="12"/>
  <c r="K39" i="12"/>
  <c r="O39" i="12"/>
  <c r="Q39" i="12"/>
  <c r="V39" i="12"/>
  <c r="AE41" i="12"/>
  <c r="I20" i="1"/>
  <c r="I19" i="1"/>
  <c r="I18" i="1"/>
  <c r="I17" i="1"/>
  <c r="I16" i="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F49" i="1"/>
  <c r="G23" i="1" s="1"/>
  <c r="G49" i="1"/>
  <c r="G25" i="1" s="1"/>
  <c r="A25" i="1" s="1"/>
  <c r="H48" i="1"/>
  <c r="I48" i="1" s="1"/>
  <c r="H47" i="1"/>
  <c r="I47" i="1" s="1"/>
  <c r="H46" i="1"/>
  <c r="I46" i="1" s="1"/>
  <c r="H45" i="1"/>
  <c r="I45" i="1" s="1"/>
  <c r="H44" i="1"/>
  <c r="I44" i="1" s="1"/>
  <c r="H43" i="1"/>
  <c r="I43" i="1" s="1"/>
  <c r="H42" i="1"/>
  <c r="H41" i="1"/>
  <c r="I41" i="1" s="1"/>
  <c r="H40" i="1"/>
  <c r="I40" i="1" s="1"/>
  <c r="H39" i="1"/>
  <c r="H49" i="1" s="1"/>
  <c r="J28" i="1"/>
  <c r="J26" i="1"/>
  <c r="G38" i="1"/>
  <c r="F38" i="1"/>
  <c r="J23" i="1"/>
  <c r="J24" i="1"/>
  <c r="J25" i="1"/>
  <c r="J27" i="1"/>
  <c r="E24" i="1"/>
  <c r="E26" i="1"/>
  <c r="I159" i="1" l="1"/>
  <c r="J158" i="1" s="1"/>
  <c r="J144" i="1"/>
  <c r="J141" i="1"/>
  <c r="J140" i="1"/>
  <c r="J138" i="1"/>
  <c r="J143" i="1"/>
  <c r="J147" i="1"/>
  <c r="J149" i="1"/>
  <c r="J145" i="1"/>
  <c r="J142" i="1"/>
  <c r="J146" i="1"/>
  <c r="J137" i="1"/>
  <c r="J151" i="1"/>
  <c r="J156" i="1"/>
  <c r="J139" i="1"/>
  <c r="J154" i="1"/>
  <c r="J150" i="1"/>
  <c r="J155" i="1"/>
  <c r="J148" i="1"/>
  <c r="J152" i="1"/>
  <c r="J136" i="1"/>
  <c r="J157" i="1"/>
  <c r="J153" i="1"/>
  <c r="G26" i="1"/>
  <c r="A26" i="1"/>
  <c r="A23" i="1"/>
  <c r="G28" i="1"/>
  <c r="M29" i="14"/>
  <c r="M49" i="14"/>
  <c r="G42" i="14"/>
  <c r="M12" i="14"/>
  <c r="M8" i="14" s="1"/>
  <c r="M55" i="14"/>
  <c r="M54" i="14" s="1"/>
  <c r="G29" i="14"/>
  <c r="M24" i="14"/>
  <c r="M23" i="14" s="1"/>
  <c r="M16" i="14"/>
  <c r="M14" i="14" s="1"/>
  <c r="M56" i="13"/>
  <c r="M205" i="13"/>
  <c r="M191" i="13"/>
  <c r="M95" i="13"/>
  <c r="G205" i="13"/>
  <c r="G56" i="13"/>
  <c r="M259" i="13"/>
  <c r="M258" i="13" s="1"/>
  <c r="M195" i="13"/>
  <c r="M153" i="13"/>
  <c r="M145" i="13" s="1"/>
  <c r="M132" i="13"/>
  <c r="M131" i="13" s="1"/>
  <c r="M14" i="13"/>
  <c r="M8" i="13" s="1"/>
  <c r="AF315" i="13"/>
  <c r="G95" i="13"/>
  <c r="M8" i="12"/>
  <c r="G8" i="12"/>
  <c r="I21" i="1"/>
  <c r="I39" i="1"/>
  <c r="I49" i="1" s="1"/>
  <c r="J159" i="1" l="1"/>
  <c r="A24" i="1"/>
  <c r="G24" i="1"/>
  <c r="A27" i="1" s="1"/>
  <c r="J47" i="1"/>
  <c r="J41" i="1"/>
  <c r="J44" i="1"/>
  <c r="J40" i="1"/>
  <c r="J46" i="1"/>
  <c r="J43" i="1"/>
  <c r="J48" i="1"/>
  <c r="J45" i="1"/>
  <c r="J39" i="1"/>
  <c r="J49"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34066639-AF85-402C-BDAD-641ACB82E4C6}">
      <text>
        <r>
          <rPr>
            <sz val="9"/>
            <color indexed="81"/>
            <rFont val="Tahoma"/>
            <family val="2"/>
            <charset val="238"/>
          </rPr>
          <t>Jedná se o informaci, zda se jedná o položku, která je do rozpočtu zadána z cenové soustavy RTS, nebo vlastní.</t>
        </r>
      </text>
    </comment>
    <comment ref="T6" authorId="0" shapeId="0" xr:uid="{66FE17DF-4717-48AA-B211-E7FBD4160C7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9D19B57F-FA95-49D8-B2E6-F08C797B37D0}">
      <text>
        <r>
          <rPr>
            <sz val="9"/>
            <color indexed="81"/>
            <rFont val="Tahoma"/>
            <family val="2"/>
            <charset val="238"/>
          </rPr>
          <t>Jedná se o informaci, zda se jedná o položku, která je do rozpočtu zadána z cenové soustavy RTS, nebo vlastní.</t>
        </r>
      </text>
    </comment>
    <comment ref="T6" authorId="0" shapeId="0" xr:uid="{48640979-26CD-4E36-985D-B7A5B04947A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8CCD25FB-96E9-457D-A164-7415CC375E07}">
      <text>
        <r>
          <rPr>
            <sz val="9"/>
            <color indexed="81"/>
            <rFont val="Tahoma"/>
            <family val="2"/>
            <charset val="238"/>
          </rPr>
          <t>Jedná se o informaci, zda se jedná o položku, která je do rozpočtu zadána z cenové soustavy RTS, nebo vlastní.</t>
        </r>
      </text>
    </comment>
    <comment ref="T6" authorId="0" shapeId="0" xr:uid="{CB783380-C55A-4A90-88A5-D6A7957694E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66ECD131-5EA0-4158-A5A2-CA064483312F}">
      <text>
        <r>
          <rPr>
            <sz val="9"/>
            <color indexed="81"/>
            <rFont val="Tahoma"/>
            <family val="2"/>
            <charset val="238"/>
          </rPr>
          <t>Jedná se o informaci, zda se jedná o položku, která je do rozpočtu zadána z cenové soustavy RTS, nebo vlastní.</t>
        </r>
      </text>
    </comment>
    <comment ref="T6" authorId="0" shapeId="0" xr:uid="{9E3B1CAF-293E-460B-89FB-1A30F5ED412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<sst xmlns="http://schemas.openxmlformats.org/spreadsheetml/2006/main" count="2306" uniqueCount="717">
  <si>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</si>
  <si>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</si>
  <si>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</si>
  <si>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</si>
  <si>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</si>
  <si>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</si>
  <si>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</si>
  <si>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</si>
  <si>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</si>
  <si>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</si>
  <si>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</si>
  <si>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</si>
  <si>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</si>
  <si>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</si>
  <si>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</si>
  <si>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</si>
  <si>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</si>
  <si>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</si>
  <si>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</si>
  <si>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</si>
  <si>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</si>
  <si>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</si>
  <si>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</si>
  <si>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</si>
  <si>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</si>
  <si>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</si>
  <si>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</si>
  <si>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</si>
  <si>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</si>
  <si>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</si>
  <si>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</si>
  <si>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</si>
  <si>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</si>
  <si>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</si>
  <si>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</si>
  <si>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</si>
  <si>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</si>
  <si>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</si>
  <si>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</si>
  <si>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</si>
  <si>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</si>
  <si>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</si>
  <si>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</si>
  <si>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24086</t>
  </si>
  <si>
    <t>Revitalizace sídliště Severovýchod, Zábřeh</t>
  </si>
  <si>
    <t>Město Zábřeh</t>
  </si>
  <si>
    <t>Masarykovo náměstí 510/6</t>
  </si>
  <si>
    <t>Zábřeh</t>
  </si>
  <si>
    <t>78901</t>
  </si>
  <si>
    <t>00303640</t>
  </si>
  <si>
    <t>CZ00303640</t>
  </si>
  <si>
    <t>Stavba</t>
  </si>
  <si>
    <t>Ostatní a vedlejší náklady</t>
  </si>
  <si>
    <t>01</t>
  </si>
  <si>
    <t>VRN - I.etapa</t>
  </si>
  <si>
    <t>Stavební objekt</t>
  </si>
  <si>
    <t>SO 100</t>
  </si>
  <si>
    <t>Komunikace a zpevněné plochy</t>
  </si>
  <si>
    <t>I.etapa</t>
  </si>
  <si>
    <t>SO 401</t>
  </si>
  <si>
    <t>Veřejné osvětlení</t>
  </si>
  <si>
    <t>1</t>
  </si>
  <si>
    <t>ETAPA_1</t>
  </si>
  <si>
    <t>SO 410</t>
  </si>
  <si>
    <t>Ochrana stávajícícho vedení ČEZ</t>
  </si>
  <si>
    <t>Celkem za stavbu</t>
  </si>
  <si>
    <t>CZK</t>
  </si>
  <si>
    <t>#POPS</t>
  </si>
  <si>
    <t>Popis stavby: 24086 - Revitalizace sídliště Severovýchod, Zábřeh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</si>
  <si>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</si>
  <si>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</si>
  <si>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</si>
  <si>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</si>
  <si>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</si>
  <si>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</si>
  <si>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</si>
  <si>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</si>
  <si>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</si>
  <si>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</si>
  <si>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</si>
  <si>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</si>
  <si>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</si>
  <si>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</si>
  <si>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</si>
  <si>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</si>
  <si>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</si>
  <si>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</si>
  <si>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</si>
  <si>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</si>
  <si>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</si>
  <si>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</si>
  <si>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</si>
  <si>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</si>
  <si>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</si>
  <si>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</si>
  <si>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</si>
  <si>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</si>
  <si>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</si>
  <si>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</si>
  <si>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</si>
  <si>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</si>
  <si>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</si>
  <si>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</si>
  <si>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</si>
  <si>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</si>
  <si>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</si>
  <si>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</si>
  <si>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</si>
  <si>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</si>
  <si>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</si>
  <si>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</si>
  <si>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</si>
  <si>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</si>
  <si>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</si>
  <si>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000 - Vedlejší a ostatní náklady</t>
  </si>
  <si>
    <t>#POPR</t>
  </si>
  <si>
    <t>Popis rozpočtu: 01 - VRN - I.etapa</t>
  </si>
  <si>
    <t>Popis objektu: SO 100 - Komunikace a zpevněné plochy</t>
  </si>
  <si>
    <t>Popis rozpočtu: 01 - I.etapa</t>
  </si>
  <si>
    <t>Popis objektu: SO 401 - Veřejné osvětlení</t>
  </si>
  <si>
    <t>Popis rozpočtu: 1 - ETAPA_1</t>
  </si>
  <si>
    <t>Popis objektu: SO 410 - Ochrana stávajícícho vedení ČEZ</t>
  </si>
  <si>
    <t>Rekapitulace dílů</t>
  </si>
  <si>
    <t>Typ dílu</t>
  </si>
  <si>
    <t>_1</t>
  </si>
  <si>
    <t>Demontáže</t>
  </si>
  <si>
    <t>_2</t>
  </si>
  <si>
    <t>Osvětlovací zařízení</t>
  </si>
  <si>
    <t>_3</t>
  </si>
  <si>
    <t>Zřízení připojovacího místa</t>
  </si>
  <si>
    <t>_4</t>
  </si>
  <si>
    <t>Spojovací vedení</t>
  </si>
  <si>
    <t>_6</t>
  </si>
  <si>
    <t>PROVEDENI REVIZNICH ZKOUSEK</t>
  </si>
  <si>
    <t>_7</t>
  </si>
  <si>
    <t>MĚŘENÍ UMĚLÉHO OSVĚTLENÍ DLE ČSN EN EN 13201</t>
  </si>
  <si>
    <t>Zemní práce</t>
  </si>
  <si>
    <t>1.1</t>
  </si>
  <si>
    <t>Zemní práce - odvodnění</t>
  </si>
  <si>
    <t>11</t>
  </si>
  <si>
    <t>Přípravné a přidružené práce</t>
  </si>
  <si>
    <t>2</t>
  </si>
  <si>
    <t>Základy a zvláštní zakládání</t>
  </si>
  <si>
    <t>21</t>
  </si>
  <si>
    <t>Úprava podloží a základ.spáry</t>
  </si>
  <si>
    <t>56</t>
  </si>
  <si>
    <t>Podkladní vrstvy komunikací a zpevněných ploch</t>
  </si>
  <si>
    <t>57</t>
  </si>
  <si>
    <t>Kryty štěrkových a živičných komunikací</t>
  </si>
  <si>
    <t>59</t>
  </si>
  <si>
    <t>Dlažby a předlažby komunikací</t>
  </si>
  <si>
    <t>87</t>
  </si>
  <si>
    <t>Potrubí z trub z plastických hmot</t>
  </si>
  <si>
    <t>89</t>
  </si>
  <si>
    <t>Ostatní konstrukce na trubním vedení</t>
  </si>
  <si>
    <t>900</t>
  </si>
  <si>
    <t>HZS</t>
  </si>
  <si>
    <t>91</t>
  </si>
  <si>
    <t>Doplňující práce na komunikaci</t>
  </si>
  <si>
    <t>96</t>
  </si>
  <si>
    <t>Bourání konstrukcí</t>
  </si>
  <si>
    <t>99</t>
  </si>
  <si>
    <t>Staveništní přesun hmot</t>
  </si>
  <si>
    <t>M21</t>
  </si>
  <si>
    <t>Elektromontáže</t>
  </si>
  <si>
    <t>VN</t>
  </si>
  <si>
    <t>ON</t>
  </si>
  <si>
    <t>Soupis vedlejších a ostatních nákladů</t>
  </si>
  <si>
    <t>#TypZaznamu#</t>
  </si>
  <si>
    <t>STA</t>
  </si>
  <si>
    <t>000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</si>
  <si>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</si>
  <si>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</si>
  <si>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</si>
  <si>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</si>
  <si>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</si>
  <si>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</si>
  <si>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</si>
  <si>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</si>
  <si>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</si>
  <si>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</si>
  <si>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</si>
  <si>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</si>
  <si>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</si>
  <si>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</si>
  <si>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</si>
  <si>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</si>
  <si>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</si>
  <si>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</si>
  <si>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</si>
  <si>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</si>
  <si>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</si>
  <si>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</si>
  <si>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</si>
  <si>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</si>
  <si>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</si>
  <si>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</si>
  <si>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</si>
  <si>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</si>
  <si>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</si>
  <si>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</si>
  <si>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</si>
  <si>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25/ I</t>
  </si>
  <si>
    <t>Indiv</t>
  </si>
  <si>
    <t>VRN</t>
  </si>
  <si>
    <t>Běžná</t>
  </si>
  <si>
    <t>POL99_8</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</si>
  <si>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</si>
  <si>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</si>
  <si>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</si>
  <si>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</si>
  <si>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</si>
  <si>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</si>
  <si>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</si>
  <si>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</si>
  <si>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</si>
  <si>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</si>
  <si>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</si>
  <si>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</si>
  <si>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</si>
  <si>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</si>
  <si>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</si>
  <si>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</si>
  <si>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</si>
  <si>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</si>
  <si>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</si>
  <si>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</si>
  <si>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</si>
  <si>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</si>
  <si>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</si>
  <si>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</si>
  <si>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</si>
  <si>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</si>
  <si>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</si>
  <si>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</si>
  <si>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</si>
  <si>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</si>
  <si>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</si>
  <si>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</si>
  <si>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</si>
  <si>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</si>
  <si>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</si>
  <si>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</si>
  <si>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</si>
  <si>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</si>
  <si>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</si>
  <si>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</si>
  <si>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</si>
  <si>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005241111</t>
  </si>
  <si>
    <t>Realizační dokumentace stavby</t>
  </si>
  <si>
    <t>soubor</t>
  </si>
  <si>
    <t>Vlastní</t>
  </si>
  <si>
    <t>SUM</t>
  </si>
  <si>
    <t>Geodetické zaměření rohů stavby, stabilizace bodů a sestavení laviček.</t>
  </si>
  <si>
    <t>END</t>
  </si>
  <si>
    <t>Položkový soupis prací a dodávek</t>
  </si>
  <si>
    <t>121101103R00</t>
  </si>
  <si>
    <t>Sejmutí ornice s přemístěním na vzdálenost přes 100 do 250 m</t>
  </si>
  <si>
    <t>m3</t>
  </si>
  <si>
    <t>800-1</t>
  </si>
  <si>
    <t>RTS 24/ I</t>
  </si>
  <si>
    <t>Práce</t>
  </si>
  <si>
    <t>POL1_</t>
  </si>
  <si>
    <t>nebo lesní půdy, s vodorovným přemístěním na hromady v místě upotřebení nebo na dočasné či trvalé skládky se složením</t>
  </si>
  <si>
    <t>SPI</t>
  </si>
  <si>
    <t>544,00*0,20</t>
  </si>
  <si>
    <t>VV</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</si>
  <si>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</si>
  <si>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</si>
  <si>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</si>
  <si>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</si>
  <si>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</si>
  <si>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POL1_1</t>
  </si>
  <si>
    <t>162701105R00</t>
  </si>
  <si>
    <t>Vodorovné přemístění výkopku z horniny 1 až 4, na vzdálenost přes 9 000  do 10 000 m</t>
  </si>
  <si>
    <t>po suchu, bez naložení výkopku, avšak se složením bez rozhrnutí, zpáteční cesta vozidla.</t>
  </si>
  <si>
    <t>272,00-50,00</t>
  </si>
  <si>
    <t>162701109R00</t>
  </si>
  <si>
    <t>Vodorovné přemístění výkopku příplatek k ceně za každých dalších i započatých 1 000 m přes 10 000 m  z horniny 1 až 4</t>
  </si>
  <si>
    <t>Odkaz na mn. položky pořadí 4 : 222,00000*3</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</si>
  <si>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</si>
  <si>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</si>
  <si>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</si>
  <si>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180402111R00</t>
  </si>
  <si>
    <t>Založení trávníku parkový trávník, výsevem, v rovině nebo na svahu do 1:5</t>
  </si>
  <si>
    <t>m2</t>
  </si>
  <si>
    <t>823-1</t>
  </si>
  <si>
    <t>na půdě předem připravené s pokosením, naložením, odvozem odpadu do 20 km a se složením,</t>
  </si>
  <si>
    <t xml:space="preserve">štěrkový trávník : </t>
  </si>
  <si>
    <t>164,00</t>
  </si>
  <si>
    <t>181101102R00</t>
  </si>
  <si>
    <t>Úprava pláně v zářezech v hornině 1 až 4, se zhutněním</t>
  </si>
  <si>
    <t>vyrovnáním výškových rozdílů, ploch vodorovných a ploch do sklonu 1 : 5.</t>
  </si>
  <si>
    <t xml:space="preserve">asf.komunikace : </t>
  </si>
  <si>
    <t>1530,00*1,10</t>
  </si>
  <si>
    <t xml:space="preserve">chodník : </t>
  </si>
  <si>
    <t>277,00*1,10</t>
  </si>
  <si>
    <t>164,00*1,10</t>
  </si>
  <si>
    <t>40,00*1,10</t>
  </si>
  <si>
    <t xml:space="preserve">pojížděný chodník : </t>
  </si>
  <si>
    <t>623,00*1,10</t>
  </si>
  <si>
    <t>153,00*1,10</t>
  </si>
  <si>
    <t xml:space="preserve">rel.dlažba : </t>
  </si>
  <si>
    <t>78,00*1,10</t>
  </si>
  <si>
    <t xml:space="preserve">rampy : </t>
  </si>
  <si>
    <t>88,00*1,10</t>
  </si>
  <si>
    <t xml:space="preserve">parkovací pás : </t>
  </si>
  <si>
    <t>451,00*1,10</t>
  </si>
  <si>
    <t>183403114R00</t>
  </si>
  <si>
    <t>Obdělávání půdy kultivátorováním, v rovině nebo na svahu 1:5</t>
  </si>
  <si>
    <t>164,00*3</t>
  </si>
  <si>
    <t>183403151R00</t>
  </si>
  <si>
    <t>Obdělávání půdy smykováním, v rovině nebo na svahu 1:5</t>
  </si>
  <si>
    <t>183403152R00</t>
  </si>
  <si>
    <t>Obdělávání půdy vláčením, v rovině nebo na svahu 1:5</t>
  </si>
  <si>
    <t>183403153R00</t>
  </si>
  <si>
    <t>Obdělávání půdy hrabáním, v rovině nebo na svahu 1:5</t>
  </si>
  <si>
    <t>199000002R00</t>
  </si>
  <si>
    <t>Poplatky za skládku horniny 1- 4, skupina 17 05 04 z Katalogu odpadů</t>
  </si>
  <si>
    <t>00572465R</t>
  </si>
  <si>
    <t>směs travní standard</t>
  </si>
  <si>
    <t>kg</t>
  </si>
  <si>
    <t>SPCM</t>
  </si>
  <si>
    <t>Specifikace</t>
  </si>
  <si>
    <t>POL3_</t>
  </si>
  <si>
    <t>164,00*0,03</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</si>
  <si>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</si>
  <si>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</si>
  <si>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</si>
  <si>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přípojky : </t>
  </si>
  <si>
    <t>160,00*0,80*1,50</t>
  </si>
  <si>
    <t xml:space="preserve">d.vp. : </t>
  </si>
  <si>
    <t>1,50*1,50*1,50*16</t>
  </si>
  <si>
    <t>132201219R00</t>
  </si>
  <si>
    <t xml:space="preserve">Hloubení rýh šířky přes 60 do 200 cm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</si>
  <si>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</si>
  <si>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</si>
  <si>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</si>
  <si>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18 : 246,00000*3</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</si>
  <si>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</si>
  <si>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</si>
  <si>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</si>
  <si>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</si>
  <si>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ck : </t>
  </si>
  <si>
    <t>246,00</t>
  </si>
  <si>
    <t xml:space="preserve">odpočet : </t>
  </si>
  <si>
    <t xml:space="preserve">lože : </t>
  </si>
  <si>
    <t>-12,80</t>
  </si>
  <si>
    <t xml:space="preserve">obsyp : </t>
  </si>
  <si>
    <t>-64,0</t>
  </si>
  <si>
    <t>-3,14*0,35*0,35*1,50*16</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</si>
  <si>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</si>
  <si>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</si>
  <si>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</si>
  <si>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160,00*0,80*0,50</t>
  </si>
  <si>
    <t>451573111R00</t>
  </si>
  <si>
    <t>Lože pod potrubí, stoky a drobné objekty z písku a štěrkopísku  do 65 mm</t>
  </si>
  <si>
    <t>827-1</t>
  </si>
  <si>
    <t>v otevřeném výkopu,</t>
  </si>
  <si>
    <t>160,00*0,80*0,10</t>
  </si>
  <si>
    <t>58337320R</t>
  </si>
  <si>
    <t>štěrkopísek frakce 0,0 až 8,0 mm; třída C</t>
  </si>
  <si>
    <t>t</t>
  </si>
  <si>
    <t>RTS 23/ I</t>
  </si>
  <si>
    <t>Odkaz na mn. položky pořadí 21 : 64,00000*2</t>
  </si>
  <si>
    <t>58344197R</t>
  </si>
  <si>
    <t>štěrkodrť frakce 0,0 až 63,0 mm; třída A</t>
  </si>
  <si>
    <t>159,97*2,00</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</si>
  <si>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</si>
  <si>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</si>
  <si>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</si>
  <si>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</si>
  <si>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1026,00</t>
  </si>
  <si>
    <t>113107420R00</t>
  </si>
  <si>
    <t>Odstranění podkladů nebo krytů z kameniva těženého, v ploše jednotlivě nad 50 m2, tloušťka vrstvy 200 mm</t>
  </si>
  <si>
    <t>113107620R00</t>
  </si>
  <si>
    <t>Odstranění podkladů nebo krytů z kameniva hrubého drceného, v ploše jednotlivě nad 50 m2, tloušťka vrstvy 200 mm</t>
  </si>
  <si>
    <t>1862,00</t>
  </si>
  <si>
    <t>113151219R00</t>
  </si>
  <si>
    <t>Odstranění podkladu, krytu frézováním povrch živičný, plochy přes 500 m2 na jednom objektu nebo při provádění pruhu šířky přes  750 mm bez překážek v trase, tloušťky 100 mm</t>
  </si>
  <si>
    <t>s naložením na dopravní prostředek, očištění povrchu od frézované plochy, opotřebování frézovacích nástrojů (nožů, upínacích kroužků, držáků) nutné ruční odstranění (vybourání) živičného krytu kolem překážek,</t>
  </si>
  <si>
    <t>113202111R00</t>
  </si>
  <si>
    <t>Vytrhání obrub z krajníků nebo obrubníků stojatých</t>
  </si>
  <si>
    <t>m</t>
  </si>
  <si>
    <t>s vybouráním lože, s přemístěním hmot na skládku na vzdálenost do 3 m nebo naložením na dopravní prostředek</t>
  </si>
  <si>
    <t>851,00</t>
  </si>
  <si>
    <t>476,00</t>
  </si>
  <si>
    <t>113203111R00</t>
  </si>
  <si>
    <t>Vytrhání obrub z dlažebních kostek</t>
  </si>
  <si>
    <t>979999981R00</t>
  </si>
  <si>
    <t>Poplatek za skládku za recyklaci betonu kusovost do 1600 cm2, čistý (skup.170101)</t>
  </si>
  <si>
    <t>801-3</t>
  </si>
  <si>
    <t>979999995R00</t>
  </si>
  <si>
    <t>Poplatek za skládku za recyklaci asfaltu, kusovost do 1600 cm2, (skup.170302)</t>
  </si>
  <si>
    <t>979089001T01</t>
  </si>
  <si>
    <t>Poplatek za uložení odpadního štěrku a kameniva, skupina odpadu 010408</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</si>
  <si>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</si>
  <si>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</si>
  <si>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</si>
  <si>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</si>
  <si>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</si>
  <si>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26,27,28,29,30,31, : </t>
  </si>
  <si>
    <t>Součet: : 3054,25800</t>
  </si>
  <si>
    <t>979082219R00</t>
  </si>
  <si>
    <t>Vodorovná doprava suti po suchu příplatek k ceně za každý další i započatý 1 km přes 1 km</t>
  </si>
  <si>
    <t>Součet: : 36651,09600</t>
  </si>
  <si>
    <t>289971212R00</t>
  </si>
  <si>
    <t>Zřízení vrstvy z geotextilie na upraveném povrchu sklon do 1:5, šířka přes 3 do 6 m</t>
  </si>
  <si>
    <t>800-2</t>
  </si>
  <si>
    <t>42,00*1,00</t>
  </si>
  <si>
    <t>69370522R</t>
  </si>
  <si>
    <t>geotextilie POP; funkce drenážní, separační, ochranná, výztužná, filtrační; plošná hmotnost 500 g/m2</t>
  </si>
  <si>
    <t>42,00*1,20</t>
  </si>
  <si>
    <t>212572111R00</t>
  </si>
  <si>
    <t>Lože pro trativody ze štěrkopísku tříděného</t>
  </si>
  <si>
    <t>465,00*0,30*0,10</t>
  </si>
  <si>
    <t>212531111R00</t>
  </si>
  <si>
    <t>Výplň trativodů kamenivem hrubým drceným, frakce 16-63 mm</t>
  </si>
  <si>
    <t>do rýh bez zhutnění s úpravou povrchu výplně,</t>
  </si>
  <si>
    <t>465,00*0,30*0,20</t>
  </si>
  <si>
    <t>212753114R00</t>
  </si>
  <si>
    <t>Plastové drenážní trubky montáž ohebné plastové drenážní trubky do rýhy, DN 100, bez lože</t>
  </si>
  <si>
    <t>212971110R00</t>
  </si>
  <si>
    <t xml:space="preserve">Zřízení opláštění odvod. trativodů z geotextilie o sklonu do 2,5,  </t>
  </si>
  <si>
    <t>v rýze nebo v zářezu se stěnami,</t>
  </si>
  <si>
    <t>465,00*(0,30+0,30)*2</t>
  </si>
  <si>
    <t>28611223.AR</t>
  </si>
  <si>
    <t>Trubka plastová drenážní spoj: drážkový; potrubí: jednovrstvé; materiál: PVC; povrch: žebrovaný; ohebná; DN = 100; vsakovací plocha = 34,0 cm2/m</t>
  </si>
  <si>
    <t>465,00*1,01</t>
  </si>
  <si>
    <t>69366198R</t>
  </si>
  <si>
    <t>Geosyntetika typ: geotextilie; netkaná; materiál: PP; tl (2 kPa) = 2,9 mm; plošná hmotnost = 300 g/m2; Pevnost v tahu podélně = 20,0 kN/m; Pevnost v tahu příčně = 11,5 kN/m</t>
  </si>
  <si>
    <t>558,00*1,20</t>
  </si>
  <si>
    <t>564811113RT4</t>
  </si>
  <si>
    <t>Podklad ze štěrkodrti s rozprostřením a zhutněním frakce 0-63 mm, tloušťka po zhutnění 70 mm</t>
  </si>
  <si>
    <t>564851111RT4</t>
  </si>
  <si>
    <t>Podklad ze štěrkodrti s rozprostřením a zhutněním frakce 0-63 mm, tloušťka po zhutnění 150 mm</t>
  </si>
  <si>
    <t>frakce dle řezu</t>
  </si>
  <si>
    <t>564861111RT4</t>
  </si>
  <si>
    <t>Podklad ze štěrkodrti s rozprostřením a zhutněním frakce 0-63 mm, tloušťka po zhutnění 200 mm</t>
  </si>
  <si>
    <t>1530,00*1,05</t>
  </si>
  <si>
    <t>564861112RT4</t>
  </si>
  <si>
    <t>Podklad ze štěrkodrti s rozprostřením a zhutněním frakce 0-63 mm, tloušťka po zhutnění 210 mm</t>
  </si>
  <si>
    <t>451,00*1,05</t>
  </si>
  <si>
    <t>565161212R00</t>
  </si>
  <si>
    <t>Podklad z kameniva obaleného asfaltem ACP 22+, v pruhu šířky přes 3 m, třídy 1, tloušťka po zhutnění 90 mm</t>
  </si>
  <si>
    <t>s rozprostřením a zhutněním</t>
  </si>
  <si>
    <t>1530,00</t>
  </si>
  <si>
    <t>567142111R00</t>
  </si>
  <si>
    <t>Podklad z kameniva zpevněného cementem SC C8/10, tloušťka po zhutnění 210 mm</t>
  </si>
  <si>
    <t>bez dilatačních spár, s rozprostřením a zhutněním, ošetřením povrchu podkladu vodou</t>
  </si>
  <si>
    <t>88,00*1,05</t>
  </si>
  <si>
    <t>564251111T01</t>
  </si>
  <si>
    <t>Podklad ze štěrkopísku a zeminy po zhutnění tloušťky 15 cm, vč. rozprostření a zhutnění</t>
  </si>
  <si>
    <t>164,00*1,05</t>
  </si>
  <si>
    <t>573111124R00</t>
  </si>
  <si>
    <t>Postřik živičný infiltrační s posypem kamenivem množství zbytkového asfaltu 1,00 kg/m2</t>
  </si>
  <si>
    <t>573231142R00</t>
  </si>
  <si>
    <t>Postřik živičný spojovací bez posypu kamenivem modifikovanou, množství zbytkového asfaltu 0,20 kg/m2</t>
  </si>
  <si>
    <t>bez posypu kamenivem</t>
  </si>
  <si>
    <t>1530,00*3</t>
  </si>
  <si>
    <t>577132111R00</t>
  </si>
  <si>
    <t>Beton asfaltový s rozprostřením a zhutněním v pruhu šířky přes 3 m, ACO 11+, tloušťky 40 mm, plochy přes 1000 m2</t>
  </si>
  <si>
    <t>577152123R00</t>
  </si>
  <si>
    <t>Beton asfaltový s rozprostřením a zhutněním v pruhu šířky přes 3 m, ACL 16+, tloušťky 60 mm, plochy přes 1000 m2</t>
  </si>
  <si>
    <t>591211211R00</t>
  </si>
  <si>
    <t>Kladení dlažby z kostek drobných z kamene, do lože z kamenné drti tloušťky 50 mm</t>
  </si>
  <si>
    <t>s provedením lože do 50 mm, s vyplněním spár, s dvojím beraněním a se smetením přebytečného materiálu na krajnici</t>
  </si>
  <si>
    <t>88,00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</si>
  <si>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</si>
  <si>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</si>
  <si>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</si>
  <si>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277,00</t>
  </si>
  <si>
    <t>623,00</t>
  </si>
  <si>
    <t>451,00</t>
  </si>
  <si>
    <t>78,00</t>
  </si>
  <si>
    <t xml:space="preserve">pojížděný chodník kostka : </t>
  </si>
  <si>
    <t>153,00</t>
  </si>
  <si>
    <t>40,00</t>
  </si>
  <si>
    <t>596291113R00</t>
  </si>
  <si>
    <t>Řezání zámkové dlažby tloušťky 80 mm</t>
  </si>
  <si>
    <t>596921191R00</t>
  </si>
  <si>
    <t>Příplatek za výplň otvorů vegetačních tvárnic betonových</t>
  </si>
  <si>
    <t>bez dodávky výplnňového materiálu</t>
  </si>
  <si>
    <t>451,00*0,30*0,08</t>
  </si>
  <si>
    <t>591001</t>
  </si>
  <si>
    <t>Náklepová dlažba červená, dodávka a montáž</t>
  </si>
  <si>
    <t xml:space="preserve">m2    </t>
  </si>
  <si>
    <t>583424801R</t>
  </si>
  <si>
    <t>Kamenivo stanovené přírodní; drcené; 4/8; typ: praný; OH = 2,64 Mg/m3; granodiorit</t>
  </si>
  <si>
    <t>Odkaz na mn. položky pořadí 59 : 10,82400*2</t>
  </si>
  <si>
    <t>58380058R</t>
  </si>
  <si>
    <t>mozaika dlažební štípaná; materiálová skupina I/2 (žula); 6/8 cm</t>
  </si>
  <si>
    <t>153,00*1,01</t>
  </si>
  <si>
    <t>40,00*1,01</t>
  </si>
  <si>
    <t>592451158T01</t>
  </si>
  <si>
    <t>Dlažba betonová SLP pro nevidomé 200 x 100 x 80 mm červená</t>
  </si>
  <si>
    <t>78,00*1,01</t>
  </si>
  <si>
    <t>592451170T01</t>
  </si>
  <si>
    <t>Dlažba betonová 200 x 100 x 80 mm přírodní</t>
  </si>
  <si>
    <t>623,00*1,01</t>
  </si>
  <si>
    <t>277,00*1,01</t>
  </si>
  <si>
    <t>-6,00*1,01</t>
  </si>
  <si>
    <t>592451171T01</t>
  </si>
  <si>
    <t>Dlažba betonová 200 x 100 x 80 mm červená</t>
  </si>
  <si>
    <t>6,00*1,01</t>
  </si>
  <si>
    <t>5924511910T01</t>
  </si>
  <si>
    <t>Dlažba betonová 200 x 200 x 80 mm přírodní</t>
  </si>
  <si>
    <t>592452561T01</t>
  </si>
  <si>
    <t>Dlažba zatravňovací přírodní v. 80 mm</t>
  </si>
  <si>
    <t>451,00*1,01</t>
  </si>
  <si>
    <t>871353121R00</t>
  </si>
  <si>
    <t>Montáž potrubí z trub z plastů těsněných gumovým kroužkem  DN 200 mm</t>
  </si>
  <si>
    <t>v otevřeném výkopu ve sklonu do 20 %,</t>
  </si>
  <si>
    <t>87002</t>
  </si>
  <si>
    <t>Napojení přípojek na potrubí/šachtu</t>
  </si>
  <si>
    <t>kus</t>
  </si>
  <si>
    <t>28611263.AR</t>
  </si>
  <si>
    <t>Trubka plastová pro venkovní kanalizaci spoj: hrdlový; potrubí: jednovrstvé; materiál: PVC-U; povrch: hladký; DN/OD = 200; de = 200,0 mm; tl. stěny = 5,9 mm; l = 1 000 mm; SN 8</t>
  </si>
  <si>
    <t>160,00*1,093</t>
  </si>
  <si>
    <t>895941311RT2</t>
  </si>
  <si>
    <t xml:space="preserve">Zřízení vpusti kanalizační uliční z betonových dílců  včetně dodávky dílců pro uliční vpusti TBV  pro typ UVB-50 </t>
  </si>
  <si>
    <t>včetně zřízení lože ze štěrkopísku,</t>
  </si>
  <si>
    <t>899203111RT3</t>
  </si>
  <si>
    <t>Osazení mříží litinových včetně dodání mříže   500 x 500 mm, únosnost D400</t>
  </si>
  <si>
    <t>včetně rámů a košů na bahno,</t>
  </si>
  <si>
    <t>599141111R00</t>
  </si>
  <si>
    <t>Vyplnění spár mezi silničními panely živičnou zálivkou</t>
  </si>
  <si>
    <t>jakékoliv tloušťky a vyčištění spár</t>
  </si>
  <si>
    <t>914001121RT6</t>
  </si>
  <si>
    <t>Osazení a montáž svislých dopravních značek sloupek, do betonového základu a AL patky, včetně dodávky sloupku a značky</t>
  </si>
  <si>
    <t xml:space="preserve">značka a dodatková : </t>
  </si>
  <si>
    <t>2,00</t>
  </si>
  <si>
    <t>915711111R00</t>
  </si>
  <si>
    <t>Vodorovné značení krytů stříkané barvou, bílou, dělicích čar šířky 120 mm</t>
  </si>
  <si>
    <t>915711121R00</t>
  </si>
  <si>
    <t>Vodorovné značení krytů plastem nehlučné, dělicích čar šířky 120 mm</t>
  </si>
  <si>
    <t>915721111R00</t>
  </si>
  <si>
    <t>Vodorovné značení krytů stříkané barvou, bílou, stopčar, zeber, stínů, šipek, nápisů, přechodů apod.</t>
  </si>
  <si>
    <t>915721121R00</t>
  </si>
  <si>
    <t>Vodorovné značení krytů plastem nehlučné, stopčar, zeber, stínů, šipek, nápisů, přechodů apod.</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</si>
  <si>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</si>
  <si>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</si>
  <si>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</si>
  <si>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</si>
  <si>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</si>
  <si>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916261111RT1</t>
  </si>
  <si>
    <t>Osazení silniční obruby z dlažebních kostek včetně dodávky dlažebních kostek  z kostek drobných 120 mm, s boční opěrou z betonu prostého, do lože z betonu prostého C 12/15</t>
  </si>
  <si>
    <t>v jedné řadě, se zřízením lože tl. 5 až 10 cm, s vyplněním a zatřením spár cementovou maltou</t>
  </si>
  <si>
    <t xml:space="preserve">dvouřádek : </t>
  </si>
  <si>
    <t>463,00*2</t>
  </si>
  <si>
    <t>917461111R00</t>
  </si>
  <si>
    <t>Osazení chodníkového obrubníku kamenného stojatého, s boční opěrou z betonu prostého, do lože z betonu prostého C 12/15</t>
  </si>
  <si>
    <t>se zřízením lože tl. 80-100 mm</t>
  </si>
  <si>
    <t>917862114R00</t>
  </si>
  <si>
    <t>Osazení silničního nebo chodníkového betonového obrubníku stojatého, s boční opěrou z betonu prostého, do lože z betonu prostého C 25/30</t>
  </si>
  <si>
    <t>S dodáním hmot pro lože tl. 80-100 mm.</t>
  </si>
  <si>
    <t>695,00</t>
  </si>
  <si>
    <t>725,00</t>
  </si>
  <si>
    <t>-436,00</t>
  </si>
  <si>
    <t>15,00</t>
  </si>
  <si>
    <t>38,00</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</si>
  <si>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</si>
  <si>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</si>
  <si>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</si>
  <si>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</si>
  <si>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</si>
  <si>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</si>
  <si>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914002811T01</t>
  </si>
  <si>
    <t>Osazení velkorozměrových značek, tabule 350x300 cm, včetně dodávky sloupku a značky</t>
  </si>
  <si>
    <t>58380313R</t>
  </si>
  <si>
    <t>obrubník kamenný přímý; materiálová skupina I/2 (žula); š = 300 mm; h = 200 mm; l = 800 až 2 000 mm</t>
  </si>
  <si>
    <t>88,00*1,01</t>
  </si>
  <si>
    <t>59217420R</t>
  </si>
  <si>
    <t>obrubník chodníkový materiál beton; l = 1000,0 mm; š = 100,0 mm; h = 200,0 mm; barva šedá</t>
  </si>
  <si>
    <t>725,00*1,01</t>
  </si>
  <si>
    <t>15,00*1,01</t>
  </si>
  <si>
    <t>59217488R</t>
  </si>
  <si>
    <t>obrubník silniční materiál beton; l = 1000,0 mm; š = 150,0 mm; h = 250,0 mm; barva šedá</t>
  </si>
  <si>
    <t>(695,00-436,00-222,00)*1,01</t>
  </si>
  <si>
    <t>59217490R</t>
  </si>
  <si>
    <t>obrubník silniční nájezdový; materiál beton; l = 1000,0 mm; š = 150,0 mm; h = 150,0 mm; barva šedá</t>
  </si>
  <si>
    <t>200,00*1,01</t>
  </si>
  <si>
    <t>38,00*1,01</t>
  </si>
  <si>
    <t>59217491R</t>
  </si>
  <si>
    <t>obrubník silniční přechodový pravý; materiál beton; l = 1000,0 mm; š = 150,0 mm; výškový rozsah h = 150 až 250 mm; barva šedá</t>
  </si>
  <si>
    <t>11,00*1,01</t>
  </si>
  <si>
    <t>59217492R</t>
  </si>
  <si>
    <t>obrubník silniční přechodový levý; materiál beton; l = 1000,0 mm; š = 150,0 mm; výškový rozsah h = 150 až 250 mm; barva šedá</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</si>
  <si>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</si>
  <si>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</si>
  <si>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</si>
  <si>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998223011R00</t>
  </si>
  <si>
    <t>Přesun hmot pozemních komunikací, kryt dlážděný jakékoliv délky objektu</t>
  </si>
  <si>
    <t>Přesun hmot</t>
  </si>
  <si>
    <t>POL7_</t>
  </si>
  <si>
    <t>vodorovně do 200 m</t>
  </si>
  <si>
    <t xml:space="preserve">Hmotnosti z položek s pořadovými čísly: : </t>
  </si>
  <si>
    <t xml:space="preserve">14,23,24,25,37,38,39,40,42,43,44,45,46,47,48,49,50,51,52,53,54,55,56,57,58,61,62,63,64,65,66,67,68, : </t>
  </si>
  <si>
    <t xml:space="preserve">69,70,71,72,73,74,75,76,77,78,81,82,83,86,87,88,89,90,91,92, : </t>
  </si>
  <si>
    <t>Součet: : 5019,67511</t>
  </si>
  <si>
    <t>Pol__0001</t>
  </si>
  <si>
    <t>Ocelový stožár do výšky 8m, odpojení, odvoz správci VO</t>
  </si>
  <si>
    <t>ks</t>
  </si>
  <si>
    <t>Pol__0002</t>
  </si>
  <si>
    <t>Demontáž svítidel</t>
  </si>
  <si>
    <t>Pol__0003</t>
  </si>
  <si>
    <t>Rozbourání betonových základů osvětlovacích stožárů, odvoz suti na skládku zhotovitele, poplatek za, skládku</t>
  </si>
  <si>
    <t>Pol__0004</t>
  </si>
  <si>
    <t>Strojní práce při demontáži VO - 2hod / stožár, svítidlo</t>
  </si>
  <si>
    <t>hod</t>
  </si>
  <si>
    <t>Pol__0005</t>
  </si>
  <si>
    <t>Odpojení, demontáž, odvoz na skladku stávajícívo kabelového vedení</t>
  </si>
  <si>
    <t>Pol__0006</t>
  </si>
  <si>
    <t>STOŽÁROVÉ LED SVÍTIDLO, IP65 Silniční LED svítidlo, 30W, 4650lm, 2700K, přepěťová ochrana 2+3 ve, svítidle, 230V, IP65, stejný typ jako v již rekonstruovaných částech města</t>
  </si>
  <si>
    <t>Pol__0007</t>
  </si>
  <si>
    <t>STOŽÁR BEZPATICOVÝ Stožár silniční, výška 6,0 m nad vetknutím do země, třístupňový, oboustranně, žárově zinkovaný, stejný typ jako v již rekonstruovaných částech města</t>
  </si>
  <si>
    <t>Pol__0008</t>
  </si>
  <si>
    <t>STOŽÁR BEZPATICOVÝ Ochranná manžata plastová</t>
  </si>
  <si>
    <t>Pol__0009</t>
  </si>
  <si>
    <t>STOŽAROVÁ VÝZBROJ Stožárová svorkovnice, IP43, 1x pojistka E27,  pro připoj. kabelů do 3x4x6-4x35mm, - 1ks / stožár</t>
  </si>
  <si>
    <t>Pol__0010</t>
  </si>
  <si>
    <t>STOŽAROVÁ VÝZBROJ Stožárová svorkovnice, IP43, 2x pojistka E27,  pro připoj. kabelů do 3x4x6-4x35mm, - 1ks / stožár</t>
  </si>
  <si>
    <t>Pol__0011</t>
  </si>
  <si>
    <t>STOŽAROVÁ VÝZBROJ pojistková vložka E27/ 6A</t>
  </si>
  <si>
    <t>Pol__0012</t>
  </si>
  <si>
    <t>STOŽAROVÁ VÝZBROJ pojistkový dotyk  6A</t>
  </si>
  <si>
    <t>Pol__0013</t>
  </si>
  <si>
    <t>KABEL SILOVÝ,IZOLACE PVC, INSTALACE VE STOŽÁRU CYKY-J 3x1.5 , pevně</t>
  </si>
  <si>
    <t>Pol__0014</t>
  </si>
  <si>
    <t>Rozvaděč VO do výklenku pro distribuční měření a ovládání VO. Distribuční měření, hlavní jistič jako, stávající. In=63A.  Ovládání je zajištěno pro 9 jednofázových vývodů z jističů 20A/1f, ovládání</t>
  </si>
  <si>
    <t>fotobuňkou s časovou výsečí časového spínače.</t>
  </si>
  <si>
    <t>Pol__0015</t>
  </si>
  <si>
    <t>Zatažení stávajícího kabelu do nového stožáru VO</t>
  </si>
  <si>
    <t>kmpl</t>
  </si>
  <si>
    <t>Pol__0016</t>
  </si>
  <si>
    <t>Zatažení kabelu do stávajícího stožáru, zapojení</t>
  </si>
  <si>
    <t>Pol__0017</t>
  </si>
  <si>
    <t>Podružný materiál</t>
  </si>
  <si>
    <t>Pol__0018</t>
  </si>
  <si>
    <t>CYKY-J 4x16 mm2</t>
  </si>
  <si>
    <t>Pol__0019</t>
  </si>
  <si>
    <t>Trubka, chránička 63/52</t>
  </si>
  <si>
    <t>Pol__0020</t>
  </si>
  <si>
    <t>Trubka, chránička 110/94</t>
  </si>
  <si>
    <t>Pol__0021</t>
  </si>
  <si>
    <t>UKONČENÍ  VODIČŮ V NA SVORKOVNICI Do  16   mm2, vč. zapojení, konc. - 8ks vodičů / stožár, přívodní, vedení</t>
  </si>
  <si>
    <t>Pol__0022</t>
  </si>
  <si>
    <t>OCELOVÝ PÁSEK POZINKOVANÝ Pásek FeZn 30x4 (0,95 kg/m), pevně</t>
  </si>
  <si>
    <t>Pol__0023</t>
  </si>
  <si>
    <t>OCELOVÝ PÁSEK POZINKOVANÝ Vodič FeZn 10 (1 kg = 1,61 m) - připojení stožárů, 4m pro stožár</t>
  </si>
  <si>
    <t>Pol__0024</t>
  </si>
  <si>
    <t>OCELOVÝ PÁSEK POZINKOVANÝ trubice smtšť. PBF 12,7/6,4mm, 1m trubice na stožár</t>
  </si>
  <si>
    <t>Pol__0025</t>
  </si>
  <si>
    <t>Připojovací svorka SP1, 1x svorka na stožár</t>
  </si>
  <si>
    <t>Pol__0026</t>
  </si>
  <si>
    <t>Svorka SR02 odbočná a spojovací pásek pásek - 2ks pro spoj v zemi, á 25 m pásku</t>
  </si>
  <si>
    <t>Pol__0027</t>
  </si>
  <si>
    <t>Svorka SR03 odbočná a spojovací pásek vodič - 2ks pro spoj v zemi</t>
  </si>
  <si>
    <t>Pol__0028</t>
  </si>
  <si>
    <t>Svorka pasivní ochrana uzemňovacího vodiče, spoje v zemi</t>
  </si>
  <si>
    <t>Pol__0029</t>
  </si>
  <si>
    <t>Pol__0030</t>
  </si>
  <si>
    <t>Liniové schéma zapojení rozvodů VO, 1 hod / stožár</t>
  </si>
  <si>
    <t>Pol__0031</t>
  </si>
  <si>
    <t>Výšková plošina pro výškové práce vč. obsluhy - 2 hod / stožár</t>
  </si>
  <si>
    <t>Pol__0032</t>
  </si>
  <si>
    <t>Spolupráce se správcem veřejného osvětlení, trvalý dozor správce VO - 1hod / stožár</t>
  </si>
  <si>
    <t>Pol__0033</t>
  </si>
  <si>
    <t>Koordinace postupu prací s provozovatelem distribuční soustavy</t>
  </si>
  <si>
    <t>Pol__0034</t>
  </si>
  <si>
    <t>Vyhledání připojovacího místa</t>
  </si>
  <si>
    <t>Pol__0035</t>
  </si>
  <si>
    <t>Betonový prstenec u paty stožáru dle nivelety terénu</t>
  </si>
  <si>
    <t>Pol__0036</t>
  </si>
  <si>
    <t>Celk.prohl.el.zaříz.a vyhot.rev.zp.</t>
  </si>
  <si>
    <t>objem</t>
  </si>
  <si>
    <t>Pol__0037</t>
  </si>
  <si>
    <t>Izolační zkouška silových kabelů nn do 4x50mm2 - 1x / stožár</t>
  </si>
  <si>
    <t>kabel</t>
  </si>
  <si>
    <t>Pol__0038</t>
  </si>
  <si>
    <t>Měření odporu nulových smyček 3-fáz.vedení 3x400V</t>
  </si>
  <si>
    <t>okruh</t>
  </si>
  <si>
    <t>Pol__0039</t>
  </si>
  <si>
    <t>Měř.zemn.odporu pro zem.sít do 100m pásku</t>
  </si>
  <si>
    <t>měření</t>
  </si>
  <si>
    <t>Pol__0040</t>
  </si>
  <si>
    <t>Protokol o ověření osvětlenosti pozemních komunikací</t>
  </si>
  <si>
    <t>úsek</t>
  </si>
  <si>
    <t>Pol__0041</t>
  </si>
  <si>
    <t>Měření umělého osvětlení v rozlehlém prostoru</t>
  </si>
  <si>
    <t>Pol__0042</t>
  </si>
  <si>
    <t>VYTÝČENÍ TRATI Kabelové vedení v zastaveném prostoru</t>
  </si>
  <si>
    <t>Pol__0043</t>
  </si>
  <si>
    <t>VÝKOP JÁMY PRO STOŽÁR,BETONOVÝ ZÁKLAD A JINÉ ZAŘÍZENÍ Zemina třídy 3-4,ručně, 1,1 m3/stožár</t>
  </si>
  <si>
    <t>Pol__0044</t>
  </si>
  <si>
    <t>ZÁKLAD Z PROSTÉHO BETONU Do rostlé zeminy bez bednění, 1,1 m3 / stožár</t>
  </si>
  <si>
    <t>Pol__0045</t>
  </si>
  <si>
    <t>POUZDROVÝ ZÁKL.PRO STOŽ.VENK. OSVĚTL.MIMO OSU TRASY KABELU D 350x1500-2500 mm</t>
  </si>
  <si>
    <t>Pol__0046</t>
  </si>
  <si>
    <t>POUZDROVÝ ZÁKL.PRO STOŽ.VENK. OSVĚTL.MIMO OSU TRASY KABELU Písková výplň základu stožáru, 0,3, m3/stožár</t>
  </si>
  <si>
    <t>Pol__0047</t>
  </si>
  <si>
    <t>HLOUBENÍ KABELOVÉ RÝHY Zemina třídy 3, šíře 350mm,hloubka 800mm</t>
  </si>
  <si>
    <t>Pol__0048</t>
  </si>
  <si>
    <t>ZŘÍZENÍ KABELOVÉHO LOŽE Z prosáté zeminy, bez zakrytí, šíře do 45cm,tloušťka 5cm, délka výkopů, celkem</t>
  </si>
  <si>
    <t>Pol__0049</t>
  </si>
  <si>
    <t>FOLIE VÝSTRAŽNÁ Z PVC Do šířky 33cm</t>
  </si>
  <si>
    <t>Pol__0050</t>
  </si>
  <si>
    <t>ZÁHOZ KABELOVÉ RÝHY Zemina třídy 3, šíře 350mm, hutnění, délka výkopů celkem</t>
  </si>
  <si>
    <t>Pol__0051</t>
  </si>
  <si>
    <t>Odvoz a poplatek za skládku přebytečné zeminy Odvoz přebytečné zemniny, odvoz  a uložení na skládku, zhotovitele, vč. poplatku za uložení</t>
  </si>
  <si>
    <t>Pol__0052</t>
  </si>
  <si>
    <t>ÚPRAVA POVRCHU Provizorní úprava terénu v zemina třídy 3, délka výkopů celkem, šíře 0,5m</t>
  </si>
  <si>
    <t>Pol__0053</t>
  </si>
  <si>
    <t>Geodetické zaměření trasy</t>
  </si>
  <si>
    <t>211001</t>
  </si>
  <si>
    <t>ochránění vedení ČEZ, dodávka a montáž</t>
  </si>
  <si>
    <t xml:space="preserv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</si>
</sst>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Z8CNCNY2JjXIDOLdIf0GRhhoWYBkNdvM5ia0QiBegA3jGtxHzkAcB1Bjm8s6+Vk1N/c1uOiCoJl0bVavVnBjvQ==" saltValue="JBKmth2DIg6DI1OPOVFjJ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2"/>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43</v>
      </c>
      <c r="E2" s="111" t="s">
        <v>44</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45</v>
      </c>
      <c r="E5" s="91"/>
      <c r="F5" s="91"/>
      <c r="G5" s="91"/>
      <c r="H5" s="18" t="s">
        <v>40</v>
      </c>
      <c r="I5" s="128" t="s">
        <v>49</v>
      </c>
      <c r="J5" s="8"/>
    </row>
    <row r="6" spans="1:15" ht="15.75" customHeight="1" x14ac:dyDescent="0.25">
      <c r="A6" s="2"/>
      <c r="B6" s="28"/>
      <c r="C6" s="55"/>
      <c r="D6" s="125" t="s">
        <v>46</v>
      </c>
      <c r="E6" s="92"/>
      <c r="F6" s="92"/>
      <c r="G6" s="92"/>
      <c r="H6" s="18" t="s">
        <v>34</v>
      </c>
      <c r="I6" s="128" t="s">
        <v>50</v>
      </c>
      <c r="J6" s="8"/>
    </row>
    <row r="7" spans="1:15" ht="15.75" customHeight="1" x14ac:dyDescent="0.25">
      <c r="A7" s="2"/>
      <c r="B7" s="29"/>
      <c r="C7" s="56"/>
      <c r="D7" s="127" t="s">
        <v>48</v>
      </c>
      <c r="E7" s="126" t="s">
        <v>47</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198" t="s">
        <v>24</v>
      </c>
      <c r="B16" s="38" t="s">
        <v>24</v>
      </c>
      <c r="C16" s="62"/>
      <c r="D16" s="63"/>
      <c r="E16" s="83"/>
      <c r="F16" s="84"/>
      <c r="G16" s="83"/>
      <c r="H16" s="84"/>
      <c r="I16" s="83">
        <f>SUMIF(F136:F158,A16,I136:I158)+SUMIF(F136:F158,"PSU",I136:I158)</f>
        <v>0</v>
      </c>
      <c r="J16" s="85"/>
    </row>
    <row r="17" spans="1:10" ht="23.25" customHeight="1" x14ac:dyDescent="0.25">
      <c r="A17" s="198" t="s">
        <v>25</v>
      </c>
      <c r="B17" s="38" t="s">
        <v>25</v>
      </c>
      <c r="C17" s="62"/>
      <c r="D17" s="63"/>
      <c r="E17" s="83"/>
      <c r="F17" s="84"/>
      <c r="G17" s="83"/>
      <c r="H17" s="84"/>
      <c r="I17" s="83">
        <f>SUMIF(F136:F158,A17,I136:I158)</f>
        <v>0</v>
      </c>
      <c r="J17" s="85"/>
    </row>
    <row r="18" spans="1:10" ht="23.25" customHeight="1" x14ac:dyDescent="0.25">
      <c r="A18" s="198" t="s">
        <v>26</v>
      </c>
      <c r="B18" s="38" t="s">
        <v>26</v>
      </c>
      <c r="C18" s="62"/>
      <c r="D18" s="63"/>
      <c r="E18" s="83"/>
      <c r="F18" s="84"/>
      <c r="G18" s="83"/>
      <c r="H18" s="84"/>
      <c r="I18" s="83">
        <f>SUMIF(F136:F158,A18,I136:I158)</f>
        <v>0</v>
      </c>
      <c r="J18" s="85"/>
    </row>
    <row r="19" spans="1:10" ht="23.25" customHeight="1" x14ac:dyDescent="0.25">
      <c r="A19" s="198" t="s">
        <v>165</v>
      </c>
      <c r="B19" s="38" t="s">
        <v>27</v>
      </c>
      <c r="C19" s="62"/>
      <c r="D19" s="63"/>
      <c r="E19" s="83"/>
      <c r="F19" s="84"/>
      <c r="G19" s="83"/>
      <c r="H19" s="84"/>
      <c r="I19" s="83">
        <f>SUMIF(F136:F158,A19,I136:I158)</f>
        <v>0</v>
      </c>
      <c r="J19" s="85"/>
    </row>
    <row r="20" spans="1:10" ht="23.25" customHeight="1" x14ac:dyDescent="0.25">
      <c r="A20" s="198" t="s">
        <v>166</v>
      </c>
      <c r="B20" s="38" t="s">
        <v>28</v>
      </c>
      <c r="C20" s="62"/>
      <c r="D20" s="63"/>
      <c r="E20" s="83"/>
      <c r="F20" s="84"/>
      <c r="G20" s="83"/>
      <c r="H20" s="84"/>
      <c r="I20" s="83">
        <f>SUMIF(F136:F158,A20,I136:I158)</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5">
      <c r="A24" s="2">
        <f>(A23-INT(A23))*100</f>
        <v>0</v>
      </c>
      <c r="B24" s="38" t="s">
        <v>13</v>
      </c>
      <c r="C24" s="62"/>
      <c r="D24" s="63"/>
      <c r="E24" s="67">
        <f>SazbaDPH1</f>
        <v>12</v>
      </c>
      <c r="F24" s="39" t="s">
        <v>0</v>
      </c>
      <c r="G24" s="95">
        <f>A23</f>
        <v>0</v>
      </c>
      <c r="H24" s="96"/>
      <c r="I24" s="96"/>
      <c r="J24" s="40" t="str">
        <f t="shared" si="0"/>
        <v>CZK</v>
      </c>
    </row>
    <row r="25" spans="1:10" ht="23.25" customHeight="1" x14ac:dyDescent="0.25">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5">
      <c r="A26" s="2">
        <f>(A25-INT(A25))*100</f>
        <v>0</v>
      </c>
      <c r="B26" s="32" t="s">
        <v>15</v>
      </c>
      <c r="C26" s="68"/>
      <c r="D26" s="54"/>
      <c r="E26" s="69">
        <f>SazbaDPH2</f>
        <v>21</v>
      </c>
      <c r="F26" s="30" t="s">
        <v>0</v>
      </c>
      <c r="G26" s="80">
        <f>A25</f>
        <v>0</v>
      </c>
      <c r="H26" s="81"/>
      <c r="I26" s="81"/>
      <c r="J26" s="37" t="str">
        <f t="shared" si="0"/>
        <v>CZK</v>
      </c>
    </row>
    <row r="27" spans="1:10" ht="23.25" customHeight="1" thickBot="1" x14ac:dyDescent="0.3">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3">
      <c r="A28" s="2"/>
      <c r="B28" s="165" t="s">
        <v>23</v>
      </c>
      <c r="C28" s="166"/>
      <c r="D28" s="166"/>
      <c r="E28" s="167"/>
      <c r="F28" s="168"/>
      <c r="G28" s="169">
        <f>ZakladDPHSniVypocet+ZakladDPHZaklVypocet</f>
        <v>0</v>
      </c>
      <c r="H28" s="169"/>
      <c r="I28" s="169"/>
      <c r="J28" s="170" t="str">
        <f t="shared" si="0"/>
        <v>CZK</v>
      </c>
    </row>
    <row r="29" spans="1:10" ht="27.75" customHeight="1" thickBot="1" x14ac:dyDescent="0.3">
      <c r="A29" s="2">
        <f>(A27-INT(A27))*100</f>
        <v>0</v>
      </c>
      <c r="B29" s="165" t="s">
        <v>35</v>
      </c>
      <c r="C29" s="171"/>
      <c r="D29" s="171"/>
      <c r="E29" s="171"/>
      <c r="F29" s="172"/>
      <c r="G29" s="173">
        <f>A27</f>
        <v>0</v>
      </c>
      <c r="H29" s="173"/>
      <c r="I29" s="173"/>
      <c r="J29" s="174" t="s">
        <v>66</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0"/>
      <c r="E34" s="101"/>
      <c r="G34" s="102"/>
      <c r="H34" s="103"/>
      <c r="I34" s="103"/>
      <c r="J34" s="25"/>
    </row>
    <row r="35" spans="1:10" ht="12.75" customHeight="1" x14ac:dyDescent="0.25">
      <c r="A35" s="2"/>
      <c r="B35" s="2"/>
      <c r="D35" s="94" t="s">
        <v>2</v>
      </c>
      <c r="E35" s="94"/>
      <c r="H35" s="10" t="s">
        <v>3</v>
      </c>
      <c r="J35" s="9"/>
    </row>
    <row r="36" spans="1:10" ht="13.5" customHeight="1" thickBot="1" x14ac:dyDescent="0.3">
      <c r="A36" s="11"/>
      <c r="B36" s="11"/>
      <c r="C36" s="75"/>
      <c r="D36" s="75"/>
      <c r="E36" s="75"/>
      <c r="F36" s="12"/>
      <c r="G36" s="12"/>
      <c r="H36" s="12"/>
      <c r="I36" s="12"/>
      <c r="J36" s="13"/>
    </row>
    <row r="37" spans="1:10" ht="27" customHeight="1" x14ac:dyDescent="0.25">
      <c r="B37" s="137" t="s">
        <v>16</v>
      </c>
      <c r="C37" s="138"/>
      <c r="D37" s="138"/>
      <c r="E37" s="138"/>
      <c r="F37" s="139"/>
      <c r="G37" s="139"/>
      <c r="H37" s="139"/>
      <c r="I37" s="139"/>
      <c r="J37" s="140"/>
    </row>
    <row r="38" spans="1:10" ht="25.5" customHeight="1" x14ac:dyDescent="0.25">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5">
      <c r="A39" s="136">
        <v>1</v>
      </c>
      <c r="B39" s="146" t="s">
        <v>51</v>
      </c>
      <c r="C39" s="147"/>
      <c r="D39" s="147"/>
      <c r="E39" s="147"/>
      <c r="F39" s="148">
        <f>'000 01 Naklady'!AE41+'SO 100 01 Pol'!AE315+'SO 401 1 Pol'!AE70+'SO 410 01 Pol'!AE11</f>
        <v>0</v>
      </c>
      <c r="G39" s="149">
        <f>'000 01 Naklady'!AF41+'SO 100 01 Pol'!AF315+'SO 401 1 Pol'!AF70+'SO 410 01 Pol'!AF11</f>
        <v>0</v>
      </c>
      <c r="H39" s="150">
        <f>(F39*SazbaDPH1/100)+(G39*SazbaDPH2/100)</f>
        <v>0</v>
      </c>
      <c r="I39" s="150">
        <f>F39+G39+H39</f>
        <v>0</v>
      </c>
      <c r="J39" s="151" t="str">
        <f>IF(CenaCelkemVypocet=0,"",I39/CenaCelkemVypocet*100)</f>
        <v/>
      </c>
    </row>
    <row r="40" spans="1:10" ht="25.5" customHeight="1" x14ac:dyDescent="0.25">
      <c r="A40" s="136">
        <v>2</v>
      </c>
      <c r="B40" s="152"/>
      <c r="C40" s="153" t="s">
        <v>52</v>
      </c>
      <c r="D40" s="153"/>
      <c r="E40" s="153"/>
      <c r="F40" s="154">
        <f>'000 01 Naklady'!AE41</f>
        <v>0</v>
      </c>
      <c r="G40" s="155">
        <f>'000 01 Naklady'!AF41</f>
        <v>0</v>
      </c>
      <c r="H40" s="155">
        <f>(F40*SazbaDPH1/100)+(G40*SazbaDPH2/100)</f>
        <v>0</v>
      </c>
      <c r="I40" s="155">
        <f>F40+G40+H40</f>
        <v>0</v>
      </c>
      <c r="J40" s="156" t="str">
        <f>IF(CenaCelkemVypocet=0,"",I40/CenaCelkemVypocet*100)</f>
        <v/>
      </c>
    </row>
    <row r="41" spans="1:10" ht="25.5" customHeight="1" x14ac:dyDescent="0.25">
      <c r="A41" s="136">
        <v>3</v>
      </c>
      <c r="B41" s="157" t="s">
        <v>53</v>
      </c>
      <c r="C41" s="147" t="s">
        <v>54</v>
      </c>
      <c r="D41" s="147"/>
      <c r="E41" s="147"/>
      <c r="F41" s="158">
        <f>'000 01 Naklady'!AE41</f>
        <v>0</v>
      </c>
      <c r="G41" s="150">
        <f>'000 01 Naklady'!AF41</f>
        <v>0</v>
      </c>
      <c r="H41" s="150">
        <f>(F41*SazbaDPH1/100)+(G41*SazbaDPH2/100)</f>
        <v>0</v>
      </c>
      <c r="I41" s="150">
        <f>F41+G41+H41</f>
        <v>0</v>
      </c>
      <c r="J41" s="151" t="str">
        <f>IF(CenaCelkemVypocet=0,"",I41/CenaCelkemVypocet*100)</f>
        <v/>
      </c>
    </row>
    <row r="42" spans="1:10" ht="25.5" customHeight="1" x14ac:dyDescent="0.25">
      <c r="A42" s="136">
        <v>2</v>
      </c>
      <c r="B42" s="152"/>
      <c r="C42" s="153" t="s">
        <v>55</v>
      </c>
      <c r="D42" s="153"/>
      <c r="E42" s="153"/>
      <c r="F42" s="154"/>
      <c r="G42" s="155"/>
      <c r="H42" s="155">
        <f>(F42*SazbaDPH1/100)+(G42*SazbaDPH2/100)</f>
        <v>0</v>
      </c>
      <c r="I42" s="155"/>
      <c r="J42" s="156"/>
    </row>
    <row r="43" spans="1:10" ht="25.5" customHeight="1" x14ac:dyDescent="0.25">
      <c r="A43" s="136">
        <v>2</v>
      </c>
      <c r="B43" s="152" t="s">
        <v>56</v>
      </c>
      <c r="C43" s="153" t="s">
        <v>57</v>
      </c>
      <c r="D43" s="153"/>
      <c r="E43" s="153"/>
      <c r="F43" s="154">
        <f>'SO 100 01 Pol'!AE315</f>
        <v>0</v>
      </c>
      <c r="G43" s="155">
        <f>'SO 100 01 Pol'!AF315</f>
        <v>0</v>
      </c>
      <c r="H43" s="155">
        <f>(F43*SazbaDPH1/100)+(G43*SazbaDPH2/100)</f>
        <v>0</v>
      </c>
      <c r="I43" s="155">
        <f>F43+G43+H43</f>
        <v>0</v>
      </c>
      <c r="J43" s="156" t="str">
        <f>IF(CenaCelkemVypocet=0,"",I43/CenaCelkemVypocet*100)</f>
        <v/>
      </c>
    </row>
    <row r="44" spans="1:10" ht="25.5" customHeight="1" x14ac:dyDescent="0.25">
      <c r="A44" s="136">
        <v>3</v>
      </c>
      <c r="B44" s="157" t="s">
        <v>53</v>
      </c>
      <c r="C44" s="147" t="s">
        <v>58</v>
      </c>
      <c r="D44" s="147"/>
      <c r="E44" s="147"/>
      <c r="F44" s="158">
        <f>'SO 100 01 Pol'!AE315</f>
        <v>0</v>
      </c>
      <c r="G44" s="150">
        <f>'SO 100 01 Pol'!AF315</f>
        <v>0</v>
      </c>
      <c r="H44" s="150">
        <f>(F44*SazbaDPH1/100)+(G44*SazbaDPH2/100)</f>
        <v>0</v>
      </c>
      <c r="I44" s="150">
        <f>F44+G44+H44</f>
        <v>0</v>
      </c>
      <c r="J44" s="151" t="str">
        <f>IF(CenaCelkemVypocet=0,"",I44/CenaCelkemVypocet*100)</f>
        <v/>
      </c>
    </row>
    <row r="45" spans="1:10" ht="25.5" customHeight="1" x14ac:dyDescent="0.25">
      <c r="A45" s="136">
        <v>2</v>
      </c>
      <c r="B45" s="152" t="s">
        <v>59</v>
      </c>
      <c r="C45" s="153" t="s">
        <v>60</v>
      </c>
      <c r="D45" s="153"/>
      <c r="E45" s="153"/>
      <c r="F45" s="154">
        <f>'SO 401 1 Pol'!AE70</f>
        <v>0</v>
      </c>
      <c r="G45" s="155">
        <f>'SO 401 1 Pol'!AF70</f>
        <v>0</v>
      </c>
      <c r="H45" s="155">
        <f>(F45*SazbaDPH1/100)+(G45*SazbaDPH2/100)</f>
        <v>0</v>
      </c>
      <c r="I45" s="155">
        <f>F45+G45+H45</f>
        <v>0</v>
      </c>
      <c r="J45" s="156" t="str">
        <f>IF(CenaCelkemVypocet=0,"",I45/CenaCelkemVypocet*100)</f>
        <v/>
      </c>
    </row>
    <row r="46" spans="1:10" ht="25.5" customHeight="1" x14ac:dyDescent="0.25">
      <c r="A46" s="136">
        <v>3</v>
      </c>
      <c r="B46" s="157" t="s">
        <v>61</v>
      </c>
      <c r="C46" s="147" t="s">
        <v>62</v>
      </c>
      <c r="D46" s="147"/>
      <c r="E46" s="147"/>
      <c r="F46" s="158">
        <f>'SO 401 1 Pol'!AE70</f>
        <v>0</v>
      </c>
      <c r="G46" s="150">
        <f>'SO 401 1 Pol'!AF70</f>
        <v>0</v>
      </c>
      <c r="H46" s="150">
        <f>(F46*SazbaDPH1/100)+(G46*SazbaDPH2/100)</f>
        <v>0</v>
      </c>
      <c r="I46" s="150">
        <f>F46+G46+H46</f>
        <v>0</v>
      </c>
      <c r="J46" s="151" t="str">
        <f>IF(CenaCelkemVypocet=0,"",I46/CenaCelkemVypocet*100)</f>
        <v/>
      </c>
    </row>
    <row r="47" spans="1:10" ht="25.5" customHeight="1" x14ac:dyDescent="0.25">
      <c r="A47" s="136">
        <v>2</v>
      </c>
      <c r="B47" s="152" t="s">
        <v>63</v>
      </c>
      <c r="C47" s="153" t="s">
        <v>64</v>
      </c>
      <c r="D47" s="153"/>
      <c r="E47" s="153"/>
      <c r="F47" s="154">
        <f>'SO 410 01 Pol'!AE11</f>
        <v>0</v>
      </c>
      <c r="G47" s="155">
        <f>'SO 410 01 Pol'!AF11</f>
        <v>0</v>
      </c>
      <c r="H47" s="155">
        <f>(F47*SazbaDPH1/100)+(G47*SazbaDPH2/100)</f>
        <v>0</v>
      </c>
      <c r="I47" s="155">
        <f>F47+G47+H47</f>
        <v>0</v>
      </c>
      <c r="J47" s="156" t="str">
        <f>IF(CenaCelkemVypocet=0,"",I47/CenaCelkemVypocet*100)</f>
        <v/>
      </c>
    </row>
    <row r="48" spans="1:10" ht="25.5" customHeight="1" x14ac:dyDescent="0.25">
      <c r="A48" s="136">
        <v>3</v>
      </c>
      <c r="B48" s="157" t="s">
        <v>53</v>
      </c>
      <c r="C48" s="147" t="s">
        <v>58</v>
      </c>
      <c r="D48" s="147"/>
      <c r="E48" s="147"/>
      <c r="F48" s="158">
        <f>'SO 410 01 Pol'!AE11</f>
        <v>0</v>
      </c>
      <c r="G48" s="150">
        <f>'SO 410 01 Pol'!AF11</f>
        <v>0</v>
      </c>
      <c r="H48" s="150">
        <f>(F48*SazbaDPH1/100)+(G48*SazbaDPH2/100)</f>
        <v>0</v>
      </c>
      <c r="I48" s="150">
        <f>F48+G48+H48</f>
        <v>0</v>
      </c>
      <c r="J48" s="151" t="str">
        <f>IF(CenaCelkemVypocet=0,"",I48/CenaCelkemVypocet*100)</f>
        <v/>
      </c>
    </row>
    <row r="49" spans="1:52" ht="25.5" customHeight="1" x14ac:dyDescent="0.25">
      <c r="A49" s="136"/>
      <c r="B49" s="159" t="s">
        <v>65</v>
      </c>
      <c r="C49" s="160"/>
      <c r="D49" s="160"/>
      <c r="E49" s="161"/>
      <c r="F49" s="162">
        <f>SUMIF(A39:A48,"=1",F39:F48)</f>
        <v>0</v>
      </c>
      <c r="G49" s="163">
        <f>SUMIF(A39:A48,"=1",G39:G48)</f>
        <v>0</v>
      </c>
      <c r="H49" s="163">
        <f>SUMIF(A39:A48,"=1",H39:H48)</f>
        <v>0</v>
      </c>
      <c r="I49" s="163">
        <f>SUMIF(A39:A48,"=1",I39:I48)</f>
        <v>0</v>
      </c>
      <c r="J49" s="164">
        <f>SUMIF(A39:A48,"=1",J39:J48)</f>
        <v>0</v>
      </c>
    </row>
    <row r="51" spans="1:52" x14ac:dyDescent="0.25">
      <c r="A51" t="s">
        <v>67</v>
      </c>
      <c r="B51" t="s">
        <v>68</v>
      </c>
    </row>
    <row r="52" spans="1:52" x14ac:dyDescent="0.25">
      <c r="B52" s="176" t="s">
        <v>69</v>
      </c>
      <c r="C52" s="176"/>
      <c r="D52" s="176"/>
      <c r="E52" s="176"/>
      <c r="F52" s="176"/>
      <c r="G52" s="176"/>
      <c r="H52" s="176"/>
      <c r="I52" s="176"/>
      <c r="J52" s="176"/>
      <c r="AZ52" s="175" t="str">
        <f>B52</f>
        <v>1. PODMÍNKY PRO ZPRACOVÁNÍ NABÍDKOVÉ CENY</v>
      </c>
    </row>
    <row r="54" spans="1:52" x14ac:dyDescent="0.25">
      <c r="B54" s="176" t="s">
        <v>70</v>
      </c>
      <c r="C54" s="176"/>
      <c r="D54" s="176"/>
      <c r="E54" s="176"/>
      <c r="F54" s="176"/>
      <c r="G54" s="176"/>
      <c r="H54" s="176"/>
      <c r="I54" s="176"/>
      <c r="J54" s="176"/>
      <c r="AZ54" s="175" t="str">
        <f>B54</f>
        <v xml:space="preserve">        Preambule</v>
      </c>
    </row>
    <row r="56" spans="1:52" ht="52.8" x14ac:dyDescent="0.25">
      <c r="B56" s="176" t="s">
        <v>71</v>
      </c>
      <c r="C56" s="176"/>
      <c r="D56" s="176"/>
      <c r="E56" s="176"/>
      <c r="F56" s="176"/>
      <c r="G56" s="176"/>
      <c r="H56" s="176"/>
      <c r="I56" s="176"/>
      <c r="J56" s="176"/>
      <c r="AZ56" s="175"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2.8" x14ac:dyDescent="0.25">
      <c r="B57" s="176" t="s">
        <v>72</v>
      </c>
      <c r="C57" s="176"/>
      <c r="D57" s="176"/>
      <c r="E57" s="176"/>
      <c r="F57" s="176"/>
      <c r="G57" s="176"/>
      <c r="H57" s="176"/>
      <c r="I57" s="176"/>
      <c r="J57" s="176"/>
      <c r="AZ57" s="175"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5">
      <c r="B59" s="176" t="s">
        <v>73</v>
      </c>
      <c r="C59" s="176"/>
      <c r="D59" s="176"/>
      <c r="E59" s="176"/>
      <c r="F59" s="176"/>
      <c r="G59" s="176"/>
      <c r="H59" s="176"/>
      <c r="I59" s="176"/>
      <c r="J59" s="176"/>
      <c r="AZ59" s="175" t="str">
        <f>B59</f>
        <v xml:space="preserve">        Vymezení některých pojmů</v>
      </c>
    </row>
    <row r="62" spans="1:52" x14ac:dyDescent="0.25">
      <c r="B62" s="176" t="s">
        <v>74</v>
      </c>
      <c r="C62" s="176"/>
      <c r="D62" s="176"/>
      <c r="E62" s="176"/>
      <c r="F62" s="176"/>
      <c r="G62" s="176"/>
      <c r="H62" s="176"/>
      <c r="I62" s="176"/>
      <c r="J62" s="176"/>
      <c r="AZ62" s="175" t="str">
        <f>B62</f>
        <v>Pro účely zpracování nabídkové ceny se jsou použity některé pojmy, pod kterými se rozumí:</v>
      </c>
    </row>
    <row r="63" spans="1:52" ht="39.6" x14ac:dyDescent="0.25">
      <c r="B63" s="176" t="s">
        <v>75</v>
      </c>
      <c r="C63" s="176"/>
      <c r="D63" s="176"/>
      <c r="E63" s="176"/>
      <c r="F63" s="176"/>
      <c r="G63" s="176"/>
      <c r="H63" s="176"/>
      <c r="I63" s="176"/>
      <c r="J63" s="176"/>
      <c r="AZ63" s="175" t="str">
        <f>B63</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9.6" x14ac:dyDescent="0.25">
      <c r="B64" s="176" t="s">
        <v>76</v>
      </c>
      <c r="C64" s="176"/>
      <c r="D64" s="176"/>
      <c r="E64" s="176"/>
      <c r="F64" s="176"/>
      <c r="G64" s="176"/>
      <c r="H64" s="176"/>
      <c r="I64" s="176"/>
      <c r="J64" s="176"/>
      <c r="AZ64" s="175" t="str">
        <f>B64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2.8" x14ac:dyDescent="0.25">
      <c r="B65" s="176" t="s">
        <v>77</v>
      </c>
      <c r="C65" s="176"/>
      <c r="D65" s="176"/>
      <c r="E65" s="176"/>
      <c r="F65" s="176"/>
      <c r="G65" s="176"/>
      <c r="H65" s="176"/>
      <c r="I65" s="176"/>
      <c r="J65" s="176"/>
      <c r="AZ65" s="175" t="str">
        <f>B65</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9.2" x14ac:dyDescent="0.25">
      <c r="B66" s="176" t="s">
        <v>78</v>
      </c>
      <c r="C66" s="176"/>
      <c r="D66" s="176"/>
      <c r="E66" s="176"/>
      <c r="F66" s="176"/>
      <c r="G66" s="176"/>
      <c r="H66" s="176"/>
      <c r="I66" s="176"/>
      <c r="J66" s="176"/>
      <c r="AZ66" s="175" t="str">
        <f>B66</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2.8" x14ac:dyDescent="0.25">
      <c r="B67" s="176" t="s">
        <v>79</v>
      </c>
      <c r="C67" s="176"/>
      <c r="D67" s="176"/>
      <c r="E67" s="176"/>
      <c r="F67" s="176"/>
      <c r="G67" s="176"/>
      <c r="H67" s="176"/>
      <c r="I67" s="176"/>
      <c r="J67" s="176"/>
      <c r="AZ67" s="175" t="str">
        <f>B67</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5">
      <c r="B69" s="176" t="s">
        <v>80</v>
      </c>
      <c r="C69" s="176"/>
      <c r="D69" s="176"/>
      <c r="E69" s="176"/>
      <c r="F69" s="176"/>
      <c r="G69" s="176"/>
      <c r="H69" s="176"/>
      <c r="I69" s="176"/>
      <c r="J69" s="176"/>
      <c r="AZ69" s="175" t="str">
        <f>B69</f>
        <v xml:space="preserve">        Cenová soustava</v>
      </c>
    </row>
    <row r="71" spans="2:52" x14ac:dyDescent="0.25">
      <c r="B71" s="176" t="s">
        <v>81</v>
      </c>
      <c r="C71" s="176"/>
      <c r="D71" s="176"/>
      <c r="E71" s="176"/>
      <c r="F71" s="176"/>
      <c r="G71" s="176"/>
      <c r="H71" s="176"/>
      <c r="I71" s="176"/>
      <c r="J71" s="176"/>
      <c r="AZ71" s="175" t="str">
        <f>B71</f>
        <v xml:space="preserve">        Použitá cenová soustava</v>
      </c>
    </row>
    <row r="72" spans="2:52" ht="39.6" x14ac:dyDescent="0.25">
      <c r="B72" s="176" t="s">
        <v>82</v>
      </c>
      <c r="C72" s="176"/>
      <c r="D72" s="176"/>
      <c r="E72" s="176"/>
      <c r="F72" s="176"/>
      <c r="G72" s="176"/>
      <c r="H72" s="176"/>
      <c r="I72" s="176"/>
      <c r="J72" s="176"/>
      <c r="AZ72" s="175"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5">
      <c r="B74" s="176" t="s">
        <v>83</v>
      </c>
      <c r="C74" s="176"/>
      <c r="D74" s="176"/>
      <c r="E74" s="176"/>
      <c r="F74" s="176"/>
      <c r="G74" s="176"/>
      <c r="H74" s="176"/>
      <c r="I74" s="176"/>
      <c r="J74" s="176"/>
      <c r="AZ74" s="175" t="str">
        <f>B74</f>
        <v xml:space="preserve">        Technické podmínky</v>
      </c>
    </row>
    <row r="75" spans="2:52" ht="39.6" x14ac:dyDescent="0.25">
      <c r="B75" s="176" t="s">
        <v>84</v>
      </c>
      <c r="C75" s="176"/>
      <c r="D75" s="176"/>
      <c r="E75" s="176"/>
      <c r="F75" s="176"/>
      <c r="G75" s="176"/>
      <c r="H75" s="176"/>
      <c r="I75" s="176"/>
      <c r="J75" s="176"/>
      <c r="AZ75" s="175"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5">
      <c r="B77" s="176" t="s">
        <v>85</v>
      </c>
      <c r="C77" s="176"/>
      <c r="D77" s="176"/>
      <c r="E77" s="176"/>
      <c r="F77" s="176"/>
      <c r="G77" s="176"/>
      <c r="H77" s="176"/>
      <c r="I77" s="176"/>
      <c r="J77" s="176"/>
      <c r="AZ77" s="175" t="str">
        <f>B77</f>
        <v>Individuální položky</v>
      </c>
    </row>
    <row r="78" spans="2:52" ht="39.6" x14ac:dyDescent="0.25">
      <c r="B78" s="176" t="s">
        <v>86</v>
      </c>
      <c r="C78" s="176"/>
      <c r="D78" s="176"/>
      <c r="E78" s="176"/>
      <c r="F78" s="176"/>
      <c r="G78" s="176"/>
      <c r="H78" s="176"/>
      <c r="I78" s="176"/>
      <c r="J78" s="176"/>
      <c r="AZ78" s="175"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5">
      <c r="B80" s="176" t="s">
        <v>87</v>
      </c>
      <c r="C80" s="176"/>
      <c r="D80" s="176"/>
      <c r="E80" s="176"/>
      <c r="F80" s="176"/>
      <c r="G80" s="176"/>
      <c r="H80" s="176"/>
      <c r="I80" s="176"/>
      <c r="J80" s="176"/>
      <c r="AZ80" s="175" t="str">
        <f>B80</f>
        <v xml:space="preserve">        Závaznost a změna soupisu</v>
      </c>
    </row>
    <row r="82" spans="2:52" x14ac:dyDescent="0.25">
      <c r="B82" s="176" t="s">
        <v>88</v>
      </c>
      <c r="C82" s="176"/>
      <c r="D82" s="176"/>
      <c r="E82" s="176"/>
      <c r="F82" s="176"/>
      <c r="G82" s="176"/>
      <c r="H82" s="176"/>
      <c r="I82" s="176"/>
      <c r="J82" s="176"/>
      <c r="AZ82" s="175" t="str">
        <f>B82</f>
        <v xml:space="preserve">        Závaznost soupisu</v>
      </c>
    </row>
    <row r="83" spans="2:52" ht="39.6" x14ac:dyDescent="0.25">
      <c r="B83" s="176" t="s">
        <v>89</v>
      </c>
      <c r="C83" s="176"/>
      <c r="D83" s="176"/>
      <c r="E83" s="176"/>
      <c r="F83" s="176"/>
      <c r="G83" s="176"/>
      <c r="H83" s="176"/>
      <c r="I83" s="176"/>
      <c r="J83" s="176"/>
      <c r="AZ83" s="175"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5">
      <c r="B85" s="176" t="s">
        <v>90</v>
      </c>
      <c r="C85" s="176"/>
      <c r="D85" s="176"/>
      <c r="E85" s="176"/>
      <c r="F85" s="176"/>
      <c r="G85" s="176"/>
      <c r="H85" s="176"/>
      <c r="I85" s="176"/>
      <c r="J85" s="176"/>
      <c r="AZ85" s="175" t="str">
        <f>B85</f>
        <v xml:space="preserve">        Zvláštní podmínky pro stanovení nabídkové ceny</v>
      </c>
    </row>
    <row r="87" spans="2:52" x14ac:dyDescent="0.25">
      <c r="B87" s="176" t="s">
        <v>91</v>
      </c>
      <c r="C87" s="176"/>
      <c r="D87" s="176"/>
      <c r="E87" s="176"/>
      <c r="F87" s="176"/>
      <c r="G87" s="176"/>
      <c r="H87" s="176"/>
      <c r="I87" s="176"/>
      <c r="J87" s="176"/>
      <c r="AZ87" s="175" t="str">
        <f>B87</f>
        <v xml:space="preserve">        Přeprava vybouraných hmot, suti a vytěžené zeminy</v>
      </c>
    </row>
    <row r="88" spans="2:52" ht="79.2" x14ac:dyDescent="0.25">
      <c r="B88" s="176" t="s">
        <v>92</v>
      </c>
      <c r="C88" s="176"/>
      <c r="D88" s="176"/>
      <c r="E88" s="176"/>
      <c r="F88" s="176"/>
      <c r="G88" s="176"/>
      <c r="H88" s="176"/>
      <c r="I88" s="176"/>
      <c r="J88" s="176"/>
      <c r="AZ88" s="175"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5">
      <c r="B90" s="176" t="s">
        <v>93</v>
      </c>
      <c r="C90" s="176"/>
      <c r="D90" s="176"/>
      <c r="E90" s="176"/>
      <c r="F90" s="176"/>
      <c r="G90" s="176"/>
      <c r="H90" s="176"/>
      <c r="I90" s="176"/>
      <c r="J90" s="176"/>
      <c r="AZ90" s="175" t="str">
        <f>B90</f>
        <v xml:space="preserve">        Vnitrostaveništní přesun stavebního materiálu</v>
      </c>
    </row>
    <row r="91" spans="2:52" ht="52.8" x14ac:dyDescent="0.25">
      <c r="B91" s="176" t="s">
        <v>94</v>
      </c>
      <c r="C91" s="176"/>
      <c r="D91" s="176"/>
      <c r="E91" s="176"/>
      <c r="F91" s="176"/>
      <c r="G91" s="176"/>
      <c r="H91" s="176"/>
      <c r="I91" s="176"/>
      <c r="J91" s="176"/>
      <c r="AZ91" s="175"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2.8" x14ac:dyDescent="0.25">
      <c r="B92" s="176" t="s">
        <v>95</v>
      </c>
      <c r="C92" s="176"/>
      <c r="D92" s="176"/>
      <c r="E92" s="176"/>
      <c r="F92" s="176"/>
      <c r="G92" s="176"/>
      <c r="H92" s="176"/>
      <c r="I92" s="176"/>
      <c r="J92" s="176"/>
      <c r="AZ92" s="175"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5">
      <c r="B94" s="176" t="s">
        <v>96</v>
      </c>
      <c r="C94" s="176"/>
      <c r="D94" s="176"/>
      <c r="E94" s="176"/>
      <c r="F94" s="176"/>
      <c r="G94" s="176"/>
      <c r="H94" s="176"/>
      <c r="I94" s="176"/>
      <c r="J94" s="176"/>
      <c r="AZ94" s="175" t="str">
        <f>B94</f>
        <v xml:space="preserve">        Příplatky za ztížené podmínky prací</v>
      </c>
    </row>
    <row r="95" spans="2:52" ht="26.4" x14ac:dyDescent="0.25">
      <c r="B95" s="176" t="s">
        <v>97</v>
      </c>
      <c r="C95" s="176"/>
      <c r="D95" s="176"/>
      <c r="E95" s="176"/>
      <c r="F95" s="176"/>
      <c r="G95" s="176"/>
      <c r="H95" s="176"/>
      <c r="I95" s="176"/>
      <c r="J95" s="176"/>
      <c r="AZ95" s="175" t="str">
        <f>B95</f>
        <v>Pokud soupis položku příplatku za ztížené podmínky obsahuje, je dodavatel povinen ji ocenit bez ohledu na to, že tento příplatek dodavatel standardně neuplatňuje.</v>
      </c>
    </row>
    <row r="97" spans="2:52" x14ac:dyDescent="0.25">
      <c r="B97" s="176" t="s">
        <v>98</v>
      </c>
      <c r="C97" s="176"/>
      <c r="D97" s="176"/>
      <c r="E97" s="176"/>
      <c r="F97" s="176"/>
      <c r="G97" s="176"/>
      <c r="H97" s="176"/>
      <c r="I97" s="176"/>
      <c r="J97" s="176"/>
      <c r="AZ97" s="175" t="str">
        <f>B97</f>
        <v xml:space="preserve">        Vedlejší a ostatní náklady</v>
      </c>
    </row>
    <row r="98" spans="2:52" ht="26.4" x14ac:dyDescent="0.25">
      <c r="B98" s="176" t="s">
        <v>99</v>
      </c>
      <c r="C98" s="176"/>
      <c r="D98" s="176"/>
      <c r="E98" s="176"/>
      <c r="F98" s="176"/>
      <c r="G98" s="176"/>
      <c r="H98" s="176"/>
      <c r="I98" s="176"/>
      <c r="J98" s="176"/>
      <c r="AZ98" s="175" t="str">
        <f>B98</f>
        <v>Tyto náklady jsou popsány v samostatném soupisu stavebních prací, dodávek a služeb s tím, že dodavatel je povinen v rámci těchto nákladů ocenit všechny definované náklady souhrnně pro celou stavbu.</v>
      </c>
    </row>
    <row r="102" spans="2:52" x14ac:dyDescent="0.25">
      <c r="B102" s="176" t="s">
        <v>100</v>
      </c>
      <c r="C102" s="176"/>
      <c r="D102" s="176"/>
      <c r="E102" s="176"/>
      <c r="F102" s="176"/>
      <c r="G102" s="176"/>
      <c r="H102" s="176"/>
      <c r="I102" s="176"/>
      <c r="J102" s="176"/>
      <c r="AZ102" s="175" t="str">
        <f>B102</f>
        <v>2. SPECIFICKÉ PODMÍNKY PRO ZPRACOVÁNÍ NABÍDKOVÉ CENY</v>
      </c>
    </row>
    <row r="104" spans="2:52" x14ac:dyDescent="0.25">
      <c r="B104" s="176" t="s">
        <v>101</v>
      </c>
      <c r="C104" s="176"/>
      <c r="D104" s="176"/>
      <c r="E104" s="176"/>
      <c r="F104" s="176"/>
      <c r="G104" s="176"/>
      <c r="H104" s="176"/>
      <c r="I104" s="176"/>
      <c r="J104" s="176"/>
      <c r="AZ104" s="175" t="str">
        <f>B104</f>
        <v>Zde doplní zpracovatel soupisu  případná specifika týkající se konkrétní zakázky.</v>
      </c>
    </row>
    <row r="107" spans="2:52" x14ac:dyDescent="0.25">
      <c r="B107" s="176" t="s">
        <v>102</v>
      </c>
      <c r="C107" s="176"/>
      <c r="D107" s="176"/>
      <c r="E107" s="176"/>
      <c r="F107" s="176"/>
      <c r="G107" s="176"/>
      <c r="H107" s="176"/>
      <c r="I107" s="176"/>
      <c r="J107" s="176"/>
      <c r="AZ107" s="175" t="str">
        <f>B107</f>
        <v>3. ELEKTRONICKÁ PODOBA SOUPISU</v>
      </c>
    </row>
    <row r="109" spans="2:52" x14ac:dyDescent="0.25">
      <c r="B109" s="176" t="s">
        <v>103</v>
      </c>
      <c r="C109" s="176"/>
      <c r="D109" s="176"/>
      <c r="E109" s="176"/>
      <c r="F109" s="176"/>
      <c r="G109" s="176"/>
      <c r="H109" s="176"/>
      <c r="I109" s="176"/>
      <c r="J109" s="176"/>
      <c r="AZ109" s="175" t="str">
        <f>B109</f>
        <v xml:space="preserve">        Elektronická podoba soupisu</v>
      </c>
    </row>
    <row r="110" spans="2:52" ht="26.4" x14ac:dyDescent="0.25">
      <c r="B110" s="176" t="s">
        <v>104</v>
      </c>
      <c r="C110" s="176"/>
      <c r="D110" s="176"/>
      <c r="E110" s="176"/>
      <c r="F110" s="176"/>
      <c r="G110" s="176"/>
      <c r="H110" s="176"/>
      <c r="I110" s="176"/>
      <c r="J110" s="176"/>
      <c r="AZ110" s="175" t="str">
        <f>B110</f>
        <v>V souladu se zákonem jsou předložené soupisy zpracovány i v elektronické podobě.  Elektronickou podobou soupisu stavebních prací, dodávek a služeb je formát MS EXCEL.</v>
      </c>
    </row>
    <row r="111" spans="2:52" x14ac:dyDescent="0.25">
      <c r="B111" s="176" t="s">
        <v>105</v>
      </c>
      <c r="C111" s="176"/>
      <c r="D111" s="176"/>
      <c r="E111" s="176"/>
      <c r="F111" s="176"/>
      <c r="G111" s="176"/>
      <c r="H111" s="176"/>
      <c r="I111" s="176"/>
      <c r="J111" s="176"/>
      <c r="AZ111" s="175" t="str">
        <f>B111</f>
        <v>Popis formátu soupisu odpovídá svou strukturou vzorovému soupisu volně dostupnému na internetové adrese:</v>
      </c>
    </row>
    <row r="113" spans="1:52" x14ac:dyDescent="0.25">
      <c r="B113" s="176" t="s">
        <v>106</v>
      </c>
      <c r="C113" s="176"/>
      <c r="D113" s="176"/>
      <c r="E113" s="176"/>
      <c r="F113" s="176"/>
      <c r="G113" s="176"/>
      <c r="H113" s="176"/>
      <c r="I113" s="176"/>
      <c r="J113" s="176"/>
      <c r="AZ113" s="175" t="str">
        <f>B113</f>
        <v>www.stavebnionline.cz/soupis</v>
      </c>
    </row>
    <row r="115" spans="1:52" x14ac:dyDescent="0.25">
      <c r="B115" s="176" t="s">
        <v>107</v>
      </c>
      <c r="C115" s="176"/>
      <c r="D115" s="176"/>
      <c r="E115" s="176"/>
      <c r="F115" s="176"/>
      <c r="G115" s="176"/>
      <c r="H115" s="176"/>
      <c r="I115" s="176"/>
      <c r="J115" s="176"/>
      <c r="AZ115" s="175" t="str">
        <f>B115</f>
        <v xml:space="preserve">        Zpracování elektronické podoby soupisu</v>
      </c>
    </row>
    <row r="116" spans="1:52" ht="52.8" x14ac:dyDescent="0.25">
      <c r="B116" s="176" t="s">
        <v>108</v>
      </c>
      <c r="C116" s="176"/>
      <c r="D116" s="176"/>
      <c r="E116" s="176"/>
      <c r="F116" s="176"/>
      <c r="G116" s="176"/>
      <c r="H116" s="176"/>
      <c r="I116" s="176"/>
      <c r="J116" s="176"/>
      <c r="AZ116" s="175"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5">
      <c r="B118" s="176" t="s">
        <v>109</v>
      </c>
      <c r="C118" s="176"/>
      <c r="D118" s="176"/>
      <c r="E118" s="176"/>
      <c r="F118" s="176"/>
      <c r="G118" s="176"/>
      <c r="H118" s="176"/>
      <c r="I118" s="176"/>
      <c r="J118" s="176"/>
      <c r="AZ118" s="175" t="str">
        <f>B118</f>
        <v xml:space="preserve">        Jiný formát soupisu</v>
      </c>
    </row>
    <row r="119" spans="1:52" ht="39.6" x14ac:dyDescent="0.25">
      <c r="B119" s="176" t="s">
        <v>110</v>
      </c>
      <c r="C119" s="176"/>
      <c r="D119" s="176"/>
      <c r="E119" s="176"/>
      <c r="F119" s="176"/>
      <c r="G119" s="176"/>
      <c r="H119" s="176"/>
      <c r="I119" s="176"/>
      <c r="J119" s="176"/>
      <c r="AZ119" s="175"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5">
      <c r="B121" s="176" t="s">
        <v>111</v>
      </c>
      <c r="C121" s="176"/>
      <c r="D121" s="176"/>
      <c r="E121" s="176"/>
      <c r="F121" s="176"/>
      <c r="G121" s="176"/>
      <c r="H121" s="176"/>
      <c r="I121" s="176"/>
      <c r="J121" s="176"/>
      <c r="AZ121" s="175" t="str">
        <f>B121</f>
        <v xml:space="preserve">        Závěrečné ustanovení</v>
      </c>
    </row>
    <row r="122" spans="1:52" x14ac:dyDescent="0.25">
      <c r="B122" s="176" t="s">
        <v>112</v>
      </c>
      <c r="C122" s="176"/>
      <c r="D122" s="176"/>
      <c r="E122" s="176"/>
      <c r="F122" s="176"/>
      <c r="G122" s="176"/>
      <c r="H122" s="176"/>
      <c r="I122" s="176"/>
      <c r="J122" s="176"/>
      <c r="AZ122" s="175" t="str">
        <f>B122</f>
        <v>Ostatní podmínky vztahující se ke zpracování nabídkové ceny jsou uvedeny v zadávací dokumentaci.</v>
      </c>
    </row>
    <row r="123" spans="1:52" x14ac:dyDescent="0.25">
      <c r="A123" t="s">
        <v>113</v>
      </c>
      <c r="B123" t="s">
        <v>114</v>
      </c>
    </row>
    <row r="124" spans="1:52" x14ac:dyDescent="0.25">
      <c r="A124" t="s">
        <v>115</v>
      </c>
      <c r="B124" t="s">
        <v>116</v>
      </c>
    </row>
    <row r="125" spans="1:52" x14ac:dyDescent="0.25">
      <c r="A125" t="s">
        <v>113</v>
      </c>
      <c r="B125" t="s">
        <v>117</v>
      </c>
    </row>
    <row r="126" spans="1:52" x14ac:dyDescent="0.25">
      <c r="A126" t="s">
        <v>115</v>
      </c>
      <c r="B126" t="s">
        <v>118</v>
      </c>
    </row>
    <row r="127" spans="1:52" x14ac:dyDescent="0.25">
      <c r="A127" t="s">
        <v>113</v>
      </c>
      <c r="B127" t="s">
        <v>119</v>
      </c>
    </row>
    <row r="128" spans="1:52" x14ac:dyDescent="0.25">
      <c r="A128" t="s">
        <v>115</v>
      </c>
      <c r="B128" t="s">
        <v>120</v>
      </c>
    </row>
    <row r="129" spans="1:10" x14ac:dyDescent="0.25">
      <c r="A129" t="s">
        <v>113</v>
      </c>
      <c r="B129" t="s">
        <v>121</v>
      </c>
    </row>
    <row r="130" spans="1:10" x14ac:dyDescent="0.25">
      <c r="A130" t="s">
        <v>115</v>
      </c>
      <c r="B130" t="s">
        <v>118</v>
      </c>
    </row>
    <row r="133" spans="1:10" ht="15.6" x14ac:dyDescent="0.3">
      <c r="B133" s="177" t="s">
        <v>122</v>
      </c>
    </row>
    <row r="135" spans="1:10" ht="25.5" customHeight="1" x14ac:dyDescent="0.25">
      <c r="A135" s="179"/>
      <c r="B135" s="182" t="s">
        <v>17</v>
      </c>
      <c r="C135" s="182" t="s">
        <v>5</v>
      </c>
      <c r="D135" s="183"/>
      <c r="E135" s="183"/>
      <c r="F135" s="184" t="s">
        <v>123</v>
      </c>
      <c r="G135" s="184"/>
      <c r="H135" s="184"/>
      <c r="I135" s="184" t="s">
        <v>29</v>
      </c>
      <c r="J135" s="184" t="s">
        <v>0</v>
      </c>
    </row>
    <row r="136" spans="1:10" ht="36.75" customHeight="1" x14ac:dyDescent="0.25">
      <c r="A136" s="180"/>
      <c r="B136" s="185" t="s">
        <v>124</v>
      </c>
      <c r="C136" s="186" t="s">
        <v>125</v>
      </c>
      <c r="D136" s="187"/>
      <c r="E136" s="187"/>
      <c r="F136" s="194" t="s">
        <v>24</v>
      </c>
      <c r="G136" s="195"/>
      <c r="H136" s="195"/>
      <c r="I136" s="195">
        <f>'SO 401 1 Pol'!G8</f>
        <v>0</v>
      </c>
      <c r="J136" s="191" t="str">
        <f>IF(I159=0,"",I136/I159*100)</f>
        <v/>
      </c>
    </row>
    <row r="137" spans="1:10" ht="36.75" customHeight="1" x14ac:dyDescent="0.25">
      <c r="A137" s="180"/>
      <c r="B137" s="185" t="s">
        <v>126</v>
      </c>
      <c r="C137" s="186" t="s">
        <v>127</v>
      </c>
      <c r="D137" s="187"/>
      <c r="E137" s="187"/>
      <c r="F137" s="194" t="s">
        <v>24</v>
      </c>
      <c r="G137" s="195"/>
      <c r="H137" s="195"/>
      <c r="I137" s="195">
        <f>'SO 401 1 Pol'!G14</f>
        <v>0</v>
      </c>
      <c r="J137" s="191" t="str">
        <f>IF(I159=0,"",I137/I159*100)</f>
        <v/>
      </c>
    </row>
    <row r="138" spans="1:10" ht="36.75" customHeight="1" x14ac:dyDescent="0.25">
      <c r="A138" s="180"/>
      <c r="B138" s="185" t="s">
        <v>128</v>
      </c>
      <c r="C138" s="186" t="s">
        <v>129</v>
      </c>
      <c r="D138" s="187"/>
      <c r="E138" s="187"/>
      <c r="F138" s="194" t="s">
        <v>24</v>
      </c>
      <c r="G138" s="195"/>
      <c r="H138" s="195"/>
      <c r="I138" s="195">
        <f>'SO 401 1 Pol'!G23</f>
        <v>0</v>
      </c>
      <c r="J138" s="191" t="str">
        <f>IF(I159=0,"",I138/I159*100)</f>
        <v/>
      </c>
    </row>
    <row r="139" spans="1:10" ht="36.75" customHeight="1" x14ac:dyDescent="0.25">
      <c r="A139" s="180"/>
      <c r="B139" s="185" t="s">
        <v>130</v>
      </c>
      <c r="C139" s="186" t="s">
        <v>131</v>
      </c>
      <c r="D139" s="187"/>
      <c r="E139" s="187"/>
      <c r="F139" s="194" t="s">
        <v>24</v>
      </c>
      <c r="G139" s="195"/>
      <c r="H139" s="195"/>
      <c r="I139" s="195">
        <f>'SO 401 1 Pol'!G29</f>
        <v>0</v>
      </c>
      <c r="J139" s="191" t="str">
        <f>IF(I159=0,"",I139/I159*100)</f>
        <v/>
      </c>
    </row>
    <row r="140" spans="1:10" ht="36.75" customHeight="1" x14ac:dyDescent="0.25">
      <c r="A140" s="180"/>
      <c r="B140" s="185" t="s">
        <v>132</v>
      </c>
      <c r="C140" s="186" t="s">
        <v>133</v>
      </c>
      <c r="D140" s="187"/>
      <c r="E140" s="187"/>
      <c r="F140" s="194" t="s">
        <v>24</v>
      </c>
      <c r="G140" s="195"/>
      <c r="H140" s="195"/>
      <c r="I140" s="195">
        <f>'SO 401 1 Pol'!G49</f>
        <v>0</v>
      </c>
      <c r="J140" s="191" t="str">
        <f>IF(I159=0,"",I140/I159*100)</f>
        <v/>
      </c>
    </row>
    <row r="141" spans="1:10" ht="36.75" customHeight="1" x14ac:dyDescent="0.25">
      <c r="A141" s="180"/>
      <c r="B141" s="185" t="s">
        <v>134</v>
      </c>
      <c r="C141" s="186" t="s">
        <v>135</v>
      </c>
      <c r="D141" s="187"/>
      <c r="E141" s="187"/>
      <c r="F141" s="194" t="s">
        <v>24</v>
      </c>
      <c r="G141" s="195"/>
      <c r="H141" s="195"/>
      <c r="I141" s="195">
        <f>'SO 401 1 Pol'!G54</f>
        <v>0</v>
      </c>
      <c r="J141" s="191" t="str">
        <f>IF(I159=0,"",I141/I159*100)</f>
        <v/>
      </c>
    </row>
    <row r="142" spans="1:10" ht="36.75" customHeight="1" x14ac:dyDescent="0.25">
      <c r="A142" s="180"/>
      <c r="B142" s="185" t="s">
        <v>61</v>
      </c>
      <c r="C142" s="186" t="s">
        <v>136</v>
      </c>
      <c r="D142" s="187"/>
      <c r="E142" s="187"/>
      <c r="F142" s="194" t="s">
        <v>24</v>
      </c>
      <c r="G142" s="195"/>
      <c r="H142" s="195"/>
      <c r="I142" s="195">
        <f>'SO 100 01 Pol'!G8</f>
        <v>0</v>
      </c>
      <c r="J142" s="191" t="str">
        <f>IF(I159=0,"",I142/I159*100)</f>
        <v/>
      </c>
    </row>
    <row r="143" spans="1:10" ht="36.75" customHeight="1" x14ac:dyDescent="0.25">
      <c r="A143" s="180"/>
      <c r="B143" s="185" t="s">
        <v>137</v>
      </c>
      <c r="C143" s="186" t="s">
        <v>138</v>
      </c>
      <c r="D143" s="187"/>
      <c r="E143" s="187"/>
      <c r="F143" s="194" t="s">
        <v>24</v>
      </c>
      <c r="G143" s="195"/>
      <c r="H143" s="195"/>
      <c r="I143" s="195">
        <f>'SO 100 01 Pol'!G56</f>
        <v>0</v>
      </c>
      <c r="J143" s="191" t="str">
        <f>IF(I159=0,"",I143/I159*100)</f>
        <v/>
      </c>
    </row>
    <row r="144" spans="1:10" ht="36.75" customHeight="1" x14ac:dyDescent="0.25">
      <c r="A144" s="180"/>
      <c r="B144" s="185" t="s">
        <v>139</v>
      </c>
      <c r="C144" s="186" t="s">
        <v>140</v>
      </c>
      <c r="D144" s="187"/>
      <c r="E144" s="187"/>
      <c r="F144" s="194" t="s">
        <v>24</v>
      </c>
      <c r="G144" s="195"/>
      <c r="H144" s="195"/>
      <c r="I144" s="195">
        <f>'SO 100 01 Pol'!G95</f>
        <v>0</v>
      </c>
      <c r="J144" s="191" t="str">
        <f>IF(I159=0,"",I144/I159*100)</f>
        <v/>
      </c>
    </row>
    <row r="145" spans="1:10" ht="36.75" customHeight="1" x14ac:dyDescent="0.25">
      <c r="A145" s="180"/>
      <c r="B145" s="185" t="s">
        <v>141</v>
      </c>
      <c r="C145" s="186" t="s">
        <v>142</v>
      </c>
      <c r="D145" s="187"/>
      <c r="E145" s="187"/>
      <c r="F145" s="194" t="s">
        <v>24</v>
      </c>
      <c r="G145" s="195"/>
      <c r="H145" s="195"/>
      <c r="I145" s="195">
        <f>'SO 100 01 Pol'!G126</f>
        <v>0</v>
      </c>
      <c r="J145" s="191" t="str">
        <f>IF(I159=0,"",I145/I159*100)</f>
        <v/>
      </c>
    </row>
    <row r="146" spans="1:10" ht="36.75" customHeight="1" x14ac:dyDescent="0.25">
      <c r="A146" s="180"/>
      <c r="B146" s="185" t="s">
        <v>143</v>
      </c>
      <c r="C146" s="186" t="s">
        <v>144</v>
      </c>
      <c r="D146" s="187"/>
      <c r="E146" s="187"/>
      <c r="F146" s="194" t="s">
        <v>24</v>
      </c>
      <c r="G146" s="195"/>
      <c r="H146" s="195"/>
      <c r="I146" s="195">
        <f>'SO 100 01 Pol'!G131</f>
        <v>0</v>
      </c>
      <c r="J146" s="191" t="str">
        <f>IF(I159=0,"",I146/I159*100)</f>
        <v/>
      </c>
    </row>
    <row r="147" spans="1:10" ht="36.75" customHeight="1" x14ac:dyDescent="0.25">
      <c r="A147" s="180"/>
      <c r="B147" s="185" t="s">
        <v>145</v>
      </c>
      <c r="C147" s="186" t="s">
        <v>146</v>
      </c>
      <c r="D147" s="187"/>
      <c r="E147" s="187"/>
      <c r="F147" s="194" t="s">
        <v>24</v>
      </c>
      <c r="G147" s="195"/>
      <c r="H147" s="195"/>
      <c r="I147" s="195">
        <f>'SO 100 01 Pol'!G145</f>
        <v>0</v>
      </c>
      <c r="J147" s="191" t="str">
        <f>IF(I159=0,"",I147/I159*100)</f>
        <v/>
      </c>
    </row>
    <row r="148" spans="1:10" ht="36.75" customHeight="1" x14ac:dyDescent="0.25">
      <c r="A148" s="180"/>
      <c r="B148" s="185" t="s">
        <v>147</v>
      </c>
      <c r="C148" s="186" t="s">
        <v>148</v>
      </c>
      <c r="D148" s="187"/>
      <c r="E148" s="187"/>
      <c r="F148" s="194" t="s">
        <v>24</v>
      </c>
      <c r="G148" s="195"/>
      <c r="H148" s="195"/>
      <c r="I148" s="195">
        <f>'SO 100 01 Pol'!G191</f>
        <v>0</v>
      </c>
      <c r="J148" s="191" t="str">
        <f>IF(I159=0,"",I148/I159*100)</f>
        <v/>
      </c>
    </row>
    <row r="149" spans="1:10" ht="36.75" customHeight="1" x14ac:dyDescent="0.25">
      <c r="A149" s="180"/>
      <c r="B149" s="185" t="s">
        <v>149</v>
      </c>
      <c r="C149" s="186" t="s">
        <v>150</v>
      </c>
      <c r="D149" s="187"/>
      <c r="E149" s="187"/>
      <c r="F149" s="194" t="s">
        <v>24</v>
      </c>
      <c r="G149" s="195"/>
      <c r="H149" s="195"/>
      <c r="I149" s="195">
        <f>'SO 100 01 Pol'!G205</f>
        <v>0</v>
      </c>
      <c r="J149" s="191" t="str">
        <f>IF(I159=0,"",I149/I159*100)</f>
        <v/>
      </c>
    </row>
    <row r="150" spans="1:10" ht="36.75" customHeight="1" x14ac:dyDescent="0.25">
      <c r="A150" s="180"/>
      <c r="B150" s="185" t="s">
        <v>151</v>
      </c>
      <c r="C150" s="186" t="s">
        <v>152</v>
      </c>
      <c r="D150" s="187"/>
      <c r="E150" s="187"/>
      <c r="F150" s="194" t="s">
        <v>24</v>
      </c>
      <c r="G150" s="195"/>
      <c r="H150" s="195"/>
      <c r="I150" s="195">
        <f>'SO 100 01 Pol'!G247</f>
        <v>0</v>
      </c>
      <c r="J150" s="191" t="str">
        <f>IF(I159=0,"",I150/I159*100)</f>
        <v/>
      </c>
    </row>
    <row r="151" spans="1:10" ht="36.75" customHeight="1" x14ac:dyDescent="0.25">
      <c r="A151" s="180"/>
      <c r="B151" s="185" t="s">
        <v>153</v>
      </c>
      <c r="C151" s="186" t="s">
        <v>154</v>
      </c>
      <c r="D151" s="187"/>
      <c r="E151" s="187"/>
      <c r="F151" s="194" t="s">
        <v>24</v>
      </c>
      <c r="G151" s="195"/>
      <c r="H151" s="195"/>
      <c r="I151" s="195">
        <f>'SO 100 01 Pol'!G253</f>
        <v>0</v>
      </c>
      <c r="J151" s="191" t="str">
        <f>IF(I159=0,"",I151/I159*100)</f>
        <v/>
      </c>
    </row>
    <row r="152" spans="1:10" ht="36.75" customHeight="1" x14ac:dyDescent="0.25">
      <c r="A152" s="180"/>
      <c r="B152" s="185" t="s">
        <v>155</v>
      </c>
      <c r="C152" s="186" t="s">
        <v>156</v>
      </c>
      <c r="D152" s="187"/>
      <c r="E152" s="187"/>
      <c r="F152" s="194" t="s">
        <v>24</v>
      </c>
      <c r="G152" s="195"/>
      <c r="H152" s="195"/>
      <c r="I152" s="195">
        <f>'SO 401 1 Pol'!G42</f>
        <v>0</v>
      </c>
      <c r="J152" s="191" t="str">
        <f>IF(I159=0,"",I152/I159*100)</f>
        <v/>
      </c>
    </row>
    <row r="153" spans="1:10" ht="36.75" customHeight="1" x14ac:dyDescent="0.25">
      <c r="A153" s="180"/>
      <c r="B153" s="185" t="s">
        <v>157</v>
      </c>
      <c r="C153" s="186" t="s">
        <v>158</v>
      </c>
      <c r="D153" s="187"/>
      <c r="E153" s="187"/>
      <c r="F153" s="194" t="s">
        <v>24</v>
      </c>
      <c r="G153" s="195"/>
      <c r="H153" s="195"/>
      <c r="I153" s="195">
        <f>'SO 100 01 Pol'!G258</f>
        <v>0</v>
      </c>
      <c r="J153" s="191" t="str">
        <f>IF(I159=0,"",I153/I159*100)</f>
        <v/>
      </c>
    </row>
    <row r="154" spans="1:10" ht="36.75" customHeight="1" x14ac:dyDescent="0.25">
      <c r="A154" s="180"/>
      <c r="B154" s="185" t="s">
        <v>159</v>
      </c>
      <c r="C154" s="186" t="s">
        <v>160</v>
      </c>
      <c r="D154" s="187"/>
      <c r="E154" s="187"/>
      <c r="F154" s="194" t="s">
        <v>24</v>
      </c>
      <c r="G154" s="195"/>
      <c r="H154" s="195"/>
      <c r="I154" s="195">
        <f>'SO 100 01 Pol'!G304</f>
        <v>0</v>
      </c>
      <c r="J154" s="191" t="str">
        <f>IF(I159=0,"",I154/I159*100)</f>
        <v/>
      </c>
    </row>
    <row r="155" spans="1:10" ht="36.75" customHeight="1" x14ac:dyDescent="0.25">
      <c r="A155" s="180"/>
      <c r="B155" s="185" t="s">
        <v>161</v>
      </c>
      <c r="C155" s="186" t="s">
        <v>162</v>
      </c>
      <c r="D155" s="187"/>
      <c r="E155" s="187"/>
      <c r="F155" s="194" t="s">
        <v>24</v>
      </c>
      <c r="G155" s="195"/>
      <c r="H155" s="195"/>
      <c r="I155" s="195">
        <f>'SO 100 01 Pol'!G307</f>
        <v>0</v>
      </c>
      <c r="J155" s="191" t="str">
        <f>IF(I159=0,"",I155/I159*100)</f>
        <v/>
      </c>
    </row>
    <row r="156" spans="1:10" ht="36.75" customHeight="1" x14ac:dyDescent="0.25">
      <c r="A156" s="180"/>
      <c r="B156" s="185" t="s">
        <v>163</v>
      </c>
      <c r="C156" s="186" t="s">
        <v>164</v>
      </c>
      <c r="D156" s="187"/>
      <c r="E156" s="187"/>
      <c r="F156" s="194" t="s">
        <v>26</v>
      </c>
      <c r="G156" s="195"/>
      <c r="H156" s="195"/>
      <c r="I156" s="195">
        <f>'SO 410 01 Pol'!G8</f>
        <v>0</v>
      </c>
      <c r="J156" s="191" t="str">
        <f>IF(I159=0,"",I156/I159*100)</f>
        <v/>
      </c>
    </row>
    <row r="157" spans="1:10" ht="36.75" customHeight="1" x14ac:dyDescent="0.25">
      <c r="A157" s="180"/>
      <c r="B157" s="185" t="s">
        <v>165</v>
      </c>
      <c r="C157" s="186" t="s">
        <v>27</v>
      </c>
      <c r="D157" s="187"/>
      <c r="E157" s="187"/>
      <c r="F157" s="194" t="s">
        <v>165</v>
      </c>
      <c r="G157" s="195"/>
      <c r="H157" s="195"/>
      <c r="I157" s="195">
        <f>'000 01 Naklady'!G8</f>
        <v>0</v>
      </c>
      <c r="J157" s="191" t="str">
        <f>IF(I159=0,"",I157/I159*100)</f>
        <v/>
      </c>
    </row>
    <row r="158" spans="1:10" ht="36.75" customHeight="1" x14ac:dyDescent="0.25">
      <c r="A158" s="180"/>
      <c r="B158" s="185" t="s">
        <v>166</v>
      </c>
      <c r="C158" s="186" t="s">
        <v>28</v>
      </c>
      <c r="D158" s="187"/>
      <c r="E158" s="187"/>
      <c r="F158" s="194" t="s">
        <v>166</v>
      </c>
      <c r="G158" s="195"/>
      <c r="H158" s="195"/>
      <c r="I158" s="195">
        <f>'000 01 Naklady'!G22</f>
        <v>0</v>
      </c>
      <c r="J158" s="191" t="str">
        <f>IF(I159=0,"",I158/I159*100)</f>
        <v/>
      </c>
    </row>
    <row r="159" spans="1:10" ht="25.5" customHeight="1" x14ac:dyDescent="0.25">
      <c r="A159" s="181"/>
      <c r="B159" s="188" t="s">
        <v>1</v>
      </c>
      <c r="C159" s="189"/>
      <c r="D159" s="190"/>
      <c r="E159" s="190"/>
      <c r="F159" s="196"/>
      <c r="G159" s="197"/>
      <c r="H159" s="197"/>
      <c r="I159" s="197">
        <f>SUM(I136:I158)</f>
        <v>0</v>
      </c>
      <c r="J159" s="192">
        <f>SUM(J136:J158)</f>
        <v>0</v>
      </c>
    </row>
    <row r="160" spans="1:10" x14ac:dyDescent="0.25">
      <c r="F160" s="135"/>
      <c r="G160" s="135"/>
      <c r="H160" s="135"/>
      <c r="I160" s="135"/>
      <c r="J160" s="193"/>
    </row>
    <row r="161" spans="6:10" x14ac:dyDescent="0.25">
      <c r="F161" s="135"/>
      <c r="G161" s="135"/>
      <c r="H161" s="135"/>
      <c r="I161" s="135"/>
      <c r="J161" s="193"/>
    </row>
    <row r="162" spans="6:10" x14ac:dyDescent="0.25">
      <c r="F162" s="135"/>
      <c r="G162" s="135"/>
      <c r="H162" s="135"/>
      <c r="I162" s="135"/>
      <c r="J162" s="193"/>
    </row>
  </sheetData>
  <sheetProtection algorithmName="SHA-512" hashValue="tAxFhCJ2V4AHuLbxxpF9neSdsS+n5IgDiqMj959DEnrNbTz9Lw/9EnJd6tFUOuQ7nPI35by8Y2cYOnInPxo91Q==" saltValue="+RyN8XMabGw4teNZhazWR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6:E156"/>
    <mergeCell ref="C157:E157"/>
    <mergeCell ref="C158:E158"/>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B116:J116"/>
    <mergeCell ref="B118:J118"/>
    <mergeCell ref="B119:J119"/>
    <mergeCell ref="B121:J121"/>
    <mergeCell ref="B122:J122"/>
    <mergeCell ref="B109:J109"/>
    <mergeCell ref="B110:J110"/>
    <mergeCell ref="B111:J111"/>
    <mergeCell ref="B113:J113"/>
    <mergeCell ref="B115:J115"/>
    <mergeCell ref="B97:J97"/>
    <mergeCell ref="B98:J98"/>
    <mergeCell ref="B102:J102"/>
    <mergeCell ref="B104:J104"/>
    <mergeCell ref="B107:J107"/>
    <mergeCell ref="B90:J90"/>
    <mergeCell ref="B91:J91"/>
    <mergeCell ref="B92:J92"/>
    <mergeCell ref="B94:J94"/>
    <mergeCell ref="B95:J95"/>
    <mergeCell ref="B82:J82"/>
    <mergeCell ref="B83:J83"/>
    <mergeCell ref="B85:J85"/>
    <mergeCell ref="B87:J87"/>
    <mergeCell ref="B88:J88"/>
    <mergeCell ref="B74:J74"/>
    <mergeCell ref="B75:J75"/>
    <mergeCell ref="B77:J77"/>
    <mergeCell ref="B78:J78"/>
    <mergeCell ref="B80:J80"/>
    <mergeCell ref="B66:J66"/>
    <mergeCell ref="B67:J67"/>
    <mergeCell ref="B69:J69"/>
    <mergeCell ref="B71:J71"/>
    <mergeCell ref="B72:J72"/>
    <mergeCell ref="B59:J59"/>
    <mergeCell ref="B62:J62"/>
    <mergeCell ref="B63:J63"/>
    <mergeCell ref="B64:J64"/>
    <mergeCell ref="B65:J65"/>
    <mergeCell ref="B49:E49"/>
    <mergeCell ref="B52:J52"/>
    <mergeCell ref="B54:J54"/>
    <mergeCell ref="B56:J56"/>
    <mergeCell ref="B57:J57"/>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IzspSTCq7yJNCASbvwlD88O/yzBtl/a28Mx8XROG6RV91N2azmSQDZJSCZ32wwE5sPRwmhVgVyu8beYZoCDqMg==" saltValue="SeGI8qW8a2q0FCQLz2fZJ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6055-2A86-4DCF-B7DD-8AAAAAD41761}">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167</v>
      </c>
      <c r="B1" s="199"/>
      <c r="C1" s="199"/>
      <c r="D1" s="199"/>
      <c r="E1" s="199"/>
      <c r="F1" s="199"/>
      <c r="G1" s="199"/>
      <c r="AG1" t="s">
        <v>168</v>
      </c>
    </row>
    <row r="2" spans="1:60" ht="25.05" customHeight="1" x14ac:dyDescent="0.25">
      <c r="A2" s="200" t="s">
        <v>7</v>
      </c>
      <c r="B2" s="49" t="s">
        <v>43</v>
      </c>
      <c r="C2" s="203" t="s">
        <v>44</v>
      </c>
      <c r="D2" s="201"/>
      <c r="E2" s="201"/>
      <c r="F2" s="201"/>
      <c r="G2" s="202"/>
      <c r="AG2" t="s">
        <v>169</v>
      </c>
    </row>
    <row r="3" spans="1:60" ht="25.05" customHeight="1" x14ac:dyDescent="0.25">
      <c r="A3" s="200" t="s">
        <v>8</v>
      </c>
      <c r="B3" s="49" t="s">
        <v>170</v>
      </c>
      <c r="C3" s="203" t="s">
        <v>171</v>
      </c>
      <c r="D3" s="201"/>
      <c r="E3" s="201"/>
      <c r="F3" s="201"/>
      <c r="G3" s="202"/>
      <c r="AC3" s="178" t="s">
        <v>172</v>
      </c>
      <c r="AG3" t="s">
        <v>173</v>
      </c>
    </row>
    <row r="4" spans="1:60" ht="25.05" customHeight="1" x14ac:dyDescent="0.25">
      <c r="A4" s="204" t="s">
        <v>9</v>
      </c>
      <c r="B4" s="205" t="s">
        <v>53</v>
      </c>
      <c r="C4" s="206" t="s">
        <v>54</v>
      </c>
      <c r="D4" s="207"/>
      <c r="E4" s="207"/>
      <c r="F4" s="207"/>
      <c r="G4" s="208"/>
      <c r="AG4" t="s">
        <v>174</v>
      </c>
    </row>
    <row r="5" spans="1:60" x14ac:dyDescent="0.25">
      <c r="D5" s="10"/>
    </row>
    <row r="6" spans="1:60" ht="39.6" x14ac:dyDescent="0.25">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6" t="s">
        <v>197</v>
      </c>
      <c r="B8" s="227" t="s">
        <v>165</v>
      </c>
      <c r="C8" s="243" t="s">
        <v>27</v>
      </c>
      <c r="D8" s="228"/>
      <c r="E8" s="229"/>
      <c r="F8" s="230"/>
      <c r="G8" s="230">
        <f>SUMIF(AG9:AG21,"&lt;&gt;NOR",G9:G21)</f>
        <v>0</v>
      </c>
      <c r="H8" s="230"/>
      <c r="I8" s="230">
        <f>SUM(I9:I21)</f>
        <v>0</v>
      </c>
      <c r="J8" s="230"/>
      <c r="K8" s="230">
        <f>SUM(K9:K21)</f>
        <v>0</v>
      </c>
      <c r="L8" s="230"/>
      <c r="M8" s="230">
        <f>SUM(M9:M21)</f>
        <v>0</v>
      </c>
      <c r="N8" s="229"/>
      <c r="O8" s="229">
        <f>SUM(O9:O21)</f>
        <v>0</v>
      </c>
      <c r="P8" s="229"/>
      <c r="Q8" s="229">
        <f>SUM(Q9:Q21)</f>
        <v>0</v>
      </c>
      <c r="R8" s="230"/>
      <c r="S8" s="230"/>
      <c r="T8" s="231"/>
      <c r="U8" s="225"/>
      <c r="V8" s="225">
        <f>SUM(V9:V21)</f>
        <v>0</v>
      </c>
      <c r="W8" s="225"/>
      <c r="X8" s="225"/>
      <c r="Y8" s="225"/>
      <c r="AG8" t="s">
        <v>198</v>
      </c>
    </row>
    <row r="9" spans="1:60" outlineLevel="1" x14ac:dyDescent="0.25">
      <c r="A9" s="233">
        <v>1</v>
      </c>
      <c r="B9" s="234" t="s">
        <v>199</v>
      </c>
      <c r="C9" s="244" t="s">
        <v>200</v>
      </c>
      <c r="D9" s="235" t="s">
        <v>201</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202</v>
      </c>
      <c r="T9" s="239" t="s">
        <v>203</v>
      </c>
      <c r="U9" s="224">
        <v>0</v>
      </c>
      <c r="V9" s="224">
        <f>ROUND(E9*U9,2)</f>
        <v>0</v>
      </c>
      <c r="W9" s="224"/>
      <c r="X9" s="224" t="s">
        <v>204</v>
      </c>
      <c r="Y9" s="224" t="s">
        <v>205</v>
      </c>
      <c r="Z9" s="214"/>
      <c r="AA9" s="214"/>
      <c r="AB9" s="214"/>
      <c r="AC9" s="214"/>
      <c r="AD9" s="214"/>
      <c r="AE9" s="214"/>
      <c r="AF9" s="214"/>
      <c r="AG9" s="214" t="s">
        <v>206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45" t="s">
        <v>253</v>
      </c>
      <c r="D10" s="240"/>
      <c r="E10" s="240"/>
      <c r="F10" s="240"/>
      <c r="G10" s="240"/>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207</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5">
      <c r="A11" s="221"/>
      <c r="B11" s="222"/>
      <c r="C11" s="246" t="s">
        <v>208</v>
      </c>
      <c r="D11" s="242"/>
      <c r="E11" s="242"/>
      <c r="F11" s="242"/>
      <c r="G11" s="242"/>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207</v>
      </c>
      <c r="AH11" s="214"/>
      <c r="AI11" s="214"/>
      <c r="AJ11" s="214"/>
      <c r="AK11" s="214"/>
      <c r="AL11" s="214"/>
      <c r="AM11" s="214"/>
      <c r="AN11" s="214"/>
      <c r="AO11" s="214"/>
      <c r="AP11" s="214"/>
      <c r="AQ11" s="214"/>
      <c r="AR11" s="214"/>
      <c r="AS11" s="214"/>
      <c r="AT11" s="214"/>
      <c r="AU11" s="214"/>
      <c r="AV11" s="214"/>
      <c r="AW11" s="214"/>
      <c r="AX11" s="214"/>
      <c r="AY11" s="214"/>
      <c r="AZ11" s="214"/>
      <c r="BA11" s="241" t="str">
        <f>C11</f>
        <v>Vyhotovení protokolu o vytyčení stavby se seznamem souřadnic vytyčených bodů a jejich polohopisnými (S-JTSK) a výškopisnými (Bpv) hodnotami.</v>
      </c>
      <c r="BB11" s="214"/>
      <c r="BC11" s="214"/>
      <c r="BD11" s="214"/>
      <c r="BE11" s="214"/>
      <c r="BF11" s="214"/>
      <c r="BG11" s="214"/>
      <c r="BH11" s="214"/>
    </row>
    <row r="12" spans="1:60" outlineLevel="1" x14ac:dyDescent="0.25">
      <c r="A12" s="233">
        <v>2</v>
      </c>
      <c r="B12" s="234" t="s">
        <v>209</v>
      </c>
      <c r="C12" s="244" t="s">
        <v>210</v>
      </c>
      <c r="D12" s="235" t="s">
        <v>201</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202</v>
      </c>
      <c r="T12" s="239" t="s">
        <v>203</v>
      </c>
      <c r="U12" s="224">
        <v>0</v>
      </c>
      <c r="V12" s="224">
        <f>ROUND(E12*U12,2)</f>
        <v>0</v>
      </c>
      <c r="W12" s="224"/>
      <c r="X12" s="224" t="s">
        <v>204</v>
      </c>
      <c r="Y12" s="224" t="s">
        <v>205</v>
      </c>
      <c r="Z12" s="214"/>
      <c r="AA12" s="214"/>
      <c r="AB12" s="214"/>
      <c r="AC12" s="214"/>
      <c r="AD12" s="214"/>
      <c r="AE12" s="214"/>
      <c r="AF12" s="214"/>
      <c r="AG12" s="214" t="s">
        <v>206</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5">
      <c r="A13" s="221"/>
      <c r="B13" s="222"/>
      <c r="C13" s="245" t="s">
        <v>211</v>
      </c>
      <c r="D13" s="240"/>
      <c r="E13" s="240"/>
      <c r="F13" s="240"/>
      <c r="G13" s="240"/>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207</v>
      </c>
      <c r="AH13" s="214"/>
      <c r="AI13" s="214"/>
      <c r="AJ13" s="214"/>
      <c r="AK13" s="214"/>
      <c r="AL13" s="214"/>
      <c r="AM13" s="214"/>
      <c r="AN13" s="214"/>
      <c r="AO13" s="214"/>
      <c r="AP13" s="214"/>
      <c r="AQ13" s="214"/>
      <c r="AR13" s="214"/>
      <c r="AS13" s="214"/>
      <c r="AT13" s="214"/>
      <c r="AU13" s="214"/>
      <c r="AV13" s="214"/>
      <c r="AW13" s="214"/>
      <c r="AX13" s="214"/>
      <c r="AY13" s="214"/>
      <c r="AZ13" s="214"/>
      <c r="BA13" s="241" t="str">
        <f>C13</f>
        <v>Zaměření a vytýčení stávajících inženýrských sítí v místě stavby z hlediska jejich ochrany při provádění stavby.</v>
      </c>
      <c r="BB13" s="214"/>
      <c r="BC13" s="214"/>
      <c r="BD13" s="214"/>
      <c r="BE13" s="214"/>
      <c r="BF13" s="214"/>
      <c r="BG13" s="214"/>
      <c r="BH13" s="214"/>
    </row>
    <row r="14" spans="1:60" outlineLevel="1" x14ac:dyDescent="0.25">
      <c r="A14" s="233">
        <v>3</v>
      </c>
      <c r="B14" s="234" t="s">
        <v>212</v>
      </c>
      <c r="C14" s="244" t="s">
        <v>213</v>
      </c>
      <c r="D14" s="235" t="s">
        <v>201</v>
      </c>
      <c r="E14" s="236">
        <v>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202</v>
      </c>
      <c r="T14" s="239" t="s">
        <v>203</v>
      </c>
      <c r="U14" s="224">
        <v>0</v>
      </c>
      <c r="V14" s="224">
        <f>ROUND(E14*U14,2)</f>
        <v>0</v>
      </c>
      <c r="W14" s="224"/>
      <c r="X14" s="224" t="s">
        <v>204</v>
      </c>
      <c r="Y14" s="224" t="s">
        <v>205</v>
      </c>
      <c r="Z14" s="214"/>
      <c r="AA14" s="214"/>
      <c r="AB14" s="214"/>
      <c r="AC14" s="214"/>
      <c r="AD14" s="214"/>
      <c r="AE14" s="214"/>
      <c r="AF14" s="214"/>
      <c r="AG14" s="214" t="s">
        <v>206</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1" outlineLevel="2" x14ac:dyDescent="0.25">
      <c r="A15" s="221"/>
      <c r="B15" s="222"/>
      <c r="C15" s="245" t="s">
        <v>214</v>
      </c>
      <c r="D15" s="240"/>
      <c r="E15" s="240"/>
      <c r="F15" s="240"/>
      <c r="G15" s="240"/>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207</v>
      </c>
      <c r="AH15" s="214"/>
      <c r="AI15" s="214"/>
      <c r="AJ15" s="214"/>
      <c r="AK15" s="214"/>
      <c r="AL15" s="214"/>
      <c r="AM15" s="214"/>
      <c r="AN15" s="214"/>
      <c r="AO15" s="214"/>
      <c r="AP15" s="214"/>
      <c r="AQ15" s="214"/>
      <c r="AR15" s="214"/>
      <c r="AS15" s="214"/>
      <c r="AT15" s="214"/>
      <c r="AU15" s="214"/>
      <c r="AV15" s="214"/>
      <c r="AW15" s="214"/>
      <c r="AX15" s="214"/>
      <c r="AY15" s="214"/>
      <c r="AZ15" s="214"/>
      <c r="BA15" s="241"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214"/>
      <c r="BC15" s="214"/>
      <c r="BD15" s="214"/>
      <c r="BE15" s="214"/>
      <c r="BF15" s="214"/>
      <c r="BG15" s="214"/>
      <c r="BH15" s="214"/>
    </row>
    <row r="16" spans="1:60" outlineLevel="1" x14ac:dyDescent="0.25">
      <c r="A16" s="233">
        <v>4</v>
      </c>
      <c r="B16" s="234" t="s">
        <v>215</v>
      </c>
      <c r="C16" s="244" t="s">
        <v>216</v>
      </c>
      <c r="D16" s="235" t="s">
        <v>201</v>
      </c>
      <c r="E16" s="236">
        <v>1</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202</v>
      </c>
      <c r="T16" s="239" t="s">
        <v>203</v>
      </c>
      <c r="U16" s="224">
        <v>0</v>
      </c>
      <c r="V16" s="224">
        <f>ROUND(E16*U16,2)</f>
        <v>0</v>
      </c>
      <c r="W16" s="224"/>
      <c r="X16" s="224" t="s">
        <v>204</v>
      </c>
      <c r="Y16" s="224" t="s">
        <v>205</v>
      </c>
      <c r="Z16" s="214"/>
      <c r="AA16" s="214"/>
      <c r="AB16" s="214"/>
      <c r="AC16" s="214"/>
      <c r="AD16" s="214"/>
      <c r="AE16" s="214"/>
      <c r="AF16" s="214"/>
      <c r="AG16" s="214" t="s">
        <v>206</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31.2" outlineLevel="2" x14ac:dyDescent="0.25">
      <c r="A17" s="221"/>
      <c r="B17" s="222"/>
      <c r="C17" s="245" t="s">
        <v>217</v>
      </c>
      <c r="D17" s="240"/>
      <c r="E17" s="240"/>
      <c r="F17" s="240"/>
      <c r="G17" s="240"/>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207</v>
      </c>
      <c r="AH17" s="214"/>
      <c r="AI17" s="214"/>
      <c r="AJ17" s="214"/>
      <c r="AK17" s="214"/>
      <c r="AL17" s="214"/>
      <c r="AM17" s="214"/>
      <c r="AN17" s="214"/>
      <c r="AO17" s="214"/>
      <c r="AP17" s="214"/>
      <c r="AQ17" s="214"/>
      <c r="AR17" s="214"/>
      <c r="AS17" s="214"/>
      <c r="AT17" s="214"/>
      <c r="AU17" s="214"/>
      <c r="AV17" s="214"/>
      <c r="AW17" s="214"/>
      <c r="AX17" s="214"/>
      <c r="AY17" s="214"/>
      <c r="AZ17" s="214"/>
      <c r="BA17" s="241"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214"/>
      <c r="BC17" s="214"/>
      <c r="BD17" s="214"/>
      <c r="BE17" s="214"/>
      <c r="BF17" s="214"/>
      <c r="BG17" s="214"/>
      <c r="BH17" s="214"/>
    </row>
    <row r="18" spans="1:60" outlineLevel="1" x14ac:dyDescent="0.25">
      <c r="A18" s="233">
        <v>5</v>
      </c>
      <c r="B18" s="234" t="s">
        <v>218</v>
      </c>
      <c r="C18" s="244" t="s">
        <v>219</v>
      </c>
      <c r="D18" s="235" t="s">
        <v>201</v>
      </c>
      <c r="E18" s="236">
        <v>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202</v>
      </c>
      <c r="T18" s="239" t="s">
        <v>203</v>
      </c>
      <c r="U18" s="224">
        <v>0</v>
      </c>
      <c r="V18" s="224">
        <f>ROUND(E18*U18,2)</f>
        <v>0</v>
      </c>
      <c r="W18" s="224"/>
      <c r="X18" s="224" t="s">
        <v>204</v>
      </c>
      <c r="Y18" s="224" t="s">
        <v>205</v>
      </c>
      <c r="Z18" s="214"/>
      <c r="AA18" s="214"/>
      <c r="AB18" s="214"/>
      <c r="AC18" s="214"/>
      <c r="AD18" s="214"/>
      <c r="AE18" s="214"/>
      <c r="AF18" s="214"/>
      <c r="AG18" s="214" t="s">
        <v>206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1" outlineLevel="2" x14ac:dyDescent="0.25">
      <c r="A19" s="221"/>
      <c r="B19" s="222"/>
      <c r="C19" s="245" t="s">
        <v>220</v>
      </c>
      <c r="D19" s="240"/>
      <c r="E19" s="240"/>
      <c r="F19" s="240"/>
      <c r="G19" s="240"/>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207</v>
      </c>
      <c r="AH19" s="214"/>
      <c r="AI19" s="214"/>
      <c r="AJ19" s="214"/>
      <c r="AK19" s="214"/>
      <c r="AL19" s="214"/>
      <c r="AM19" s="214"/>
      <c r="AN19" s="214"/>
      <c r="AO19" s="214"/>
      <c r="AP19" s="214"/>
      <c r="AQ19" s="214"/>
      <c r="AR19" s="214"/>
      <c r="AS19" s="214"/>
      <c r="AT19" s="214"/>
      <c r="AU19" s="214"/>
      <c r="AV19" s="214"/>
      <c r="AW19" s="214"/>
      <c r="AX19" s="214"/>
      <c r="AY19" s="214"/>
      <c r="AZ19" s="214"/>
      <c r="BA19" s="241" t="str">
        <f>C19</f>
        <v>Odstranění objektů zařízení staveniště včetně přípojek energií a jejich odvoz. Položka zahrnuje i náklady na úpravu povrchů po odstranění zařízení staveniště a úklid ploch, na kterých bylo zařízení staveniště provozováno.</v>
      </c>
      <c r="BB19" s="214"/>
      <c r="BC19" s="214"/>
      <c r="BD19" s="214"/>
      <c r="BE19" s="214"/>
      <c r="BF19" s="214"/>
      <c r="BG19" s="214"/>
      <c r="BH19" s="214"/>
    </row>
    <row r="20" spans="1:60" outlineLevel="1" x14ac:dyDescent="0.25">
      <c r="A20" s="233">
        <v>6</v>
      </c>
      <c r="B20" s="234" t="s">
        <v>221</v>
      </c>
      <c r="C20" s="244" t="s">
        <v>222</v>
      </c>
      <c r="D20" s="235" t="s">
        <v>201</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202</v>
      </c>
      <c r="T20" s="239" t="s">
        <v>203</v>
      </c>
      <c r="U20" s="224">
        <v>0</v>
      </c>
      <c r="V20" s="224">
        <f>ROUND(E20*U20,2)</f>
        <v>0</v>
      </c>
      <c r="W20" s="224"/>
      <c r="X20" s="224" t="s">
        <v>204</v>
      </c>
      <c r="Y20" s="224" t="s">
        <v>205</v>
      </c>
      <c r="Z20" s="214"/>
      <c r="AA20" s="214"/>
      <c r="AB20" s="214"/>
      <c r="AC20" s="214"/>
      <c r="AD20" s="214"/>
      <c r="AE20" s="214"/>
      <c r="AF20" s="214"/>
      <c r="AG20" s="214" t="s">
        <v>206</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5">
      <c r="A21" s="221"/>
      <c r="B21" s="222"/>
      <c r="C21" s="245" t="s">
        <v>223</v>
      </c>
      <c r="D21" s="240"/>
      <c r="E21" s="240"/>
      <c r="F21" s="240"/>
      <c r="G21" s="240"/>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207</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5">
      <c r="A22" s="226" t="s">
        <v>197</v>
      </c>
      <c r="B22" s="227" t="s">
        <v>166</v>
      </c>
      <c r="C22" s="243" t="s">
        <v>28</v>
      </c>
      <c r="D22" s="228"/>
      <c r="E22" s="229"/>
      <c r="F22" s="230"/>
      <c r="G22" s="230">
        <f>SUMIF(AG23:AG39,"&lt;&gt;NOR",G23:G39)</f>
        <v>0</v>
      </c>
      <c r="H22" s="230"/>
      <c r="I22" s="230">
        <f>SUM(I23:I39)</f>
        <v>0</v>
      </c>
      <c r="J22" s="230"/>
      <c r="K22" s="230">
        <f>SUM(K23:K39)</f>
        <v>0</v>
      </c>
      <c r="L22" s="230"/>
      <c r="M22" s="230">
        <f>SUM(M23:M39)</f>
        <v>0</v>
      </c>
      <c r="N22" s="229"/>
      <c r="O22" s="229">
        <f>SUM(O23:O39)</f>
        <v>0</v>
      </c>
      <c r="P22" s="229"/>
      <c r="Q22" s="229">
        <f>SUM(Q23:Q39)</f>
        <v>0</v>
      </c>
      <c r="R22" s="230"/>
      <c r="S22" s="230"/>
      <c r="T22" s="231"/>
      <c r="U22" s="225"/>
      <c r="V22" s="225">
        <f>SUM(V23:V39)</f>
        <v>0</v>
      </c>
      <c r="W22" s="225"/>
      <c r="X22" s="225"/>
      <c r="Y22" s="225"/>
      <c r="AG22" t="s">
        <v>198</v>
      </c>
    </row>
    <row r="23" spans="1:60" outlineLevel="1" x14ac:dyDescent="0.25">
      <c r="A23" s="233">
        <v>7</v>
      </c>
      <c r="B23" s="234" t="s">
        <v>224</v>
      </c>
      <c r="C23" s="244" t="s">
        <v>225</v>
      </c>
      <c r="D23" s="235" t="s">
        <v>201</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202</v>
      </c>
      <c r="T23" s="239" t="s">
        <v>203</v>
      </c>
      <c r="U23" s="224">
        <v>0</v>
      </c>
      <c r="V23" s="224">
        <f>ROUND(E23*U23,2)</f>
        <v>0</v>
      </c>
      <c r="W23" s="224"/>
      <c r="X23" s="224" t="s">
        <v>204</v>
      </c>
      <c r="Y23" s="224" t="s">
        <v>205</v>
      </c>
      <c r="Z23" s="214"/>
      <c r="AA23" s="214"/>
      <c r="AB23" s="214"/>
      <c r="AC23" s="214"/>
      <c r="AD23" s="214"/>
      <c r="AE23" s="214"/>
      <c r="AF23" s="214"/>
      <c r="AG23" s="214" t="s">
        <v>206</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45" t="s">
        <v>226</v>
      </c>
      <c r="D24" s="240"/>
      <c r="E24" s="240"/>
      <c r="F24" s="240"/>
      <c r="G24" s="240"/>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207</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5">
      <c r="A25" s="233">
        <v>8</v>
      </c>
      <c r="B25" s="234" t="s">
        <v>227</v>
      </c>
      <c r="C25" s="244" t="s">
        <v>228</v>
      </c>
      <c r="D25" s="235" t="s">
        <v>201</v>
      </c>
      <c r="E25" s="236">
        <v>1</v>
      </c>
      <c r="F25" s="237"/>
      <c r="G25" s="238">
        <f>ROUND(E25*F25,2)</f>
        <v>0</v>
      </c>
      <c r="H25" s="237"/>
      <c r="I25" s="238">
        <f>ROUND(E25*H25,2)</f>
        <v>0</v>
      </c>
      <c r="J25" s="237"/>
      <c r="K25" s="238">
        <f>ROUND(E25*J25,2)</f>
        <v>0</v>
      </c>
      <c r="L25" s="238">
        <v>21</v>
      </c>
      <c r="M25" s="238">
        <f>G25*(1+L25/100)</f>
        <v>0</v>
      </c>
      <c r="N25" s="236">
        <v>0</v>
      </c>
      <c r="O25" s="236">
        <f>ROUND(E25*N25,2)</f>
        <v>0</v>
      </c>
      <c r="P25" s="236">
        <v>0</v>
      </c>
      <c r="Q25" s="236">
        <f>ROUND(E25*P25,2)</f>
        <v>0</v>
      </c>
      <c r="R25" s="238"/>
      <c r="S25" s="238" t="s">
        <v>202</v>
      </c>
      <c r="T25" s="239" t="s">
        <v>203</v>
      </c>
      <c r="U25" s="224">
        <v>0</v>
      </c>
      <c r="V25" s="224">
        <f>ROUND(E25*U25,2)</f>
        <v>0</v>
      </c>
      <c r="W25" s="224"/>
      <c r="X25" s="224" t="s">
        <v>204</v>
      </c>
      <c r="Y25" s="224" t="s">
        <v>205</v>
      </c>
      <c r="Z25" s="214"/>
      <c r="AA25" s="214"/>
      <c r="AB25" s="214"/>
      <c r="AC25" s="214"/>
      <c r="AD25" s="214"/>
      <c r="AE25" s="214"/>
      <c r="AF25" s="214"/>
      <c r="AG25" s="214" t="s">
        <v>206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1" outlineLevel="2" x14ac:dyDescent="0.25">
      <c r="A26" s="221"/>
      <c r="B26" s="222"/>
      <c r="C26" s="245" t="s">
        <v>229</v>
      </c>
      <c r="D26" s="240"/>
      <c r="E26" s="240"/>
      <c r="F26" s="240"/>
      <c r="G26" s="240"/>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207</v>
      </c>
      <c r="AH26" s="214"/>
      <c r="AI26" s="214"/>
      <c r="AJ26" s="214"/>
      <c r="AK26" s="214"/>
      <c r="AL26" s="214"/>
      <c r="AM26" s="214"/>
      <c r="AN26" s="214"/>
      <c r="AO26" s="214"/>
      <c r="AP26" s="214"/>
      <c r="AQ26" s="214"/>
      <c r="AR26" s="214"/>
      <c r="AS26" s="214"/>
      <c r="AT26" s="214"/>
      <c r="AU26" s="214"/>
      <c r="AV26" s="214"/>
      <c r="AW26" s="214"/>
      <c r="AX26" s="214"/>
      <c r="AY26" s="214"/>
      <c r="AZ26" s="214"/>
      <c r="BA26" s="241"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214"/>
      <c r="BC26" s="214"/>
      <c r="BD26" s="214"/>
      <c r="BE26" s="214"/>
      <c r="BF26" s="214"/>
      <c r="BG26" s="214"/>
      <c r="BH26" s="214"/>
    </row>
    <row r="27" spans="1:60" outlineLevel="1" x14ac:dyDescent="0.25">
      <c r="A27" s="233">
        <v>9</v>
      </c>
      <c r="B27" s="234" t="s">
        <v>230</v>
      </c>
      <c r="C27" s="244" t="s">
        <v>231</v>
      </c>
      <c r="D27" s="235" t="s">
        <v>201</v>
      </c>
      <c r="E27" s="236">
        <v>1</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c r="S27" s="238" t="s">
        <v>202</v>
      </c>
      <c r="T27" s="239" t="s">
        <v>203</v>
      </c>
      <c r="U27" s="224">
        <v>0</v>
      </c>
      <c r="V27" s="224">
        <f>ROUND(E27*U27,2)</f>
        <v>0</v>
      </c>
      <c r="W27" s="224"/>
      <c r="X27" s="224" t="s">
        <v>204</v>
      </c>
      <c r="Y27" s="224" t="s">
        <v>205</v>
      </c>
      <c r="Z27" s="214"/>
      <c r="AA27" s="214"/>
      <c r="AB27" s="214"/>
      <c r="AC27" s="214"/>
      <c r="AD27" s="214"/>
      <c r="AE27" s="214"/>
      <c r="AF27" s="214"/>
      <c r="AG27" s="214" t="s">
        <v>206</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1" outlineLevel="2" x14ac:dyDescent="0.25">
      <c r="A28" s="221"/>
      <c r="B28" s="222"/>
      <c r="C28" s="245" t="s">
        <v>232</v>
      </c>
      <c r="D28" s="240"/>
      <c r="E28" s="240"/>
      <c r="F28" s="240"/>
      <c r="G28" s="240"/>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207</v>
      </c>
      <c r="AH28" s="214"/>
      <c r="AI28" s="214"/>
      <c r="AJ28" s="214"/>
      <c r="AK28" s="214"/>
      <c r="AL28" s="214"/>
      <c r="AM28" s="214"/>
      <c r="AN28" s="214"/>
      <c r="AO28" s="214"/>
      <c r="AP28" s="214"/>
      <c r="AQ28" s="214"/>
      <c r="AR28" s="214"/>
      <c r="AS28" s="214"/>
      <c r="AT28" s="214"/>
      <c r="AU28" s="214"/>
      <c r="AV28" s="214"/>
      <c r="AW28" s="214"/>
      <c r="AX28" s="214"/>
      <c r="AY28" s="214"/>
      <c r="AZ28" s="214"/>
      <c r="BA28" s="241"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214"/>
      <c r="BC28" s="214"/>
      <c r="BD28" s="214"/>
      <c r="BE28" s="214"/>
      <c r="BF28" s="214"/>
      <c r="BG28" s="214"/>
      <c r="BH28" s="214"/>
    </row>
    <row r="29" spans="1:60" outlineLevel="1" x14ac:dyDescent="0.25">
      <c r="A29" s="233">
        <v>10</v>
      </c>
      <c r="B29" s="234" t="s">
        <v>233</v>
      </c>
      <c r="C29" s="244" t="s">
        <v>234</v>
      </c>
      <c r="D29" s="235" t="s">
        <v>201</v>
      </c>
      <c r="E29" s="236">
        <v>1</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c r="S29" s="238" t="s">
        <v>202</v>
      </c>
      <c r="T29" s="239" t="s">
        <v>203</v>
      </c>
      <c r="U29" s="224">
        <v>0</v>
      </c>
      <c r="V29" s="224">
        <f>ROUND(E29*U29,2)</f>
        <v>0</v>
      </c>
      <c r="W29" s="224"/>
      <c r="X29" s="224" t="s">
        <v>204</v>
      </c>
      <c r="Y29" s="224" t="s">
        <v>205</v>
      </c>
      <c r="Z29" s="214"/>
      <c r="AA29" s="214"/>
      <c r="AB29" s="214"/>
      <c r="AC29" s="214"/>
      <c r="AD29" s="214"/>
      <c r="AE29" s="214"/>
      <c r="AF29" s="214"/>
      <c r="AG29" s="214" t="s">
        <v>206</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1" outlineLevel="2" x14ac:dyDescent="0.25">
      <c r="A30" s="221"/>
      <c r="B30" s="222"/>
      <c r="C30" s="245" t="s">
        <v>235</v>
      </c>
      <c r="D30" s="240"/>
      <c r="E30" s="240"/>
      <c r="F30" s="240"/>
      <c r="G30" s="240"/>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207</v>
      </c>
      <c r="AH30" s="214"/>
      <c r="AI30" s="214"/>
      <c r="AJ30" s="214"/>
      <c r="AK30" s="214"/>
      <c r="AL30" s="214"/>
      <c r="AM30" s="214"/>
      <c r="AN30" s="214"/>
      <c r="AO30" s="214"/>
      <c r="AP30" s="214"/>
      <c r="AQ30" s="214"/>
      <c r="AR30" s="214"/>
      <c r="AS30" s="214"/>
      <c r="AT30" s="214"/>
      <c r="AU30" s="214"/>
      <c r="AV30" s="214"/>
      <c r="AW30" s="214"/>
      <c r="AX30" s="214"/>
      <c r="AY30" s="214"/>
      <c r="AZ30" s="214"/>
      <c r="BA30" s="241"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214"/>
      <c r="BC30" s="214"/>
      <c r="BD30" s="214"/>
      <c r="BE30" s="214"/>
      <c r="BF30" s="214"/>
      <c r="BG30" s="214"/>
      <c r="BH30" s="214"/>
    </row>
    <row r="31" spans="1:60" outlineLevel="1" x14ac:dyDescent="0.25">
      <c r="A31" s="233">
        <v>11</v>
      </c>
      <c r="B31" s="234" t="s">
        <v>236</v>
      </c>
      <c r="C31" s="244" t="s">
        <v>237</v>
      </c>
      <c r="D31" s="235" t="s">
        <v>201</v>
      </c>
      <c r="E31" s="236">
        <v>1</v>
      </c>
      <c r="F31" s="237"/>
      <c r="G31" s="238">
        <f>ROUND(E31*F31,2)</f>
        <v>0</v>
      </c>
      <c r="H31" s="237"/>
      <c r="I31" s="238">
        <f>ROUND(E31*H31,2)</f>
        <v>0</v>
      </c>
      <c r="J31" s="237"/>
      <c r="K31" s="238">
        <f>ROUND(E31*J31,2)</f>
        <v>0</v>
      </c>
      <c r="L31" s="238">
        <v>21</v>
      </c>
      <c r="M31" s="238">
        <f>G31*(1+L31/100)</f>
        <v>0</v>
      </c>
      <c r="N31" s="236">
        <v>0</v>
      </c>
      <c r="O31" s="236">
        <f>ROUND(E31*N31,2)</f>
        <v>0</v>
      </c>
      <c r="P31" s="236">
        <v>0</v>
      </c>
      <c r="Q31" s="236">
        <f>ROUND(E31*P31,2)</f>
        <v>0</v>
      </c>
      <c r="R31" s="238"/>
      <c r="S31" s="238" t="s">
        <v>202</v>
      </c>
      <c r="T31" s="239" t="s">
        <v>203</v>
      </c>
      <c r="U31" s="224">
        <v>0</v>
      </c>
      <c r="V31" s="224">
        <f>ROUND(E31*U31,2)</f>
        <v>0</v>
      </c>
      <c r="W31" s="224"/>
      <c r="X31" s="224" t="s">
        <v>204</v>
      </c>
      <c r="Y31" s="224" t="s">
        <v>205</v>
      </c>
      <c r="Z31" s="214"/>
      <c r="AA31" s="214"/>
      <c r="AB31" s="214"/>
      <c r="AC31" s="214"/>
      <c r="AD31" s="214"/>
      <c r="AE31" s="214"/>
      <c r="AF31" s="214"/>
      <c r="AG31" s="214" t="s">
        <v>206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1.2" outlineLevel="2" x14ac:dyDescent="0.25">
      <c r="A32" s="221"/>
      <c r="B32" s="222"/>
      <c r="C32" s="245" t="s">
        <v>238</v>
      </c>
      <c r="D32" s="240"/>
      <c r="E32" s="240"/>
      <c r="F32" s="240"/>
      <c r="G32" s="240"/>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207</v>
      </c>
      <c r="AH32" s="214"/>
      <c r="AI32" s="214"/>
      <c r="AJ32" s="214"/>
      <c r="AK32" s="214"/>
      <c r="AL32" s="214"/>
      <c r="AM32" s="214"/>
      <c r="AN32" s="214"/>
      <c r="AO32" s="214"/>
      <c r="AP32" s="214"/>
      <c r="AQ32" s="214"/>
      <c r="AR32" s="214"/>
      <c r="AS32" s="214"/>
      <c r="AT32" s="214"/>
      <c r="AU32" s="214"/>
      <c r="AV32" s="214"/>
      <c r="AW32" s="214"/>
      <c r="AX32" s="214"/>
      <c r="AY32" s="214"/>
      <c r="AZ32" s="214"/>
      <c r="BA32" s="241"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214"/>
      <c r="BC32" s="214"/>
      <c r="BD32" s="214"/>
      <c r="BE32" s="214"/>
      <c r="BF32" s="214"/>
      <c r="BG32" s="214"/>
      <c r="BH32" s="214"/>
    </row>
    <row r="33" spans="1:60" outlineLevel="1" x14ac:dyDescent="0.25">
      <c r="A33" s="233">
        <v>12</v>
      </c>
      <c r="B33" s="234" t="s">
        <v>239</v>
      </c>
      <c r="C33" s="244" t="s">
        <v>240</v>
      </c>
      <c r="D33" s="235" t="s">
        <v>201</v>
      </c>
      <c r="E33" s="236">
        <v>1</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c r="S33" s="238" t="s">
        <v>202</v>
      </c>
      <c r="T33" s="239" t="s">
        <v>203</v>
      </c>
      <c r="U33" s="224">
        <v>0</v>
      </c>
      <c r="V33" s="224">
        <f>ROUND(E33*U33,2)</f>
        <v>0</v>
      </c>
      <c r="W33" s="224"/>
      <c r="X33" s="224" t="s">
        <v>204</v>
      </c>
      <c r="Y33" s="224" t="s">
        <v>205</v>
      </c>
      <c r="Z33" s="214"/>
      <c r="AA33" s="214"/>
      <c r="AB33" s="214"/>
      <c r="AC33" s="214"/>
      <c r="AD33" s="214"/>
      <c r="AE33" s="214"/>
      <c r="AF33" s="214"/>
      <c r="AG33" s="214" t="s">
        <v>206</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5">
      <c r="A34" s="221"/>
      <c r="B34" s="222"/>
      <c r="C34" s="245" t="s">
        <v>241</v>
      </c>
      <c r="D34" s="240"/>
      <c r="E34" s="240"/>
      <c r="F34" s="240"/>
      <c r="G34" s="240"/>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207</v>
      </c>
      <c r="AH34" s="214"/>
      <c r="AI34" s="214"/>
      <c r="AJ34" s="214"/>
      <c r="AK34" s="214"/>
      <c r="AL34" s="214"/>
      <c r="AM34" s="214"/>
      <c r="AN34" s="214"/>
      <c r="AO34" s="214"/>
      <c r="AP34" s="214"/>
      <c r="AQ34" s="214"/>
      <c r="AR34" s="214"/>
      <c r="AS34" s="214"/>
      <c r="AT34" s="214"/>
      <c r="AU34" s="214"/>
      <c r="AV34" s="214"/>
      <c r="AW34" s="214"/>
      <c r="AX34" s="214"/>
      <c r="AY34" s="214"/>
      <c r="AZ34" s="214"/>
      <c r="BA34" s="241" t="str">
        <f>C34</f>
        <v>náklady spojené s provedením všech technickými normami předepsaných zkoušek a revizí stavebních konstrukcí nebo stavebních prací.</v>
      </c>
      <c r="BB34" s="214"/>
      <c r="BC34" s="214"/>
      <c r="BD34" s="214"/>
      <c r="BE34" s="214"/>
      <c r="BF34" s="214"/>
      <c r="BG34" s="214"/>
      <c r="BH34" s="214"/>
    </row>
    <row r="35" spans="1:60" outlineLevel="1" x14ac:dyDescent="0.25">
      <c r="A35" s="233">
        <v>13</v>
      </c>
      <c r="B35" s="234" t="s">
        <v>242</v>
      </c>
      <c r="C35" s="244" t="s">
        <v>243</v>
      </c>
      <c r="D35" s="235" t="s">
        <v>201</v>
      </c>
      <c r="E35" s="236">
        <v>1</v>
      </c>
      <c r="F35" s="237"/>
      <c r="G35" s="238">
        <f>ROUND(E35*F35,2)</f>
        <v>0</v>
      </c>
      <c r="H35" s="237"/>
      <c r="I35" s="238">
        <f>ROUND(E35*H35,2)</f>
        <v>0</v>
      </c>
      <c r="J35" s="237"/>
      <c r="K35" s="238">
        <f>ROUND(E35*J35,2)</f>
        <v>0</v>
      </c>
      <c r="L35" s="238">
        <v>21</v>
      </c>
      <c r="M35" s="238">
        <f>G35*(1+L35/100)</f>
        <v>0</v>
      </c>
      <c r="N35" s="236">
        <v>0</v>
      </c>
      <c r="O35" s="236">
        <f>ROUND(E35*N35,2)</f>
        <v>0</v>
      </c>
      <c r="P35" s="236">
        <v>0</v>
      </c>
      <c r="Q35" s="236">
        <f>ROUND(E35*P35,2)</f>
        <v>0</v>
      </c>
      <c r="R35" s="238"/>
      <c r="S35" s="238" t="s">
        <v>202</v>
      </c>
      <c r="T35" s="239" t="s">
        <v>203</v>
      </c>
      <c r="U35" s="224">
        <v>0</v>
      </c>
      <c r="V35" s="224">
        <f>ROUND(E35*U35,2)</f>
        <v>0</v>
      </c>
      <c r="W35" s="224"/>
      <c r="X35" s="224" t="s">
        <v>204</v>
      </c>
      <c r="Y35" s="224" t="s">
        <v>205</v>
      </c>
      <c r="Z35" s="214"/>
      <c r="AA35" s="214"/>
      <c r="AB35" s="214"/>
      <c r="AC35" s="214"/>
      <c r="AD35" s="214"/>
      <c r="AE35" s="214"/>
      <c r="AF35" s="214"/>
      <c r="AG35" s="214" t="s">
        <v>206</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5">
      <c r="A36" s="221"/>
      <c r="B36" s="222"/>
      <c r="C36" s="245" t="s">
        <v>244</v>
      </c>
      <c r="D36" s="240"/>
      <c r="E36" s="240"/>
      <c r="F36" s="240"/>
      <c r="G36" s="240"/>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207</v>
      </c>
      <c r="AH36" s="214"/>
      <c r="AI36" s="214"/>
      <c r="AJ36" s="214"/>
      <c r="AK36" s="214"/>
      <c r="AL36" s="214"/>
      <c r="AM36" s="214"/>
      <c r="AN36" s="214"/>
      <c r="AO36" s="214"/>
      <c r="AP36" s="214"/>
      <c r="AQ36" s="214"/>
      <c r="AR36" s="214"/>
      <c r="AS36" s="214"/>
      <c r="AT36" s="214"/>
      <c r="AU36" s="214"/>
      <c r="AV36" s="214"/>
      <c r="AW36" s="214"/>
      <c r="AX36" s="214"/>
      <c r="AY36" s="214"/>
      <c r="AZ36" s="214"/>
      <c r="BA36" s="241" t="str">
        <f>C36</f>
        <v>Náklady na vyhotovení dokumentace skutečného provedení stavby a její předání objednateli v požadované formě a požadovaném počtu.</v>
      </c>
      <c r="BB36" s="214"/>
      <c r="BC36" s="214"/>
      <c r="BD36" s="214"/>
      <c r="BE36" s="214"/>
      <c r="BF36" s="214"/>
      <c r="BG36" s="214"/>
      <c r="BH36" s="214"/>
    </row>
    <row r="37" spans="1:60" outlineLevel="1" x14ac:dyDescent="0.25">
      <c r="A37" s="233">
        <v>14</v>
      </c>
      <c r="B37" s="234" t="s">
        <v>245</v>
      </c>
      <c r="C37" s="244" t="s">
        <v>246</v>
      </c>
      <c r="D37" s="235" t="s">
        <v>201</v>
      </c>
      <c r="E37" s="236">
        <v>1</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202</v>
      </c>
      <c r="T37" s="239" t="s">
        <v>203</v>
      </c>
      <c r="U37" s="224">
        <v>0</v>
      </c>
      <c r="V37" s="224">
        <f>ROUND(E37*U37,2)</f>
        <v>0</v>
      </c>
      <c r="W37" s="224"/>
      <c r="X37" s="224" t="s">
        <v>204</v>
      </c>
      <c r="Y37" s="224" t="s">
        <v>205</v>
      </c>
      <c r="Z37" s="214"/>
      <c r="AA37" s="214"/>
      <c r="AB37" s="214"/>
      <c r="AC37" s="214"/>
      <c r="AD37" s="214"/>
      <c r="AE37" s="214"/>
      <c r="AF37" s="214"/>
      <c r="AG37" s="214" t="s">
        <v>206</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5">
      <c r="A38" s="221"/>
      <c r="B38" s="222"/>
      <c r="C38" s="245" t="s">
        <v>247</v>
      </c>
      <c r="D38" s="240"/>
      <c r="E38" s="240"/>
      <c r="F38" s="240"/>
      <c r="G38" s="240"/>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207</v>
      </c>
      <c r="AH38" s="214"/>
      <c r="AI38" s="214"/>
      <c r="AJ38" s="214"/>
      <c r="AK38" s="214"/>
      <c r="AL38" s="214"/>
      <c r="AM38" s="214"/>
      <c r="AN38" s="214"/>
      <c r="AO38" s="214"/>
      <c r="AP38" s="214"/>
      <c r="AQ38" s="214"/>
      <c r="AR38" s="214"/>
      <c r="AS38" s="214"/>
      <c r="AT38" s="214"/>
      <c r="AU38" s="214"/>
      <c r="AV38" s="214"/>
      <c r="AW38" s="214"/>
      <c r="AX38" s="214"/>
      <c r="AY38" s="214"/>
      <c r="AZ38" s="214"/>
      <c r="BA38" s="241" t="str">
        <f>C38</f>
        <v>Náklady na provedení skutečného zaměření stavby v rozsahu nezbytném pro zápis změny do katastru nemovitostí.</v>
      </c>
      <c r="BB38" s="214"/>
      <c r="BC38" s="214"/>
      <c r="BD38" s="214"/>
      <c r="BE38" s="214"/>
      <c r="BF38" s="214"/>
      <c r="BG38" s="214"/>
      <c r="BH38" s="214"/>
    </row>
    <row r="39" spans="1:60" outlineLevel="1" x14ac:dyDescent="0.25">
      <c r="A39" s="233">
        <v>15</v>
      </c>
      <c r="B39" s="234" t="s">
        <v>248</v>
      </c>
      <c r="C39" s="244" t="s">
        <v>249</v>
      </c>
      <c r="D39" s="235" t="s">
        <v>250</v>
      </c>
      <c r="E39" s="236">
        <v>1</v>
      </c>
      <c r="F39" s="237"/>
      <c r="G39" s="238">
        <f>ROUND(E39*F39,2)</f>
        <v>0</v>
      </c>
      <c r="H39" s="237"/>
      <c r="I39" s="238">
        <f>ROUND(E39*H39,2)</f>
        <v>0</v>
      </c>
      <c r="J39" s="237"/>
      <c r="K39" s="238">
        <f>ROUND(E39*J39,2)</f>
        <v>0</v>
      </c>
      <c r="L39" s="238">
        <v>21</v>
      </c>
      <c r="M39" s="238">
        <f>G39*(1+L39/100)</f>
        <v>0</v>
      </c>
      <c r="N39" s="236">
        <v>0</v>
      </c>
      <c r="O39" s="236">
        <f>ROUND(E39*N39,2)</f>
        <v>0</v>
      </c>
      <c r="P39" s="236">
        <v>0</v>
      </c>
      <c r="Q39" s="236">
        <f>ROUND(E39*P39,2)</f>
        <v>0</v>
      </c>
      <c r="R39" s="238"/>
      <c r="S39" s="238" t="s">
        <v>251</v>
      </c>
      <c r="T39" s="239" t="s">
        <v>203</v>
      </c>
      <c r="U39" s="224">
        <v>0</v>
      </c>
      <c r="V39" s="224">
        <f>ROUND(E39*U39,2)</f>
        <v>0</v>
      </c>
      <c r="W39" s="224"/>
      <c r="X39" s="224" t="s">
        <v>204</v>
      </c>
      <c r="Y39" s="224" t="s">
        <v>205</v>
      </c>
      <c r="Z39" s="214"/>
      <c r="AA39" s="214"/>
      <c r="AB39" s="214"/>
      <c r="AC39" s="214"/>
      <c r="AD39" s="214"/>
      <c r="AE39" s="214"/>
      <c r="AF39" s="214"/>
      <c r="AG39" s="214" t="s">
        <v>206</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5">
      <c r="A40" s="3"/>
      <c r="B40" s="4"/>
      <c r="C40" s="247"/>
      <c r="D40" s="6"/>
      <c r="E40" s="3"/>
      <c r="F40" s="3"/>
      <c r="G40" s="3"/>
      <c r="H40" s="3"/>
      <c r="I40" s="3"/>
      <c r="J40" s="3"/>
      <c r="K40" s="3"/>
      <c r="L40" s="3"/>
      <c r="M40" s="3"/>
      <c r="N40" s="3"/>
      <c r="O40" s="3"/>
      <c r="P40" s="3"/>
      <c r="Q40" s="3"/>
      <c r="R40" s="3"/>
      <c r="S40" s="3"/>
      <c r="T40" s="3"/>
      <c r="U40" s="3"/>
      <c r="V40" s="3"/>
      <c r="W40" s="3"/>
      <c r="X40" s="3"/>
      <c r="Y40" s="3"/>
      <c r="AE40">
        <v>12</v>
      </c>
      <c r="AF40">
        <v>21</v>
      </c>
      <c r="AG40" t="s">
        <v>183</v>
      </c>
    </row>
    <row r="41" spans="1:60" x14ac:dyDescent="0.25">
      <c r="A41" s="217"/>
      <c r="B41" s="218" t="s">
        <v>29</v>
      </c>
      <c r="C41" s="248"/>
      <c r="D41" s="219"/>
      <c r="E41" s="220"/>
      <c r="F41" s="220"/>
      <c r="G41" s="232">
        <f>G8+G22</f>
        <v>0</v>
      </c>
      <c r="H41" s="3"/>
      <c r="I41" s="3"/>
      <c r="J41" s="3"/>
      <c r="K41" s="3"/>
      <c r="L41" s="3"/>
      <c r="M41" s="3"/>
      <c r="N41" s="3"/>
      <c r="O41" s="3"/>
      <c r="P41" s="3"/>
      <c r="Q41" s="3"/>
      <c r="R41" s="3"/>
      <c r="S41" s="3"/>
      <c r="T41" s="3"/>
      <c r="U41" s="3"/>
      <c r="V41" s="3"/>
      <c r="W41" s="3"/>
      <c r="X41" s="3"/>
      <c r="Y41" s="3"/>
      <c r="AE41">
        <f>SUMIF(L7:L39,AE40,G7:G39)</f>
        <v>0</v>
      </c>
      <c r="AF41">
        <f>SUMIF(L7:L39,AF40,G7:G39)</f>
        <v>0</v>
      </c>
      <c r="AG41" t="s">
        <v>252</v>
      </c>
    </row>
    <row r="42" spans="1:60" x14ac:dyDescent="0.25">
      <c r="C42" s="249"/>
      <c r="D42" s="10"/>
      <c r="AG42" t="s">
        <v>254</v>
      </c>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dxb3kK2qxo5BqNxHjE8gaT5DEu2kBg4P+fv+QjZXJ3Dql0Vlmiy9ezJpITSX8xLs9d6QBUVmxtG5HOLKASNhw==" saltValue="71tox4IM7pSJOarxSKgY0w==" spinCount="100000" sheet="1" formatRows="0"/>
  <mergeCells count="19">
    <mergeCell ref="C38:G38"/>
    <mergeCell ref="C26:G26"/>
    <mergeCell ref="C28:G28"/>
    <mergeCell ref="C30:G30"/>
    <mergeCell ref="C32:G32"/>
    <mergeCell ref="C34:G34"/>
    <mergeCell ref="C36:G36"/>
    <mergeCell ref="C13:G13"/>
    <mergeCell ref="C15:G15"/>
    <mergeCell ref="C17:G17"/>
    <mergeCell ref="C19:G19"/>
    <mergeCell ref="C21:G21"/>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51EC-74B8-4152-A8AB-DB472FC6045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255</v>
      </c>
      <c r="B1" s="199"/>
      <c r="C1" s="199"/>
      <c r="D1" s="199"/>
      <c r="E1" s="199"/>
      <c r="F1" s="199"/>
      <c r="G1" s="199"/>
      <c r="AG1" t="s">
        <v>168</v>
      </c>
    </row>
    <row r="2" spans="1:60" ht="25.05" customHeight="1" x14ac:dyDescent="0.25">
      <c r="A2" s="200" t="s">
        <v>7</v>
      </c>
      <c r="B2" s="49" t="s">
        <v>43</v>
      </c>
      <c r="C2" s="203" t="s">
        <v>44</v>
      </c>
      <c r="D2" s="201"/>
      <c r="E2" s="201"/>
      <c r="F2" s="201"/>
      <c r="G2" s="202"/>
      <c r="AG2" t="s">
        <v>169</v>
      </c>
    </row>
    <row r="3" spans="1:60" ht="25.05" customHeight="1" x14ac:dyDescent="0.25">
      <c r="A3" s="200" t="s">
        <v>8</v>
      </c>
      <c r="B3" s="49" t="s">
        <v>56</v>
      </c>
      <c r="C3" s="203" t="s">
        <v>57</v>
      </c>
      <c r="D3" s="201"/>
      <c r="E3" s="201"/>
      <c r="F3" s="201"/>
      <c r="G3" s="202"/>
      <c r="AC3" s="178" t="s">
        <v>169</v>
      </c>
      <c r="AG3" t="s">
        <v>173</v>
      </c>
    </row>
    <row r="4" spans="1:60" ht="25.05" customHeight="1" x14ac:dyDescent="0.25">
      <c r="A4" s="204" t="s">
        <v>9</v>
      </c>
      <c r="B4" s="205" t="s">
        <v>53</v>
      </c>
      <c r="C4" s="206" t="s">
        <v>58</v>
      </c>
      <c r="D4" s="207"/>
      <c r="E4" s="207"/>
      <c r="F4" s="207"/>
      <c r="G4" s="208"/>
      <c r="AG4" t="s">
        <v>174</v>
      </c>
    </row>
    <row r="5" spans="1:60" x14ac:dyDescent="0.25">
      <c r="D5" s="10"/>
    </row>
    <row r="6" spans="1:60" ht="39.6" x14ac:dyDescent="0.25">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6" t="s">
        <v>197</v>
      </c>
      <c r="B8" s="227" t="s">
        <v>61</v>
      </c>
      <c r="C8" s="243" t="s">
        <v>136</v>
      </c>
      <c r="D8" s="228"/>
      <c r="E8" s="229"/>
      <c r="F8" s="230"/>
      <c r="G8" s="230">
        <f>SUMIF(AG9:AG55,"&lt;&gt;NOR",G9:G55)</f>
        <v>0</v>
      </c>
      <c r="H8" s="230"/>
      <c r="I8" s="230">
        <f>SUM(I9:I55)</f>
        <v>0</v>
      </c>
      <c r="J8" s="230"/>
      <c r="K8" s="230">
        <f>SUM(K9:K55)</f>
        <v>0</v>
      </c>
      <c r="L8" s="230"/>
      <c r="M8" s="230">
        <f>SUM(M9:M55)</f>
        <v>0</v>
      </c>
      <c r="N8" s="229"/>
      <c r="O8" s="229">
        <f>SUM(O9:O55)</f>
        <v>0</v>
      </c>
      <c r="P8" s="229"/>
      <c r="Q8" s="229">
        <f>SUM(Q9:Q55)</f>
        <v>0</v>
      </c>
      <c r="R8" s="230"/>
      <c r="S8" s="230"/>
      <c r="T8" s="231"/>
      <c r="U8" s="225"/>
      <c r="V8" s="225">
        <f>SUM(V9:V55)</f>
        <v>187.81000000000003</v>
      </c>
      <c r="W8" s="225"/>
      <c r="X8" s="225"/>
      <c r="Y8" s="225"/>
      <c r="AG8" t="s">
        <v>198</v>
      </c>
    </row>
    <row r="9" spans="1:60" outlineLevel="1" x14ac:dyDescent="0.25">
      <c r="A9" s="233">
        <v>1</v>
      </c>
      <c r="B9" s="234" t="s">
        <v>256</v>
      </c>
      <c r="C9" s="244" t="s">
        <v>257</v>
      </c>
      <c r="D9" s="235" t="s">
        <v>258</v>
      </c>
      <c r="E9" s="236">
        <v>108.8</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259</v>
      </c>
      <c r="S9" s="238" t="s">
        <v>202</v>
      </c>
      <c r="T9" s="239" t="s">
        <v>260</v>
      </c>
      <c r="U9" s="224">
        <v>0.01</v>
      </c>
      <c r="V9" s="224">
        <f>ROUND(E9*U9,2)</f>
        <v>1.0900000000000001</v>
      </c>
      <c r="W9" s="224"/>
      <c r="X9" s="224" t="s">
        <v>261</v>
      </c>
      <c r="Y9" s="224" t="s">
        <v>205</v>
      </c>
      <c r="Z9" s="214"/>
      <c r="AA9" s="214"/>
      <c r="AB9" s="214"/>
      <c r="AC9" s="214"/>
      <c r="AD9" s="214"/>
      <c r="AE9" s="214"/>
      <c r="AF9" s="214"/>
      <c r="AG9" s="214" t="s">
        <v>262</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60" t="s">
        <v>263</v>
      </c>
      <c r="D10" s="252"/>
      <c r="E10" s="252"/>
      <c r="F10" s="252"/>
      <c r="G10" s="252"/>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264</v>
      </c>
      <c r="AH10" s="214"/>
      <c r="AI10" s="214"/>
      <c r="AJ10" s="214"/>
      <c r="AK10" s="214"/>
      <c r="AL10" s="214"/>
      <c r="AM10" s="214"/>
      <c r="AN10" s="214"/>
      <c r="AO10" s="214"/>
      <c r="AP10" s="214"/>
      <c r="AQ10" s="214"/>
      <c r="AR10" s="214"/>
      <c r="AS10" s="214"/>
      <c r="AT10" s="214"/>
      <c r="AU10" s="214"/>
      <c r="AV10" s="214"/>
      <c r="AW10" s="214"/>
      <c r="AX10" s="214"/>
      <c r="AY10" s="214"/>
      <c r="AZ10" s="214"/>
      <c r="BA10" s="241" t="str">
        <f>C10</f>
        <v>nebo lesní půdy, s vodorovným přemístěním na hromady v místě upotřebení nebo na dočasné či trvalé skládky se složením</v>
      </c>
      <c r="BB10" s="214"/>
      <c r="BC10" s="214"/>
      <c r="BD10" s="214"/>
      <c r="BE10" s="214"/>
      <c r="BF10" s="214"/>
      <c r="BG10" s="214"/>
      <c r="BH10" s="214"/>
    </row>
    <row r="11" spans="1:60" outlineLevel="2" x14ac:dyDescent="0.25">
      <c r="A11" s="221"/>
      <c r="B11" s="222"/>
      <c r="C11" s="261" t="s">
        <v>265</v>
      </c>
      <c r="D11" s="250"/>
      <c r="E11" s="251">
        <v>108.8</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266</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33">
        <v>2</v>
      </c>
      <c r="B12" s="234" t="s">
        <v>267</v>
      </c>
      <c r="C12" s="244" t="s">
        <v>268</v>
      </c>
      <c r="D12" s="235" t="s">
        <v>258</v>
      </c>
      <c r="E12" s="236">
        <v>272</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t="s">
        <v>259</v>
      </c>
      <c r="S12" s="238" t="s">
        <v>202</v>
      </c>
      <c r="T12" s="239" t="s">
        <v>260</v>
      </c>
      <c r="U12" s="224">
        <v>0.223</v>
      </c>
      <c r="V12" s="224">
        <f>ROUND(E12*U12,2)</f>
        <v>60.66</v>
      </c>
      <c r="W12" s="224"/>
      <c r="X12" s="224" t="s">
        <v>261</v>
      </c>
      <c r="Y12" s="224" t="s">
        <v>205</v>
      </c>
      <c r="Z12" s="214"/>
      <c r="AA12" s="214"/>
      <c r="AB12" s="214"/>
      <c r="AC12" s="214"/>
      <c r="AD12" s="214"/>
      <c r="AE12" s="214"/>
      <c r="AF12" s="214"/>
      <c r="AG12" s="214" t="s">
        <v>262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5">
      <c r="A13" s="221"/>
      <c r="B13" s="222"/>
      <c r="C13" s="260" t="s">
        <v>269</v>
      </c>
      <c r="D13" s="252"/>
      <c r="E13" s="252"/>
      <c r="F13" s="252"/>
      <c r="G13" s="252"/>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264</v>
      </c>
      <c r="AH13" s="214"/>
      <c r="AI13" s="214"/>
      <c r="AJ13" s="214"/>
      <c r="AK13" s="214"/>
      <c r="AL13" s="214"/>
      <c r="AM13" s="214"/>
      <c r="AN13" s="214"/>
      <c r="AO13" s="214"/>
      <c r="AP13" s="214"/>
      <c r="AQ13" s="214"/>
      <c r="AR13" s="214"/>
      <c r="AS13" s="214"/>
      <c r="AT13" s="214"/>
      <c r="AU13" s="214"/>
      <c r="AV13" s="214"/>
      <c r="AW13" s="214"/>
      <c r="AX13" s="214"/>
      <c r="AY13" s="214"/>
      <c r="AZ13" s="214"/>
      <c r="BA13" s="241" t="str">
        <f>C13</f>
        <v>s přemístěním výkopku v příčných profilech na vzdálenost do 15 m nebo s naložením na dopravní prostředek.</v>
      </c>
      <c r="BB13" s="214"/>
      <c r="BC13" s="214"/>
      <c r="BD13" s="214"/>
      <c r="BE13" s="214"/>
      <c r="BF13" s="214"/>
      <c r="BG13" s="214"/>
      <c r="BH13" s="214"/>
    </row>
    <row r="14" spans="1:60" outlineLevel="1" x14ac:dyDescent="0.25">
      <c r="A14" s="233">
        <v>3</v>
      </c>
      <c r="B14" s="234" t="s">
        <v>270</v>
      </c>
      <c r="C14" s="244" t="s">
        <v>271</v>
      </c>
      <c r="D14" s="235" t="s">
        <v>258</v>
      </c>
      <c r="E14" s="236">
        <v>272</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259</v>
      </c>
      <c r="S14" s="238" t="s">
        <v>202</v>
      </c>
      <c r="T14" s="239" t="s">
        <v>260</v>
      </c>
      <c r="U14" s="224">
        <v>0.09</v>
      </c>
      <c r="V14" s="224">
        <f>ROUND(E14*U14,2)</f>
        <v>24.48</v>
      </c>
      <c r="W14" s="224"/>
      <c r="X14" s="224" t="s">
        <v>261</v>
      </c>
      <c r="Y14" s="224" t="s">
        <v>205</v>
      </c>
      <c r="Z14" s="214"/>
      <c r="AA14" s="214"/>
      <c r="AB14" s="214"/>
      <c r="AC14" s="214"/>
      <c r="AD14" s="214"/>
      <c r="AE14" s="214"/>
      <c r="AF14" s="214"/>
      <c r="AG14" s="214" t="s">
        <v>272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5">
      <c r="A15" s="221"/>
      <c r="B15" s="222"/>
      <c r="C15" s="260" t="s">
        <v>269</v>
      </c>
      <c r="D15" s="252"/>
      <c r="E15" s="252"/>
      <c r="F15" s="252"/>
      <c r="G15" s="252"/>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41" t="str">
        <f>C15</f>
        <v>s přemístěním výkopku v příčných profilech na vzdálenost do 15 m nebo s naložením na dopravní prostředek.</v>
      </c>
      <c r="BB15" s="214"/>
      <c r="BC15" s="214"/>
      <c r="BD15" s="214"/>
      <c r="BE15" s="214"/>
      <c r="BF15" s="214"/>
      <c r="BG15" s="214"/>
      <c r="BH15" s="214"/>
    </row>
    <row r="16" spans="1:60" outlineLevel="1" x14ac:dyDescent="0.25">
      <c r="A16" s="233">
        <v>4</v>
      </c>
      <c r="B16" s="234" t="s">
        <v>273</v>
      </c>
      <c r="C16" s="244" t="s">
        <v>274</v>
      </c>
      <c r="D16" s="235" t="s">
        <v>258</v>
      </c>
      <c r="E16" s="236">
        <v>222</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t="s">
        <v>259</v>
      </c>
      <c r="S16" s="238" t="s">
        <v>202</v>
      </c>
      <c r="T16" s="239" t="s">
        <v>260</v>
      </c>
      <c r="U16" s="224">
        <v>0.01</v>
      </c>
      <c r="V16" s="224">
        <f>ROUND(E16*U16,2)</f>
        <v>2.2200000000000002</v>
      </c>
      <c r="W16" s="224"/>
      <c r="X16" s="224" t="s">
        <v>261</v>
      </c>
      <c r="Y16" s="224" t="s">
        <v>205</v>
      </c>
      <c r="Z16" s="214"/>
      <c r="AA16" s="214"/>
      <c r="AB16" s="214"/>
      <c r="AC16" s="214"/>
      <c r="AD16" s="214"/>
      <c r="AE16" s="214"/>
      <c r="AF16" s="214"/>
      <c r="AG16" s="214" t="s">
        <v>262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5">
      <c r="A17" s="221"/>
      <c r="B17" s="222"/>
      <c r="C17" s="260" t="s">
        <v>275</v>
      </c>
      <c r="D17" s="252"/>
      <c r="E17" s="252"/>
      <c r="F17" s="252"/>
      <c r="G17" s="252"/>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5">
      <c r="A18" s="221"/>
      <c r="B18" s="222"/>
      <c r="C18" s="261" t="s">
        <v>276</v>
      </c>
      <c r="D18" s="250"/>
      <c r="E18" s="251">
        <v>222</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266</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0.399999999999999" outlineLevel="1" x14ac:dyDescent="0.25">
      <c r="A19" s="233">
        <v>5</v>
      </c>
      <c r="B19" s="234" t="s">
        <v>277</v>
      </c>
      <c r="C19" s="244" t="s">
        <v>278</v>
      </c>
      <c r="D19" s="235" t="s">
        <v>258</v>
      </c>
      <c r="E19" s="236">
        <v>666</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t="s">
        <v>259</v>
      </c>
      <c r="S19" s="238" t="s">
        <v>202</v>
      </c>
      <c r="T19" s="239" t="s">
        <v>260</v>
      </c>
      <c r="U19" s="224">
        <v>0</v>
      </c>
      <c r="V19" s="224">
        <f>ROUND(E19*U19,2)</f>
        <v>0</v>
      </c>
      <c r="W19" s="224"/>
      <c r="X19" s="224" t="s">
        <v>261</v>
      </c>
      <c r="Y19" s="224" t="s">
        <v>205</v>
      </c>
      <c r="Z19" s="214"/>
      <c r="AA19" s="214"/>
      <c r="AB19" s="214"/>
      <c r="AC19" s="214"/>
      <c r="AD19" s="214"/>
      <c r="AE19" s="214"/>
      <c r="AF19" s="214"/>
      <c r="AG19" s="214" t="s">
        <v>262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5">
      <c r="A20" s="221"/>
      <c r="B20" s="222"/>
      <c r="C20" s="260" t="s">
        <v>275</v>
      </c>
      <c r="D20" s="252"/>
      <c r="E20" s="252"/>
      <c r="F20" s="252"/>
      <c r="G20" s="252"/>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5">
      <c r="A21" s="221"/>
      <c r="B21" s="222"/>
      <c r="C21" s="261" t="s">
        <v>279</v>
      </c>
      <c r="D21" s="250"/>
      <c r="E21" s="251">
        <v>666</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266</v>
      </c>
      <c r="AH21" s="214">
        <v>5</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0.6" outlineLevel="1" x14ac:dyDescent="0.25">
      <c r="A22" s="233">
        <v>6</v>
      </c>
      <c r="B22" s="234" t="s">
        <v>280</v>
      </c>
      <c r="C22" s="244" t="s">
        <v>281</v>
      </c>
      <c r="D22" s="235" t="s">
        <v>258</v>
      </c>
      <c r="E22" s="236">
        <v>50</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t="s">
        <v>259</v>
      </c>
      <c r="S22" s="238" t="s">
        <v>202</v>
      </c>
      <c r="T22" s="239" t="s">
        <v>260</v>
      </c>
      <c r="U22" s="224">
        <v>8.5999999999999993E-2</v>
      </c>
      <c r="V22" s="224">
        <f>ROUND(E22*U22,2)</f>
        <v>4.3</v>
      </c>
      <c r="W22" s="224"/>
      <c r="X22" s="224" t="s">
        <v>261</v>
      </c>
      <c r="Y22" s="224" t="s">
        <v>205</v>
      </c>
      <c r="Z22" s="214"/>
      <c r="AA22" s="214"/>
      <c r="AB22" s="214"/>
      <c r="AC22" s="214"/>
      <c r="AD22" s="214"/>
      <c r="AE22" s="214"/>
      <c r="AF22" s="214"/>
      <c r="AG22" s="214" t="s">
        <v>262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5">
      <c r="A23" s="221"/>
      <c r="B23" s="222"/>
      <c r="C23" s="260" t="s">
        <v>282</v>
      </c>
      <c r="D23" s="252"/>
      <c r="E23" s="252"/>
      <c r="F23" s="252"/>
      <c r="G23" s="252"/>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5">
      <c r="A24" s="233">
        <v>7</v>
      </c>
      <c r="B24" s="234" t="s">
        <v>283</v>
      </c>
      <c r="C24" s="244" t="s">
        <v>284</v>
      </c>
      <c r="D24" s="235" t="s">
        <v>285</v>
      </c>
      <c r="E24" s="236">
        <v>164</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286</v>
      </c>
      <c r="S24" s="238" t="s">
        <v>202</v>
      </c>
      <c r="T24" s="239" t="s">
        <v>260</v>
      </c>
      <c r="U24" s="224">
        <v>0.06</v>
      </c>
      <c r="V24" s="224">
        <f>ROUND(E24*U24,2)</f>
        <v>9.84</v>
      </c>
      <c r="W24" s="224"/>
      <c r="X24" s="224" t="s">
        <v>261</v>
      </c>
      <c r="Y24" s="224" t="s">
        <v>205</v>
      </c>
      <c r="Z24" s="214"/>
      <c r="AA24" s="214"/>
      <c r="AB24" s="214"/>
      <c r="AC24" s="214"/>
      <c r="AD24" s="214"/>
      <c r="AE24" s="214"/>
      <c r="AF24" s="214"/>
      <c r="AG24" s="214" t="s">
        <v>272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5">
      <c r="A25" s="221"/>
      <c r="B25" s="222"/>
      <c r="C25" s="260" t="s">
        <v>287</v>
      </c>
      <c r="D25" s="252"/>
      <c r="E25" s="252"/>
      <c r="F25" s="252"/>
      <c r="G25" s="252"/>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5">
      <c r="A26" s="221"/>
      <c r="B26" s="222"/>
      <c r="C26" s="261" t="s">
        <v>288</v>
      </c>
      <c r="D26" s="250"/>
      <c r="E26" s="251"/>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266</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5">
      <c r="A27" s="221"/>
      <c r="B27" s="222"/>
      <c r="C27" s="261" t="s">
        <v>289</v>
      </c>
      <c r="D27" s="250"/>
      <c r="E27" s="251">
        <v>164</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266</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5">
      <c r="A28" s="233">
        <v>8</v>
      </c>
      <c r="B28" s="234" t="s">
        <v>290</v>
      </c>
      <c r="C28" s="244" t="s">
        <v>291</v>
      </c>
      <c r="D28" s="235" t="s">
        <v>285</v>
      </c>
      <c r="E28" s="236">
        <v>3744.4</v>
      </c>
      <c r="F28" s="237"/>
      <c r="G28" s="238">
        <f>ROUND(E28*F28,2)</f>
        <v>0</v>
      </c>
      <c r="H28" s="237"/>
      <c r="I28" s="238">
        <f>ROUND(E28*H28,2)</f>
        <v>0</v>
      </c>
      <c r="J28" s="237"/>
      <c r="K28" s="238">
        <f>ROUND(E28*J28,2)</f>
        <v>0</v>
      </c>
      <c r="L28" s="238">
        <v>21</v>
      </c>
      <c r="M28" s="238">
        <f>G28*(1+L28/100)</f>
        <v>0</v>
      </c>
      <c r="N28" s="236">
        <v>0</v>
      </c>
      <c r="O28" s="236">
        <f>ROUND(E28*N28,2)</f>
        <v>0</v>
      </c>
      <c r="P28" s="236">
        <v>0</v>
      </c>
      <c r="Q28" s="236">
        <f>ROUND(E28*P28,2)</f>
        <v>0</v>
      </c>
      <c r="R28" s="238" t="s">
        <v>259</v>
      </c>
      <c r="S28" s="238" t="s">
        <v>202</v>
      </c>
      <c r="T28" s="239" t="s">
        <v>260</v>
      </c>
      <c r="U28" s="224">
        <v>0.02</v>
      </c>
      <c r="V28" s="224">
        <f>ROUND(E28*U28,2)</f>
        <v>74.89</v>
      </c>
      <c r="W28" s="224"/>
      <c r="X28" s="224" t="s">
        <v>261</v>
      </c>
      <c r="Y28" s="224" t="s">
        <v>205</v>
      </c>
      <c r="Z28" s="214"/>
      <c r="AA28" s="214"/>
      <c r="AB28" s="214"/>
      <c r="AC28" s="214"/>
      <c r="AD28" s="214"/>
      <c r="AE28" s="214"/>
      <c r="AF28" s="214"/>
      <c r="AG28" s="214" t="s">
        <v>262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5">
      <c r="A29" s="221"/>
      <c r="B29" s="222"/>
      <c r="C29" s="260" t="s">
        <v>292</v>
      </c>
      <c r="D29" s="252"/>
      <c r="E29" s="252"/>
      <c r="F29" s="252"/>
      <c r="G29" s="252"/>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5">
      <c r="A30" s="221"/>
      <c r="B30" s="222"/>
      <c r="C30" s="261" t="s">
        <v>293</v>
      </c>
      <c r="D30" s="250"/>
      <c r="E30" s="251"/>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266</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5">
      <c r="A31" s="221"/>
      <c r="B31" s="222"/>
      <c r="C31" s="261" t="s">
        <v>294</v>
      </c>
      <c r="D31" s="250"/>
      <c r="E31" s="251">
        <v>1683</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266</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5">
      <c r="A32" s="221"/>
      <c r="B32" s="222"/>
      <c r="C32" s="261" t="s">
        <v>295</v>
      </c>
      <c r="D32" s="250"/>
      <c r="E32" s="251"/>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266</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5">
      <c r="A33" s="221"/>
      <c r="B33" s="222"/>
      <c r="C33" s="261" t="s">
        <v>296</v>
      </c>
      <c r="D33" s="250"/>
      <c r="E33" s="251">
        <v>304.7</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266</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5">
      <c r="A34" s="221"/>
      <c r="B34" s="222"/>
      <c r="C34" s="261" t="s">
        <v>288</v>
      </c>
      <c r="D34" s="250"/>
      <c r="E34" s="251"/>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266</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5">
      <c r="A35" s="221"/>
      <c r="B35" s="222"/>
      <c r="C35" s="261" t="s">
        <v>297</v>
      </c>
      <c r="D35" s="250"/>
      <c r="E35" s="251">
        <v>180.4</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266</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5">
      <c r="A36" s="221"/>
      <c r="B36" s="222"/>
      <c r="C36" s="261" t="s">
        <v>295</v>
      </c>
      <c r="D36" s="250"/>
      <c r="E36" s="251"/>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266</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5">
      <c r="A37" s="221"/>
      <c r="B37" s="222"/>
      <c r="C37" s="261" t="s">
        <v>298</v>
      </c>
      <c r="D37" s="250"/>
      <c r="E37" s="251">
        <v>44</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266</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5">
      <c r="A38" s="221"/>
      <c r="B38" s="222"/>
      <c r="C38" s="261" t="s">
        <v>299</v>
      </c>
      <c r="D38" s="250"/>
      <c r="E38" s="251"/>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266</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5">
      <c r="A39" s="221"/>
      <c r="B39" s="222"/>
      <c r="C39" s="261" t="s">
        <v>300</v>
      </c>
      <c r="D39" s="250"/>
      <c r="E39" s="251">
        <v>685.3</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266</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5">
      <c r="A40" s="221"/>
      <c r="B40" s="222"/>
      <c r="C40" s="261" t="s">
        <v>299</v>
      </c>
      <c r="D40" s="250"/>
      <c r="E40" s="251"/>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266</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5">
      <c r="A41" s="221"/>
      <c r="B41" s="222"/>
      <c r="C41" s="261" t="s">
        <v>301</v>
      </c>
      <c r="D41" s="250"/>
      <c r="E41" s="251">
        <v>168.3</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266</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5">
      <c r="A42" s="221"/>
      <c r="B42" s="222"/>
      <c r="C42" s="261" t="s">
        <v>302</v>
      </c>
      <c r="D42" s="250"/>
      <c r="E42" s="251"/>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266</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5">
      <c r="A43" s="221"/>
      <c r="B43" s="222"/>
      <c r="C43" s="261" t="s">
        <v>303</v>
      </c>
      <c r="D43" s="250"/>
      <c r="E43" s="251">
        <v>85.8</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266</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5">
      <c r="A44" s="221"/>
      <c r="B44" s="222"/>
      <c r="C44" s="261" t="s">
        <v>304</v>
      </c>
      <c r="D44" s="250"/>
      <c r="E44" s="251"/>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266</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5">
      <c r="A45" s="221"/>
      <c r="B45" s="222"/>
      <c r="C45" s="261" t="s">
        <v>305</v>
      </c>
      <c r="D45" s="250"/>
      <c r="E45" s="251">
        <v>96.8</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266</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5">
      <c r="A46" s="221"/>
      <c r="B46" s="222"/>
      <c r="C46" s="261" t="s">
        <v>306</v>
      </c>
      <c r="D46" s="250"/>
      <c r="E46" s="251"/>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266</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5">
      <c r="A47" s="221"/>
      <c r="B47" s="222"/>
      <c r="C47" s="261" t="s">
        <v>307</v>
      </c>
      <c r="D47" s="250"/>
      <c r="E47" s="251">
        <v>496.1</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266</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5">
      <c r="A48" s="233">
        <v>9</v>
      </c>
      <c r="B48" s="234" t="s">
        <v>308</v>
      </c>
      <c r="C48" s="244" t="s">
        <v>309</v>
      </c>
      <c r="D48" s="235" t="s">
        <v>285</v>
      </c>
      <c r="E48" s="236">
        <v>492</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t="s">
        <v>286</v>
      </c>
      <c r="S48" s="238" t="s">
        <v>202</v>
      </c>
      <c r="T48" s="239" t="s">
        <v>260</v>
      </c>
      <c r="U48" s="224">
        <v>0</v>
      </c>
      <c r="V48" s="224">
        <f>ROUND(E48*U48,2)</f>
        <v>0</v>
      </c>
      <c r="W48" s="224"/>
      <c r="X48" s="224" t="s">
        <v>261</v>
      </c>
      <c r="Y48" s="224" t="s">
        <v>205</v>
      </c>
      <c r="Z48" s="214"/>
      <c r="AA48" s="214"/>
      <c r="AB48" s="214"/>
      <c r="AC48" s="214"/>
      <c r="AD48" s="214"/>
      <c r="AE48" s="214"/>
      <c r="AF48" s="214"/>
      <c r="AG48" s="214" t="s">
        <v>272</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5">
      <c r="A49" s="221"/>
      <c r="B49" s="222"/>
      <c r="C49" s="261" t="s">
        <v>310</v>
      </c>
      <c r="D49" s="250"/>
      <c r="E49" s="251">
        <v>492</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266</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5">
      <c r="A50" s="253">
        <v>10</v>
      </c>
      <c r="B50" s="254" t="s">
        <v>311</v>
      </c>
      <c r="C50" s="262" t="s">
        <v>312</v>
      </c>
      <c r="D50" s="255" t="s">
        <v>285</v>
      </c>
      <c r="E50" s="256">
        <v>492</v>
      </c>
      <c r="F50" s="257"/>
      <c r="G50" s="258">
        <f>ROUND(E50*F50,2)</f>
        <v>0</v>
      </c>
      <c r="H50" s="257"/>
      <c r="I50" s="258">
        <f>ROUND(E50*H50,2)</f>
        <v>0</v>
      </c>
      <c r="J50" s="257"/>
      <c r="K50" s="258">
        <f>ROUND(E50*J50,2)</f>
        <v>0</v>
      </c>
      <c r="L50" s="258">
        <v>21</v>
      </c>
      <c r="M50" s="258">
        <f>G50*(1+L50/100)</f>
        <v>0</v>
      </c>
      <c r="N50" s="256">
        <v>0</v>
      </c>
      <c r="O50" s="256">
        <f>ROUND(E50*N50,2)</f>
        <v>0</v>
      </c>
      <c r="P50" s="256">
        <v>0</v>
      </c>
      <c r="Q50" s="256">
        <f>ROUND(E50*P50,2)</f>
        <v>0</v>
      </c>
      <c r="R50" s="258" t="s">
        <v>286</v>
      </c>
      <c r="S50" s="258" t="s">
        <v>202</v>
      </c>
      <c r="T50" s="259" t="s">
        <v>260</v>
      </c>
      <c r="U50" s="224">
        <v>1E-3</v>
      </c>
      <c r="V50" s="224">
        <f>ROUND(E50*U50,2)</f>
        <v>0.49</v>
      </c>
      <c r="W50" s="224"/>
      <c r="X50" s="224" t="s">
        <v>261</v>
      </c>
      <c r="Y50" s="224" t="s">
        <v>205</v>
      </c>
      <c r="Z50" s="214"/>
      <c r="AA50" s="214"/>
      <c r="AB50" s="214"/>
      <c r="AC50" s="214"/>
      <c r="AD50" s="214"/>
      <c r="AE50" s="214"/>
      <c r="AF50" s="214"/>
      <c r="AG50" s="214" t="s">
        <v>262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5">
      <c r="A51" s="253">
        <v>11</v>
      </c>
      <c r="B51" s="254" t="s">
        <v>313</v>
      </c>
      <c r="C51" s="262" t="s">
        <v>314</v>
      </c>
      <c r="D51" s="255" t="s">
        <v>285</v>
      </c>
      <c r="E51" s="256">
        <v>492</v>
      </c>
      <c r="F51" s="257"/>
      <c r="G51" s="258">
        <f>ROUND(E51*F51,2)</f>
        <v>0</v>
      </c>
      <c r="H51" s="257"/>
      <c r="I51" s="258">
        <f>ROUND(E51*H51,2)</f>
        <v>0</v>
      </c>
      <c r="J51" s="257"/>
      <c r="K51" s="258">
        <f>ROUND(E51*J51,2)</f>
        <v>0</v>
      </c>
      <c r="L51" s="258">
        <v>21</v>
      </c>
      <c r="M51" s="258">
        <f>G51*(1+L51/100)</f>
        <v>0</v>
      </c>
      <c r="N51" s="256">
        <v>0</v>
      </c>
      <c r="O51" s="256">
        <f>ROUND(E51*N51,2)</f>
        <v>0</v>
      </c>
      <c r="P51" s="256">
        <v>0</v>
      </c>
      <c r="Q51" s="256">
        <f>ROUND(E51*P51,2)</f>
        <v>0</v>
      </c>
      <c r="R51" s="258" t="s">
        <v>286</v>
      </c>
      <c r="S51" s="258" t="s">
        <v>202</v>
      </c>
      <c r="T51" s="259" t="s">
        <v>260</v>
      </c>
      <c r="U51" s="224">
        <v>0</v>
      </c>
      <c r="V51" s="224">
        <f>ROUND(E51*U51,2)</f>
        <v>0</v>
      </c>
      <c r="W51" s="224"/>
      <c r="X51" s="224" t="s">
        <v>261</v>
      </c>
      <c r="Y51" s="224" t="s">
        <v>205</v>
      </c>
      <c r="Z51" s="214"/>
      <c r="AA51" s="214"/>
      <c r="AB51" s="214"/>
      <c r="AC51" s="214"/>
      <c r="AD51" s="214"/>
      <c r="AE51" s="214"/>
      <c r="AF51" s="214"/>
      <c r="AG51" s="214" t="s">
        <v>272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5">
      <c r="A52" s="253">
        <v>12</v>
      </c>
      <c r="B52" s="254" t="s">
        <v>315</v>
      </c>
      <c r="C52" s="262" t="s">
        <v>316</v>
      </c>
      <c r="D52" s="255" t="s">
        <v>285</v>
      </c>
      <c r="E52" s="256">
        <v>492</v>
      </c>
      <c r="F52" s="257"/>
      <c r="G52" s="258">
        <f>ROUND(E52*F52,2)</f>
        <v>0</v>
      </c>
      <c r="H52" s="257"/>
      <c r="I52" s="258">
        <f>ROUND(E52*H52,2)</f>
        <v>0</v>
      </c>
      <c r="J52" s="257"/>
      <c r="K52" s="258">
        <f>ROUND(E52*J52,2)</f>
        <v>0</v>
      </c>
      <c r="L52" s="258">
        <v>21</v>
      </c>
      <c r="M52" s="258">
        <f>G52*(1+L52/100)</f>
        <v>0</v>
      </c>
      <c r="N52" s="256">
        <v>0</v>
      </c>
      <c r="O52" s="256">
        <f>ROUND(E52*N52,2)</f>
        <v>0</v>
      </c>
      <c r="P52" s="256">
        <v>0</v>
      </c>
      <c r="Q52" s="256">
        <f>ROUND(E52*P52,2)</f>
        <v>0</v>
      </c>
      <c r="R52" s="258" t="s">
        <v>286</v>
      </c>
      <c r="S52" s="258" t="s">
        <v>202</v>
      </c>
      <c r="T52" s="259" t="s">
        <v>260</v>
      </c>
      <c r="U52" s="224">
        <v>0.02</v>
      </c>
      <c r="V52" s="224">
        <f>ROUND(E52*U52,2)</f>
        <v>9.84</v>
      </c>
      <c r="W52" s="224"/>
      <c r="X52" s="224" t="s">
        <v>261</v>
      </c>
      <c r="Y52" s="224" t="s">
        <v>205</v>
      </c>
      <c r="Z52" s="214"/>
      <c r="AA52" s="214"/>
      <c r="AB52" s="214"/>
      <c r="AC52" s="214"/>
      <c r="AD52" s="214"/>
      <c r="AE52" s="214"/>
      <c r="AF52" s="214"/>
      <c r="AG52" s="214" t="s">
        <v>262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53">
        <v>13</v>
      </c>
      <c r="B53" s="254" t="s">
        <v>317</v>
      </c>
      <c r="C53" s="262" t="s">
        <v>318</v>
      </c>
      <c r="D53" s="255" t="s">
        <v>258</v>
      </c>
      <c r="E53" s="256">
        <v>222</v>
      </c>
      <c r="F53" s="257"/>
      <c r="G53" s="258">
        <f>ROUND(E53*F53,2)</f>
        <v>0</v>
      </c>
      <c r="H53" s="257"/>
      <c r="I53" s="258">
        <f>ROUND(E53*H53,2)</f>
        <v>0</v>
      </c>
      <c r="J53" s="257"/>
      <c r="K53" s="258">
        <f>ROUND(E53*J53,2)</f>
        <v>0</v>
      </c>
      <c r="L53" s="258">
        <v>21</v>
      </c>
      <c r="M53" s="258">
        <f>G53*(1+L53/100)</f>
        <v>0</v>
      </c>
      <c r="N53" s="256">
        <v>0</v>
      </c>
      <c r="O53" s="256">
        <f>ROUND(E53*N53,2)</f>
        <v>0</v>
      </c>
      <c r="P53" s="256">
        <v>0</v>
      </c>
      <c r="Q53" s="256">
        <f>ROUND(E53*P53,2)</f>
        <v>0</v>
      </c>
      <c r="R53" s="258" t="s">
        <v>259</v>
      </c>
      <c r="S53" s="258" t="s">
        <v>202</v>
      </c>
      <c r="T53" s="259" t="s">
        <v>260</v>
      </c>
      <c r="U53" s="224">
        <v>0</v>
      </c>
      <c r="V53" s="224">
        <f>ROUND(E53*U53,2)</f>
        <v>0</v>
      </c>
      <c r="W53" s="224"/>
      <c r="X53" s="224" t="s">
        <v>261</v>
      </c>
      <c r="Y53" s="224" t="s">
        <v>205</v>
      </c>
      <c r="Z53" s="214"/>
      <c r="AA53" s="214"/>
      <c r="AB53" s="214"/>
      <c r="AC53" s="214"/>
      <c r="AD53" s="214"/>
      <c r="AE53" s="214"/>
      <c r="AF53" s="214"/>
      <c r="AG53" s="214" t="s">
        <v>262</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5">
      <c r="A54" s="233">
        <v>14</v>
      </c>
      <c r="B54" s="234" t="s">
        <v>319</v>
      </c>
      <c r="C54" s="244" t="s">
        <v>320</v>
      </c>
      <c r="D54" s="235" t="s">
        <v>321</v>
      </c>
      <c r="E54" s="236">
        <v>4.92</v>
      </c>
      <c r="F54" s="237"/>
      <c r="G54" s="238">
        <f>ROUND(E54*F54,2)</f>
        <v>0</v>
      </c>
      <c r="H54" s="237"/>
      <c r="I54" s="238">
        <f>ROUND(E54*H54,2)</f>
        <v>0</v>
      </c>
      <c r="J54" s="237"/>
      <c r="K54" s="238">
        <f>ROUND(E54*J54,2)</f>
        <v>0</v>
      </c>
      <c r="L54" s="238">
        <v>21</v>
      </c>
      <c r="M54" s="238">
        <f>G54*(1+L54/100)</f>
        <v>0</v>
      </c>
      <c r="N54" s="236">
        <v>1E-3</v>
      </c>
      <c r="O54" s="236">
        <f>ROUND(E54*N54,2)</f>
        <v>0</v>
      </c>
      <c r="P54" s="236">
        <v>0</v>
      </c>
      <c r="Q54" s="236">
        <f>ROUND(E54*P54,2)</f>
        <v>0</v>
      </c>
      <c r="R54" s="238" t="s">
        <v>322</v>
      </c>
      <c r="S54" s="238" t="s">
        <v>202</v>
      </c>
      <c r="T54" s="239" t="s">
        <v>260</v>
      </c>
      <c r="U54" s="224">
        <v>0</v>
      </c>
      <c r="V54" s="224">
        <f>ROUND(E54*U54,2)</f>
        <v>0</v>
      </c>
      <c r="W54" s="224"/>
      <c r="X54" s="224" t="s">
        <v>323</v>
      </c>
      <c r="Y54" s="224" t="s">
        <v>205</v>
      </c>
      <c r="Z54" s="214"/>
      <c r="AA54" s="214"/>
      <c r="AB54" s="214"/>
      <c r="AC54" s="214"/>
      <c r="AD54" s="214"/>
      <c r="AE54" s="214"/>
      <c r="AF54" s="214"/>
      <c r="AG54" s="214" t="s">
        <v>324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5">
      <c r="A55" s="221"/>
      <c r="B55" s="222"/>
      <c r="C55" s="261" t="s">
        <v>325</v>
      </c>
      <c r="D55" s="250"/>
      <c r="E55" s="251">
        <v>4.92</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266</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x14ac:dyDescent="0.25">
      <c r="A56" s="226" t="s">
        <v>197</v>
      </c>
      <c r="B56" s="227" t="s">
        <v>137</v>
      </c>
      <c r="C56" s="243" t="s">
        <v>138</v>
      </c>
      <c r="D56" s="228"/>
      <c r="E56" s="229"/>
      <c r="F56" s="230"/>
      <c r="G56" s="230">
        <f>SUMIF(AG57:AG94,"&lt;&gt;NOR",G57:G94)</f>
        <v>0</v>
      </c>
      <c r="H56" s="230"/>
      <c r="I56" s="230">
        <f>SUM(I57:I94)</f>
        <v>0</v>
      </c>
      <c r="J56" s="230"/>
      <c r="K56" s="230">
        <f>SUM(K57:K94)</f>
        <v>0</v>
      </c>
      <c r="L56" s="230"/>
      <c r="M56" s="230">
        <f>SUM(M57:M94)</f>
        <v>0</v>
      </c>
      <c r="N56" s="229"/>
      <c r="O56" s="229">
        <f>SUM(O57:O94)</f>
        <v>472.14</v>
      </c>
      <c r="P56" s="229"/>
      <c r="Q56" s="229">
        <f>SUM(Q57:Q94)</f>
        <v>0</v>
      </c>
      <c r="R56" s="230"/>
      <c r="S56" s="230"/>
      <c r="T56" s="231"/>
      <c r="U56" s="225"/>
      <c r="V56" s="225">
        <f>SUM(V57:V94)</f>
        <v>299.23</v>
      </c>
      <c r="W56" s="225"/>
      <c r="X56" s="225"/>
      <c r="Y56" s="225"/>
      <c r="AG56" t="s">
        <v>198</v>
      </c>
    </row>
    <row r="57" spans="1:60" outlineLevel="1" x14ac:dyDescent="0.25">
      <c r="A57" s="233">
        <v>15</v>
      </c>
      <c r="B57" s="234" t="s">
        <v>326</v>
      </c>
      <c r="C57" s="244" t="s">
        <v>327</v>
      </c>
      <c r="D57" s="235" t="s">
        <v>258</v>
      </c>
      <c r="E57" s="236">
        <v>246</v>
      </c>
      <c r="F57" s="237"/>
      <c r="G57" s="238">
        <f>ROUND(E57*F57,2)</f>
        <v>0</v>
      </c>
      <c r="H57" s="237"/>
      <c r="I57" s="238">
        <f>ROUND(E57*H57,2)</f>
        <v>0</v>
      </c>
      <c r="J57" s="237"/>
      <c r="K57" s="238">
        <f>ROUND(E57*J57,2)</f>
        <v>0</v>
      </c>
      <c r="L57" s="238">
        <v>21</v>
      </c>
      <c r="M57" s="238">
        <f>G57*(1+L57/100)</f>
        <v>0</v>
      </c>
      <c r="N57" s="236">
        <v>0</v>
      </c>
      <c r="O57" s="236">
        <f>ROUND(E57*N57,2)</f>
        <v>0</v>
      </c>
      <c r="P57" s="236">
        <v>0</v>
      </c>
      <c r="Q57" s="236">
        <f>ROUND(E57*P57,2)</f>
        <v>0</v>
      </c>
      <c r="R57" s="238" t="s">
        <v>259</v>
      </c>
      <c r="S57" s="238" t="s">
        <v>202</v>
      </c>
      <c r="T57" s="239" t="s">
        <v>260</v>
      </c>
      <c r="U57" s="224">
        <v>0.16</v>
      </c>
      <c r="V57" s="224">
        <f>ROUND(E57*U57,2)</f>
        <v>39.36</v>
      </c>
      <c r="W57" s="224"/>
      <c r="X57" s="224" t="s">
        <v>261</v>
      </c>
      <c r="Y57" s="224" t="s">
        <v>205</v>
      </c>
      <c r="Z57" s="214"/>
      <c r="AA57" s="214"/>
      <c r="AB57" s="214"/>
      <c r="AC57" s="214"/>
      <c r="AD57" s="214"/>
      <c r="AE57" s="214"/>
      <c r="AF57" s="214"/>
      <c r="AG57" s="214" t="s">
        <v>262</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1" outlineLevel="2" x14ac:dyDescent="0.25">
      <c r="A58" s="221"/>
      <c r="B58" s="222"/>
      <c r="C58" s="260" t="s">
        <v>328</v>
      </c>
      <c r="D58" s="252"/>
      <c r="E58" s="252"/>
      <c r="F58" s="252"/>
      <c r="G58" s="252"/>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41" t="str">
        <f>C58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8" s="214"/>
      <c r="BC58" s="214"/>
      <c r="BD58" s="214"/>
      <c r="BE58" s="214"/>
      <c r="BF58" s="214"/>
      <c r="BG58" s="214"/>
      <c r="BH58" s="214"/>
    </row>
    <row r="59" spans="1:60" outlineLevel="2" x14ac:dyDescent="0.25">
      <c r="A59" s="221"/>
      <c r="B59" s="222"/>
      <c r="C59" s="261" t="s">
        <v>329</v>
      </c>
      <c r="D59" s="250"/>
      <c r="E59" s="251"/>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266</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5">
      <c r="A60" s="221"/>
      <c r="B60" s="222"/>
      <c r="C60" s="261" t="s">
        <v>330</v>
      </c>
      <c r="D60" s="250"/>
      <c r="E60" s="251">
        <v>192</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266</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5">
      <c r="A61" s="221"/>
      <c r="B61" s="222"/>
      <c r="C61" s="261" t="s">
        <v>331</v>
      </c>
      <c r="D61" s="250"/>
      <c r="E61" s="251"/>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266</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5">
      <c r="A62" s="221"/>
      <c r="B62" s="222"/>
      <c r="C62" s="261" t="s">
        <v>332</v>
      </c>
      <c r="D62" s="250"/>
      <c r="E62" s="251">
        <v>54</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266</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5">
      <c r="A63" s="233">
        <v>16</v>
      </c>
      <c r="B63" s="234" t="s">
        <v>333</v>
      </c>
      <c r="C63" s="244" t="s">
        <v>334</v>
      </c>
      <c r="D63" s="235" t="s">
        <v>258</v>
      </c>
      <c r="E63" s="236">
        <v>246</v>
      </c>
      <c r="F63" s="237"/>
      <c r="G63" s="238">
        <f>ROUND(E63*F63,2)</f>
        <v>0</v>
      </c>
      <c r="H63" s="237"/>
      <c r="I63" s="238">
        <f>ROUND(E63*H63,2)</f>
        <v>0</v>
      </c>
      <c r="J63" s="237"/>
      <c r="K63" s="238">
        <f>ROUND(E63*J63,2)</f>
        <v>0</v>
      </c>
      <c r="L63" s="238">
        <v>21</v>
      </c>
      <c r="M63" s="238">
        <f>G63*(1+L63/100)</f>
        <v>0</v>
      </c>
      <c r="N63" s="236">
        <v>0</v>
      </c>
      <c r="O63" s="236">
        <f>ROUND(E63*N63,2)</f>
        <v>0</v>
      </c>
      <c r="P63" s="236">
        <v>0</v>
      </c>
      <c r="Q63" s="236">
        <f>ROUND(E63*P63,2)</f>
        <v>0</v>
      </c>
      <c r="R63" s="238" t="s">
        <v>259</v>
      </c>
      <c r="S63" s="238" t="s">
        <v>202</v>
      </c>
      <c r="T63" s="239" t="s">
        <v>260</v>
      </c>
      <c r="U63" s="224">
        <v>8.4000000000000005E-2</v>
      </c>
      <c r="V63" s="224">
        <f>ROUND(E63*U63,2)</f>
        <v>20.66</v>
      </c>
      <c r="W63" s="224"/>
      <c r="X63" s="224" t="s">
        <v>261</v>
      </c>
      <c r="Y63" s="224" t="s">
        <v>205</v>
      </c>
      <c r="Z63" s="214"/>
      <c r="AA63" s="214"/>
      <c r="AB63" s="214"/>
      <c r="AC63" s="214"/>
      <c r="AD63" s="214"/>
      <c r="AE63" s="214"/>
      <c r="AF63" s="214"/>
      <c r="AG63" s="214" t="s">
        <v>262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1" outlineLevel="2" x14ac:dyDescent="0.25">
      <c r="A64" s="221"/>
      <c r="B64" s="222"/>
      <c r="C64" s="260" t="s">
        <v>328</v>
      </c>
      <c r="D64" s="252"/>
      <c r="E64" s="252"/>
      <c r="F64" s="252"/>
      <c r="G64" s="252"/>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41"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4" s="214"/>
      <c r="BC64" s="214"/>
      <c r="BD64" s="214"/>
      <c r="BE64" s="214"/>
      <c r="BF64" s="214"/>
      <c r="BG64" s="214"/>
      <c r="BH64" s="214"/>
    </row>
    <row r="65" spans="1:60" outlineLevel="1" x14ac:dyDescent="0.25">
      <c r="A65" s="233">
        <v>17</v>
      </c>
      <c r="B65" s="234" t="s">
        <v>335</v>
      </c>
      <c r="C65" s="244" t="s">
        <v>336</v>
      </c>
      <c r="D65" s="235" t="s">
        <v>258</v>
      </c>
      <c r="E65" s="236">
        <v>246</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t="s">
        <v>259</v>
      </c>
      <c r="S65" s="238" t="s">
        <v>202</v>
      </c>
      <c r="T65" s="239" t="s">
        <v>260</v>
      </c>
      <c r="U65" s="224">
        <v>0.35</v>
      </c>
      <c r="V65" s="224">
        <f>ROUND(E65*U65,2)</f>
        <v>86.1</v>
      </c>
      <c r="W65" s="224"/>
      <c r="X65" s="224" t="s">
        <v>261</v>
      </c>
      <c r="Y65" s="224" t="s">
        <v>205</v>
      </c>
      <c r="Z65" s="214"/>
      <c r="AA65" s="214"/>
      <c r="AB65" s="214"/>
      <c r="AC65" s="214"/>
      <c r="AD65" s="214"/>
      <c r="AE65" s="214"/>
      <c r="AF65" s="214"/>
      <c r="AG65" s="214" t="s">
        <v>262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5">
      <c r="A66" s="221"/>
      <c r="B66" s="222"/>
      <c r="C66" s="260" t="s">
        <v>337</v>
      </c>
      <c r="D66" s="252"/>
      <c r="E66" s="252"/>
      <c r="F66" s="252"/>
      <c r="G66" s="252"/>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264</v>
      </c>
      <c r="AH66" s="214"/>
      <c r="AI66" s="214"/>
      <c r="AJ66" s="214"/>
      <c r="AK66" s="214"/>
      <c r="AL66" s="214"/>
      <c r="AM66" s="214"/>
      <c r="AN66" s="214"/>
      <c r="AO66" s="214"/>
      <c r="AP66" s="214"/>
      <c r="AQ66" s="214"/>
      <c r="AR66" s="214"/>
      <c r="AS66" s="214"/>
      <c r="AT66" s="214"/>
      <c r="AU66" s="214"/>
      <c r="AV66" s="214"/>
      <c r="AW66" s="214"/>
      <c r="AX66" s="214"/>
      <c r="AY66" s="214"/>
      <c r="AZ66" s="214"/>
      <c r="BA66" s="241" t="str">
        <f>C66</f>
        <v>bez naložení do dopravní nádoby, ale s vyprázdněním dopravní nádoby na hromadu nebo na dopravní prostředek,</v>
      </c>
      <c r="BB66" s="214"/>
      <c r="BC66" s="214"/>
      <c r="BD66" s="214"/>
      <c r="BE66" s="214"/>
      <c r="BF66" s="214"/>
      <c r="BG66" s="214"/>
      <c r="BH66" s="214"/>
    </row>
    <row r="67" spans="1:60" outlineLevel="1" x14ac:dyDescent="0.25">
      <c r="A67" s="233">
        <v>18</v>
      </c>
      <c r="B67" s="234" t="s">
        <v>273</v>
      </c>
      <c r="C67" s="244" t="s">
        <v>274</v>
      </c>
      <c r="D67" s="235" t="s">
        <v>258</v>
      </c>
      <c r="E67" s="236">
        <v>246</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t="s">
        <v>259</v>
      </c>
      <c r="S67" s="238" t="s">
        <v>202</v>
      </c>
      <c r="T67" s="239" t="s">
        <v>260</v>
      </c>
      <c r="U67" s="224">
        <v>0.01</v>
      </c>
      <c r="V67" s="224">
        <f>ROUND(E67*U67,2)</f>
        <v>2.46</v>
      </c>
      <c r="W67" s="224"/>
      <c r="X67" s="224" t="s">
        <v>261</v>
      </c>
      <c r="Y67" s="224" t="s">
        <v>205</v>
      </c>
      <c r="Z67" s="214"/>
      <c r="AA67" s="214"/>
      <c r="AB67" s="214"/>
      <c r="AC67" s="214"/>
      <c r="AD67" s="214"/>
      <c r="AE67" s="214"/>
      <c r="AF67" s="214"/>
      <c r="AG67" s="214" t="s">
        <v>262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5">
      <c r="A68" s="221"/>
      <c r="B68" s="222"/>
      <c r="C68" s="260" t="s">
        <v>275</v>
      </c>
      <c r="D68" s="252"/>
      <c r="E68" s="252"/>
      <c r="F68" s="252"/>
      <c r="G68" s="252"/>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0.399999999999999" outlineLevel="1" x14ac:dyDescent="0.25">
      <c r="A69" s="233">
        <v>19</v>
      </c>
      <c r="B69" s="234" t="s">
        <v>277</v>
      </c>
      <c r="C69" s="244" t="s">
        <v>278</v>
      </c>
      <c r="D69" s="235" t="s">
        <v>258</v>
      </c>
      <c r="E69" s="236">
        <v>738</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t="s">
        <v>259</v>
      </c>
      <c r="S69" s="238" t="s">
        <v>202</v>
      </c>
      <c r="T69" s="239" t="s">
        <v>260</v>
      </c>
      <c r="U69" s="224">
        <v>0</v>
      </c>
      <c r="V69" s="224">
        <f>ROUND(E69*U69,2)</f>
        <v>0</v>
      </c>
      <c r="W69" s="224"/>
      <c r="X69" s="224" t="s">
        <v>261</v>
      </c>
      <c r="Y69" s="224" t="s">
        <v>205</v>
      </c>
      <c r="Z69" s="214"/>
      <c r="AA69" s="214"/>
      <c r="AB69" s="214"/>
      <c r="AC69" s="214"/>
      <c r="AD69" s="214"/>
      <c r="AE69" s="214"/>
      <c r="AF69" s="214"/>
      <c r="AG69" s="214" t="s">
        <v>262</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5">
      <c r="A70" s="221"/>
      <c r="B70" s="222"/>
      <c r="C70" s="260" t="s">
        <v>275</v>
      </c>
      <c r="D70" s="252"/>
      <c r="E70" s="252"/>
      <c r="F70" s="252"/>
      <c r="G70" s="252"/>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5">
      <c r="A71" s="221"/>
      <c r="B71" s="222"/>
      <c r="C71" s="261" t="s">
        <v>338</v>
      </c>
      <c r="D71" s="250"/>
      <c r="E71" s="251">
        <v>738</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266</v>
      </c>
      <c r="AH71" s="214">
        <v>5</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5">
      <c r="A72" s="233">
        <v>20</v>
      </c>
      <c r="B72" s="234" t="s">
        <v>339</v>
      </c>
      <c r="C72" s="244" t="s">
        <v>340</v>
      </c>
      <c r="D72" s="235" t="s">
        <v>258</v>
      </c>
      <c r="E72" s="236">
        <v>159.9684</v>
      </c>
      <c r="F72" s="237"/>
      <c r="G72" s="238">
        <f>ROUND(E72*F72,2)</f>
        <v>0</v>
      </c>
      <c r="H72" s="237"/>
      <c r="I72" s="238">
        <f>ROUND(E72*H72,2)</f>
        <v>0</v>
      </c>
      <c r="J72" s="237"/>
      <c r="K72" s="238">
        <f>ROUND(E72*J72,2)</f>
        <v>0</v>
      </c>
      <c r="L72" s="238">
        <v>21</v>
      </c>
      <c r="M72" s="238">
        <f>G72*(1+L72/100)</f>
        <v>0</v>
      </c>
      <c r="N72" s="236">
        <v>0</v>
      </c>
      <c r="O72" s="236">
        <f>ROUND(E72*N72,2)</f>
        <v>0</v>
      </c>
      <c r="P72" s="236">
        <v>0</v>
      </c>
      <c r="Q72" s="236">
        <f>ROUND(E72*P72,2)</f>
        <v>0</v>
      </c>
      <c r="R72" s="238" t="s">
        <v>259</v>
      </c>
      <c r="S72" s="238" t="s">
        <v>202</v>
      </c>
      <c r="T72" s="239" t="s">
        <v>260</v>
      </c>
      <c r="U72" s="224">
        <v>0.2</v>
      </c>
      <c r="V72" s="224">
        <f>ROUND(E72*U72,2)</f>
        <v>31.99</v>
      </c>
      <c r="W72" s="224"/>
      <c r="X72" s="224" t="s">
        <v>261</v>
      </c>
      <c r="Y72" s="224" t="s">
        <v>205</v>
      </c>
      <c r="Z72" s="214"/>
      <c r="AA72" s="214"/>
      <c r="AB72" s="214"/>
      <c r="AC72" s="214"/>
      <c r="AD72" s="214"/>
      <c r="AE72" s="214"/>
      <c r="AF72" s="214"/>
      <c r="AG72" s="214" t="s">
        <v>262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5">
      <c r="A73" s="221"/>
      <c r="B73" s="222"/>
      <c r="C73" s="260" t="s">
        <v>341</v>
      </c>
      <c r="D73" s="252"/>
      <c r="E73" s="252"/>
      <c r="F73" s="252"/>
      <c r="G73" s="252"/>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5">
      <c r="A74" s="221"/>
      <c r="B74" s="222"/>
      <c r="C74" s="246" t="s">
        <v>342</v>
      </c>
      <c r="D74" s="242"/>
      <c r="E74" s="242"/>
      <c r="F74" s="242"/>
      <c r="G74" s="242"/>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207</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5">
      <c r="A75" s="221"/>
      <c r="B75" s="222"/>
      <c r="C75" s="261" t="s">
        <v>343</v>
      </c>
      <c r="D75" s="250"/>
      <c r="E75" s="251"/>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266</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5">
      <c r="A76" s="221"/>
      <c r="B76" s="222"/>
      <c r="C76" s="261" t="s">
        <v>344</v>
      </c>
      <c r="D76" s="250"/>
      <c r="E76" s="251">
        <v>246</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266</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5">
      <c r="A77" s="221"/>
      <c r="B77" s="222"/>
      <c r="C77" s="261" t="s">
        <v>345</v>
      </c>
      <c r="D77" s="250"/>
      <c r="E77" s="251"/>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266</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5">
      <c r="A78" s="221"/>
      <c r="B78" s="222"/>
      <c r="C78" s="261" t="s">
        <v>346</v>
      </c>
      <c r="D78" s="250"/>
      <c r="E78" s="251"/>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266</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5">
      <c r="A79" s="221"/>
      <c r="B79" s="222"/>
      <c r="C79" s="261" t="s">
        <v>347</v>
      </c>
      <c r="D79" s="250"/>
      <c r="E79" s="251">
        <v>-12.8</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266</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5">
      <c r="A80" s="221"/>
      <c r="B80" s="222"/>
      <c r="C80" s="261" t="s">
        <v>348</v>
      </c>
      <c r="D80" s="250"/>
      <c r="E80" s="251"/>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266</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5">
      <c r="A81" s="221"/>
      <c r="B81" s="222"/>
      <c r="C81" s="261" t="s">
        <v>349</v>
      </c>
      <c r="D81" s="250"/>
      <c r="E81" s="251">
        <v>-64</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266</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5">
      <c r="A82" s="221"/>
      <c r="B82" s="222"/>
      <c r="C82" s="261" t="s">
        <v>331</v>
      </c>
      <c r="D82" s="250"/>
      <c r="E82" s="251"/>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266</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5">
      <c r="A83" s="221"/>
      <c r="B83" s="222"/>
      <c r="C83" s="261" t="s">
        <v>350</v>
      </c>
      <c r="D83" s="250"/>
      <c r="E83" s="251">
        <v>-9.2316000000000003</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266</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5">
      <c r="A84" s="233">
        <v>21</v>
      </c>
      <c r="B84" s="234" t="s">
        <v>351</v>
      </c>
      <c r="C84" s="244" t="s">
        <v>352</v>
      </c>
      <c r="D84" s="235" t="s">
        <v>258</v>
      </c>
      <c r="E84" s="236">
        <v>64</v>
      </c>
      <c r="F84" s="237"/>
      <c r="G84" s="238">
        <f>ROUND(E84*F84,2)</f>
        <v>0</v>
      </c>
      <c r="H84" s="237"/>
      <c r="I84" s="238">
        <f>ROUND(E84*H84,2)</f>
        <v>0</v>
      </c>
      <c r="J84" s="237"/>
      <c r="K84" s="238">
        <f>ROUND(E84*J84,2)</f>
        <v>0</v>
      </c>
      <c r="L84" s="238">
        <v>21</v>
      </c>
      <c r="M84" s="238">
        <f>G84*(1+L84/100)</f>
        <v>0</v>
      </c>
      <c r="N84" s="236">
        <v>0</v>
      </c>
      <c r="O84" s="236">
        <f>ROUND(E84*N84,2)</f>
        <v>0</v>
      </c>
      <c r="P84" s="236">
        <v>0</v>
      </c>
      <c r="Q84" s="236">
        <f>ROUND(E84*P84,2)</f>
        <v>0</v>
      </c>
      <c r="R84" s="238" t="s">
        <v>259</v>
      </c>
      <c r="S84" s="238" t="s">
        <v>202</v>
      </c>
      <c r="T84" s="239" t="s">
        <v>260</v>
      </c>
      <c r="U84" s="224">
        <v>1.59</v>
      </c>
      <c r="V84" s="224">
        <f>ROUND(E84*U84,2)</f>
        <v>101.76</v>
      </c>
      <c r="W84" s="224"/>
      <c r="X84" s="224" t="s">
        <v>261</v>
      </c>
      <c r="Y84" s="224" t="s">
        <v>205</v>
      </c>
      <c r="Z84" s="214"/>
      <c r="AA84" s="214"/>
      <c r="AB84" s="214"/>
      <c r="AC84" s="214"/>
      <c r="AD84" s="214"/>
      <c r="AE84" s="214"/>
      <c r="AF84" s="214"/>
      <c r="AG84" s="214" t="s">
        <v>262</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1" outlineLevel="2" x14ac:dyDescent="0.25">
      <c r="A85" s="221"/>
      <c r="B85" s="222"/>
      <c r="C85" s="260" t="s">
        <v>353</v>
      </c>
      <c r="D85" s="252"/>
      <c r="E85" s="252"/>
      <c r="F85" s="252"/>
      <c r="G85" s="252"/>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264</v>
      </c>
      <c r="AH85" s="214"/>
      <c r="AI85" s="214"/>
      <c r="AJ85" s="214"/>
      <c r="AK85" s="214"/>
      <c r="AL85" s="214"/>
      <c r="AM85" s="214"/>
      <c r="AN85" s="214"/>
      <c r="AO85" s="214"/>
      <c r="AP85" s="214"/>
      <c r="AQ85" s="214"/>
      <c r="AR85" s="214"/>
      <c r="AS85" s="214"/>
      <c r="AT85" s="214"/>
      <c r="AU85" s="214"/>
      <c r="AV85" s="214"/>
      <c r="AW85" s="214"/>
      <c r="AX85" s="214"/>
      <c r="AY85" s="214"/>
      <c r="AZ85" s="214"/>
      <c r="BA85" s="241" t="str">
        <f>C85</f>
        <v>sypaninou z vhodných hornin tř. 1 - 4 nebo materiálem připraveným podél výkopu ve vzdálenosti do 3 m od jeho kraje, pro jakoukoliv hloubku výkopu a jakoukoliv míru zhutnění,</v>
      </c>
      <c r="BB85" s="214"/>
      <c r="BC85" s="214"/>
      <c r="BD85" s="214"/>
      <c r="BE85" s="214"/>
      <c r="BF85" s="214"/>
      <c r="BG85" s="214"/>
      <c r="BH85" s="214"/>
    </row>
    <row r="86" spans="1:60" outlineLevel="2" x14ac:dyDescent="0.25">
      <c r="A86" s="221"/>
      <c r="B86" s="222"/>
      <c r="C86" s="261" t="s">
        <v>354</v>
      </c>
      <c r="D86" s="250"/>
      <c r="E86" s="251">
        <v>64</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266</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5">
      <c r="A87" s="253">
        <v>22</v>
      </c>
      <c r="B87" s="254" t="s">
        <v>317</v>
      </c>
      <c r="C87" s="262" t="s">
        <v>318</v>
      </c>
      <c r="D87" s="255" t="s">
        <v>258</v>
      </c>
      <c r="E87" s="256">
        <v>246</v>
      </c>
      <c r="F87" s="257"/>
      <c r="G87" s="258">
        <f>ROUND(E87*F87,2)</f>
        <v>0</v>
      </c>
      <c r="H87" s="257"/>
      <c r="I87" s="258">
        <f>ROUND(E87*H87,2)</f>
        <v>0</v>
      </c>
      <c r="J87" s="257"/>
      <c r="K87" s="258">
        <f>ROUND(E87*J87,2)</f>
        <v>0</v>
      </c>
      <c r="L87" s="258">
        <v>21</v>
      </c>
      <c r="M87" s="258">
        <f>G87*(1+L87/100)</f>
        <v>0</v>
      </c>
      <c r="N87" s="256">
        <v>0</v>
      </c>
      <c r="O87" s="256">
        <f>ROUND(E87*N87,2)</f>
        <v>0</v>
      </c>
      <c r="P87" s="256">
        <v>0</v>
      </c>
      <c r="Q87" s="256">
        <f>ROUND(E87*P87,2)</f>
        <v>0</v>
      </c>
      <c r="R87" s="258" t="s">
        <v>259</v>
      </c>
      <c r="S87" s="258" t="s">
        <v>202</v>
      </c>
      <c r="T87" s="259" t="s">
        <v>260</v>
      </c>
      <c r="U87" s="224">
        <v>0</v>
      </c>
      <c r="V87" s="224">
        <f>ROUND(E87*U87,2)</f>
        <v>0</v>
      </c>
      <c r="W87" s="224"/>
      <c r="X87" s="224" t="s">
        <v>261</v>
      </c>
      <c r="Y87" s="224" t="s">
        <v>205</v>
      </c>
      <c r="Z87" s="214"/>
      <c r="AA87" s="214"/>
      <c r="AB87" s="214"/>
      <c r="AC87" s="214"/>
      <c r="AD87" s="214"/>
      <c r="AE87" s="214"/>
      <c r="AF87" s="214"/>
      <c r="AG87" s="214" t="s">
        <v>262</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5">
      <c r="A88" s="233">
        <v>23</v>
      </c>
      <c r="B88" s="234" t="s">
        <v>355</v>
      </c>
      <c r="C88" s="244" t="s">
        <v>356</v>
      </c>
      <c r="D88" s="235" t="s">
        <v>258</v>
      </c>
      <c r="E88" s="236">
        <v>12.8</v>
      </c>
      <c r="F88" s="237"/>
      <c r="G88" s="238">
        <f>ROUND(E88*F88,2)</f>
        <v>0</v>
      </c>
      <c r="H88" s="237"/>
      <c r="I88" s="238">
        <f>ROUND(E88*H88,2)</f>
        <v>0</v>
      </c>
      <c r="J88" s="237"/>
      <c r="K88" s="238">
        <f>ROUND(E88*J88,2)</f>
        <v>0</v>
      </c>
      <c r="L88" s="238">
        <v>21</v>
      </c>
      <c r="M88" s="238">
        <f>G88*(1+L88/100)</f>
        <v>0</v>
      </c>
      <c r="N88" s="236">
        <v>1.8907700000000001</v>
      </c>
      <c r="O88" s="236">
        <f>ROUND(E88*N88,2)</f>
        <v>24.2</v>
      </c>
      <c r="P88" s="236">
        <v>0</v>
      </c>
      <c r="Q88" s="236">
        <f>ROUND(E88*P88,2)</f>
        <v>0</v>
      </c>
      <c r="R88" s="238" t="s">
        <v>357</v>
      </c>
      <c r="S88" s="238" t="s">
        <v>202</v>
      </c>
      <c r="T88" s="239" t="s">
        <v>260</v>
      </c>
      <c r="U88" s="224">
        <v>1.32</v>
      </c>
      <c r="V88" s="224">
        <f>ROUND(E88*U88,2)</f>
        <v>16.899999999999999</v>
      </c>
      <c r="W88" s="224"/>
      <c r="X88" s="224" t="s">
        <v>261</v>
      </c>
      <c r="Y88" s="224" t="s">
        <v>205</v>
      </c>
      <c r="Z88" s="214"/>
      <c r="AA88" s="214"/>
      <c r="AB88" s="214"/>
      <c r="AC88" s="214"/>
      <c r="AD88" s="214"/>
      <c r="AE88" s="214"/>
      <c r="AF88" s="214"/>
      <c r="AG88" s="214" t="s">
        <v>262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5">
      <c r="A89" s="221"/>
      <c r="B89" s="222"/>
      <c r="C89" s="260" t="s">
        <v>358</v>
      </c>
      <c r="D89" s="252"/>
      <c r="E89" s="252"/>
      <c r="F89" s="252"/>
      <c r="G89" s="252"/>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264</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5">
      <c r="A90" s="221"/>
      <c r="B90" s="222"/>
      <c r="C90" s="261" t="s">
        <v>359</v>
      </c>
      <c r="D90" s="250"/>
      <c r="E90" s="251">
        <v>12.8</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266</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5">
      <c r="A91" s="233">
        <v>24</v>
      </c>
      <c r="B91" s="234" t="s">
        <v>360</v>
      </c>
      <c r="C91" s="244" t="s">
        <v>361</v>
      </c>
      <c r="D91" s="235" t="s">
        <v>362</v>
      </c>
      <c r="E91" s="236">
        <v>128</v>
      </c>
      <c r="F91" s="237"/>
      <c r="G91" s="238">
        <f>ROUND(E91*F91,2)</f>
        <v>0</v>
      </c>
      <c r="H91" s="237"/>
      <c r="I91" s="238">
        <f>ROUND(E91*H91,2)</f>
        <v>0</v>
      </c>
      <c r="J91" s="237"/>
      <c r="K91" s="238">
        <f>ROUND(E91*J91,2)</f>
        <v>0</v>
      </c>
      <c r="L91" s="238">
        <v>21</v>
      </c>
      <c r="M91" s="238">
        <f>G91*(1+L91/100)</f>
        <v>0</v>
      </c>
      <c r="N91" s="236">
        <v>1</v>
      </c>
      <c r="O91" s="236">
        <f>ROUND(E91*N91,2)</f>
        <v>128</v>
      </c>
      <c r="P91" s="236">
        <v>0</v>
      </c>
      <c r="Q91" s="236">
        <f>ROUND(E91*P91,2)</f>
        <v>0</v>
      </c>
      <c r="R91" s="238" t="s">
        <v>322</v>
      </c>
      <c r="S91" s="238" t="s">
        <v>363</v>
      </c>
      <c r="T91" s="239" t="s">
        <v>363</v>
      </c>
      <c r="U91" s="224">
        <v>0</v>
      </c>
      <c r="V91" s="224">
        <f>ROUND(E91*U91,2)</f>
        <v>0</v>
      </c>
      <c r="W91" s="224"/>
      <c r="X91" s="224" t="s">
        <v>323</v>
      </c>
      <c r="Y91" s="224" t="s">
        <v>205</v>
      </c>
      <c r="Z91" s="214"/>
      <c r="AA91" s="214"/>
      <c r="AB91" s="214"/>
      <c r="AC91" s="214"/>
      <c r="AD91" s="214"/>
      <c r="AE91" s="214"/>
      <c r="AF91" s="214"/>
      <c r="AG91" s="214" t="s">
        <v>324</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5">
      <c r="A92" s="221"/>
      <c r="B92" s="222"/>
      <c r="C92" s="261" t="s">
        <v>364</v>
      </c>
      <c r="D92" s="250"/>
      <c r="E92" s="251">
        <v>128</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266</v>
      </c>
      <c r="AH92" s="214">
        <v>5</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5">
      <c r="A93" s="233">
        <v>25</v>
      </c>
      <c r="B93" s="234" t="s">
        <v>365</v>
      </c>
      <c r="C93" s="244" t="s">
        <v>366</v>
      </c>
      <c r="D93" s="235" t="s">
        <v>362</v>
      </c>
      <c r="E93" s="236">
        <v>319.94</v>
      </c>
      <c r="F93" s="237"/>
      <c r="G93" s="238">
        <f>ROUND(E93*F93,2)</f>
        <v>0</v>
      </c>
      <c r="H93" s="237"/>
      <c r="I93" s="238">
        <f>ROUND(E93*H93,2)</f>
        <v>0</v>
      </c>
      <c r="J93" s="237"/>
      <c r="K93" s="238">
        <f>ROUND(E93*J93,2)</f>
        <v>0</v>
      </c>
      <c r="L93" s="238">
        <v>21</v>
      </c>
      <c r="M93" s="238">
        <f>G93*(1+L93/100)</f>
        <v>0</v>
      </c>
      <c r="N93" s="236">
        <v>1</v>
      </c>
      <c r="O93" s="236">
        <f>ROUND(E93*N93,2)</f>
        <v>319.94</v>
      </c>
      <c r="P93" s="236">
        <v>0</v>
      </c>
      <c r="Q93" s="236">
        <f>ROUND(E93*P93,2)</f>
        <v>0</v>
      </c>
      <c r="R93" s="238" t="s">
        <v>322</v>
      </c>
      <c r="S93" s="238" t="s">
        <v>363</v>
      </c>
      <c r="T93" s="239" t="s">
        <v>363</v>
      </c>
      <c r="U93" s="224">
        <v>0</v>
      </c>
      <c r="V93" s="224">
        <f>ROUND(E93*U93,2)</f>
        <v>0</v>
      </c>
      <c r="W93" s="224"/>
      <c r="X93" s="224" t="s">
        <v>323</v>
      </c>
      <c r="Y93" s="224" t="s">
        <v>205</v>
      </c>
      <c r="Z93" s="214"/>
      <c r="AA93" s="214"/>
      <c r="AB93" s="214"/>
      <c r="AC93" s="214"/>
      <c r="AD93" s="214"/>
      <c r="AE93" s="214"/>
      <c r="AF93" s="214"/>
      <c r="AG93" s="214" t="s">
        <v>324</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5">
      <c r="A94" s="221"/>
      <c r="B94" s="222"/>
      <c r="C94" s="261" t="s">
        <v>367</v>
      </c>
      <c r="D94" s="250"/>
      <c r="E94" s="251">
        <v>319.94</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266</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x14ac:dyDescent="0.25">
      <c r="A95" s="226" t="s">
        <v>197</v>
      </c>
      <c r="B95" s="227" t="s">
        <v>139</v>
      </c>
      <c r="C95" s="243" t="s">
        <v>140</v>
      </c>
      <c r="D95" s="228"/>
      <c r="E95" s="229"/>
      <c r="F95" s="230"/>
      <c r="G95" s="230">
        <f>SUMIF(AG96:AG125,"&lt;&gt;NOR",G96:G125)</f>
        <v>0</v>
      </c>
      <c r="H95" s="230"/>
      <c r="I95" s="230">
        <f>SUM(I96:I125)</f>
        <v>0</v>
      </c>
      <c r="J95" s="230"/>
      <c r="K95" s="230">
        <f>SUM(K96:K125)</f>
        <v>0</v>
      </c>
      <c r="L95" s="230"/>
      <c r="M95" s="230">
        <f>SUM(M96:M125)</f>
        <v>0</v>
      </c>
      <c r="N95" s="229"/>
      <c r="O95" s="229">
        <f>SUM(O96:O125)</f>
        <v>0</v>
      </c>
      <c r="P95" s="229"/>
      <c r="Q95" s="229">
        <f>SUM(Q96:Q125)</f>
        <v>3054.2599999999998</v>
      </c>
      <c r="R95" s="230"/>
      <c r="S95" s="230"/>
      <c r="T95" s="231"/>
      <c r="U95" s="225"/>
      <c r="V95" s="225">
        <f>SUM(V96:V125)</f>
        <v>821.67</v>
      </c>
      <c r="W95" s="225"/>
      <c r="X95" s="225"/>
      <c r="Y95" s="225"/>
      <c r="AG95" t="s">
        <v>198</v>
      </c>
    </row>
    <row r="96" spans="1:60" ht="20.399999999999999" outlineLevel="1" x14ac:dyDescent="0.25">
      <c r="A96" s="233">
        <v>26</v>
      </c>
      <c r="B96" s="234" t="s">
        <v>368</v>
      </c>
      <c r="C96" s="244" t="s">
        <v>369</v>
      </c>
      <c r="D96" s="235" t="s">
        <v>285</v>
      </c>
      <c r="E96" s="236">
        <v>1026</v>
      </c>
      <c r="F96" s="237"/>
      <c r="G96" s="238">
        <f>ROUND(E96*F96,2)</f>
        <v>0</v>
      </c>
      <c r="H96" s="237"/>
      <c r="I96" s="238">
        <f>ROUND(E96*H96,2)</f>
        <v>0</v>
      </c>
      <c r="J96" s="237"/>
      <c r="K96" s="238">
        <f>ROUND(E96*J96,2)</f>
        <v>0</v>
      </c>
      <c r="L96" s="238">
        <v>21</v>
      </c>
      <c r="M96" s="238">
        <f>G96*(1+L96/100)</f>
        <v>0</v>
      </c>
      <c r="N96" s="236">
        <v>0</v>
      </c>
      <c r="O96" s="236">
        <f>ROUND(E96*N96,2)</f>
        <v>0</v>
      </c>
      <c r="P96" s="236">
        <v>0.13800000000000001</v>
      </c>
      <c r="Q96" s="236">
        <f>ROUND(E96*P96,2)</f>
        <v>141.59</v>
      </c>
      <c r="R96" s="238" t="s">
        <v>370</v>
      </c>
      <c r="S96" s="238" t="s">
        <v>202</v>
      </c>
      <c r="T96" s="239" t="s">
        <v>260</v>
      </c>
      <c r="U96" s="224">
        <v>0.16</v>
      </c>
      <c r="V96" s="224">
        <f>ROUND(E96*U96,2)</f>
        <v>164.16</v>
      </c>
      <c r="W96" s="224"/>
      <c r="X96" s="224" t="s">
        <v>261</v>
      </c>
      <c r="Y96" s="224" t="s">
        <v>205</v>
      </c>
      <c r="Z96" s="214"/>
      <c r="AA96" s="214"/>
      <c r="AB96" s="214"/>
      <c r="AC96" s="214"/>
      <c r="AD96" s="214"/>
      <c r="AE96" s="214"/>
      <c r="AF96" s="214"/>
      <c r="AG96" s="214" t="s">
        <v>262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5">
      <c r="A97" s="221"/>
      <c r="B97" s="222"/>
      <c r="C97" s="260" t="s">
        <v>371</v>
      </c>
      <c r="D97" s="252"/>
      <c r="E97" s="252"/>
      <c r="F97" s="252"/>
      <c r="G97" s="252"/>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264</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5">
      <c r="A98" s="221"/>
      <c r="B98" s="222"/>
      <c r="C98" s="261" t="s">
        <v>295</v>
      </c>
      <c r="D98" s="250"/>
      <c r="E98" s="251"/>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266</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5">
      <c r="A99" s="221"/>
      <c r="B99" s="222"/>
      <c r="C99" s="261" t="s">
        <v>372</v>
      </c>
      <c r="D99" s="250"/>
      <c r="E99" s="251">
        <v>1026</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266</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0.399999999999999" outlineLevel="1" x14ac:dyDescent="0.25">
      <c r="A100" s="253">
        <v>27</v>
      </c>
      <c r="B100" s="254" t="s">
        <v>373</v>
      </c>
      <c r="C100" s="262" t="s">
        <v>374</v>
      </c>
      <c r="D100" s="255" t="s">
        <v>285</v>
      </c>
      <c r="E100" s="256">
        <v>1862</v>
      </c>
      <c r="F100" s="257"/>
      <c r="G100" s="258">
        <f>ROUND(E100*F100,2)</f>
        <v>0</v>
      </c>
      <c r="H100" s="257"/>
      <c r="I100" s="258">
        <f>ROUND(E100*H100,2)</f>
        <v>0</v>
      </c>
      <c r="J100" s="257"/>
      <c r="K100" s="258">
        <f>ROUND(E100*J100,2)</f>
        <v>0</v>
      </c>
      <c r="L100" s="258">
        <v>21</v>
      </c>
      <c r="M100" s="258">
        <f>G100*(1+L100/100)</f>
        <v>0</v>
      </c>
      <c r="N100" s="256">
        <v>0</v>
      </c>
      <c r="O100" s="256">
        <f>ROUND(E100*N100,2)</f>
        <v>0</v>
      </c>
      <c r="P100" s="256">
        <v>0.44</v>
      </c>
      <c r="Q100" s="256">
        <f>ROUND(E100*P100,2)</f>
        <v>819.28</v>
      </c>
      <c r="R100" s="258" t="s">
        <v>370</v>
      </c>
      <c r="S100" s="258" t="s">
        <v>202</v>
      </c>
      <c r="T100" s="259" t="s">
        <v>260</v>
      </c>
      <c r="U100" s="224">
        <v>4.8000000000000001E-2</v>
      </c>
      <c r="V100" s="224">
        <f>ROUND(E100*U100,2)</f>
        <v>89.38</v>
      </c>
      <c r="W100" s="224"/>
      <c r="X100" s="224" t="s">
        <v>261</v>
      </c>
      <c r="Y100" s="224" t="s">
        <v>205</v>
      </c>
      <c r="Z100" s="214"/>
      <c r="AA100" s="214"/>
      <c r="AB100" s="214"/>
      <c r="AC100" s="214"/>
      <c r="AD100" s="214"/>
      <c r="AE100" s="214"/>
      <c r="AF100" s="214"/>
      <c r="AG100" s="214" t="s">
        <v>262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0.399999999999999" outlineLevel="1" x14ac:dyDescent="0.25">
      <c r="A101" s="233">
        <v>28</v>
      </c>
      <c r="B101" s="234" t="s">
        <v>375</v>
      </c>
      <c r="C101" s="244" t="s">
        <v>376</v>
      </c>
      <c r="D101" s="235" t="s">
        <v>285</v>
      </c>
      <c r="E101" s="236">
        <v>2888</v>
      </c>
      <c r="F101" s="237"/>
      <c r="G101" s="238">
        <f>ROUND(E101*F101,2)</f>
        <v>0</v>
      </c>
      <c r="H101" s="237"/>
      <c r="I101" s="238">
        <f>ROUND(E101*H101,2)</f>
        <v>0</v>
      </c>
      <c r="J101" s="237"/>
      <c r="K101" s="238">
        <f>ROUND(E101*J101,2)</f>
        <v>0</v>
      </c>
      <c r="L101" s="238">
        <v>21</v>
      </c>
      <c r="M101" s="238">
        <f>G101*(1+L101/100)</f>
        <v>0</v>
      </c>
      <c r="N101" s="236">
        <v>0</v>
      </c>
      <c r="O101" s="236">
        <f>ROUND(E101*N101,2)</f>
        <v>0</v>
      </c>
      <c r="P101" s="236">
        <v>0.44</v>
      </c>
      <c r="Q101" s="236">
        <f>ROUND(E101*P101,2)</f>
        <v>1270.72</v>
      </c>
      <c r="R101" s="238" t="s">
        <v>370</v>
      </c>
      <c r="S101" s="238" t="s">
        <v>202</v>
      </c>
      <c r="T101" s="239" t="s">
        <v>260</v>
      </c>
      <c r="U101" s="224">
        <v>7.0000000000000007E-2</v>
      </c>
      <c r="V101" s="224">
        <f>ROUND(E101*U101,2)</f>
        <v>202.16</v>
      </c>
      <c r="W101" s="224"/>
      <c r="X101" s="224" t="s">
        <v>261</v>
      </c>
      <c r="Y101" s="224" t="s">
        <v>205</v>
      </c>
      <c r="Z101" s="214"/>
      <c r="AA101" s="214"/>
      <c r="AB101" s="214"/>
      <c r="AC101" s="214"/>
      <c r="AD101" s="214"/>
      <c r="AE101" s="214"/>
      <c r="AF101" s="214"/>
      <c r="AG101" s="214" t="s">
        <v>262</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5">
      <c r="A102" s="221"/>
      <c r="B102" s="222"/>
      <c r="C102" s="261" t="s">
        <v>293</v>
      </c>
      <c r="D102" s="250"/>
      <c r="E102" s="251"/>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266</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5">
      <c r="A103" s="221"/>
      <c r="B103" s="222"/>
      <c r="C103" s="261" t="s">
        <v>377</v>
      </c>
      <c r="D103" s="250"/>
      <c r="E103" s="251">
        <v>1862</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266</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5">
      <c r="A104" s="221"/>
      <c r="B104" s="222"/>
      <c r="C104" s="261" t="s">
        <v>295</v>
      </c>
      <c r="D104" s="250"/>
      <c r="E104" s="251"/>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266</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5">
      <c r="A105" s="221"/>
      <c r="B105" s="222"/>
      <c r="C105" s="261" t="s">
        <v>372</v>
      </c>
      <c r="D105" s="250"/>
      <c r="E105" s="251">
        <v>1026</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266</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0.399999999999999" outlineLevel="1" x14ac:dyDescent="0.25">
      <c r="A106" s="233">
        <v>29</v>
      </c>
      <c r="B106" s="234" t="s">
        <v>378</v>
      </c>
      <c r="C106" s="244" t="s">
        <v>379</v>
      </c>
      <c r="D106" s="235" t="s">
        <v>285</v>
      </c>
      <c r="E106" s="236">
        <v>1862</v>
      </c>
      <c r="F106" s="237"/>
      <c r="G106" s="238">
        <f>ROUND(E106*F106,2)</f>
        <v>0</v>
      </c>
      <c r="H106" s="237"/>
      <c r="I106" s="238">
        <f>ROUND(E106*H106,2)</f>
        <v>0</v>
      </c>
      <c r="J106" s="237"/>
      <c r="K106" s="238">
        <f>ROUND(E106*J106,2)</f>
        <v>0</v>
      </c>
      <c r="L106" s="238">
        <v>21</v>
      </c>
      <c r="M106" s="238">
        <f>G106*(1+L106/100)</f>
        <v>0</v>
      </c>
      <c r="N106" s="236">
        <v>0</v>
      </c>
      <c r="O106" s="236">
        <f>ROUND(E106*N106,2)</f>
        <v>0</v>
      </c>
      <c r="P106" s="236">
        <v>0.22</v>
      </c>
      <c r="Q106" s="236">
        <f>ROUND(E106*P106,2)</f>
        <v>409.64</v>
      </c>
      <c r="R106" s="238" t="s">
        <v>370</v>
      </c>
      <c r="S106" s="238" t="s">
        <v>202</v>
      </c>
      <c r="T106" s="239" t="s">
        <v>260</v>
      </c>
      <c r="U106" s="224">
        <v>5.96E-2</v>
      </c>
      <c r="V106" s="224">
        <f>ROUND(E106*U106,2)</f>
        <v>110.98</v>
      </c>
      <c r="W106" s="224"/>
      <c r="X106" s="224" t="s">
        <v>261</v>
      </c>
      <c r="Y106" s="224" t="s">
        <v>205</v>
      </c>
      <c r="Z106" s="214"/>
      <c r="AA106" s="214"/>
      <c r="AB106" s="214"/>
      <c r="AC106" s="214"/>
      <c r="AD106" s="214"/>
      <c r="AE106" s="214"/>
      <c r="AF106" s="214"/>
      <c r="AG106" s="214" t="s">
        <v>262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1" outlineLevel="2" x14ac:dyDescent="0.25">
      <c r="A107" s="221"/>
      <c r="B107" s="222"/>
      <c r="C107" s="260" t="s">
        <v>380</v>
      </c>
      <c r="D107" s="252"/>
      <c r="E107" s="252"/>
      <c r="F107" s="252"/>
      <c r="G107" s="252"/>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264</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41" t="str">
        <f>C107</f>
        <v>s naložením na dopravní prostředek, očištění povrchu od frézované plochy, opotřebování frézovacích nástrojů (nožů, upínacích kroužků, držáků) nutné ruční odstranění (vybourání) živičného krytu kolem překážek,</v>
      </c>
      <c r="BB107" s="214"/>
      <c r="BC107" s="214"/>
      <c r="BD107" s="214"/>
      <c r="BE107" s="214"/>
      <c r="BF107" s="214"/>
      <c r="BG107" s="214"/>
      <c r="BH107" s="214"/>
    </row>
    <row r="108" spans="1:60" outlineLevel="1" x14ac:dyDescent="0.25">
      <c r="A108" s="233">
        <v>30</v>
      </c>
      <c r="B108" s="234" t="s">
        <v>381</v>
      </c>
      <c r="C108" s="244" t="s">
        <v>382</v>
      </c>
      <c r="D108" s="235" t="s">
        <v>383</v>
      </c>
      <c r="E108" s="236">
        <v>1327</v>
      </c>
      <c r="F108" s="237"/>
      <c r="G108" s="238">
        <f>ROUND(E108*F108,2)</f>
        <v>0</v>
      </c>
      <c r="H108" s="237"/>
      <c r="I108" s="238">
        <f>ROUND(E108*H108,2)</f>
        <v>0</v>
      </c>
      <c r="J108" s="237"/>
      <c r="K108" s="238">
        <f>ROUND(E108*J108,2)</f>
        <v>0</v>
      </c>
      <c r="L108" s="238">
        <v>21</v>
      </c>
      <c r="M108" s="238">
        <f>G108*(1+L108/100)</f>
        <v>0</v>
      </c>
      <c r="N108" s="236">
        <v>0</v>
      </c>
      <c r="O108" s="236">
        <f>ROUND(E108*N108,2)</f>
        <v>0</v>
      </c>
      <c r="P108" s="236">
        <v>0.27</v>
      </c>
      <c r="Q108" s="236">
        <f>ROUND(E108*P108,2)</f>
        <v>358.29</v>
      </c>
      <c r="R108" s="238" t="s">
        <v>370</v>
      </c>
      <c r="S108" s="238" t="s">
        <v>202</v>
      </c>
      <c r="T108" s="239" t="s">
        <v>260</v>
      </c>
      <c r="U108" s="224">
        <v>0.12</v>
      </c>
      <c r="V108" s="224">
        <f>ROUND(E108*U108,2)</f>
        <v>159.24</v>
      </c>
      <c r="W108" s="224"/>
      <c r="X108" s="224" t="s">
        <v>261</v>
      </c>
      <c r="Y108" s="224" t="s">
        <v>205</v>
      </c>
      <c r="Z108" s="214"/>
      <c r="AA108" s="214"/>
      <c r="AB108" s="214"/>
      <c r="AC108" s="214"/>
      <c r="AD108" s="214"/>
      <c r="AE108" s="214"/>
      <c r="AF108" s="214"/>
      <c r="AG108" s="214" t="s">
        <v>262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5">
      <c r="A109" s="221"/>
      <c r="B109" s="222"/>
      <c r="C109" s="260" t="s">
        <v>384</v>
      </c>
      <c r="D109" s="252"/>
      <c r="E109" s="252"/>
      <c r="F109" s="252"/>
      <c r="G109" s="252"/>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264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41" t="str">
        <f>C109</f>
        <v>s vybouráním lože, s přemístěním hmot na skládku na vzdálenost do 3 m nebo naložením na dopravní prostředek</v>
      </c>
      <c r="BB109" s="214"/>
      <c r="BC109" s="214"/>
      <c r="BD109" s="214"/>
      <c r="BE109" s="214"/>
      <c r="BF109" s="214"/>
      <c r="BG109" s="214"/>
      <c r="BH109" s="214"/>
    </row>
    <row r="110" spans="1:60" outlineLevel="2" x14ac:dyDescent="0.25">
      <c r="A110" s="221"/>
      <c r="B110" s="222"/>
      <c r="C110" s="261" t="s">
        <v>385</v>
      </c>
      <c r="D110" s="250"/>
      <c r="E110" s="251">
        <v>851</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266</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5">
      <c r="A111" s="221"/>
      <c r="B111" s="222"/>
      <c r="C111" s="261" t="s">
        <v>386</v>
      </c>
      <c r="D111" s="250"/>
      <c r="E111" s="251">
        <v>476</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266</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5">
      <c r="A112" s="233">
        <v>31</v>
      </c>
      <c r="B112" s="234" t="s">
        <v>387</v>
      </c>
      <c r="C112" s="244" t="s">
        <v>388</v>
      </c>
      <c r="D112" s="235" t="s">
        <v>383</v>
      </c>
      <c r="E112" s="236">
        <v>476</v>
      </c>
      <c r="F112" s="237"/>
      <c r="G112" s="238">
        <f>ROUND(E112*F112,2)</f>
        <v>0</v>
      </c>
      <c r="H112" s="237"/>
      <c r="I112" s="238">
        <f>ROUND(E112*H112,2)</f>
        <v>0</v>
      </c>
      <c r="J112" s="237"/>
      <c r="K112" s="238">
        <f>ROUND(E112*J112,2)</f>
        <v>0</v>
      </c>
      <c r="L112" s="238">
        <v>21</v>
      </c>
      <c r="M112" s="238">
        <f>G112*(1+L112/100)</f>
        <v>0</v>
      </c>
      <c r="N112" s="236">
        <v>0</v>
      </c>
      <c r="O112" s="236">
        <f>ROUND(E112*N112,2)</f>
        <v>0</v>
      </c>
      <c r="P112" s="236">
        <v>0.115</v>
      </c>
      <c r="Q112" s="236">
        <f>ROUND(E112*P112,2)</f>
        <v>54.74</v>
      </c>
      <c r="R112" s="238" t="s">
        <v>370</v>
      </c>
      <c r="S112" s="238" t="s">
        <v>202</v>
      </c>
      <c r="T112" s="239" t="s">
        <v>260</v>
      </c>
      <c r="U112" s="224">
        <v>0.13700000000000001</v>
      </c>
      <c r="V112" s="224">
        <f>ROUND(E112*U112,2)</f>
        <v>65.209999999999994</v>
      </c>
      <c r="W112" s="224"/>
      <c r="X112" s="224" t="s">
        <v>261</v>
      </c>
      <c r="Y112" s="224" t="s">
        <v>205</v>
      </c>
      <c r="Z112" s="214"/>
      <c r="AA112" s="214"/>
      <c r="AB112" s="214"/>
      <c r="AC112" s="214"/>
      <c r="AD112" s="214"/>
      <c r="AE112" s="214"/>
      <c r="AF112" s="214"/>
      <c r="AG112" s="214" t="s">
        <v>262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5">
      <c r="A113" s="221"/>
      <c r="B113" s="222"/>
      <c r="C113" s="260" t="s">
        <v>384</v>
      </c>
      <c r="D113" s="252"/>
      <c r="E113" s="252"/>
      <c r="F113" s="252"/>
      <c r="G113" s="252"/>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264</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41" t="str">
        <f>C113</f>
        <v>s vybouráním lože, s přemístěním hmot na skládku na vzdálenost do 3 m nebo naložením na dopravní prostředek</v>
      </c>
      <c r="BB113" s="214"/>
      <c r="BC113" s="214"/>
      <c r="BD113" s="214"/>
      <c r="BE113" s="214"/>
      <c r="BF113" s="214"/>
      <c r="BG113" s="214"/>
      <c r="BH113" s="214"/>
    </row>
    <row r="114" spans="1:60" outlineLevel="2" x14ac:dyDescent="0.25">
      <c r="A114" s="221"/>
      <c r="B114" s="222"/>
      <c r="C114" s="261" t="s">
        <v>386</v>
      </c>
      <c r="D114" s="250"/>
      <c r="E114" s="251">
        <v>476</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266</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5">
      <c r="A115" s="253">
        <v>32</v>
      </c>
      <c r="B115" s="254" t="s">
        <v>389</v>
      </c>
      <c r="C115" s="262" t="s">
        <v>390</v>
      </c>
      <c r="D115" s="255" t="s">
        <v>362</v>
      </c>
      <c r="E115" s="256">
        <v>554.61800000000005</v>
      </c>
      <c r="F115" s="257"/>
      <c r="G115" s="258">
        <f>ROUND(E115*F115,2)</f>
        <v>0</v>
      </c>
      <c r="H115" s="257"/>
      <c r="I115" s="258">
        <f>ROUND(E115*H115,2)</f>
        <v>0</v>
      </c>
      <c r="J115" s="257"/>
      <c r="K115" s="258">
        <f>ROUND(E115*J115,2)</f>
        <v>0</v>
      </c>
      <c r="L115" s="258">
        <v>21</v>
      </c>
      <c r="M115" s="258">
        <f>G115*(1+L115/100)</f>
        <v>0</v>
      </c>
      <c r="N115" s="256">
        <v>0</v>
      </c>
      <c r="O115" s="256">
        <f>ROUND(E115*N115,2)</f>
        <v>0</v>
      </c>
      <c r="P115" s="256">
        <v>0</v>
      </c>
      <c r="Q115" s="256">
        <f>ROUND(E115*P115,2)</f>
        <v>0</v>
      </c>
      <c r="R115" s="258" t="s">
        <v>391</v>
      </c>
      <c r="S115" s="258" t="s">
        <v>202</v>
      </c>
      <c r="T115" s="259" t="s">
        <v>260</v>
      </c>
      <c r="U115" s="224">
        <v>0</v>
      </c>
      <c r="V115" s="224">
        <f>ROUND(E115*U115,2)</f>
        <v>0</v>
      </c>
      <c r="W115" s="224"/>
      <c r="X115" s="224" t="s">
        <v>261</v>
      </c>
      <c r="Y115" s="224" t="s">
        <v>205</v>
      </c>
      <c r="Z115" s="214"/>
      <c r="AA115" s="214"/>
      <c r="AB115" s="214"/>
      <c r="AC115" s="214"/>
      <c r="AD115" s="214"/>
      <c r="AE115" s="214"/>
      <c r="AF115" s="214"/>
      <c r="AG115" s="214" t="s">
        <v>262</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5">
      <c r="A116" s="253">
        <v>33</v>
      </c>
      <c r="B116" s="254" t="s">
        <v>392</v>
      </c>
      <c r="C116" s="262" t="s">
        <v>393</v>
      </c>
      <c r="D116" s="255" t="s">
        <v>362</v>
      </c>
      <c r="E116" s="256">
        <v>409.64</v>
      </c>
      <c r="F116" s="257"/>
      <c r="G116" s="258">
        <f>ROUND(E116*F116,2)</f>
        <v>0</v>
      </c>
      <c r="H116" s="257"/>
      <c r="I116" s="258">
        <f>ROUND(E116*H116,2)</f>
        <v>0</v>
      </c>
      <c r="J116" s="257"/>
      <c r="K116" s="258">
        <f>ROUND(E116*J116,2)</f>
        <v>0</v>
      </c>
      <c r="L116" s="258">
        <v>21</v>
      </c>
      <c r="M116" s="258">
        <f>G116*(1+L116/100)</f>
        <v>0</v>
      </c>
      <c r="N116" s="256">
        <v>0</v>
      </c>
      <c r="O116" s="256">
        <f>ROUND(E116*N116,2)</f>
        <v>0</v>
      </c>
      <c r="P116" s="256">
        <v>0</v>
      </c>
      <c r="Q116" s="256">
        <f>ROUND(E116*P116,2)</f>
        <v>0</v>
      </c>
      <c r="R116" s="258" t="s">
        <v>391</v>
      </c>
      <c r="S116" s="258" t="s">
        <v>202</v>
      </c>
      <c r="T116" s="259" t="s">
        <v>260</v>
      </c>
      <c r="U116" s="224">
        <v>0</v>
      </c>
      <c r="V116" s="224">
        <f>ROUND(E116*U116,2)</f>
        <v>0</v>
      </c>
      <c r="W116" s="224"/>
      <c r="X116" s="224" t="s">
        <v>261</v>
      </c>
      <c r="Y116" s="224" t="s">
        <v>205</v>
      </c>
      <c r="Z116" s="214"/>
      <c r="AA116" s="214"/>
      <c r="AB116" s="214"/>
      <c r="AC116" s="214"/>
      <c r="AD116" s="214"/>
      <c r="AE116" s="214"/>
      <c r="AF116" s="214"/>
      <c r="AG116" s="214" t="s">
        <v>262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5">
      <c r="A117" s="253">
        <v>34</v>
      </c>
      <c r="B117" s="254" t="s">
        <v>394</v>
      </c>
      <c r="C117" s="262" t="s">
        <v>395</v>
      </c>
      <c r="D117" s="255" t="s">
        <v>362</v>
      </c>
      <c r="E117" s="256">
        <v>2090</v>
      </c>
      <c r="F117" s="257"/>
      <c r="G117" s="258">
        <f>ROUND(E117*F117,2)</f>
        <v>0</v>
      </c>
      <c r="H117" s="257"/>
      <c r="I117" s="258">
        <f>ROUND(E117*H117,2)</f>
        <v>0</v>
      </c>
      <c r="J117" s="257"/>
      <c r="K117" s="258">
        <f>ROUND(E117*J117,2)</f>
        <v>0</v>
      </c>
      <c r="L117" s="258">
        <v>21</v>
      </c>
      <c r="M117" s="258">
        <f>G117*(1+L117/100)</f>
        <v>0</v>
      </c>
      <c r="N117" s="256">
        <v>0</v>
      </c>
      <c r="O117" s="256">
        <f>ROUND(E117*N117,2)</f>
        <v>0</v>
      </c>
      <c r="P117" s="256">
        <v>0</v>
      </c>
      <c r="Q117" s="256">
        <f>ROUND(E117*P117,2)</f>
        <v>0</v>
      </c>
      <c r="R117" s="258"/>
      <c r="S117" s="258" t="s">
        <v>251</v>
      </c>
      <c r="T117" s="259" t="s">
        <v>260</v>
      </c>
      <c r="U117" s="224">
        <v>0</v>
      </c>
      <c r="V117" s="224">
        <f>ROUND(E117*U117,2)</f>
        <v>0</v>
      </c>
      <c r="W117" s="224"/>
      <c r="X117" s="224" t="s">
        <v>261</v>
      </c>
      <c r="Y117" s="224" t="s">
        <v>205</v>
      </c>
      <c r="Z117" s="214"/>
      <c r="AA117" s="214"/>
      <c r="AB117" s="214"/>
      <c r="AC117" s="214"/>
      <c r="AD117" s="214"/>
      <c r="AE117" s="214"/>
      <c r="AF117" s="214"/>
      <c r="AG117" s="214" t="s">
        <v>262</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0.399999999999999" outlineLevel="1" x14ac:dyDescent="0.25">
      <c r="A118" s="233">
        <v>35</v>
      </c>
      <c r="B118" s="234" t="s">
        <v>396</v>
      </c>
      <c r="C118" s="244" t="s">
        <v>397</v>
      </c>
      <c r="D118" s="235" t="s">
        <v>362</v>
      </c>
      <c r="E118" s="236">
        <v>3054.2579999999998</v>
      </c>
      <c r="F118" s="237"/>
      <c r="G118" s="238">
        <f>ROUND(E118*F118,2)</f>
        <v>0</v>
      </c>
      <c r="H118" s="237"/>
      <c r="I118" s="238">
        <f>ROUND(E118*H118,2)</f>
        <v>0</v>
      </c>
      <c r="J118" s="237"/>
      <c r="K118" s="238">
        <f>ROUND(E118*J118,2)</f>
        <v>0</v>
      </c>
      <c r="L118" s="238">
        <v>21</v>
      </c>
      <c r="M118" s="238">
        <f>G118*(1+L118/100)</f>
        <v>0</v>
      </c>
      <c r="N118" s="236">
        <v>0</v>
      </c>
      <c r="O118" s="236">
        <f>ROUND(E118*N118,2)</f>
        <v>0</v>
      </c>
      <c r="P118" s="236">
        <v>0</v>
      </c>
      <c r="Q118" s="236">
        <f>ROUND(E118*P118,2)</f>
        <v>0</v>
      </c>
      <c r="R118" s="238" t="s">
        <v>370</v>
      </c>
      <c r="S118" s="238" t="s">
        <v>202</v>
      </c>
      <c r="T118" s="239" t="s">
        <v>260</v>
      </c>
      <c r="U118" s="224">
        <v>0.01</v>
      </c>
      <c r="V118" s="224">
        <f>ROUND(E118*U118,2)</f>
        <v>30.54</v>
      </c>
      <c r="W118" s="224"/>
      <c r="X118" s="224" t="s">
        <v>398</v>
      </c>
      <c r="Y118" s="224" t="s">
        <v>205</v>
      </c>
      <c r="Z118" s="214"/>
      <c r="AA118" s="214"/>
      <c r="AB118" s="214"/>
      <c r="AC118" s="214"/>
      <c r="AD118" s="214"/>
      <c r="AE118" s="214"/>
      <c r="AF118" s="214"/>
      <c r="AG118" s="214" t="s">
        <v>399</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5">
      <c r="A119" s="221"/>
      <c r="B119" s="222"/>
      <c r="C119" s="261" t="s">
        <v>400</v>
      </c>
      <c r="D119" s="250"/>
      <c r="E119" s="251"/>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266</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5">
      <c r="A120" s="221"/>
      <c r="B120" s="222"/>
      <c r="C120" s="261" t="s">
        <v>401</v>
      </c>
      <c r="D120" s="250"/>
      <c r="E120" s="251"/>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266</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5">
      <c r="A121" s="221"/>
      <c r="B121" s="222"/>
      <c r="C121" s="261" t="s">
        <v>402</v>
      </c>
      <c r="D121" s="250"/>
      <c r="E121" s="251">
        <v>3054.2579999999998</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266</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5">
      <c r="A122" s="233">
        <v>36</v>
      </c>
      <c r="B122" s="234" t="s">
        <v>403</v>
      </c>
      <c r="C122" s="244" t="s">
        <v>404</v>
      </c>
      <c r="D122" s="235" t="s">
        <v>362</v>
      </c>
      <c r="E122" s="236">
        <v>36651.095999999998</v>
      </c>
      <c r="F122" s="237"/>
      <c r="G122" s="238">
        <f>ROUND(E122*F122,2)</f>
        <v>0</v>
      </c>
      <c r="H122" s="237"/>
      <c r="I122" s="238">
        <f>ROUND(E122*H122,2)</f>
        <v>0</v>
      </c>
      <c r="J122" s="237"/>
      <c r="K122" s="238">
        <f>ROUND(E122*J122,2)</f>
        <v>0</v>
      </c>
      <c r="L122" s="238">
        <v>21</v>
      </c>
      <c r="M122" s="238">
        <f>G122*(1+L122/100)</f>
        <v>0</v>
      </c>
      <c r="N122" s="236">
        <v>0</v>
      </c>
      <c r="O122" s="236">
        <f>ROUND(E122*N122,2)</f>
        <v>0</v>
      </c>
      <c r="P122" s="236">
        <v>0</v>
      </c>
      <c r="Q122" s="236">
        <f>ROUND(E122*P122,2)</f>
        <v>0</v>
      </c>
      <c r="R122" s="238" t="s">
        <v>370</v>
      </c>
      <c r="S122" s="238" t="s">
        <v>202</v>
      </c>
      <c r="T122" s="239" t="s">
        <v>260</v>
      </c>
      <c r="U122" s="224">
        <v>0</v>
      </c>
      <c r="V122" s="224">
        <f>ROUND(E122*U122,2)</f>
        <v>0</v>
      </c>
      <c r="W122" s="224"/>
      <c r="X122" s="224" t="s">
        <v>398</v>
      </c>
      <c r="Y122" s="224" t="s">
        <v>205</v>
      </c>
      <c r="Z122" s="214"/>
      <c r="AA122" s="214"/>
      <c r="AB122" s="214"/>
      <c r="AC122" s="214"/>
      <c r="AD122" s="214"/>
      <c r="AE122" s="214"/>
      <c r="AF122" s="214"/>
      <c r="AG122" s="214" t="s">
        <v>399</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5">
      <c r="A123" s="221"/>
      <c r="B123" s="222"/>
      <c r="C123" s="261" t="s">
        <v>400</v>
      </c>
      <c r="D123" s="250"/>
      <c r="E123" s="251"/>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266</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5">
      <c r="A124" s="221"/>
      <c r="B124" s="222"/>
      <c r="C124" s="261" t="s">
        <v>401</v>
      </c>
      <c r="D124" s="250"/>
      <c r="E124" s="251"/>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266</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5">
      <c r="A125" s="221"/>
      <c r="B125" s="222"/>
      <c r="C125" s="261" t="s">
        <v>405</v>
      </c>
      <c r="D125" s="250"/>
      <c r="E125" s="251">
        <v>36651.095999999998</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266</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x14ac:dyDescent="0.25">
      <c r="A126" s="226" t="s">
        <v>197</v>
      </c>
      <c r="B126" s="227" t="s">
        <v>141</v>
      </c>
      <c r="C126" s="243" t="s">
        <v>142</v>
      </c>
      <c r="D126" s="228"/>
      <c r="E126" s="229"/>
      <c r="F126" s="230"/>
      <c r="G126" s="230">
        <f>SUMIF(AG127:AG130,"&lt;&gt;NOR",G127:G130)</f>
        <v>0</v>
      </c>
      <c r="H126" s="230"/>
      <c r="I126" s="230">
        <f>SUM(I127:I130)</f>
        <v>0</v>
      </c>
      <c r="J126" s="230"/>
      <c r="K126" s="230">
        <f>SUM(K127:K130)</f>
        <v>0</v>
      </c>
      <c r="L126" s="230"/>
      <c r="M126" s="230">
        <f>SUM(M127:M130)</f>
        <v>0</v>
      </c>
      <c r="N126" s="229"/>
      <c r="O126" s="229">
        <f>SUM(O127:O130)</f>
        <v>0.03</v>
      </c>
      <c r="P126" s="229"/>
      <c r="Q126" s="229">
        <f>SUM(Q127:Q130)</f>
        <v>0</v>
      </c>
      <c r="R126" s="230"/>
      <c r="S126" s="230"/>
      <c r="T126" s="231"/>
      <c r="U126" s="225"/>
      <c r="V126" s="225">
        <f>SUM(V127:V130)</f>
        <v>1.26</v>
      </c>
      <c r="W126" s="225"/>
      <c r="X126" s="225"/>
      <c r="Y126" s="225"/>
      <c r="AG126" t="s">
        <v>198</v>
      </c>
    </row>
    <row r="127" spans="1:60" outlineLevel="1" x14ac:dyDescent="0.25">
      <c r="A127" s="233">
        <v>37</v>
      </c>
      <c r="B127" s="234" t="s">
        <v>406</v>
      </c>
      <c r="C127" s="244" t="s">
        <v>407</v>
      </c>
      <c r="D127" s="235" t="s">
        <v>285</v>
      </c>
      <c r="E127" s="236">
        <v>42</v>
      </c>
      <c r="F127" s="237"/>
      <c r="G127" s="238">
        <f>ROUND(E127*F127,2)</f>
        <v>0</v>
      </c>
      <c r="H127" s="237"/>
      <c r="I127" s="238">
        <f>ROUND(E127*H127,2)</f>
        <v>0</v>
      </c>
      <c r="J127" s="237"/>
      <c r="K127" s="238">
        <f>ROUND(E127*J127,2)</f>
        <v>0</v>
      </c>
      <c r="L127" s="238">
        <v>21</v>
      </c>
      <c r="M127" s="238">
        <f>G127*(1+L127/100)</f>
        <v>0</v>
      </c>
      <c r="N127" s="236">
        <v>3.0000000000000001E-5</v>
      </c>
      <c r="O127" s="236">
        <f>ROUND(E127*N127,2)</f>
        <v>0</v>
      </c>
      <c r="P127" s="236">
        <v>0</v>
      </c>
      <c r="Q127" s="236">
        <f>ROUND(E127*P127,2)</f>
        <v>0</v>
      </c>
      <c r="R127" s="238" t="s">
        <v>408</v>
      </c>
      <c r="S127" s="238" t="s">
        <v>202</v>
      </c>
      <c r="T127" s="239" t="s">
        <v>260</v>
      </c>
      <c r="U127" s="224">
        <v>0.03</v>
      </c>
      <c r="V127" s="224">
        <f>ROUND(E127*U127,2)</f>
        <v>1.26</v>
      </c>
      <c r="W127" s="224"/>
      <c r="X127" s="224" t="s">
        <v>261</v>
      </c>
      <c r="Y127" s="224" t="s">
        <v>205</v>
      </c>
      <c r="Z127" s="214"/>
      <c r="AA127" s="214"/>
      <c r="AB127" s="214"/>
      <c r="AC127" s="214"/>
      <c r="AD127" s="214"/>
      <c r="AE127" s="214"/>
      <c r="AF127" s="214"/>
      <c r="AG127" s="214" t="s">
        <v>262</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5">
      <c r="A128" s="221"/>
      <c r="B128" s="222"/>
      <c r="C128" s="261" t="s">
        <v>409</v>
      </c>
      <c r="D128" s="250"/>
      <c r="E128" s="251">
        <v>42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266</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20.399999999999999" outlineLevel="1" x14ac:dyDescent="0.25">
      <c r="A129" s="233">
        <v>38</v>
      </c>
      <c r="B129" s="234" t="s">
        <v>410</v>
      </c>
      <c r="C129" s="244" t="s">
        <v>411</v>
      </c>
      <c r="D129" s="235" t="s">
        <v>285</v>
      </c>
      <c r="E129" s="236">
        <v>50.4</v>
      </c>
      <c r="F129" s="237"/>
      <c r="G129" s="238">
        <f>ROUND(E129*F129,2)</f>
        <v>0</v>
      </c>
      <c r="H129" s="237"/>
      <c r="I129" s="238">
        <f>ROUND(E129*H129,2)</f>
        <v>0</v>
      </c>
      <c r="J129" s="237"/>
      <c r="K129" s="238">
        <f>ROUND(E129*J129,2)</f>
        <v>0</v>
      </c>
      <c r="L129" s="238">
        <v>21</v>
      </c>
      <c r="M129" s="238">
        <f>G129*(1+L129/100)</f>
        <v>0</v>
      </c>
      <c r="N129" s="236">
        <v>5.0000000000000001E-4</v>
      </c>
      <c r="O129" s="236">
        <f>ROUND(E129*N129,2)</f>
        <v>0.03</v>
      </c>
      <c r="P129" s="236">
        <v>0</v>
      </c>
      <c r="Q129" s="236">
        <f>ROUND(E129*P129,2)</f>
        <v>0</v>
      </c>
      <c r="R129" s="238" t="s">
        <v>322</v>
      </c>
      <c r="S129" s="238" t="s">
        <v>202</v>
      </c>
      <c r="T129" s="239" t="s">
        <v>260</v>
      </c>
      <c r="U129" s="224">
        <v>0</v>
      </c>
      <c r="V129" s="224">
        <f>ROUND(E129*U129,2)</f>
        <v>0</v>
      </c>
      <c r="W129" s="224"/>
      <c r="X129" s="224" t="s">
        <v>323</v>
      </c>
      <c r="Y129" s="224" t="s">
        <v>205</v>
      </c>
      <c r="Z129" s="214"/>
      <c r="AA129" s="214"/>
      <c r="AB129" s="214"/>
      <c r="AC129" s="214"/>
      <c r="AD129" s="214"/>
      <c r="AE129" s="214"/>
      <c r="AF129" s="214"/>
      <c r="AG129" s="214" t="s">
        <v>324</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5">
      <c r="A130" s="221"/>
      <c r="B130" s="222"/>
      <c r="C130" s="261" t="s">
        <v>412</v>
      </c>
      <c r="D130" s="250"/>
      <c r="E130" s="251">
        <v>50.4</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266</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x14ac:dyDescent="0.25">
      <c r="A131" s="226" t="s">
        <v>197</v>
      </c>
      <c r="B131" s="227" t="s">
        <v>143</v>
      </c>
      <c r="C131" s="243" t="s">
        <v>144</v>
      </c>
      <c r="D131" s="228"/>
      <c r="E131" s="229"/>
      <c r="F131" s="230"/>
      <c r="G131" s="230">
        <f>SUMIF(AG132:AG144,"&lt;&gt;NOR",G132:G144)</f>
        <v>0</v>
      </c>
      <c r="H131" s="230"/>
      <c r="I131" s="230">
        <f>SUM(I132:I144)</f>
        <v>0</v>
      </c>
      <c r="J131" s="230"/>
      <c r="K131" s="230">
        <f>SUM(K132:K144)</f>
        <v>0</v>
      </c>
      <c r="L131" s="230"/>
      <c r="M131" s="230">
        <f>SUM(M132:M144)</f>
        <v>0</v>
      </c>
      <c r="N131" s="229"/>
      <c r="O131" s="229">
        <f>SUM(O132:O144)</f>
        <v>72.8</v>
      </c>
      <c r="P131" s="229"/>
      <c r="Q131" s="229">
        <f>SUM(Q132:Q144)</f>
        <v>0</v>
      </c>
      <c r="R131" s="230"/>
      <c r="S131" s="230"/>
      <c r="T131" s="231"/>
      <c r="U131" s="225"/>
      <c r="V131" s="225">
        <f>SUM(V132:V144)</f>
        <v>115.36999999999999</v>
      </c>
      <c r="W131" s="225"/>
      <c r="X131" s="225"/>
      <c r="Y131" s="225"/>
      <c r="AG131" t="s">
        <v>198</v>
      </c>
    </row>
    <row r="132" spans="1:60" outlineLevel="1" x14ac:dyDescent="0.25">
      <c r="A132" s="233">
        <v>39</v>
      </c>
      <c r="B132" s="234" t="s">
        <v>413</v>
      </c>
      <c r="C132" s="244" t="s">
        <v>414</v>
      </c>
      <c r="D132" s="235" t="s">
        <v>258</v>
      </c>
      <c r="E132" s="236">
        <v>13.95</v>
      </c>
      <c r="F132" s="237"/>
      <c r="G132" s="238">
        <f>ROUND(E132*F132,2)</f>
        <v>0</v>
      </c>
      <c r="H132" s="237"/>
      <c r="I132" s="238">
        <f>ROUND(E132*H132,2)</f>
        <v>0</v>
      </c>
      <c r="J132" s="237"/>
      <c r="K132" s="238">
        <f>ROUND(E132*J132,2)</f>
        <v>0</v>
      </c>
      <c r="L132" s="238">
        <v>21</v>
      </c>
      <c r="M132" s="238">
        <f>G132*(1+L132/100)</f>
        <v>0</v>
      </c>
      <c r="N132" s="236">
        <v>1.9205000000000001</v>
      </c>
      <c r="O132" s="236">
        <f>ROUND(E132*N132,2)</f>
        <v>26.79</v>
      </c>
      <c r="P132" s="236">
        <v>0</v>
      </c>
      <c r="Q132" s="236">
        <f>ROUND(E132*P132,2)</f>
        <v>0</v>
      </c>
      <c r="R132" s="238" t="s">
        <v>408</v>
      </c>
      <c r="S132" s="238" t="s">
        <v>202</v>
      </c>
      <c r="T132" s="239" t="s">
        <v>260</v>
      </c>
      <c r="U132" s="224">
        <v>1.23</v>
      </c>
      <c r="V132" s="224">
        <f>ROUND(E132*U132,2)</f>
        <v>17.16</v>
      </c>
      <c r="W132" s="224"/>
      <c r="X132" s="224" t="s">
        <v>261</v>
      </c>
      <c r="Y132" s="224" t="s">
        <v>205</v>
      </c>
      <c r="Z132" s="214"/>
      <c r="AA132" s="214"/>
      <c r="AB132" s="214"/>
      <c r="AC132" s="214"/>
      <c r="AD132" s="214"/>
      <c r="AE132" s="214"/>
      <c r="AF132" s="214"/>
      <c r="AG132" s="214" t="s">
        <v>262</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5">
      <c r="A133" s="221"/>
      <c r="B133" s="222"/>
      <c r="C133" s="261" t="s">
        <v>415</v>
      </c>
      <c r="D133" s="250"/>
      <c r="E133" s="251">
        <v>13.95</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266</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5">
      <c r="A134" s="233">
        <v>40</v>
      </c>
      <c r="B134" s="234" t="s">
        <v>416</v>
      </c>
      <c r="C134" s="244" t="s">
        <v>417</v>
      </c>
      <c r="D134" s="235" t="s">
        <v>258</v>
      </c>
      <c r="E134" s="236">
        <v>27.9</v>
      </c>
      <c r="F134" s="237"/>
      <c r="G134" s="238">
        <f>ROUND(E134*F134,2)</f>
        <v>0</v>
      </c>
      <c r="H134" s="237"/>
      <c r="I134" s="238">
        <f>ROUND(E134*H134,2)</f>
        <v>0</v>
      </c>
      <c r="J134" s="237"/>
      <c r="K134" s="238">
        <f>ROUND(E134*J134,2)</f>
        <v>0</v>
      </c>
      <c r="L134" s="238">
        <v>21</v>
      </c>
      <c r="M134" s="238">
        <f>G134*(1+L134/100)</f>
        <v>0</v>
      </c>
      <c r="N134" s="236">
        <v>1.63</v>
      </c>
      <c r="O134" s="236">
        <f>ROUND(E134*N134,2)</f>
        <v>45.48</v>
      </c>
      <c r="P134" s="236">
        <v>0</v>
      </c>
      <c r="Q134" s="236">
        <f>ROUND(E134*P134,2)</f>
        <v>0</v>
      </c>
      <c r="R134" s="238" t="s">
        <v>408</v>
      </c>
      <c r="S134" s="238" t="s">
        <v>202</v>
      </c>
      <c r="T134" s="239" t="s">
        <v>260</v>
      </c>
      <c r="U134" s="224">
        <v>0.92</v>
      </c>
      <c r="V134" s="224">
        <f>ROUND(E134*U134,2)</f>
        <v>25.67</v>
      </c>
      <c r="W134" s="224"/>
      <c r="X134" s="224" t="s">
        <v>261</v>
      </c>
      <c r="Y134" s="224" t="s">
        <v>205</v>
      </c>
      <c r="Z134" s="214"/>
      <c r="AA134" s="214"/>
      <c r="AB134" s="214"/>
      <c r="AC134" s="214"/>
      <c r="AD134" s="214"/>
      <c r="AE134" s="214"/>
      <c r="AF134" s="214"/>
      <c r="AG134" s="214" t="s">
        <v>262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5">
      <c r="A135" s="221"/>
      <c r="B135" s="222"/>
      <c r="C135" s="260" t="s">
        <v>418</v>
      </c>
      <c r="D135" s="252"/>
      <c r="E135" s="252"/>
      <c r="F135" s="252"/>
      <c r="G135" s="252"/>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264</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5">
      <c r="A136" s="221"/>
      <c r="B136" s="222"/>
      <c r="C136" s="261" t="s">
        <v>419</v>
      </c>
      <c r="D136" s="250"/>
      <c r="E136" s="251">
        <v>27.9</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266</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5">
      <c r="A137" s="253">
        <v>41</v>
      </c>
      <c r="B137" s="254" t="s">
        <v>420</v>
      </c>
      <c r="C137" s="262" t="s">
        <v>421</v>
      </c>
      <c r="D137" s="255" t="s">
        <v>383</v>
      </c>
      <c r="E137" s="256">
        <v>465</v>
      </c>
      <c r="F137" s="257"/>
      <c r="G137" s="258">
        <f>ROUND(E137*F137,2)</f>
        <v>0</v>
      </c>
      <c r="H137" s="257"/>
      <c r="I137" s="258">
        <f>ROUND(E137*H137,2)</f>
        <v>0</v>
      </c>
      <c r="J137" s="257"/>
      <c r="K137" s="258">
        <f>ROUND(E137*J137,2)</f>
        <v>0</v>
      </c>
      <c r="L137" s="258">
        <v>21</v>
      </c>
      <c r="M137" s="258">
        <f>G137*(1+L137/100)</f>
        <v>0</v>
      </c>
      <c r="N137" s="256">
        <v>0</v>
      </c>
      <c r="O137" s="256">
        <f>ROUND(E137*N137,2)</f>
        <v>0</v>
      </c>
      <c r="P137" s="256">
        <v>0</v>
      </c>
      <c r="Q137" s="256">
        <f>ROUND(E137*P137,2)</f>
        <v>0</v>
      </c>
      <c r="R137" s="258" t="s">
        <v>357</v>
      </c>
      <c r="S137" s="258" t="s">
        <v>202</v>
      </c>
      <c r="T137" s="259" t="s">
        <v>260</v>
      </c>
      <c r="U137" s="224">
        <v>0.06</v>
      </c>
      <c r="V137" s="224">
        <f>ROUND(E137*U137,2)</f>
        <v>27.9</v>
      </c>
      <c r="W137" s="224"/>
      <c r="X137" s="224" t="s">
        <v>261</v>
      </c>
      <c r="Y137" s="224" t="s">
        <v>205</v>
      </c>
      <c r="Z137" s="214"/>
      <c r="AA137" s="214"/>
      <c r="AB137" s="214"/>
      <c r="AC137" s="214"/>
      <c r="AD137" s="214"/>
      <c r="AE137" s="214"/>
      <c r="AF137" s="214"/>
      <c r="AG137" s="214" t="s">
        <v>262</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5">
      <c r="A138" s="233">
        <v>42</v>
      </c>
      <c r="B138" s="234" t="s">
        <v>422</v>
      </c>
      <c r="C138" s="244" t="s">
        <v>423</v>
      </c>
      <c r="D138" s="235" t="s">
        <v>285</v>
      </c>
      <c r="E138" s="236">
        <v>558</v>
      </c>
      <c r="F138" s="237"/>
      <c r="G138" s="238">
        <f>ROUND(E138*F138,2)</f>
        <v>0</v>
      </c>
      <c r="H138" s="237"/>
      <c r="I138" s="238">
        <f>ROUND(E138*H138,2)</f>
        <v>0</v>
      </c>
      <c r="J138" s="237"/>
      <c r="K138" s="238">
        <f>ROUND(E138*J138,2)</f>
        <v>0</v>
      </c>
      <c r="L138" s="238">
        <v>21</v>
      </c>
      <c r="M138" s="238">
        <f>G138*(1+L138/100)</f>
        <v>0</v>
      </c>
      <c r="N138" s="236">
        <v>1.8000000000000001E-4</v>
      </c>
      <c r="O138" s="236">
        <f>ROUND(E138*N138,2)</f>
        <v>0.1</v>
      </c>
      <c r="P138" s="236">
        <v>0</v>
      </c>
      <c r="Q138" s="236">
        <f>ROUND(E138*P138,2)</f>
        <v>0</v>
      </c>
      <c r="R138" s="238" t="s">
        <v>408</v>
      </c>
      <c r="S138" s="238" t="s">
        <v>202</v>
      </c>
      <c r="T138" s="239" t="s">
        <v>260</v>
      </c>
      <c r="U138" s="224">
        <v>0.08</v>
      </c>
      <c r="V138" s="224">
        <f>ROUND(E138*U138,2)</f>
        <v>44.64</v>
      </c>
      <c r="W138" s="224"/>
      <c r="X138" s="224" t="s">
        <v>261</v>
      </c>
      <c r="Y138" s="224" t="s">
        <v>205</v>
      </c>
      <c r="Z138" s="214"/>
      <c r="AA138" s="214"/>
      <c r="AB138" s="214"/>
      <c r="AC138" s="214"/>
      <c r="AD138" s="214"/>
      <c r="AE138" s="214"/>
      <c r="AF138" s="214"/>
      <c r="AG138" s="214" t="s">
        <v>262</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5">
      <c r="A139" s="221"/>
      <c r="B139" s="222"/>
      <c r="C139" s="260" t="s">
        <v>424</v>
      </c>
      <c r="D139" s="252"/>
      <c r="E139" s="252"/>
      <c r="F139" s="252"/>
      <c r="G139" s="252"/>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264</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5">
      <c r="A140" s="221"/>
      <c r="B140" s="222"/>
      <c r="C140" s="261" t="s">
        <v>425</v>
      </c>
      <c r="D140" s="250"/>
      <c r="E140" s="251">
        <v>558</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266</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0.399999999999999" outlineLevel="1" x14ac:dyDescent="0.25">
      <c r="A141" s="233">
        <v>43</v>
      </c>
      <c r="B141" s="234" t="s">
        <v>426</v>
      </c>
      <c r="C141" s="244" t="s">
        <v>427</v>
      </c>
      <c r="D141" s="235" t="s">
        <v>383</v>
      </c>
      <c r="E141" s="236">
        <v>469.65</v>
      </c>
      <c r="F141" s="237"/>
      <c r="G141" s="238">
        <f>ROUND(E141*F141,2)</f>
        <v>0</v>
      </c>
      <c r="H141" s="237"/>
      <c r="I141" s="238">
        <f>ROUND(E141*H141,2)</f>
        <v>0</v>
      </c>
      <c r="J141" s="237"/>
      <c r="K141" s="238">
        <f>ROUND(E141*J141,2)</f>
        <v>0</v>
      </c>
      <c r="L141" s="238">
        <v>21</v>
      </c>
      <c r="M141" s="238">
        <f>G141*(1+L141/100)</f>
        <v>0</v>
      </c>
      <c r="N141" s="236">
        <v>4.8000000000000001E-4</v>
      </c>
      <c r="O141" s="236">
        <f>ROUND(E141*N141,2)</f>
        <v>0.23</v>
      </c>
      <c r="P141" s="236">
        <v>0</v>
      </c>
      <c r="Q141" s="236">
        <f>ROUND(E141*P141,2)</f>
        <v>0</v>
      </c>
      <c r="R141" s="238" t="s">
        <v>322</v>
      </c>
      <c r="S141" s="238" t="s">
        <v>202</v>
      </c>
      <c r="T141" s="239" t="s">
        <v>260</v>
      </c>
      <c r="U141" s="224">
        <v>0</v>
      </c>
      <c r="V141" s="224">
        <f>ROUND(E141*U141,2)</f>
        <v>0</v>
      </c>
      <c r="W141" s="224"/>
      <c r="X141" s="224" t="s">
        <v>323</v>
      </c>
      <c r="Y141" s="224" t="s">
        <v>205</v>
      </c>
      <c r="Z141" s="214"/>
      <c r="AA141" s="214"/>
      <c r="AB141" s="214"/>
      <c r="AC141" s="214"/>
      <c r="AD141" s="214"/>
      <c r="AE141" s="214"/>
      <c r="AF141" s="214"/>
      <c r="AG141" s="214" t="s">
        <v>324</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5">
      <c r="A142" s="221"/>
      <c r="B142" s="222"/>
      <c r="C142" s="261" t="s">
        <v>428</v>
      </c>
      <c r="D142" s="250"/>
      <c r="E142" s="251">
        <v>469.65</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266</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0.399999999999999" outlineLevel="1" x14ac:dyDescent="0.25">
      <c r="A143" s="233">
        <v>44</v>
      </c>
      <c r="B143" s="234" t="s">
        <v>429</v>
      </c>
      <c r="C143" s="244" t="s">
        <v>430</v>
      </c>
      <c r="D143" s="235" t="s">
        <v>285</v>
      </c>
      <c r="E143" s="236">
        <v>669.6</v>
      </c>
      <c r="F143" s="237"/>
      <c r="G143" s="238">
        <f>ROUND(E143*F143,2)</f>
        <v>0</v>
      </c>
      <c r="H143" s="237"/>
      <c r="I143" s="238">
        <f>ROUND(E143*H143,2)</f>
        <v>0</v>
      </c>
      <c r="J143" s="237"/>
      <c r="K143" s="238">
        <f>ROUND(E143*J143,2)</f>
        <v>0</v>
      </c>
      <c r="L143" s="238">
        <v>21</v>
      </c>
      <c r="M143" s="238">
        <f>G143*(1+L143/100)</f>
        <v>0</v>
      </c>
      <c r="N143" s="236">
        <v>2.9999999999999997E-4</v>
      </c>
      <c r="O143" s="236">
        <f>ROUND(E143*N143,2)</f>
        <v>0.2</v>
      </c>
      <c r="P143" s="236">
        <v>0</v>
      </c>
      <c r="Q143" s="236">
        <f>ROUND(E143*P143,2)</f>
        <v>0</v>
      </c>
      <c r="R143" s="238" t="s">
        <v>322</v>
      </c>
      <c r="S143" s="238" t="s">
        <v>202</v>
      </c>
      <c r="T143" s="239" t="s">
        <v>260</v>
      </c>
      <c r="U143" s="224">
        <v>0</v>
      </c>
      <c r="V143" s="224">
        <f>ROUND(E143*U143,2)</f>
        <v>0</v>
      </c>
      <c r="W143" s="224"/>
      <c r="X143" s="224" t="s">
        <v>323</v>
      </c>
      <c r="Y143" s="224" t="s">
        <v>205</v>
      </c>
      <c r="Z143" s="214"/>
      <c r="AA143" s="214"/>
      <c r="AB143" s="214"/>
      <c r="AC143" s="214"/>
      <c r="AD143" s="214"/>
      <c r="AE143" s="214"/>
      <c r="AF143" s="214"/>
      <c r="AG143" s="214" t="s">
        <v>324</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5">
      <c r="A144" s="221"/>
      <c r="B144" s="222"/>
      <c r="C144" s="261" t="s">
        <v>431</v>
      </c>
      <c r="D144" s="250"/>
      <c r="E144" s="251">
        <v>669.6</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266</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5">
      <c r="A145" s="226" t="s">
        <v>197</v>
      </c>
      <c r="B145" s="227" t="s">
        <v>145</v>
      </c>
      <c r="C145" s="243" t="s">
        <v>146</v>
      </c>
      <c r="D145" s="228"/>
      <c r="E145" s="229"/>
      <c r="F145" s="230"/>
      <c r="G145" s="230">
        <f>SUMIF(AG146:AG190,"&lt;&gt;NOR",G146:G190)</f>
        <v>0</v>
      </c>
      <c r="H145" s="230"/>
      <c r="I145" s="230">
        <f>SUM(I146:I190)</f>
        <v>0</v>
      </c>
      <c r="J145" s="230"/>
      <c r="K145" s="230">
        <f>SUM(K146:K190)</f>
        <v>0</v>
      </c>
      <c r="L145" s="230"/>
      <c r="M145" s="230">
        <f>SUM(M146:M190)</f>
        <v>0</v>
      </c>
      <c r="N145" s="229"/>
      <c r="O145" s="229">
        <f>SUM(O146:O190)</f>
        <v>3148.0299999999997</v>
      </c>
      <c r="P145" s="229"/>
      <c r="Q145" s="229">
        <f>SUM(Q146:Q190)</f>
        <v>0</v>
      </c>
      <c r="R145" s="230"/>
      <c r="S145" s="230"/>
      <c r="T145" s="231"/>
      <c r="U145" s="225"/>
      <c r="V145" s="225">
        <f>SUM(V146:V190)</f>
        <v>266.34999999999997</v>
      </c>
      <c r="W145" s="225"/>
      <c r="X145" s="225"/>
      <c r="Y145" s="225"/>
      <c r="AG145" t="s">
        <v>198</v>
      </c>
    </row>
    <row r="146" spans="1:60" ht="20.399999999999999" outlineLevel="1" x14ac:dyDescent="0.25">
      <c r="A146" s="233">
        <v>45</v>
      </c>
      <c r="B146" s="234" t="s">
        <v>432</v>
      </c>
      <c r="C146" s="244" t="s">
        <v>433</v>
      </c>
      <c r="D146" s="235" t="s">
        <v>285</v>
      </c>
      <c r="E146" s="236">
        <v>939.4</v>
      </c>
      <c r="F146" s="237"/>
      <c r="G146" s="238">
        <f>ROUND(E146*F146,2)</f>
        <v>0</v>
      </c>
      <c r="H146" s="237"/>
      <c r="I146" s="238">
        <f>ROUND(E146*H146,2)</f>
        <v>0</v>
      </c>
      <c r="J146" s="237"/>
      <c r="K146" s="238">
        <f>ROUND(E146*J146,2)</f>
        <v>0</v>
      </c>
      <c r="L146" s="238">
        <v>21</v>
      </c>
      <c r="M146" s="238">
        <f>G146*(1+L146/100)</f>
        <v>0</v>
      </c>
      <c r="N146" s="236">
        <v>0.1764</v>
      </c>
      <c r="O146" s="236">
        <f>ROUND(E146*N146,2)</f>
        <v>165.71</v>
      </c>
      <c r="P146" s="236">
        <v>0</v>
      </c>
      <c r="Q146" s="236">
        <f>ROUND(E146*P146,2)</f>
        <v>0</v>
      </c>
      <c r="R146" s="238" t="s">
        <v>370</v>
      </c>
      <c r="S146" s="238" t="s">
        <v>202</v>
      </c>
      <c r="T146" s="239" t="s">
        <v>260</v>
      </c>
      <c r="U146" s="224">
        <v>0.02</v>
      </c>
      <c r="V146" s="224">
        <f>ROUND(E146*U146,2)</f>
        <v>18.79</v>
      </c>
      <c r="W146" s="224"/>
      <c r="X146" s="224" t="s">
        <v>261</v>
      </c>
      <c r="Y146" s="224" t="s">
        <v>205</v>
      </c>
      <c r="Z146" s="214"/>
      <c r="AA146" s="214"/>
      <c r="AB146" s="214"/>
      <c r="AC146" s="214"/>
      <c r="AD146" s="214"/>
      <c r="AE146" s="214"/>
      <c r="AF146" s="214"/>
      <c r="AG146" s="214" t="s">
        <v>262</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5">
      <c r="A147" s="221"/>
      <c r="B147" s="222"/>
      <c r="C147" s="261" t="s">
        <v>299</v>
      </c>
      <c r="D147" s="250"/>
      <c r="E147" s="251"/>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266</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5">
      <c r="A148" s="221"/>
      <c r="B148" s="222"/>
      <c r="C148" s="261" t="s">
        <v>301</v>
      </c>
      <c r="D148" s="250"/>
      <c r="E148" s="251">
        <v>168.3</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266</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5">
      <c r="A149" s="221"/>
      <c r="B149" s="222"/>
      <c r="C149" s="261" t="s">
        <v>299</v>
      </c>
      <c r="D149" s="250"/>
      <c r="E149" s="251"/>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266</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5">
      <c r="A150" s="221"/>
      <c r="B150" s="222"/>
      <c r="C150" s="261" t="s">
        <v>300</v>
      </c>
      <c r="D150" s="250"/>
      <c r="E150" s="251">
        <v>685.3</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266</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5">
      <c r="A151" s="221"/>
      <c r="B151" s="222"/>
      <c r="C151" s="261" t="s">
        <v>302</v>
      </c>
      <c r="D151" s="250"/>
      <c r="E151" s="251"/>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266</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5">
      <c r="A152" s="221"/>
      <c r="B152" s="222"/>
      <c r="C152" s="261" t="s">
        <v>303</v>
      </c>
      <c r="D152" s="250"/>
      <c r="E152" s="251">
        <v>85.8</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266</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0.399999999999999" outlineLevel="1" x14ac:dyDescent="0.25">
      <c r="A153" s="233">
        <v>46</v>
      </c>
      <c r="B153" s="234" t="s">
        <v>434</v>
      </c>
      <c r="C153" s="244" t="s">
        <v>435</v>
      </c>
      <c r="D153" s="235" t="s">
        <v>285</v>
      </c>
      <c r="E153" s="236">
        <v>2392.5</v>
      </c>
      <c r="F153" s="237"/>
      <c r="G153" s="238">
        <f>ROUND(E153*F153,2)</f>
        <v>0</v>
      </c>
      <c r="H153" s="237"/>
      <c r="I153" s="238">
        <f>ROUND(E153*H153,2)</f>
        <v>0</v>
      </c>
      <c r="J153" s="237"/>
      <c r="K153" s="238">
        <f>ROUND(E153*J153,2)</f>
        <v>0</v>
      </c>
      <c r="L153" s="238">
        <v>21</v>
      </c>
      <c r="M153" s="238">
        <f>G153*(1+L153/100)</f>
        <v>0</v>
      </c>
      <c r="N153" s="236">
        <v>0.378</v>
      </c>
      <c r="O153" s="236">
        <f>ROUND(E153*N153,2)</f>
        <v>904.37</v>
      </c>
      <c r="P153" s="236">
        <v>0</v>
      </c>
      <c r="Q153" s="236">
        <f>ROUND(E153*P153,2)</f>
        <v>0</v>
      </c>
      <c r="R153" s="238" t="s">
        <v>370</v>
      </c>
      <c r="S153" s="238" t="s">
        <v>202</v>
      </c>
      <c r="T153" s="239" t="s">
        <v>260</v>
      </c>
      <c r="U153" s="224">
        <v>0.03</v>
      </c>
      <c r="V153" s="224">
        <f>ROUND(E153*U153,2)</f>
        <v>71.78</v>
      </c>
      <c r="W153" s="224"/>
      <c r="X153" s="224" t="s">
        <v>261</v>
      </c>
      <c r="Y153" s="224" t="s">
        <v>205</v>
      </c>
      <c r="Z153" s="214"/>
      <c r="AA153" s="214"/>
      <c r="AB153" s="214"/>
      <c r="AC153" s="214"/>
      <c r="AD153" s="214"/>
      <c r="AE153" s="214"/>
      <c r="AF153" s="214"/>
      <c r="AG153" s="214" t="s">
        <v>262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5">
      <c r="A154" s="221"/>
      <c r="B154" s="222"/>
      <c r="C154" s="245" t="s">
        <v>436</v>
      </c>
      <c r="D154" s="240"/>
      <c r="E154" s="240"/>
      <c r="F154" s="240"/>
      <c r="G154" s="240"/>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207</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5">
      <c r="A155" s="221"/>
      <c r="B155" s="222"/>
      <c r="C155" s="261" t="s">
        <v>293</v>
      </c>
      <c r="D155" s="250"/>
      <c r="E155" s="251"/>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266</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5">
      <c r="A156" s="221"/>
      <c r="B156" s="222"/>
      <c r="C156" s="261" t="s">
        <v>294</v>
      </c>
      <c r="D156" s="250"/>
      <c r="E156" s="251">
        <v>1683</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266</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5">
      <c r="A157" s="221"/>
      <c r="B157" s="222"/>
      <c r="C157" s="261" t="s">
        <v>295</v>
      </c>
      <c r="D157" s="250"/>
      <c r="E157" s="251"/>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266</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5">
      <c r="A158" s="221"/>
      <c r="B158" s="222"/>
      <c r="C158" s="261" t="s">
        <v>296</v>
      </c>
      <c r="D158" s="250"/>
      <c r="E158" s="251">
        <v>304.7</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266</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5">
      <c r="A159" s="221"/>
      <c r="B159" s="222"/>
      <c r="C159" s="261" t="s">
        <v>288</v>
      </c>
      <c r="D159" s="250"/>
      <c r="E159" s="251"/>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266</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5">
      <c r="A160" s="221"/>
      <c r="B160" s="222"/>
      <c r="C160" s="261" t="s">
        <v>297</v>
      </c>
      <c r="D160" s="250"/>
      <c r="E160" s="251">
        <v>180.4</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266</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5">
      <c r="A161" s="221"/>
      <c r="B161" s="222"/>
      <c r="C161" s="261" t="s">
        <v>297</v>
      </c>
      <c r="D161" s="250"/>
      <c r="E161" s="251">
        <v>180.4</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266</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5">
      <c r="A162" s="221"/>
      <c r="B162" s="222"/>
      <c r="C162" s="261" t="s">
        <v>295</v>
      </c>
      <c r="D162" s="250"/>
      <c r="E162" s="251"/>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266</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5">
      <c r="A163" s="221"/>
      <c r="B163" s="222"/>
      <c r="C163" s="261" t="s">
        <v>298</v>
      </c>
      <c r="D163" s="250"/>
      <c r="E163" s="251">
        <v>44</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266</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0.399999999999999" outlineLevel="1" x14ac:dyDescent="0.25">
      <c r="A164" s="233">
        <v>47</v>
      </c>
      <c r="B164" s="234" t="s">
        <v>437</v>
      </c>
      <c r="C164" s="244" t="s">
        <v>438</v>
      </c>
      <c r="D164" s="235" t="s">
        <v>285</v>
      </c>
      <c r="E164" s="236">
        <v>3138.8</v>
      </c>
      <c r="F164" s="237"/>
      <c r="G164" s="238">
        <f>ROUND(E164*F164,2)</f>
        <v>0</v>
      </c>
      <c r="H164" s="237"/>
      <c r="I164" s="238">
        <f>ROUND(E164*H164,2)</f>
        <v>0</v>
      </c>
      <c r="J164" s="237"/>
      <c r="K164" s="238">
        <f>ROUND(E164*J164,2)</f>
        <v>0</v>
      </c>
      <c r="L164" s="238">
        <v>21</v>
      </c>
      <c r="M164" s="238">
        <f>G164*(1+L164/100)</f>
        <v>0</v>
      </c>
      <c r="N164" s="236">
        <v>0.441</v>
      </c>
      <c r="O164" s="236">
        <f>ROUND(E164*N164,2)</f>
        <v>1384.21</v>
      </c>
      <c r="P164" s="236">
        <v>0</v>
      </c>
      <c r="Q164" s="236">
        <f>ROUND(E164*P164,2)</f>
        <v>0</v>
      </c>
      <c r="R164" s="238" t="s">
        <v>370</v>
      </c>
      <c r="S164" s="238" t="s">
        <v>202</v>
      </c>
      <c r="T164" s="239" t="s">
        <v>260</v>
      </c>
      <c r="U164" s="224">
        <v>0.03</v>
      </c>
      <c r="V164" s="224">
        <f>ROUND(E164*U164,2)</f>
        <v>94.16</v>
      </c>
      <c r="W164" s="224"/>
      <c r="X164" s="224" t="s">
        <v>261</v>
      </c>
      <c r="Y164" s="224" t="s">
        <v>205</v>
      </c>
      <c r="Z164" s="214"/>
      <c r="AA164" s="214"/>
      <c r="AB164" s="214"/>
      <c r="AC164" s="214"/>
      <c r="AD164" s="214"/>
      <c r="AE164" s="214"/>
      <c r="AF164" s="214"/>
      <c r="AG164" s="214" t="s">
        <v>262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5">
      <c r="A165" s="221"/>
      <c r="B165" s="222"/>
      <c r="C165" s="261" t="s">
        <v>293</v>
      </c>
      <c r="D165" s="250"/>
      <c r="E165" s="251"/>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266</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5">
      <c r="A166" s="221"/>
      <c r="B166" s="222"/>
      <c r="C166" s="261" t="s">
        <v>439</v>
      </c>
      <c r="D166" s="250"/>
      <c r="E166" s="251">
        <v>1606.5</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266</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5">
      <c r="A167" s="221"/>
      <c r="B167" s="222"/>
      <c r="C167" s="261" t="s">
        <v>299</v>
      </c>
      <c r="D167" s="250"/>
      <c r="E167" s="251"/>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266</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5">
      <c r="A168" s="221"/>
      <c r="B168" s="222"/>
      <c r="C168" s="261" t="s">
        <v>300</v>
      </c>
      <c r="D168" s="250"/>
      <c r="E168" s="251">
        <v>685.3</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266</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5">
      <c r="A169" s="221"/>
      <c r="B169" s="222"/>
      <c r="C169" s="261" t="s">
        <v>299</v>
      </c>
      <c r="D169" s="250"/>
      <c r="E169" s="251"/>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266</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5">
      <c r="A170" s="221"/>
      <c r="B170" s="222"/>
      <c r="C170" s="261" t="s">
        <v>301</v>
      </c>
      <c r="D170" s="250"/>
      <c r="E170" s="251">
        <v>168.3</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266</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5">
      <c r="A171" s="221"/>
      <c r="B171" s="222"/>
      <c r="C171" s="261" t="s">
        <v>302</v>
      </c>
      <c r="D171" s="250"/>
      <c r="E171" s="251"/>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266</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5">
      <c r="A172" s="221"/>
      <c r="B172" s="222"/>
      <c r="C172" s="261" t="s">
        <v>303</v>
      </c>
      <c r="D172" s="250"/>
      <c r="E172" s="251">
        <v>85.8</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266</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5">
      <c r="A173" s="221"/>
      <c r="B173" s="222"/>
      <c r="C173" s="261" t="s">
        <v>304</v>
      </c>
      <c r="D173" s="250"/>
      <c r="E173" s="251"/>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266</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5">
      <c r="A174" s="221"/>
      <c r="B174" s="222"/>
      <c r="C174" s="261" t="s">
        <v>305</v>
      </c>
      <c r="D174" s="250"/>
      <c r="E174" s="251">
        <v>96.8</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266</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5">
      <c r="A175" s="221"/>
      <c r="B175" s="222"/>
      <c r="C175" s="261" t="s">
        <v>306</v>
      </c>
      <c r="D175" s="250"/>
      <c r="E175" s="251"/>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266</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5">
      <c r="A176" s="221"/>
      <c r="B176" s="222"/>
      <c r="C176" s="261" t="s">
        <v>307</v>
      </c>
      <c r="D176" s="250"/>
      <c r="E176" s="251">
        <v>496.1</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266</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ht="20.399999999999999" outlineLevel="1" x14ac:dyDescent="0.25">
      <c r="A177" s="233">
        <v>48</v>
      </c>
      <c r="B177" s="234" t="s">
        <v>440</v>
      </c>
      <c r="C177" s="244" t="s">
        <v>441</v>
      </c>
      <c r="D177" s="235" t="s">
        <v>285</v>
      </c>
      <c r="E177" s="236">
        <v>473.55</v>
      </c>
      <c r="F177" s="237"/>
      <c r="G177" s="238">
        <f>ROUND(E177*F177,2)</f>
        <v>0</v>
      </c>
      <c r="H177" s="237"/>
      <c r="I177" s="238">
        <f>ROUND(E177*H177,2)</f>
        <v>0</v>
      </c>
      <c r="J177" s="237"/>
      <c r="K177" s="238">
        <f>ROUND(E177*J177,2)</f>
        <v>0</v>
      </c>
      <c r="L177" s="238">
        <v>21</v>
      </c>
      <c r="M177" s="238">
        <f>G177*(1+L177/100)</f>
        <v>0</v>
      </c>
      <c r="N177" s="236">
        <v>0.48299999999999998</v>
      </c>
      <c r="O177" s="236">
        <f>ROUND(E177*N177,2)</f>
        <v>228.72</v>
      </c>
      <c r="P177" s="236">
        <v>0</v>
      </c>
      <c r="Q177" s="236">
        <f>ROUND(E177*P177,2)</f>
        <v>0</v>
      </c>
      <c r="R177" s="238" t="s">
        <v>370</v>
      </c>
      <c r="S177" s="238" t="s">
        <v>202</v>
      </c>
      <c r="T177" s="239" t="s">
        <v>260</v>
      </c>
      <c r="U177" s="224">
        <v>0.03</v>
      </c>
      <c r="V177" s="224">
        <f>ROUND(E177*U177,2)</f>
        <v>14.21</v>
      </c>
      <c r="W177" s="224"/>
      <c r="X177" s="224" t="s">
        <v>261</v>
      </c>
      <c r="Y177" s="224" t="s">
        <v>205</v>
      </c>
      <c r="Z177" s="214"/>
      <c r="AA177" s="214"/>
      <c r="AB177" s="214"/>
      <c r="AC177" s="214"/>
      <c r="AD177" s="214"/>
      <c r="AE177" s="214"/>
      <c r="AF177" s="214"/>
      <c r="AG177" s="214" t="s">
        <v>262</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5">
      <c r="A178" s="221"/>
      <c r="B178" s="222"/>
      <c r="C178" s="261" t="s">
        <v>306</v>
      </c>
      <c r="D178" s="250"/>
      <c r="E178" s="251"/>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266</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5">
      <c r="A179" s="221"/>
      <c r="B179" s="222"/>
      <c r="C179" s="261" t="s">
        <v>442</v>
      </c>
      <c r="D179" s="250"/>
      <c r="E179" s="251">
        <v>473.55</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266</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20.399999999999999" outlineLevel="1" x14ac:dyDescent="0.25">
      <c r="A180" s="233">
        <v>49</v>
      </c>
      <c r="B180" s="234" t="s">
        <v>443</v>
      </c>
      <c r="C180" s="244" t="s">
        <v>444</v>
      </c>
      <c r="D180" s="235" t="s">
        <v>285</v>
      </c>
      <c r="E180" s="236">
        <v>1530</v>
      </c>
      <c r="F180" s="237"/>
      <c r="G180" s="238">
        <f>ROUND(E180*F180,2)</f>
        <v>0</v>
      </c>
      <c r="H180" s="237"/>
      <c r="I180" s="238">
        <f>ROUND(E180*H180,2)</f>
        <v>0</v>
      </c>
      <c r="J180" s="237"/>
      <c r="K180" s="238">
        <f>ROUND(E180*J180,2)</f>
        <v>0</v>
      </c>
      <c r="L180" s="238">
        <v>21</v>
      </c>
      <c r="M180" s="238">
        <f>G180*(1+L180/100)</f>
        <v>0</v>
      </c>
      <c r="N180" s="236">
        <v>0.23737</v>
      </c>
      <c r="O180" s="236">
        <f>ROUND(E180*N180,2)</f>
        <v>363.18</v>
      </c>
      <c r="P180" s="236">
        <v>0</v>
      </c>
      <c r="Q180" s="236">
        <f>ROUND(E180*P180,2)</f>
        <v>0</v>
      </c>
      <c r="R180" s="238" t="s">
        <v>370</v>
      </c>
      <c r="S180" s="238" t="s">
        <v>202</v>
      </c>
      <c r="T180" s="239" t="s">
        <v>260</v>
      </c>
      <c r="U180" s="224">
        <v>0.04</v>
      </c>
      <c r="V180" s="224">
        <f>ROUND(E180*U180,2)</f>
        <v>61.2</v>
      </c>
      <c r="W180" s="224"/>
      <c r="X180" s="224" t="s">
        <v>261</v>
      </c>
      <c r="Y180" s="224" t="s">
        <v>205</v>
      </c>
      <c r="Z180" s="214"/>
      <c r="AA180" s="214"/>
      <c r="AB180" s="214"/>
      <c r="AC180" s="214"/>
      <c r="AD180" s="214"/>
      <c r="AE180" s="214"/>
      <c r="AF180" s="214"/>
      <c r="AG180" s="214" t="s">
        <v>262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5">
      <c r="A181" s="221"/>
      <c r="B181" s="222"/>
      <c r="C181" s="260" t="s">
        <v>445</v>
      </c>
      <c r="D181" s="252"/>
      <c r="E181" s="252"/>
      <c r="F181" s="252"/>
      <c r="G181" s="252"/>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264</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5">
      <c r="A182" s="221"/>
      <c r="B182" s="222"/>
      <c r="C182" s="261" t="s">
        <v>293</v>
      </c>
      <c r="D182" s="250"/>
      <c r="E182" s="251"/>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266</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5">
      <c r="A183" s="221"/>
      <c r="B183" s="222"/>
      <c r="C183" s="261" t="s">
        <v>446</v>
      </c>
      <c r="D183" s="250"/>
      <c r="E183" s="251">
        <v>1530</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266</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5">
      <c r="A184" s="233">
        <v>50</v>
      </c>
      <c r="B184" s="234" t="s">
        <v>447</v>
      </c>
      <c r="C184" s="244" t="s">
        <v>448</v>
      </c>
      <c r="D184" s="235" t="s">
        <v>285</v>
      </c>
      <c r="E184" s="236">
        <v>92.4</v>
      </c>
      <c r="F184" s="237"/>
      <c r="G184" s="238">
        <f>ROUND(E184*F184,2)</f>
        <v>0</v>
      </c>
      <c r="H184" s="237"/>
      <c r="I184" s="238">
        <f>ROUND(E184*H184,2)</f>
        <v>0</v>
      </c>
      <c r="J184" s="237"/>
      <c r="K184" s="238">
        <f>ROUND(E184*J184,2)</f>
        <v>0</v>
      </c>
      <c r="L184" s="238">
        <v>21</v>
      </c>
      <c r="M184" s="238">
        <f>G184*(1+L184/100)</f>
        <v>0</v>
      </c>
      <c r="N184" s="236">
        <v>0.53639999999999999</v>
      </c>
      <c r="O184" s="236">
        <f>ROUND(E184*N184,2)</f>
        <v>49.56</v>
      </c>
      <c r="P184" s="236">
        <v>0</v>
      </c>
      <c r="Q184" s="236">
        <f>ROUND(E184*P184,2)</f>
        <v>0</v>
      </c>
      <c r="R184" s="238" t="s">
        <v>370</v>
      </c>
      <c r="S184" s="238" t="s">
        <v>202</v>
      </c>
      <c r="T184" s="239" t="s">
        <v>260</v>
      </c>
      <c r="U184" s="224">
        <v>0.03</v>
      </c>
      <c r="V184" s="224">
        <f>ROUND(E184*U184,2)</f>
        <v>2.77</v>
      </c>
      <c r="W184" s="224"/>
      <c r="X184" s="224" t="s">
        <v>261</v>
      </c>
      <c r="Y184" s="224" t="s">
        <v>205</v>
      </c>
      <c r="Z184" s="214"/>
      <c r="AA184" s="214"/>
      <c r="AB184" s="214"/>
      <c r="AC184" s="214"/>
      <c r="AD184" s="214"/>
      <c r="AE184" s="214"/>
      <c r="AF184" s="214"/>
      <c r="AG184" s="214" t="s">
        <v>262</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5">
      <c r="A185" s="221"/>
      <c r="B185" s="222"/>
      <c r="C185" s="260" t="s">
        <v>449</v>
      </c>
      <c r="D185" s="252"/>
      <c r="E185" s="252"/>
      <c r="F185" s="252"/>
      <c r="G185" s="252"/>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264</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5">
      <c r="A186" s="221"/>
      <c r="B186" s="222"/>
      <c r="C186" s="261" t="s">
        <v>304</v>
      </c>
      <c r="D186" s="250"/>
      <c r="E186" s="251"/>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266</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5">
      <c r="A187" s="221"/>
      <c r="B187" s="222"/>
      <c r="C187" s="261" t="s">
        <v>450</v>
      </c>
      <c r="D187" s="250"/>
      <c r="E187" s="251">
        <v>92.4</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266</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5">
      <c r="A188" s="233">
        <v>51</v>
      </c>
      <c r="B188" s="234" t="s">
        <v>451</v>
      </c>
      <c r="C188" s="244" t="s">
        <v>452</v>
      </c>
      <c r="D188" s="235" t="s">
        <v>285</v>
      </c>
      <c r="E188" s="236">
        <v>172.2</v>
      </c>
      <c r="F188" s="237"/>
      <c r="G188" s="238">
        <f>ROUND(E188*F188,2)</f>
        <v>0</v>
      </c>
      <c r="H188" s="237"/>
      <c r="I188" s="238">
        <f>ROUND(E188*H188,2)</f>
        <v>0</v>
      </c>
      <c r="J188" s="237"/>
      <c r="K188" s="238">
        <f>ROUND(E188*J188,2)</f>
        <v>0</v>
      </c>
      <c r="L188" s="238">
        <v>21</v>
      </c>
      <c r="M188" s="238">
        <f>G188*(1+L188/100)</f>
        <v>0</v>
      </c>
      <c r="N188" s="236">
        <v>0.30360999999999999</v>
      </c>
      <c r="O188" s="236">
        <f>ROUND(E188*N188,2)</f>
        <v>52.28</v>
      </c>
      <c r="P188" s="236">
        <v>0</v>
      </c>
      <c r="Q188" s="236">
        <f>ROUND(E188*P188,2)</f>
        <v>0</v>
      </c>
      <c r="R188" s="238"/>
      <c r="S188" s="238" t="s">
        <v>251</v>
      </c>
      <c r="T188" s="239" t="s">
        <v>260</v>
      </c>
      <c r="U188" s="224">
        <v>0.02</v>
      </c>
      <c r="V188" s="224">
        <f>ROUND(E188*U188,2)</f>
        <v>3.44</v>
      </c>
      <c r="W188" s="224"/>
      <c r="X188" s="224" t="s">
        <v>261</v>
      </c>
      <c r="Y188" s="224" t="s">
        <v>205</v>
      </c>
      <c r="Z188" s="214"/>
      <c r="AA188" s="214"/>
      <c r="AB188" s="214"/>
      <c r="AC188" s="214"/>
      <c r="AD188" s="214"/>
      <c r="AE188" s="214"/>
      <c r="AF188" s="214"/>
      <c r="AG188" s="214" t="s">
        <v>262</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5">
      <c r="A189" s="221"/>
      <c r="B189" s="222"/>
      <c r="C189" s="261" t="s">
        <v>288</v>
      </c>
      <c r="D189" s="250"/>
      <c r="E189" s="251"/>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266</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5">
      <c r="A190" s="221"/>
      <c r="B190" s="222"/>
      <c r="C190" s="261" t="s">
        <v>453</v>
      </c>
      <c r="D190" s="250"/>
      <c r="E190" s="251">
        <v>172.2</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266</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x14ac:dyDescent="0.25">
      <c r="A191" s="226" t="s">
        <v>197</v>
      </c>
      <c r="B191" s="227" t="s">
        <v>147</v>
      </c>
      <c r="C191" s="243" t="s">
        <v>148</v>
      </c>
      <c r="D191" s="228"/>
      <c r="E191" s="229"/>
      <c r="F191" s="230"/>
      <c r="G191" s="230">
        <f>SUMIF(AG192:AG204,"&lt;&gt;NOR",G192:G204)</f>
        <v>0</v>
      </c>
      <c r="H191" s="230"/>
      <c r="I191" s="230">
        <f>SUM(I192:I204)</f>
        <v>0</v>
      </c>
      <c r="J191" s="230"/>
      <c r="K191" s="230">
        <f>SUM(K192:K204)</f>
        <v>0</v>
      </c>
      <c r="L191" s="230"/>
      <c r="M191" s="230">
        <f>SUM(M192:M204)</f>
        <v>0</v>
      </c>
      <c r="N191" s="229"/>
      <c r="O191" s="229">
        <f>SUM(O192:O204)</f>
        <v>399.23</v>
      </c>
      <c r="P191" s="229"/>
      <c r="Q191" s="229">
        <f>SUM(Q192:Q204)</f>
        <v>0</v>
      </c>
      <c r="R191" s="230"/>
      <c r="S191" s="230"/>
      <c r="T191" s="231"/>
      <c r="U191" s="225"/>
      <c r="V191" s="225">
        <f>SUM(V192:V204)</f>
        <v>76.5</v>
      </c>
      <c r="W191" s="225"/>
      <c r="X191" s="225"/>
      <c r="Y191" s="225"/>
      <c r="AG191" t="s">
        <v>198</v>
      </c>
    </row>
    <row r="192" spans="1:60" outlineLevel="1" x14ac:dyDescent="0.25">
      <c r="A192" s="233">
        <v>52</v>
      </c>
      <c r="B192" s="234" t="s">
        <v>454</v>
      </c>
      <c r="C192" s="244" t="s">
        <v>455</v>
      </c>
      <c r="D192" s="235" t="s">
        <v>285</v>
      </c>
      <c r="E192" s="236">
        <v>1530</v>
      </c>
      <c r="F192" s="237"/>
      <c r="G192" s="238">
        <f>ROUND(E192*F192,2)</f>
        <v>0</v>
      </c>
      <c r="H192" s="237"/>
      <c r="I192" s="238">
        <f>ROUND(E192*H192,2)</f>
        <v>0</v>
      </c>
      <c r="J192" s="237"/>
      <c r="K192" s="238">
        <f>ROUND(E192*J192,2)</f>
        <v>0</v>
      </c>
      <c r="L192" s="238">
        <v>21</v>
      </c>
      <c r="M192" s="238">
        <f>G192*(1+L192/100)</f>
        <v>0</v>
      </c>
      <c r="N192" s="236">
        <v>1.01E-3</v>
      </c>
      <c r="O192" s="236">
        <f>ROUND(E192*N192,2)</f>
        <v>1.55</v>
      </c>
      <c r="P192" s="236">
        <v>0</v>
      </c>
      <c r="Q192" s="236">
        <f>ROUND(E192*P192,2)</f>
        <v>0</v>
      </c>
      <c r="R192" s="238" t="s">
        <v>370</v>
      </c>
      <c r="S192" s="238" t="s">
        <v>202</v>
      </c>
      <c r="T192" s="239" t="s">
        <v>260</v>
      </c>
      <c r="U192" s="224">
        <v>4.0000000000000001E-3</v>
      </c>
      <c r="V192" s="224">
        <f>ROUND(E192*U192,2)</f>
        <v>6.12</v>
      </c>
      <c r="W192" s="224"/>
      <c r="X192" s="224" t="s">
        <v>261</v>
      </c>
      <c r="Y192" s="224" t="s">
        <v>205</v>
      </c>
      <c r="Z192" s="214"/>
      <c r="AA192" s="214"/>
      <c r="AB192" s="214"/>
      <c r="AC192" s="214"/>
      <c r="AD192" s="214"/>
      <c r="AE192" s="214"/>
      <c r="AF192" s="214"/>
      <c r="AG192" s="214" t="s">
        <v>262</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5">
      <c r="A193" s="221"/>
      <c r="B193" s="222"/>
      <c r="C193" s="261" t="s">
        <v>293</v>
      </c>
      <c r="D193" s="250"/>
      <c r="E193" s="251"/>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266</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5">
      <c r="A194" s="221"/>
      <c r="B194" s="222"/>
      <c r="C194" s="261" t="s">
        <v>446</v>
      </c>
      <c r="D194" s="250"/>
      <c r="E194" s="251">
        <v>1530</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266</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ht="20.399999999999999" outlineLevel="1" x14ac:dyDescent="0.25">
      <c r="A195" s="233">
        <v>53</v>
      </c>
      <c r="B195" s="234" t="s">
        <v>456</v>
      </c>
      <c r="C195" s="244" t="s">
        <v>457</v>
      </c>
      <c r="D195" s="235" t="s">
        <v>285</v>
      </c>
      <c r="E195" s="236">
        <v>4590</v>
      </c>
      <c r="F195" s="237"/>
      <c r="G195" s="238">
        <f>ROUND(E195*F195,2)</f>
        <v>0</v>
      </c>
      <c r="H195" s="237"/>
      <c r="I195" s="238">
        <f>ROUND(E195*H195,2)</f>
        <v>0</v>
      </c>
      <c r="J195" s="237"/>
      <c r="K195" s="238">
        <f>ROUND(E195*J195,2)</f>
        <v>0</v>
      </c>
      <c r="L195" s="238">
        <v>21</v>
      </c>
      <c r="M195" s="238">
        <f>G195*(1+L195/100)</f>
        <v>0</v>
      </c>
      <c r="N195" s="236">
        <v>2.0000000000000001E-4</v>
      </c>
      <c r="O195" s="236">
        <f>ROUND(E195*N195,2)</f>
        <v>0.92</v>
      </c>
      <c r="P195" s="236">
        <v>0</v>
      </c>
      <c r="Q195" s="236">
        <f>ROUND(E195*P195,2)</f>
        <v>0</v>
      </c>
      <c r="R195" s="238" t="s">
        <v>370</v>
      </c>
      <c r="S195" s="238" t="s">
        <v>202</v>
      </c>
      <c r="T195" s="239" t="s">
        <v>260</v>
      </c>
      <c r="U195" s="224">
        <v>2E-3</v>
      </c>
      <c r="V195" s="224">
        <f>ROUND(E195*U195,2)</f>
        <v>9.18</v>
      </c>
      <c r="W195" s="224"/>
      <c r="X195" s="224" t="s">
        <v>261</v>
      </c>
      <c r="Y195" s="224" t="s">
        <v>205</v>
      </c>
      <c r="Z195" s="214"/>
      <c r="AA195" s="214"/>
      <c r="AB195" s="214"/>
      <c r="AC195" s="214"/>
      <c r="AD195" s="214"/>
      <c r="AE195" s="214"/>
      <c r="AF195" s="214"/>
      <c r="AG195" s="214" t="s">
        <v>262</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5">
      <c r="A196" s="221"/>
      <c r="B196" s="222"/>
      <c r="C196" s="260" t="s">
        <v>458</v>
      </c>
      <c r="D196" s="252"/>
      <c r="E196" s="252"/>
      <c r="F196" s="252"/>
      <c r="G196" s="252"/>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264</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5">
      <c r="A197" s="221"/>
      <c r="B197" s="222"/>
      <c r="C197" s="261" t="s">
        <v>293</v>
      </c>
      <c r="D197" s="250"/>
      <c r="E197" s="251"/>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266</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5">
      <c r="A198" s="221"/>
      <c r="B198" s="222"/>
      <c r="C198" s="261" t="s">
        <v>459</v>
      </c>
      <c r="D198" s="250"/>
      <c r="E198" s="251">
        <v>4590</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266</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20.399999999999999" outlineLevel="1" x14ac:dyDescent="0.25">
      <c r="A199" s="233">
        <v>54</v>
      </c>
      <c r="B199" s="234" t="s">
        <v>460</v>
      </c>
      <c r="C199" s="244" t="s">
        <v>461</v>
      </c>
      <c r="D199" s="235" t="s">
        <v>285</v>
      </c>
      <c r="E199" s="236">
        <v>1530</v>
      </c>
      <c r="F199" s="237"/>
      <c r="G199" s="238">
        <f>ROUND(E199*F199,2)</f>
        <v>0</v>
      </c>
      <c r="H199" s="237"/>
      <c r="I199" s="238">
        <f>ROUND(E199*H199,2)</f>
        <v>0</v>
      </c>
      <c r="J199" s="237"/>
      <c r="K199" s="238">
        <f>ROUND(E199*J199,2)</f>
        <v>0</v>
      </c>
      <c r="L199" s="238">
        <v>21</v>
      </c>
      <c r="M199" s="238">
        <f>G199*(1+L199/100)</f>
        <v>0</v>
      </c>
      <c r="N199" s="236">
        <v>0.10373</v>
      </c>
      <c r="O199" s="236">
        <f>ROUND(E199*N199,2)</f>
        <v>158.71</v>
      </c>
      <c r="P199" s="236">
        <v>0</v>
      </c>
      <c r="Q199" s="236">
        <f>ROUND(E199*P199,2)</f>
        <v>0</v>
      </c>
      <c r="R199" s="238" t="s">
        <v>370</v>
      </c>
      <c r="S199" s="238" t="s">
        <v>202</v>
      </c>
      <c r="T199" s="239" t="s">
        <v>260</v>
      </c>
      <c r="U199" s="224">
        <v>0.02</v>
      </c>
      <c r="V199" s="224">
        <f>ROUND(E199*U199,2)</f>
        <v>30.6</v>
      </c>
      <c r="W199" s="224"/>
      <c r="X199" s="224" t="s">
        <v>261</v>
      </c>
      <c r="Y199" s="224" t="s">
        <v>205</v>
      </c>
      <c r="Z199" s="214"/>
      <c r="AA199" s="214"/>
      <c r="AB199" s="214"/>
      <c r="AC199" s="214"/>
      <c r="AD199" s="214"/>
      <c r="AE199" s="214"/>
      <c r="AF199" s="214"/>
      <c r="AG199" s="214" t="s">
        <v>262</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5">
      <c r="A200" s="221"/>
      <c r="B200" s="222"/>
      <c r="C200" s="261" t="s">
        <v>293</v>
      </c>
      <c r="D200" s="250"/>
      <c r="E200" s="251"/>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266</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5">
      <c r="A201" s="221"/>
      <c r="B201" s="222"/>
      <c r="C201" s="261" t="s">
        <v>446</v>
      </c>
      <c r="D201" s="250"/>
      <c r="E201" s="251">
        <v>1530</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266</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20.399999999999999" outlineLevel="1" x14ac:dyDescent="0.25">
      <c r="A202" s="233">
        <v>55</v>
      </c>
      <c r="B202" s="234" t="s">
        <v>462</v>
      </c>
      <c r="C202" s="244" t="s">
        <v>463</v>
      </c>
      <c r="D202" s="235" t="s">
        <v>285</v>
      </c>
      <c r="E202" s="236">
        <v>1530</v>
      </c>
      <c r="F202" s="237"/>
      <c r="G202" s="238">
        <f>ROUND(E202*F202,2)</f>
        <v>0</v>
      </c>
      <c r="H202" s="237"/>
      <c r="I202" s="238">
        <f>ROUND(E202*H202,2)</f>
        <v>0</v>
      </c>
      <c r="J202" s="237"/>
      <c r="K202" s="238">
        <f>ROUND(E202*J202,2)</f>
        <v>0</v>
      </c>
      <c r="L202" s="238">
        <v>21</v>
      </c>
      <c r="M202" s="238">
        <f>G202*(1+L202/100)</f>
        <v>0</v>
      </c>
      <c r="N202" s="236">
        <v>0.15559000000000001</v>
      </c>
      <c r="O202" s="236">
        <f>ROUND(E202*N202,2)</f>
        <v>238.05</v>
      </c>
      <c r="P202" s="236">
        <v>0</v>
      </c>
      <c r="Q202" s="236">
        <f>ROUND(E202*P202,2)</f>
        <v>0</v>
      </c>
      <c r="R202" s="238" t="s">
        <v>370</v>
      </c>
      <c r="S202" s="238" t="s">
        <v>202</v>
      </c>
      <c r="T202" s="239" t="s">
        <v>260</v>
      </c>
      <c r="U202" s="224">
        <v>0.02</v>
      </c>
      <c r="V202" s="224">
        <f>ROUND(E202*U202,2)</f>
        <v>30.6</v>
      </c>
      <c r="W202" s="224"/>
      <c r="X202" s="224" t="s">
        <v>261</v>
      </c>
      <c r="Y202" s="224" t="s">
        <v>205</v>
      </c>
      <c r="Z202" s="214"/>
      <c r="AA202" s="214"/>
      <c r="AB202" s="214"/>
      <c r="AC202" s="214"/>
      <c r="AD202" s="214"/>
      <c r="AE202" s="214"/>
      <c r="AF202" s="214"/>
      <c r="AG202" s="214" t="s">
        <v>262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5">
      <c r="A203" s="221"/>
      <c r="B203" s="222"/>
      <c r="C203" s="261" t="s">
        <v>293</v>
      </c>
      <c r="D203" s="250"/>
      <c r="E203" s="251"/>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266</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5">
      <c r="A204" s="221"/>
      <c r="B204" s="222"/>
      <c r="C204" s="261" t="s">
        <v>446</v>
      </c>
      <c r="D204" s="250"/>
      <c r="E204" s="251">
        <v>1530</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266</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x14ac:dyDescent="0.25">
      <c r="A205" s="226" t="s">
        <v>197</v>
      </c>
      <c r="B205" s="227" t="s">
        <v>149</v>
      </c>
      <c r="C205" s="243" t="s">
        <v>150</v>
      </c>
      <c r="D205" s="228"/>
      <c r="E205" s="229"/>
      <c r="F205" s="230"/>
      <c r="G205" s="230">
        <f>SUMIF(AG206:AG246,"&lt;&gt;NOR",G206:G246)</f>
        <v>0</v>
      </c>
      <c r="H205" s="230"/>
      <c r="I205" s="230">
        <f>SUM(I206:I246)</f>
        <v>0</v>
      </c>
      <c r="J205" s="230"/>
      <c r="K205" s="230">
        <f>SUM(K206:K246)</f>
        <v>0</v>
      </c>
      <c r="L205" s="230"/>
      <c r="M205" s="230">
        <f>SUM(M206:M246)</f>
        <v>0</v>
      </c>
      <c r="N205" s="229"/>
      <c r="O205" s="229">
        <f>SUM(O206:O246)</f>
        <v>452.09000000000003</v>
      </c>
      <c r="P205" s="229"/>
      <c r="Q205" s="229">
        <f>SUM(Q206:Q246)</f>
        <v>0</v>
      </c>
      <c r="R205" s="230"/>
      <c r="S205" s="230"/>
      <c r="T205" s="231"/>
      <c r="U205" s="225"/>
      <c r="V205" s="225">
        <f>SUM(V206:V246)</f>
        <v>924.35</v>
      </c>
      <c r="W205" s="225"/>
      <c r="X205" s="225"/>
      <c r="Y205" s="225"/>
      <c r="AG205" t="s">
        <v>198</v>
      </c>
    </row>
    <row r="206" spans="1:60" outlineLevel="1" x14ac:dyDescent="0.25">
      <c r="A206" s="233">
        <v>56</v>
      </c>
      <c r="B206" s="234" t="s">
        <v>464</v>
      </c>
      <c r="C206" s="244" t="s">
        <v>465</v>
      </c>
      <c r="D206" s="235" t="s">
        <v>285</v>
      </c>
      <c r="E206" s="236">
        <v>88</v>
      </c>
      <c r="F206" s="237"/>
      <c r="G206" s="238">
        <f>ROUND(E206*F206,2)</f>
        <v>0</v>
      </c>
      <c r="H206" s="237"/>
      <c r="I206" s="238">
        <f>ROUND(E206*H206,2)</f>
        <v>0</v>
      </c>
      <c r="J206" s="237"/>
      <c r="K206" s="238">
        <f>ROUND(E206*J206,2)</f>
        <v>0</v>
      </c>
      <c r="L206" s="238">
        <v>21</v>
      </c>
      <c r="M206" s="238">
        <f>G206*(1+L206/100)</f>
        <v>0</v>
      </c>
      <c r="N206" s="236">
        <v>0.11</v>
      </c>
      <c r="O206" s="236">
        <f>ROUND(E206*N206,2)</f>
        <v>9.68</v>
      </c>
      <c r="P206" s="236">
        <v>0</v>
      </c>
      <c r="Q206" s="236">
        <f>ROUND(E206*P206,2)</f>
        <v>0</v>
      </c>
      <c r="R206" s="238" t="s">
        <v>370</v>
      </c>
      <c r="S206" s="238" t="s">
        <v>202</v>
      </c>
      <c r="T206" s="239" t="s">
        <v>260</v>
      </c>
      <c r="U206" s="224">
        <v>1.19</v>
      </c>
      <c r="V206" s="224">
        <f>ROUND(E206*U206,2)</f>
        <v>104.72</v>
      </c>
      <c r="W206" s="224"/>
      <c r="X206" s="224" t="s">
        <v>261</v>
      </c>
      <c r="Y206" s="224" t="s">
        <v>205</v>
      </c>
      <c r="Z206" s="214"/>
      <c r="AA206" s="214"/>
      <c r="AB206" s="214"/>
      <c r="AC206" s="214"/>
      <c r="AD206" s="214"/>
      <c r="AE206" s="214"/>
      <c r="AF206" s="214"/>
      <c r="AG206" s="214" t="s">
        <v>262</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5">
      <c r="A207" s="221"/>
      <c r="B207" s="222"/>
      <c r="C207" s="260" t="s">
        <v>466</v>
      </c>
      <c r="D207" s="252"/>
      <c r="E207" s="252"/>
      <c r="F207" s="252"/>
      <c r="G207" s="252"/>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264</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41" t="str">
        <f>C207</f>
        <v>s provedením lože do 50 mm, s vyplněním spár, s dvojím beraněním a se smetením přebytečného materiálu na krajnici</v>
      </c>
      <c r="BB207" s="214"/>
      <c r="BC207" s="214"/>
      <c r="BD207" s="214"/>
      <c r="BE207" s="214"/>
      <c r="BF207" s="214"/>
      <c r="BG207" s="214"/>
      <c r="BH207" s="214"/>
    </row>
    <row r="208" spans="1:60" outlineLevel="2" x14ac:dyDescent="0.25">
      <c r="A208" s="221"/>
      <c r="B208" s="222"/>
      <c r="C208" s="261" t="s">
        <v>304</v>
      </c>
      <c r="D208" s="250"/>
      <c r="E208" s="251"/>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266</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5">
      <c r="A209" s="221"/>
      <c r="B209" s="222"/>
      <c r="C209" s="261" t="s">
        <v>467</v>
      </c>
      <c r="D209" s="250"/>
      <c r="E209" s="251">
        <v>88</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266</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5">
      <c r="A210" s="233">
        <v>57</v>
      </c>
      <c r="B210" s="234" t="s">
        <v>468</v>
      </c>
      <c r="C210" s="244" t="s">
        <v>469</v>
      </c>
      <c r="D210" s="235" t="s">
        <v>285</v>
      </c>
      <c r="E210" s="236">
        <v>1622</v>
      </c>
      <c r="F210" s="237"/>
      <c r="G210" s="238">
        <f>ROUND(E210*F210,2)</f>
        <v>0</v>
      </c>
      <c r="H210" s="237"/>
      <c r="I210" s="238">
        <f>ROUND(E210*H210,2)</f>
        <v>0</v>
      </c>
      <c r="J210" s="237"/>
      <c r="K210" s="238">
        <f>ROUND(E210*J210,2)</f>
        <v>0</v>
      </c>
      <c r="L210" s="238">
        <v>21</v>
      </c>
      <c r="M210" s="238">
        <f>G210*(1+L210/100)</f>
        <v>0</v>
      </c>
      <c r="N210" s="236">
        <v>7.3899999999999993E-2</v>
      </c>
      <c r="O210" s="236">
        <f>ROUND(E210*N210,2)</f>
        <v>119.87</v>
      </c>
      <c r="P210" s="236">
        <v>0</v>
      </c>
      <c r="Q210" s="236">
        <f>ROUND(E210*P210,2)</f>
        <v>0</v>
      </c>
      <c r="R210" s="238" t="s">
        <v>370</v>
      </c>
      <c r="S210" s="238" t="s">
        <v>202</v>
      </c>
      <c r="T210" s="239" t="s">
        <v>260</v>
      </c>
      <c r="U210" s="224">
        <v>0.48</v>
      </c>
      <c r="V210" s="224">
        <f>ROUND(E210*U210,2)</f>
        <v>778.56</v>
      </c>
      <c r="W210" s="224"/>
      <c r="X210" s="224" t="s">
        <v>261</v>
      </c>
      <c r="Y210" s="224" t="s">
        <v>205</v>
      </c>
      <c r="Z210" s="214"/>
      <c r="AA210" s="214"/>
      <c r="AB210" s="214"/>
      <c r="AC210" s="214"/>
      <c r="AD210" s="214"/>
      <c r="AE210" s="214"/>
      <c r="AF210" s="214"/>
      <c r="AG210" s="214" t="s">
        <v>262</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ht="21" outlineLevel="2" x14ac:dyDescent="0.25">
      <c r="A211" s="221"/>
      <c r="B211" s="222"/>
      <c r="C211" s="260" t="s">
        <v>470</v>
      </c>
      <c r="D211" s="252"/>
      <c r="E211" s="252"/>
      <c r="F211" s="252"/>
      <c r="G211" s="252"/>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264</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41" t="str">
        <f>C211</f>
        <v>s provedením lože z kameniva drceného, s vyplněním spár, s dvojitým hutněním a se smetením přebytečného materiálu na krajnici. S dodáním hmot pro lože a výplň spár.</v>
      </c>
      <c r="BB211" s="214"/>
      <c r="BC211" s="214"/>
      <c r="BD211" s="214"/>
      <c r="BE211" s="214"/>
      <c r="BF211" s="214"/>
      <c r="BG211" s="214"/>
      <c r="BH211" s="214"/>
    </row>
    <row r="212" spans="1:60" outlineLevel="2" x14ac:dyDescent="0.25">
      <c r="A212" s="221"/>
      <c r="B212" s="222"/>
      <c r="C212" s="261" t="s">
        <v>295</v>
      </c>
      <c r="D212" s="250"/>
      <c r="E212" s="251"/>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266</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5">
      <c r="A213" s="221"/>
      <c r="B213" s="222"/>
      <c r="C213" s="261" t="s">
        <v>471</v>
      </c>
      <c r="D213" s="250"/>
      <c r="E213" s="251">
        <v>277</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266</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5">
      <c r="A214" s="221"/>
      <c r="B214" s="222"/>
      <c r="C214" s="261" t="s">
        <v>299</v>
      </c>
      <c r="D214" s="250"/>
      <c r="E214" s="251"/>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266</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5">
      <c r="A215" s="221"/>
      <c r="B215" s="222"/>
      <c r="C215" s="261" t="s">
        <v>472</v>
      </c>
      <c r="D215" s="250"/>
      <c r="E215" s="251">
        <v>623</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266</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5">
      <c r="A216" s="221"/>
      <c r="B216" s="222"/>
      <c r="C216" s="261" t="s">
        <v>306</v>
      </c>
      <c r="D216" s="250"/>
      <c r="E216" s="251"/>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266</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5">
      <c r="A217" s="221"/>
      <c r="B217" s="222"/>
      <c r="C217" s="261" t="s">
        <v>473</v>
      </c>
      <c r="D217" s="250"/>
      <c r="E217" s="251">
        <v>451</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266</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5">
      <c r="A218" s="221"/>
      <c r="B218" s="222"/>
      <c r="C218" s="261" t="s">
        <v>302</v>
      </c>
      <c r="D218" s="250"/>
      <c r="E218" s="251"/>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266</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5">
      <c r="A219" s="221"/>
      <c r="B219" s="222"/>
      <c r="C219" s="261" t="s">
        <v>474</v>
      </c>
      <c r="D219" s="250"/>
      <c r="E219" s="251">
        <v>78</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266</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5">
      <c r="A220" s="221"/>
      <c r="B220" s="222"/>
      <c r="C220" s="261" t="s">
        <v>475</v>
      </c>
      <c r="D220" s="250"/>
      <c r="E220" s="251"/>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266</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5">
      <c r="A221" s="221"/>
      <c r="B221" s="222"/>
      <c r="C221" s="261" t="s">
        <v>476</v>
      </c>
      <c r="D221" s="250"/>
      <c r="E221" s="251">
        <v>153</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266</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5">
      <c r="A222" s="221"/>
      <c r="B222" s="222"/>
      <c r="C222" s="261" t="s">
        <v>295</v>
      </c>
      <c r="D222" s="250"/>
      <c r="E222" s="251"/>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266</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5">
      <c r="A223" s="221"/>
      <c r="B223" s="222"/>
      <c r="C223" s="261" t="s">
        <v>477</v>
      </c>
      <c r="D223" s="250"/>
      <c r="E223" s="251">
        <v>40</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266</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5">
      <c r="A224" s="253">
        <v>58</v>
      </c>
      <c r="B224" s="254" t="s">
        <v>478</v>
      </c>
      <c r="C224" s="262" t="s">
        <v>479</v>
      </c>
      <c r="D224" s="255" t="s">
        <v>383</v>
      </c>
      <c r="E224" s="256">
        <v>20</v>
      </c>
      <c r="F224" s="257"/>
      <c r="G224" s="258">
        <f>ROUND(E224*F224,2)</f>
        <v>0</v>
      </c>
      <c r="H224" s="257"/>
      <c r="I224" s="258">
        <f>ROUND(E224*H224,2)</f>
        <v>0</v>
      </c>
      <c r="J224" s="257"/>
      <c r="K224" s="258">
        <f>ROUND(E224*J224,2)</f>
        <v>0</v>
      </c>
      <c r="L224" s="258">
        <v>21</v>
      </c>
      <c r="M224" s="258">
        <f>G224*(1+L224/100)</f>
        <v>0</v>
      </c>
      <c r="N224" s="256">
        <v>3.6000000000000002E-4</v>
      </c>
      <c r="O224" s="256">
        <f>ROUND(E224*N224,2)</f>
        <v>0.01</v>
      </c>
      <c r="P224" s="256">
        <v>0</v>
      </c>
      <c r="Q224" s="256">
        <f>ROUND(E224*P224,2)</f>
        <v>0</v>
      </c>
      <c r="R224" s="258" t="s">
        <v>370</v>
      </c>
      <c r="S224" s="258" t="s">
        <v>202</v>
      </c>
      <c r="T224" s="259" t="s">
        <v>260</v>
      </c>
      <c r="U224" s="224">
        <v>0.43</v>
      </c>
      <c r="V224" s="224">
        <f>ROUND(E224*U224,2)</f>
        <v>8.6</v>
      </c>
      <c r="W224" s="224"/>
      <c r="X224" s="224" t="s">
        <v>261</v>
      </c>
      <c r="Y224" s="224" t="s">
        <v>205</v>
      </c>
      <c r="Z224" s="214"/>
      <c r="AA224" s="214"/>
      <c r="AB224" s="214"/>
      <c r="AC224" s="214"/>
      <c r="AD224" s="214"/>
      <c r="AE224" s="214"/>
      <c r="AF224" s="214"/>
      <c r="AG224" s="214" t="s">
        <v>262</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5">
      <c r="A225" s="233">
        <v>59</v>
      </c>
      <c r="B225" s="234" t="s">
        <v>480</v>
      </c>
      <c r="C225" s="244" t="s">
        <v>481</v>
      </c>
      <c r="D225" s="235" t="s">
        <v>258</v>
      </c>
      <c r="E225" s="236">
        <v>10.824</v>
      </c>
      <c r="F225" s="237"/>
      <c r="G225" s="238">
        <f>ROUND(E225*F225,2)</f>
        <v>0</v>
      </c>
      <c r="H225" s="237"/>
      <c r="I225" s="238">
        <f>ROUND(E225*H225,2)</f>
        <v>0</v>
      </c>
      <c r="J225" s="237"/>
      <c r="K225" s="238">
        <f>ROUND(E225*J225,2)</f>
        <v>0</v>
      </c>
      <c r="L225" s="238">
        <v>21</v>
      </c>
      <c r="M225" s="238">
        <f>G225*(1+L225/100)</f>
        <v>0</v>
      </c>
      <c r="N225" s="236">
        <v>0</v>
      </c>
      <c r="O225" s="236">
        <f>ROUND(E225*N225,2)</f>
        <v>0</v>
      </c>
      <c r="P225" s="236">
        <v>0</v>
      </c>
      <c r="Q225" s="236">
        <f>ROUND(E225*P225,2)</f>
        <v>0</v>
      </c>
      <c r="R225" s="238" t="s">
        <v>370</v>
      </c>
      <c r="S225" s="238" t="s">
        <v>202</v>
      </c>
      <c r="T225" s="239" t="s">
        <v>260</v>
      </c>
      <c r="U225" s="224">
        <v>3</v>
      </c>
      <c r="V225" s="224">
        <f>ROUND(E225*U225,2)</f>
        <v>32.47</v>
      </c>
      <c r="W225" s="224"/>
      <c r="X225" s="224" t="s">
        <v>261</v>
      </c>
      <c r="Y225" s="224" t="s">
        <v>205</v>
      </c>
      <c r="Z225" s="214"/>
      <c r="AA225" s="214"/>
      <c r="AB225" s="214"/>
      <c r="AC225" s="214"/>
      <c r="AD225" s="214"/>
      <c r="AE225" s="214"/>
      <c r="AF225" s="214"/>
      <c r="AG225" s="214" t="s">
        <v>262</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5">
      <c r="A226" s="221"/>
      <c r="B226" s="222"/>
      <c r="C226" s="260" t="s">
        <v>482</v>
      </c>
      <c r="D226" s="252"/>
      <c r="E226" s="252"/>
      <c r="F226" s="252"/>
      <c r="G226" s="252"/>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264</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5">
      <c r="A227" s="221"/>
      <c r="B227" s="222"/>
      <c r="C227" s="261" t="s">
        <v>483</v>
      </c>
      <c r="D227" s="250"/>
      <c r="E227" s="251">
        <v>10.824</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266</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5">
      <c r="A228" s="253">
        <v>60</v>
      </c>
      <c r="B228" s="254" t="s">
        <v>484</v>
      </c>
      <c r="C228" s="262" t="s">
        <v>485</v>
      </c>
      <c r="D228" s="255" t="s">
        <v>486</v>
      </c>
      <c r="E228" s="256">
        <v>6</v>
      </c>
      <c r="F228" s="257"/>
      <c r="G228" s="258">
        <f>ROUND(E228*F228,2)</f>
        <v>0</v>
      </c>
      <c r="H228" s="257"/>
      <c r="I228" s="258">
        <f>ROUND(E228*H228,2)</f>
        <v>0</v>
      </c>
      <c r="J228" s="257"/>
      <c r="K228" s="258">
        <f>ROUND(E228*J228,2)</f>
        <v>0</v>
      </c>
      <c r="L228" s="258">
        <v>21</v>
      </c>
      <c r="M228" s="258">
        <f>G228*(1+L228/100)</f>
        <v>0</v>
      </c>
      <c r="N228" s="256">
        <v>0</v>
      </c>
      <c r="O228" s="256">
        <f>ROUND(E228*N228,2)</f>
        <v>0</v>
      </c>
      <c r="P228" s="256">
        <v>0</v>
      </c>
      <c r="Q228" s="256">
        <f>ROUND(E228*P228,2)</f>
        <v>0</v>
      </c>
      <c r="R228" s="258"/>
      <c r="S228" s="258" t="s">
        <v>251</v>
      </c>
      <c r="T228" s="259" t="s">
        <v>203</v>
      </c>
      <c r="U228" s="224">
        <v>0</v>
      </c>
      <c r="V228" s="224">
        <f>ROUND(E228*U228,2)</f>
        <v>0</v>
      </c>
      <c r="W228" s="224"/>
      <c r="X228" s="224" t="s">
        <v>261</v>
      </c>
      <c r="Y228" s="224" t="s">
        <v>205</v>
      </c>
      <c r="Z228" s="214"/>
      <c r="AA228" s="214"/>
      <c r="AB228" s="214"/>
      <c r="AC228" s="214"/>
      <c r="AD228" s="214"/>
      <c r="AE228" s="214"/>
      <c r="AF228" s="214"/>
      <c r="AG228" s="214" t="s">
        <v>262</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5">
      <c r="A229" s="233">
        <v>61</v>
      </c>
      <c r="B229" s="234" t="s">
        <v>487</v>
      </c>
      <c r="C229" s="244" t="s">
        <v>488</v>
      </c>
      <c r="D229" s="235" t="s">
        <v>362</v>
      </c>
      <c r="E229" s="236">
        <v>21.648</v>
      </c>
      <c r="F229" s="237"/>
      <c r="G229" s="238">
        <f>ROUND(E229*F229,2)</f>
        <v>0</v>
      </c>
      <c r="H229" s="237"/>
      <c r="I229" s="238">
        <f>ROUND(E229*H229,2)</f>
        <v>0</v>
      </c>
      <c r="J229" s="237"/>
      <c r="K229" s="238">
        <f>ROUND(E229*J229,2)</f>
        <v>0</v>
      </c>
      <c r="L229" s="238">
        <v>21</v>
      </c>
      <c r="M229" s="238">
        <f>G229*(1+L229/100)</f>
        <v>0</v>
      </c>
      <c r="N229" s="236">
        <v>1</v>
      </c>
      <c r="O229" s="236">
        <f>ROUND(E229*N229,2)</f>
        <v>21.65</v>
      </c>
      <c r="P229" s="236">
        <v>0</v>
      </c>
      <c r="Q229" s="236">
        <f>ROUND(E229*P229,2)</f>
        <v>0</v>
      </c>
      <c r="R229" s="238" t="s">
        <v>322</v>
      </c>
      <c r="S229" s="238" t="s">
        <v>202</v>
      </c>
      <c r="T229" s="239" t="s">
        <v>260</v>
      </c>
      <c r="U229" s="224">
        <v>0</v>
      </c>
      <c r="V229" s="224">
        <f>ROUND(E229*U229,2)</f>
        <v>0</v>
      </c>
      <c r="W229" s="224"/>
      <c r="X229" s="224" t="s">
        <v>323</v>
      </c>
      <c r="Y229" s="224" t="s">
        <v>205</v>
      </c>
      <c r="Z229" s="214"/>
      <c r="AA229" s="214"/>
      <c r="AB229" s="214"/>
      <c r="AC229" s="214"/>
      <c r="AD229" s="214"/>
      <c r="AE229" s="214"/>
      <c r="AF229" s="214"/>
      <c r="AG229" s="214" t="s">
        <v>324</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2" x14ac:dyDescent="0.25">
      <c r="A230" s="221"/>
      <c r="B230" s="222"/>
      <c r="C230" s="261" t="s">
        <v>489</v>
      </c>
      <c r="D230" s="250"/>
      <c r="E230" s="251">
        <v>21.648</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266</v>
      </c>
      <c r="AH230" s="214">
        <v>5</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5">
      <c r="A231" s="233">
        <v>62</v>
      </c>
      <c r="B231" s="234" t="s">
        <v>490</v>
      </c>
      <c r="C231" s="244" t="s">
        <v>491</v>
      </c>
      <c r="D231" s="235" t="s">
        <v>285</v>
      </c>
      <c r="E231" s="236">
        <v>194.93</v>
      </c>
      <c r="F231" s="237"/>
      <c r="G231" s="238">
        <f>ROUND(E231*F231,2)</f>
        <v>0</v>
      </c>
      <c r="H231" s="237"/>
      <c r="I231" s="238">
        <f>ROUND(E231*H231,2)</f>
        <v>0</v>
      </c>
      <c r="J231" s="237"/>
      <c r="K231" s="238">
        <f>ROUND(E231*J231,2)</f>
        <v>0</v>
      </c>
      <c r="L231" s="238">
        <v>21</v>
      </c>
      <c r="M231" s="238">
        <f>G231*(1+L231/100)</f>
        <v>0</v>
      </c>
      <c r="N231" s="236">
        <v>0.154</v>
      </c>
      <c r="O231" s="236">
        <f>ROUND(E231*N231,2)</f>
        <v>30.02</v>
      </c>
      <c r="P231" s="236">
        <v>0</v>
      </c>
      <c r="Q231" s="236">
        <f>ROUND(E231*P231,2)</f>
        <v>0</v>
      </c>
      <c r="R231" s="238" t="s">
        <v>322</v>
      </c>
      <c r="S231" s="238" t="s">
        <v>202</v>
      </c>
      <c r="T231" s="239" t="s">
        <v>260</v>
      </c>
      <c r="U231" s="224">
        <v>0</v>
      </c>
      <c r="V231" s="224">
        <f>ROUND(E231*U231,2)</f>
        <v>0</v>
      </c>
      <c r="W231" s="224"/>
      <c r="X231" s="224" t="s">
        <v>323</v>
      </c>
      <c r="Y231" s="224" t="s">
        <v>205</v>
      </c>
      <c r="Z231" s="214"/>
      <c r="AA231" s="214"/>
      <c r="AB231" s="214"/>
      <c r="AC231" s="214"/>
      <c r="AD231" s="214"/>
      <c r="AE231" s="214"/>
      <c r="AF231" s="214"/>
      <c r="AG231" s="214" t="s">
        <v>324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5">
      <c r="A232" s="221"/>
      <c r="B232" s="222"/>
      <c r="C232" s="261" t="s">
        <v>492</v>
      </c>
      <c r="D232" s="250"/>
      <c r="E232" s="251">
        <v>154.53</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266</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5">
      <c r="A233" s="221"/>
      <c r="B233" s="222"/>
      <c r="C233" s="261" t="s">
        <v>493</v>
      </c>
      <c r="D233" s="250"/>
      <c r="E233" s="251">
        <v>40.4</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266</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5">
      <c r="A234" s="233">
        <v>63</v>
      </c>
      <c r="B234" s="234" t="s">
        <v>494</v>
      </c>
      <c r="C234" s="244" t="s">
        <v>495</v>
      </c>
      <c r="D234" s="235" t="s">
        <v>285</v>
      </c>
      <c r="E234" s="236">
        <v>78.78</v>
      </c>
      <c r="F234" s="237"/>
      <c r="G234" s="238">
        <f>ROUND(E234*F234,2)</f>
        <v>0</v>
      </c>
      <c r="H234" s="237"/>
      <c r="I234" s="238">
        <f>ROUND(E234*H234,2)</f>
        <v>0</v>
      </c>
      <c r="J234" s="237"/>
      <c r="K234" s="238">
        <f>ROUND(E234*J234,2)</f>
        <v>0</v>
      </c>
      <c r="L234" s="238">
        <v>21</v>
      </c>
      <c r="M234" s="238">
        <f>G234*(1+L234/100)</f>
        <v>0</v>
      </c>
      <c r="N234" s="236">
        <v>0.17824000000000001</v>
      </c>
      <c r="O234" s="236">
        <f>ROUND(E234*N234,2)</f>
        <v>14.04</v>
      </c>
      <c r="P234" s="236">
        <v>0</v>
      </c>
      <c r="Q234" s="236">
        <f>ROUND(E234*P234,2)</f>
        <v>0</v>
      </c>
      <c r="R234" s="238"/>
      <c r="S234" s="238" t="s">
        <v>251</v>
      </c>
      <c r="T234" s="239" t="s">
        <v>260</v>
      </c>
      <c r="U234" s="224">
        <v>0</v>
      </c>
      <c r="V234" s="224">
        <f>ROUND(E234*U234,2)</f>
        <v>0</v>
      </c>
      <c r="W234" s="224"/>
      <c r="X234" s="224" t="s">
        <v>323</v>
      </c>
      <c r="Y234" s="224" t="s">
        <v>205</v>
      </c>
      <c r="Z234" s="214"/>
      <c r="AA234" s="214"/>
      <c r="AB234" s="214"/>
      <c r="AC234" s="214"/>
      <c r="AD234" s="214"/>
      <c r="AE234" s="214"/>
      <c r="AF234" s="214"/>
      <c r="AG234" s="214" t="s">
        <v>324</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5">
      <c r="A235" s="221"/>
      <c r="B235" s="222"/>
      <c r="C235" s="261" t="s">
        <v>496</v>
      </c>
      <c r="D235" s="250"/>
      <c r="E235" s="251">
        <v>78.78</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266</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5">
      <c r="A236" s="233">
        <v>64</v>
      </c>
      <c r="B236" s="234" t="s">
        <v>497</v>
      </c>
      <c r="C236" s="244" t="s">
        <v>498</v>
      </c>
      <c r="D236" s="235" t="s">
        <v>285</v>
      </c>
      <c r="E236" s="236">
        <v>902.94</v>
      </c>
      <c r="F236" s="237"/>
      <c r="G236" s="238">
        <f>ROUND(E236*F236,2)</f>
        <v>0</v>
      </c>
      <c r="H236" s="237"/>
      <c r="I236" s="238">
        <f>ROUND(E236*H236,2)</f>
        <v>0</v>
      </c>
      <c r="J236" s="237"/>
      <c r="K236" s="238">
        <f>ROUND(E236*J236,2)</f>
        <v>0</v>
      </c>
      <c r="L236" s="238">
        <v>21</v>
      </c>
      <c r="M236" s="238">
        <f>G236*(1+L236/100)</f>
        <v>0</v>
      </c>
      <c r="N236" s="236">
        <v>0.17244999999999999</v>
      </c>
      <c r="O236" s="236">
        <f>ROUND(E236*N236,2)</f>
        <v>155.71</v>
      </c>
      <c r="P236" s="236">
        <v>0</v>
      </c>
      <c r="Q236" s="236">
        <f>ROUND(E236*P236,2)</f>
        <v>0</v>
      </c>
      <c r="R236" s="238"/>
      <c r="S236" s="238" t="s">
        <v>251</v>
      </c>
      <c r="T236" s="239" t="s">
        <v>260</v>
      </c>
      <c r="U236" s="224">
        <v>0</v>
      </c>
      <c r="V236" s="224">
        <f>ROUND(E236*U236,2)</f>
        <v>0</v>
      </c>
      <c r="W236" s="224"/>
      <c r="X236" s="224" t="s">
        <v>323</v>
      </c>
      <c r="Y236" s="224" t="s">
        <v>205</v>
      </c>
      <c r="Z236" s="214"/>
      <c r="AA236" s="214"/>
      <c r="AB236" s="214"/>
      <c r="AC236" s="214"/>
      <c r="AD236" s="214"/>
      <c r="AE236" s="214"/>
      <c r="AF236" s="214"/>
      <c r="AG236" s="214" t="s">
        <v>324</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2" x14ac:dyDescent="0.25">
      <c r="A237" s="221"/>
      <c r="B237" s="222"/>
      <c r="C237" s="261" t="s">
        <v>499</v>
      </c>
      <c r="D237" s="250"/>
      <c r="E237" s="251">
        <v>629.23</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266</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5">
      <c r="A238" s="221"/>
      <c r="B238" s="222"/>
      <c r="C238" s="261" t="s">
        <v>500</v>
      </c>
      <c r="D238" s="250"/>
      <c r="E238" s="251">
        <v>279.77</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266</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5">
      <c r="A239" s="221"/>
      <c r="B239" s="222"/>
      <c r="C239" s="261" t="s">
        <v>501</v>
      </c>
      <c r="D239" s="250"/>
      <c r="E239" s="251">
        <v>-6.06</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266</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5">
      <c r="A240" s="233">
        <v>65</v>
      </c>
      <c r="B240" s="234" t="s">
        <v>502</v>
      </c>
      <c r="C240" s="244" t="s">
        <v>503</v>
      </c>
      <c r="D240" s="235" t="s">
        <v>285</v>
      </c>
      <c r="E240" s="236">
        <v>6.06</v>
      </c>
      <c r="F240" s="237"/>
      <c r="G240" s="238">
        <f>ROUND(E240*F240,2)</f>
        <v>0</v>
      </c>
      <c r="H240" s="237"/>
      <c r="I240" s="238">
        <f>ROUND(E240*H240,2)</f>
        <v>0</v>
      </c>
      <c r="J240" s="237"/>
      <c r="K240" s="238">
        <f>ROUND(E240*J240,2)</f>
        <v>0</v>
      </c>
      <c r="L240" s="238">
        <v>21</v>
      </c>
      <c r="M240" s="238">
        <f>G240*(1+L240/100)</f>
        <v>0</v>
      </c>
      <c r="N240" s="236">
        <v>0.17244999999999999</v>
      </c>
      <c r="O240" s="236">
        <f>ROUND(E240*N240,2)</f>
        <v>1.05</v>
      </c>
      <c r="P240" s="236">
        <v>0</v>
      </c>
      <c r="Q240" s="236">
        <f>ROUND(E240*P240,2)</f>
        <v>0</v>
      </c>
      <c r="R240" s="238"/>
      <c r="S240" s="238" t="s">
        <v>251</v>
      </c>
      <c r="T240" s="239" t="s">
        <v>260</v>
      </c>
      <c r="U240" s="224">
        <v>0</v>
      </c>
      <c r="V240" s="224">
        <f>ROUND(E240*U240,2)</f>
        <v>0</v>
      </c>
      <c r="W240" s="224"/>
      <c r="X240" s="224" t="s">
        <v>323</v>
      </c>
      <c r="Y240" s="224" t="s">
        <v>205</v>
      </c>
      <c r="Z240" s="214"/>
      <c r="AA240" s="214"/>
      <c r="AB240" s="214"/>
      <c r="AC240" s="214"/>
      <c r="AD240" s="214"/>
      <c r="AE240" s="214"/>
      <c r="AF240" s="214"/>
      <c r="AG240" s="214" t="s">
        <v>324</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5">
      <c r="A241" s="221"/>
      <c r="B241" s="222"/>
      <c r="C241" s="261" t="s">
        <v>504</v>
      </c>
      <c r="D241" s="250"/>
      <c r="E241" s="251">
        <v>6.06</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266</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5">
      <c r="A242" s="233">
        <v>66</v>
      </c>
      <c r="B242" s="234" t="s">
        <v>505</v>
      </c>
      <c r="C242" s="244" t="s">
        <v>506</v>
      </c>
      <c r="D242" s="235" t="s">
        <v>285</v>
      </c>
      <c r="E242" s="236">
        <v>194.93</v>
      </c>
      <c r="F242" s="237"/>
      <c r="G242" s="238">
        <f>ROUND(E242*F242,2)</f>
        <v>0</v>
      </c>
      <c r="H242" s="237"/>
      <c r="I242" s="238">
        <f>ROUND(E242*H242,2)</f>
        <v>0</v>
      </c>
      <c r="J242" s="237"/>
      <c r="K242" s="238">
        <f>ROUND(E242*J242,2)</f>
        <v>0</v>
      </c>
      <c r="L242" s="238">
        <v>21</v>
      </c>
      <c r="M242" s="238">
        <f>G242*(1+L242/100)</f>
        <v>0</v>
      </c>
      <c r="N242" s="236">
        <v>0.17499999999999999</v>
      </c>
      <c r="O242" s="236">
        <f>ROUND(E242*N242,2)</f>
        <v>34.11</v>
      </c>
      <c r="P242" s="236">
        <v>0</v>
      </c>
      <c r="Q242" s="236">
        <f>ROUND(E242*P242,2)</f>
        <v>0</v>
      </c>
      <c r="R242" s="238"/>
      <c r="S242" s="238" t="s">
        <v>251</v>
      </c>
      <c r="T242" s="239" t="s">
        <v>260</v>
      </c>
      <c r="U242" s="224">
        <v>0</v>
      </c>
      <c r="V242" s="224">
        <f>ROUND(E242*U242,2)</f>
        <v>0</v>
      </c>
      <c r="W242" s="224"/>
      <c r="X242" s="224" t="s">
        <v>323</v>
      </c>
      <c r="Y242" s="224" t="s">
        <v>205</v>
      </c>
      <c r="Z242" s="214"/>
      <c r="AA242" s="214"/>
      <c r="AB242" s="214"/>
      <c r="AC242" s="214"/>
      <c r="AD242" s="214"/>
      <c r="AE242" s="214"/>
      <c r="AF242" s="214"/>
      <c r="AG242" s="214" t="s">
        <v>324</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5">
      <c r="A243" s="221"/>
      <c r="B243" s="222"/>
      <c r="C243" s="261" t="s">
        <v>492</v>
      </c>
      <c r="D243" s="250"/>
      <c r="E243" s="251">
        <v>154.53</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266</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5">
      <c r="A244" s="221"/>
      <c r="B244" s="222"/>
      <c r="C244" s="261" t="s">
        <v>493</v>
      </c>
      <c r="D244" s="250"/>
      <c r="E244" s="251">
        <v>40.4</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266</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5">
      <c r="A245" s="233">
        <v>67</v>
      </c>
      <c r="B245" s="234" t="s">
        <v>507</v>
      </c>
      <c r="C245" s="244" t="s">
        <v>508</v>
      </c>
      <c r="D245" s="235" t="s">
        <v>285</v>
      </c>
      <c r="E245" s="236">
        <v>455.51</v>
      </c>
      <c r="F245" s="237"/>
      <c r="G245" s="238">
        <f>ROUND(E245*F245,2)</f>
        <v>0</v>
      </c>
      <c r="H245" s="237"/>
      <c r="I245" s="238">
        <f>ROUND(E245*H245,2)</f>
        <v>0</v>
      </c>
      <c r="J245" s="237"/>
      <c r="K245" s="238">
        <f>ROUND(E245*J245,2)</f>
        <v>0</v>
      </c>
      <c r="L245" s="238">
        <v>21</v>
      </c>
      <c r="M245" s="238">
        <f>G245*(1+L245/100)</f>
        <v>0</v>
      </c>
      <c r="N245" s="236">
        <v>0.14479</v>
      </c>
      <c r="O245" s="236">
        <f>ROUND(E245*N245,2)</f>
        <v>65.95</v>
      </c>
      <c r="P245" s="236">
        <v>0</v>
      </c>
      <c r="Q245" s="236">
        <f>ROUND(E245*P245,2)</f>
        <v>0</v>
      </c>
      <c r="R245" s="238"/>
      <c r="S245" s="238" t="s">
        <v>251</v>
      </c>
      <c r="T245" s="239" t="s">
        <v>260</v>
      </c>
      <c r="U245" s="224">
        <v>0</v>
      </c>
      <c r="V245" s="224">
        <f>ROUND(E245*U245,2)</f>
        <v>0</v>
      </c>
      <c r="W245" s="224"/>
      <c r="X245" s="224" t="s">
        <v>323</v>
      </c>
      <c r="Y245" s="224" t="s">
        <v>205</v>
      </c>
      <c r="Z245" s="214"/>
      <c r="AA245" s="214"/>
      <c r="AB245" s="214"/>
      <c r="AC245" s="214"/>
      <c r="AD245" s="214"/>
      <c r="AE245" s="214"/>
      <c r="AF245" s="214"/>
      <c r="AG245" s="214" t="s">
        <v>324</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5">
      <c r="A246" s="221"/>
      <c r="B246" s="222"/>
      <c r="C246" s="261" t="s">
        <v>509</v>
      </c>
      <c r="D246" s="250"/>
      <c r="E246" s="251">
        <v>455.51</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266</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x14ac:dyDescent="0.25">
      <c r="A247" s="226" t="s">
        <v>197</v>
      </c>
      <c r="B247" s="227" t="s">
        <v>151</v>
      </c>
      <c r="C247" s="243" t="s">
        <v>152</v>
      </c>
      <c r="D247" s="228"/>
      <c r="E247" s="229"/>
      <c r="F247" s="230"/>
      <c r="G247" s="230">
        <f>SUMIF(AG248:AG252,"&lt;&gt;NOR",G248:G252)</f>
        <v>0</v>
      </c>
      <c r="H247" s="230"/>
      <c r="I247" s="230">
        <f>SUM(I248:I252)</f>
        <v>0</v>
      </c>
      <c r="J247" s="230"/>
      <c r="K247" s="230">
        <f>SUM(K248:K252)</f>
        <v>0</v>
      </c>
      <c r="L247" s="230"/>
      <c r="M247" s="230">
        <f>SUM(M248:M252)</f>
        <v>0</v>
      </c>
      <c r="N247" s="229"/>
      <c r="O247" s="229">
        <f>SUM(O248:O252)</f>
        <v>1.04</v>
      </c>
      <c r="P247" s="229"/>
      <c r="Q247" s="229">
        <f>SUM(Q248:Q252)</f>
        <v>0</v>
      </c>
      <c r="R247" s="230"/>
      <c r="S247" s="230"/>
      <c r="T247" s="231"/>
      <c r="U247" s="225"/>
      <c r="V247" s="225">
        <f>SUM(V248:V252)</f>
        <v>12.8</v>
      </c>
      <c r="W247" s="225"/>
      <c r="X247" s="225"/>
      <c r="Y247" s="225"/>
      <c r="AG247" t="s">
        <v>198</v>
      </c>
    </row>
    <row r="248" spans="1:60" outlineLevel="1" x14ac:dyDescent="0.25">
      <c r="A248" s="233">
        <v>68</v>
      </c>
      <c r="B248" s="234" t="s">
        <v>510</v>
      </c>
      <c r="C248" s="244" t="s">
        <v>511</v>
      </c>
      <c r="D248" s="235" t="s">
        <v>383</v>
      </c>
      <c r="E248" s="236">
        <v>160</v>
      </c>
      <c r="F248" s="237"/>
      <c r="G248" s="238">
        <f>ROUND(E248*F248,2)</f>
        <v>0</v>
      </c>
      <c r="H248" s="237"/>
      <c r="I248" s="238">
        <f>ROUND(E248*H248,2)</f>
        <v>0</v>
      </c>
      <c r="J248" s="237"/>
      <c r="K248" s="238">
        <f>ROUND(E248*J248,2)</f>
        <v>0</v>
      </c>
      <c r="L248" s="238">
        <v>21</v>
      </c>
      <c r="M248" s="238">
        <f>G248*(1+L248/100)</f>
        <v>0</v>
      </c>
      <c r="N248" s="236">
        <v>1.0000000000000001E-5</v>
      </c>
      <c r="O248" s="236">
        <f>ROUND(E248*N248,2)</f>
        <v>0</v>
      </c>
      <c r="P248" s="236">
        <v>0</v>
      </c>
      <c r="Q248" s="236">
        <f>ROUND(E248*P248,2)</f>
        <v>0</v>
      </c>
      <c r="R248" s="238" t="s">
        <v>357</v>
      </c>
      <c r="S248" s="238" t="s">
        <v>202</v>
      </c>
      <c r="T248" s="239" t="s">
        <v>260</v>
      </c>
      <c r="U248" s="224">
        <v>0.08</v>
      </c>
      <c r="V248" s="224">
        <f>ROUND(E248*U248,2)</f>
        <v>12.8</v>
      </c>
      <c r="W248" s="224"/>
      <c r="X248" s="224" t="s">
        <v>261</v>
      </c>
      <c r="Y248" s="224" t="s">
        <v>205</v>
      </c>
      <c r="Z248" s="214"/>
      <c r="AA248" s="214"/>
      <c r="AB248" s="214"/>
      <c r="AC248" s="214"/>
      <c r="AD248" s="214"/>
      <c r="AE248" s="214"/>
      <c r="AF248" s="214"/>
      <c r="AG248" s="214" t="s">
        <v>262</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5">
      <c r="A249" s="221"/>
      <c r="B249" s="222"/>
      <c r="C249" s="260" t="s">
        <v>512</v>
      </c>
      <c r="D249" s="252"/>
      <c r="E249" s="252"/>
      <c r="F249" s="252"/>
      <c r="G249" s="252"/>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264</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5">
      <c r="A250" s="253">
        <v>69</v>
      </c>
      <c r="B250" s="254" t="s">
        <v>513</v>
      </c>
      <c r="C250" s="262" t="s">
        <v>514</v>
      </c>
      <c r="D250" s="255" t="s">
        <v>515</v>
      </c>
      <c r="E250" s="256">
        <v>16</v>
      </c>
      <c r="F250" s="257"/>
      <c r="G250" s="258">
        <f>ROUND(E250*F250,2)</f>
        <v>0</v>
      </c>
      <c r="H250" s="257"/>
      <c r="I250" s="258">
        <f>ROUND(E250*H250,2)</f>
        <v>0</v>
      </c>
      <c r="J250" s="257"/>
      <c r="K250" s="258">
        <f>ROUND(E250*J250,2)</f>
        <v>0</v>
      </c>
      <c r="L250" s="258">
        <v>21</v>
      </c>
      <c r="M250" s="258">
        <f>G250*(1+L250/100)</f>
        <v>0</v>
      </c>
      <c r="N250" s="256">
        <v>0.01</v>
      </c>
      <c r="O250" s="256">
        <f>ROUND(E250*N250,2)</f>
        <v>0.16</v>
      </c>
      <c r="P250" s="256">
        <v>0</v>
      </c>
      <c r="Q250" s="256">
        <f>ROUND(E250*P250,2)</f>
        <v>0</v>
      </c>
      <c r="R250" s="258"/>
      <c r="S250" s="258" t="s">
        <v>251</v>
      </c>
      <c r="T250" s="259" t="s">
        <v>203</v>
      </c>
      <c r="U250" s="224">
        <v>0</v>
      </c>
      <c r="V250" s="224">
        <f>ROUND(E250*U250,2)</f>
        <v>0</v>
      </c>
      <c r="W250" s="224"/>
      <c r="X250" s="224" t="s">
        <v>261</v>
      </c>
      <c r="Y250" s="224" t="s">
        <v>205</v>
      </c>
      <c r="Z250" s="214"/>
      <c r="AA250" s="214"/>
      <c r="AB250" s="214"/>
      <c r="AC250" s="214"/>
      <c r="AD250" s="214"/>
      <c r="AE250" s="214"/>
      <c r="AF250" s="214"/>
      <c r="AG250" s="214" t="s">
        <v>262</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ht="20.399999999999999" outlineLevel="1" x14ac:dyDescent="0.25">
      <c r="A251" s="233">
        <v>70</v>
      </c>
      <c r="B251" s="234" t="s">
        <v>516</v>
      </c>
      <c r="C251" s="244" t="s">
        <v>517</v>
      </c>
      <c r="D251" s="235" t="s">
        <v>515</v>
      </c>
      <c r="E251" s="236">
        <v>174.88</v>
      </c>
      <c r="F251" s="237"/>
      <c r="G251" s="238">
        <f>ROUND(E251*F251,2)</f>
        <v>0</v>
      </c>
      <c r="H251" s="237"/>
      <c r="I251" s="238">
        <f>ROUND(E251*H251,2)</f>
        <v>0</v>
      </c>
      <c r="J251" s="237"/>
      <c r="K251" s="238">
        <f>ROUND(E251*J251,2)</f>
        <v>0</v>
      </c>
      <c r="L251" s="238">
        <v>21</v>
      </c>
      <c r="M251" s="238">
        <f>G251*(1+L251/100)</f>
        <v>0</v>
      </c>
      <c r="N251" s="236">
        <v>5.0400000000000002E-3</v>
      </c>
      <c r="O251" s="236">
        <f>ROUND(E251*N251,2)</f>
        <v>0.88</v>
      </c>
      <c r="P251" s="236">
        <v>0</v>
      </c>
      <c r="Q251" s="236">
        <f>ROUND(E251*P251,2)</f>
        <v>0</v>
      </c>
      <c r="R251" s="238" t="s">
        <v>322</v>
      </c>
      <c r="S251" s="238" t="s">
        <v>202</v>
      </c>
      <c r="T251" s="239" t="s">
        <v>260</v>
      </c>
      <c r="U251" s="224">
        <v>0</v>
      </c>
      <c r="V251" s="224">
        <f>ROUND(E251*U251,2)</f>
        <v>0</v>
      </c>
      <c r="W251" s="224"/>
      <c r="X251" s="224" t="s">
        <v>323</v>
      </c>
      <c r="Y251" s="224" t="s">
        <v>205</v>
      </c>
      <c r="Z251" s="214"/>
      <c r="AA251" s="214"/>
      <c r="AB251" s="214"/>
      <c r="AC251" s="214"/>
      <c r="AD251" s="214"/>
      <c r="AE251" s="214"/>
      <c r="AF251" s="214"/>
      <c r="AG251" s="214" t="s">
        <v>324</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5">
      <c r="A252" s="221"/>
      <c r="B252" s="222"/>
      <c r="C252" s="261" t="s">
        <v>518</v>
      </c>
      <c r="D252" s="250"/>
      <c r="E252" s="251">
        <v>174.88</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266</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x14ac:dyDescent="0.25">
      <c r="A253" s="226" t="s">
        <v>197</v>
      </c>
      <c r="B253" s="227" t="s">
        <v>153</v>
      </c>
      <c r="C253" s="243" t="s">
        <v>154</v>
      </c>
      <c r="D253" s="228"/>
      <c r="E253" s="229"/>
      <c r="F253" s="230"/>
      <c r="G253" s="230">
        <f>SUMIF(AG254:AG257,"&lt;&gt;NOR",G254:G257)</f>
        <v>0</v>
      </c>
      <c r="H253" s="230"/>
      <c r="I253" s="230">
        <f>SUM(I254:I257)</f>
        <v>0</v>
      </c>
      <c r="J253" s="230"/>
      <c r="K253" s="230">
        <f>SUM(K254:K257)</f>
        <v>0</v>
      </c>
      <c r="L253" s="230"/>
      <c r="M253" s="230">
        <f>SUM(M254:M257)</f>
        <v>0</v>
      </c>
      <c r="N253" s="229"/>
      <c r="O253" s="229">
        <f>SUM(O254:O257)</f>
        <v>49.98</v>
      </c>
      <c r="P253" s="229"/>
      <c r="Q253" s="229">
        <f>SUM(Q254:Q257)</f>
        <v>0</v>
      </c>
      <c r="R253" s="230"/>
      <c r="S253" s="230"/>
      <c r="T253" s="231"/>
      <c r="U253" s="225"/>
      <c r="V253" s="225">
        <f>SUM(V254:V257)</f>
        <v>107.35999999999999</v>
      </c>
      <c r="W253" s="225"/>
      <c r="X253" s="225"/>
      <c r="Y253" s="225"/>
      <c r="AG253" t="s">
        <v>198</v>
      </c>
    </row>
    <row r="254" spans="1:60" ht="20.399999999999999" outlineLevel="1" x14ac:dyDescent="0.25">
      <c r="A254" s="233">
        <v>71</v>
      </c>
      <c r="B254" s="234" t="s">
        <v>519</v>
      </c>
      <c r="C254" s="244" t="s">
        <v>520</v>
      </c>
      <c r="D254" s="235" t="s">
        <v>515</v>
      </c>
      <c r="E254" s="236">
        <v>16</v>
      </c>
      <c r="F254" s="237"/>
      <c r="G254" s="238">
        <f>ROUND(E254*F254,2)</f>
        <v>0</v>
      </c>
      <c r="H254" s="237"/>
      <c r="I254" s="238">
        <f>ROUND(E254*H254,2)</f>
        <v>0</v>
      </c>
      <c r="J254" s="237"/>
      <c r="K254" s="238">
        <f>ROUND(E254*J254,2)</f>
        <v>0</v>
      </c>
      <c r="L254" s="238">
        <v>21</v>
      </c>
      <c r="M254" s="238">
        <f>G254*(1+L254/100)</f>
        <v>0</v>
      </c>
      <c r="N254" s="236">
        <v>3.0291399999999999</v>
      </c>
      <c r="O254" s="236">
        <f>ROUND(E254*N254,2)</f>
        <v>48.47</v>
      </c>
      <c r="P254" s="236">
        <v>0</v>
      </c>
      <c r="Q254" s="236">
        <f>ROUND(E254*P254,2)</f>
        <v>0</v>
      </c>
      <c r="R254" s="238" t="s">
        <v>357</v>
      </c>
      <c r="S254" s="238" t="s">
        <v>202</v>
      </c>
      <c r="T254" s="239" t="s">
        <v>260</v>
      </c>
      <c r="U254" s="224">
        <v>5.0199999999999996</v>
      </c>
      <c r="V254" s="224">
        <f>ROUND(E254*U254,2)</f>
        <v>80.319999999999993</v>
      </c>
      <c r="W254" s="224"/>
      <c r="X254" s="224" t="s">
        <v>261</v>
      </c>
      <c r="Y254" s="224" t="s">
        <v>205</v>
      </c>
      <c r="Z254" s="214"/>
      <c r="AA254" s="214"/>
      <c r="AB254" s="214"/>
      <c r="AC254" s="214"/>
      <c r="AD254" s="214"/>
      <c r="AE254" s="214"/>
      <c r="AF254" s="214"/>
      <c r="AG254" s="214" t="s">
        <v>262</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5">
      <c r="A255" s="221"/>
      <c r="B255" s="222"/>
      <c r="C255" s="260" t="s">
        <v>521</v>
      </c>
      <c r="D255" s="252"/>
      <c r="E255" s="252"/>
      <c r="F255" s="252"/>
      <c r="G255" s="252"/>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264</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5">
      <c r="A256" s="233">
        <v>72</v>
      </c>
      <c r="B256" s="234" t="s">
        <v>522</v>
      </c>
      <c r="C256" s="244" t="s">
        <v>523</v>
      </c>
      <c r="D256" s="235" t="s">
        <v>515</v>
      </c>
      <c r="E256" s="236">
        <v>16</v>
      </c>
      <c r="F256" s="237"/>
      <c r="G256" s="238">
        <f>ROUND(E256*F256,2)</f>
        <v>0</v>
      </c>
      <c r="H256" s="237"/>
      <c r="I256" s="238">
        <f>ROUND(E256*H256,2)</f>
        <v>0</v>
      </c>
      <c r="J256" s="237"/>
      <c r="K256" s="238">
        <f>ROUND(E256*J256,2)</f>
        <v>0</v>
      </c>
      <c r="L256" s="238">
        <v>21</v>
      </c>
      <c r="M256" s="238">
        <f>G256*(1+L256/100)</f>
        <v>0</v>
      </c>
      <c r="N256" s="236">
        <v>9.4359999999999999E-2</v>
      </c>
      <c r="O256" s="236">
        <f>ROUND(E256*N256,2)</f>
        <v>1.51</v>
      </c>
      <c r="P256" s="236">
        <v>0</v>
      </c>
      <c r="Q256" s="236">
        <f>ROUND(E256*P256,2)</f>
        <v>0</v>
      </c>
      <c r="R256" s="238" t="s">
        <v>357</v>
      </c>
      <c r="S256" s="238" t="s">
        <v>202</v>
      </c>
      <c r="T256" s="239" t="s">
        <v>260</v>
      </c>
      <c r="U256" s="224">
        <v>1.69</v>
      </c>
      <c r="V256" s="224">
        <f>ROUND(E256*U256,2)</f>
        <v>27.04</v>
      </c>
      <c r="W256" s="224"/>
      <c r="X256" s="224" t="s">
        <v>261</v>
      </c>
      <c r="Y256" s="224" t="s">
        <v>205</v>
      </c>
      <c r="Z256" s="214"/>
      <c r="AA256" s="214"/>
      <c r="AB256" s="214"/>
      <c r="AC256" s="214"/>
      <c r="AD256" s="214"/>
      <c r="AE256" s="214"/>
      <c r="AF256" s="214"/>
      <c r="AG256" s="214" t="s">
        <v>262</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5">
      <c r="A257" s="221"/>
      <c r="B257" s="222"/>
      <c r="C257" s="260" t="s">
        <v>524</v>
      </c>
      <c r="D257" s="252"/>
      <c r="E257" s="252"/>
      <c r="F257" s="252"/>
      <c r="G257" s="252"/>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264</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x14ac:dyDescent="0.25">
      <c r="A258" s="226" t="s">
        <v>197</v>
      </c>
      <c r="B258" s="227" t="s">
        <v>157</v>
      </c>
      <c r="C258" s="243" t="s">
        <v>158</v>
      </c>
      <c r="D258" s="228"/>
      <c r="E258" s="229"/>
      <c r="F258" s="230"/>
      <c r="G258" s="230">
        <f>SUMIF(AG259:AG303,"&lt;&gt;NOR",G259:G303)</f>
        <v>0</v>
      </c>
      <c r="H258" s="230"/>
      <c r="I258" s="230">
        <f>SUM(I259:I303)</f>
        <v>0</v>
      </c>
      <c r="J258" s="230"/>
      <c r="K258" s="230">
        <f>SUM(K259:K303)</f>
        <v>0</v>
      </c>
      <c r="L258" s="230"/>
      <c r="M258" s="230">
        <f>SUM(M259:M303)</f>
        <v>0</v>
      </c>
      <c r="N258" s="229"/>
      <c r="O258" s="229">
        <f>SUM(O259:O303)</f>
        <v>424.35999999999996</v>
      </c>
      <c r="P258" s="229"/>
      <c r="Q258" s="229">
        <f>SUM(Q259:Q303)</f>
        <v>0</v>
      </c>
      <c r="R258" s="230"/>
      <c r="S258" s="230"/>
      <c r="T258" s="231"/>
      <c r="U258" s="225"/>
      <c r="V258" s="225">
        <f>SUM(V259:V303)</f>
        <v>662.56000000000006</v>
      </c>
      <c r="W258" s="225"/>
      <c r="X258" s="225"/>
      <c r="Y258" s="225"/>
      <c r="AG258" t="s">
        <v>198</v>
      </c>
    </row>
    <row r="259" spans="1:60" outlineLevel="1" x14ac:dyDescent="0.25">
      <c r="A259" s="233">
        <v>73</v>
      </c>
      <c r="B259" s="234" t="s">
        <v>525</v>
      </c>
      <c r="C259" s="244" t="s">
        <v>526</v>
      </c>
      <c r="D259" s="235" t="s">
        <v>383</v>
      </c>
      <c r="E259" s="236">
        <v>320</v>
      </c>
      <c r="F259" s="237"/>
      <c r="G259" s="238">
        <f>ROUND(E259*F259,2)</f>
        <v>0</v>
      </c>
      <c r="H259" s="237"/>
      <c r="I259" s="238">
        <f>ROUND(E259*H259,2)</f>
        <v>0</v>
      </c>
      <c r="J259" s="237"/>
      <c r="K259" s="238">
        <f>ROUND(E259*J259,2)</f>
        <v>0</v>
      </c>
      <c r="L259" s="238">
        <v>21</v>
      </c>
      <c r="M259" s="238">
        <f>G259*(1+L259/100)</f>
        <v>0</v>
      </c>
      <c r="N259" s="236">
        <v>3.5999999999999999E-3</v>
      </c>
      <c r="O259" s="236">
        <f>ROUND(E259*N259,2)</f>
        <v>1.1499999999999999</v>
      </c>
      <c r="P259" s="236">
        <v>0</v>
      </c>
      <c r="Q259" s="236">
        <f>ROUND(E259*P259,2)</f>
        <v>0</v>
      </c>
      <c r="R259" s="238" t="s">
        <v>370</v>
      </c>
      <c r="S259" s="238" t="s">
        <v>202</v>
      </c>
      <c r="T259" s="239" t="s">
        <v>260</v>
      </c>
      <c r="U259" s="224">
        <v>0.05</v>
      </c>
      <c r="V259" s="224">
        <f>ROUND(E259*U259,2)</f>
        <v>16</v>
      </c>
      <c r="W259" s="224"/>
      <c r="X259" s="224" t="s">
        <v>261</v>
      </c>
      <c r="Y259" s="224" t="s">
        <v>205</v>
      </c>
      <c r="Z259" s="214"/>
      <c r="AA259" s="214"/>
      <c r="AB259" s="214"/>
      <c r="AC259" s="214"/>
      <c r="AD259" s="214"/>
      <c r="AE259" s="214"/>
      <c r="AF259" s="214"/>
      <c r="AG259" s="214" t="s">
        <v>262</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5">
      <c r="A260" s="221"/>
      <c r="B260" s="222"/>
      <c r="C260" s="260" t="s">
        <v>527</v>
      </c>
      <c r="D260" s="252"/>
      <c r="E260" s="252"/>
      <c r="F260" s="252"/>
      <c r="G260" s="252"/>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264</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ht="20.399999999999999" outlineLevel="1" x14ac:dyDescent="0.25">
      <c r="A261" s="233">
        <v>74</v>
      </c>
      <c r="B261" s="234" t="s">
        <v>528</v>
      </c>
      <c r="C261" s="244" t="s">
        <v>529</v>
      </c>
      <c r="D261" s="235" t="s">
        <v>515</v>
      </c>
      <c r="E261" s="236">
        <v>2</v>
      </c>
      <c r="F261" s="237"/>
      <c r="G261" s="238">
        <f>ROUND(E261*F261,2)</f>
        <v>0</v>
      </c>
      <c r="H261" s="237"/>
      <c r="I261" s="238">
        <f>ROUND(E261*H261,2)</f>
        <v>0</v>
      </c>
      <c r="J261" s="237"/>
      <c r="K261" s="238">
        <f>ROUND(E261*J261,2)</f>
        <v>0</v>
      </c>
      <c r="L261" s="238">
        <v>21</v>
      </c>
      <c r="M261" s="238">
        <f>G261*(1+L261/100)</f>
        <v>0</v>
      </c>
      <c r="N261" s="236">
        <v>0.11840000000000001</v>
      </c>
      <c r="O261" s="236">
        <f>ROUND(E261*N261,2)</f>
        <v>0.24</v>
      </c>
      <c r="P261" s="236">
        <v>0</v>
      </c>
      <c r="Q261" s="236">
        <f>ROUND(E261*P261,2)</f>
        <v>0</v>
      </c>
      <c r="R261" s="238" t="s">
        <v>370</v>
      </c>
      <c r="S261" s="238" t="s">
        <v>202</v>
      </c>
      <c r="T261" s="239" t="s">
        <v>260</v>
      </c>
      <c r="U261" s="224">
        <v>0.92</v>
      </c>
      <c r="V261" s="224">
        <f>ROUND(E261*U261,2)</f>
        <v>1.84</v>
      </c>
      <c r="W261" s="224"/>
      <c r="X261" s="224" t="s">
        <v>261</v>
      </c>
      <c r="Y261" s="224" t="s">
        <v>205</v>
      </c>
      <c r="Z261" s="214"/>
      <c r="AA261" s="214"/>
      <c r="AB261" s="214"/>
      <c r="AC261" s="214"/>
      <c r="AD261" s="214"/>
      <c r="AE261" s="214"/>
      <c r="AF261" s="214"/>
      <c r="AG261" s="214" t="s">
        <v>262</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5">
      <c r="A262" s="221"/>
      <c r="B262" s="222"/>
      <c r="C262" s="261" t="s">
        <v>530</v>
      </c>
      <c r="D262" s="250"/>
      <c r="E262" s="251"/>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266</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5">
      <c r="A263" s="221"/>
      <c r="B263" s="222"/>
      <c r="C263" s="261" t="s">
        <v>531</v>
      </c>
      <c r="D263" s="250"/>
      <c r="E263" s="251">
        <v>2</v>
      </c>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266</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5">
      <c r="A264" s="253">
        <v>75</v>
      </c>
      <c r="B264" s="254" t="s">
        <v>532</v>
      </c>
      <c r="C264" s="262" t="s">
        <v>533</v>
      </c>
      <c r="D264" s="255" t="s">
        <v>383</v>
      </c>
      <c r="E264" s="256">
        <v>116</v>
      </c>
      <c r="F264" s="257"/>
      <c r="G264" s="258">
        <f>ROUND(E264*F264,2)</f>
        <v>0</v>
      </c>
      <c r="H264" s="257"/>
      <c r="I264" s="258">
        <f>ROUND(E264*H264,2)</f>
        <v>0</v>
      </c>
      <c r="J264" s="257"/>
      <c r="K264" s="258">
        <f>ROUND(E264*J264,2)</f>
        <v>0</v>
      </c>
      <c r="L264" s="258">
        <v>21</v>
      </c>
      <c r="M264" s="258">
        <f>G264*(1+L264/100)</f>
        <v>0</v>
      </c>
      <c r="N264" s="256">
        <v>1.2999999999999999E-4</v>
      </c>
      <c r="O264" s="256">
        <f>ROUND(E264*N264,2)</f>
        <v>0.02</v>
      </c>
      <c r="P264" s="256">
        <v>0</v>
      </c>
      <c r="Q264" s="256">
        <f>ROUND(E264*P264,2)</f>
        <v>0</v>
      </c>
      <c r="R264" s="258" t="s">
        <v>370</v>
      </c>
      <c r="S264" s="258" t="s">
        <v>202</v>
      </c>
      <c r="T264" s="259" t="s">
        <v>260</v>
      </c>
      <c r="U264" s="224">
        <v>2.1999999999999999E-2</v>
      </c>
      <c r="V264" s="224">
        <f>ROUND(E264*U264,2)</f>
        <v>2.5499999999999998</v>
      </c>
      <c r="W264" s="224"/>
      <c r="X264" s="224" t="s">
        <v>261</v>
      </c>
      <c r="Y264" s="224" t="s">
        <v>205</v>
      </c>
      <c r="Z264" s="214"/>
      <c r="AA264" s="214"/>
      <c r="AB264" s="214"/>
      <c r="AC264" s="214"/>
      <c r="AD264" s="214"/>
      <c r="AE264" s="214"/>
      <c r="AF264" s="214"/>
      <c r="AG264" s="214" t="s">
        <v>262</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5">
      <c r="A265" s="253">
        <v>76</v>
      </c>
      <c r="B265" s="254" t="s">
        <v>534</v>
      </c>
      <c r="C265" s="262" t="s">
        <v>535</v>
      </c>
      <c r="D265" s="255" t="s">
        <v>383</v>
      </c>
      <c r="E265" s="256">
        <v>116</v>
      </c>
      <c r="F265" s="257"/>
      <c r="G265" s="258">
        <f>ROUND(E265*F265,2)</f>
        <v>0</v>
      </c>
      <c r="H265" s="257"/>
      <c r="I265" s="258">
        <f>ROUND(E265*H265,2)</f>
        <v>0</v>
      </c>
      <c r="J265" s="257"/>
      <c r="K265" s="258">
        <f>ROUND(E265*J265,2)</f>
        <v>0</v>
      </c>
      <c r="L265" s="258">
        <v>21</v>
      </c>
      <c r="M265" s="258">
        <f>G265*(1+L265/100)</f>
        <v>0</v>
      </c>
      <c r="N265" s="256">
        <v>4.4000000000000002E-4</v>
      </c>
      <c r="O265" s="256">
        <f>ROUND(E265*N265,2)</f>
        <v>0.05</v>
      </c>
      <c r="P265" s="256">
        <v>0</v>
      </c>
      <c r="Q265" s="256">
        <f>ROUND(E265*P265,2)</f>
        <v>0</v>
      </c>
      <c r="R265" s="258" t="s">
        <v>370</v>
      </c>
      <c r="S265" s="258" t="s">
        <v>202</v>
      </c>
      <c r="T265" s="259" t="s">
        <v>260</v>
      </c>
      <c r="U265" s="224">
        <v>3.1E-2</v>
      </c>
      <c r="V265" s="224">
        <f>ROUND(E265*U265,2)</f>
        <v>3.6</v>
      </c>
      <c r="W265" s="224"/>
      <c r="X265" s="224" t="s">
        <v>261</v>
      </c>
      <c r="Y265" s="224" t="s">
        <v>205</v>
      </c>
      <c r="Z265" s="214"/>
      <c r="AA265" s="214"/>
      <c r="AB265" s="214"/>
      <c r="AC265" s="214"/>
      <c r="AD265" s="214"/>
      <c r="AE265" s="214"/>
      <c r="AF265" s="214"/>
      <c r="AG265" s="214" t="s">
        <v>262</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ht="20.399999999999999" outlineLevel="1" x14ac:dyDescent="0.25">
      <c r="A266" s="253">
        <v>77</v>
      </c>
      <c r="B266" s="254" t="s">
        <v>536</v>
      </c>
      <c r="C266" s="262" t="s">
        <v>537</v>
      </c>
      <c r="D266" s="255" t="s">
        <v>285</v>
      </c>
      <c r="E266" s="256">
        <v>2</v>
      </c>
      <c r="F266" s="257"/>
      <c r="G266" s="258">
        <f>ROUND(E266*F266,2)</f>
        <v>0</v>
      </c>
      <c r="H266" s="257"/>
      <c r="I266" s="258">
        <f>ROUND(E266*H266,2)</f>
        <v>0</v>
      </c>
      <c r="J266" s="257"/>
      <c r="K266" s="258">
        <f>ROUND(E266*J266,2)</f>
        <v>0</v>
      </c>
      <c r="L266" s="258">
        <v>21</v>
      </c>
      <c r="M266" s="258">
        <f>G266*(1+L266/100)</f>
        <v>0</v>
      </c>
      <c r="N266" s="256">
        <v>7.6000000000000004E-4</v>
      </c>
      <c r="O266" s="256">
        <f>ROUND(E266*N266,2)</f>
        <v>0</v>
      </c>
      <c r="P266" s="256">
        <v>0</v>
      </c>
      <c r="Q266" s="256">
        <f>ROUND(E266*P266,2)</f>
        <v>0</v>
      </c>
      <c r="R266" s="258" t="s">
        <v>370</v>
      </c>
      <c r="S266" s="258" t="s">
        <v>202</v>
      </c>
      <c r="T266" s="259" t="s">
        <v>260</v>
      </c>
      <c r="U266" s="224">
        <v>0.311</v>
      </c>
      <c r="V266" s="224">
        <f>ROUND(E266*U266,2)</f>
        <v>0.62</v>
      </c>
      <c r="W266" s="224"/>
      <c r="X266" s="224" t="s">
        <v>261</v>
      </c>
      <c r="Y266" s="224" t="s">
        <v>205</v>
      </c>
      <c r="Z266" s="214"/>
      <c r="AA266" s="214"/>
      <c r="AB266" s="214"/>
      <c r="AC266" s="214"/>
      <c r="AD266" s="214"/>
      <c r="AE266" s="214"/>
      <c r="AF266" s="214"/>
      <c r="AG266" s="214" t="s">
        <v>262</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0.399999999999999" outlineLevel="1" x14ac:dyDescent="0.25">
      <c r="A267" s="253">
        <v>78</v>
      </c>
      <c r="B267" s="254" t="s">
        <v>538</v>
      </c>
      <c r="C267" s="262" t="s">
        <v>539</v>
      </c>
      <c r="D267" s="255" t="s">
        <v>285</v>
      </c>
      <c r="E267" s="256">
        <v>2</v>
      </c>
      <c r="F267" s="257"/>
      <c r="G267" s="258">
        <f>ROUND(E267*F267,2)</f>
        <v>0</v>
      </c>
      <c r="H267" s="257"/>
      <c r="I267" s="258">
        <f>ROUND(E267*H267,2)</f>
        <v>0</v>
      </c>
      <c r="J267" s="257"/>
      <c r="K267" s="258">
        <f>ROUND(E267*J267,2)</f>
        <v>0</v>
      </c>
      <c r="L267" s="258">
        <v>21</v>
      </c>
      <c r="M267" s="258">
        <f>G267*(1+L267/100)</f>
        <v>0</v>
      </c>
      <c r="N267" s="256">
        <v>3.7000000000000002E-3</v>
      </c>
      <c r="O267" s="256">
        <f>ROUND(E267*N267,2)</f>
        <v>0.01</v>
      </c>
      <c r="P267" s="256">
        <v>0</v>
      </c>
      <c r="Q267" s="256">
        <f>ROUND(E267*P267,2)</f>
        <v>0</v>
      </c>
      <c r="R267" s="258" t="s">
        <v>370</v>
      </c>
      <c r="S267" s="258" t="s">
        <v>202</v>
      </c>
      <c r="T267" s="259" t="s">
        <v>260</v>
      </c>
      <c r="U267" s="224">
        <v>0.36099999999999999</v>
      </c>
      <c r="V267" s="224">
        <f>ROUND(E267*U267,2)</f>
        <v>0.72</v>
      </c>
      <c r="W267" s="224"/>
      <c r="X267" s="224" t="s">
        <v>261</v>
      </c>
      <c r="Y267" s="224" t="s">
        <v>205</v>
      </c>
      <c r="Z267" s="214"/>
      <c r="AA267" s="214"/>
      <c r="AB267" s="214"/>
      <c r="AC267" s="214"/>
      <c r="AD267" s="214"/>
      <c r="AE267" s="214"/>
      <c r="AF267" s="214"/>
      <c r="AG267" s="214" t="s">
        <v>262</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5">
      <c r="A268" s="233">
        <v>79</v>
      </c>
      <c r="B268" s="234" t="s">
        <v>540</v>
      </c>
      <c r="C268" s="244" t="s">
        <v>541</v>
      </c>
      <c r="D268" s="235" t="s">
        <v>383</v>
      </c>
      <c r="E268" s="236">
        <v>116</v>
      </c>
      <c r="F268" s="237"/>
      <c r="G268" s="238">
        <f>ROUND(E268*F268,2)</f>
        <v>0</v>
      </c>
      <c r="H268" s="237"/>
      <c r="I268" s="238">
        <f>ROUND(E268*H268,2)</f>
        <v>0</v>
      </c>
      <c r="J268" s="237"/>
      <c r="K268" s="238">
        <f>ROUND(E268*J268,2)</f>
        <v>0</v>
      </c>
      <c r="L268" s="238">
        <v>21</v>
      </c>
      <c r="M268" s="238">
        <f>G268*(1+L268/100)</f>
        <v>0</v>
      </c>
      <c r="N268" s="236">
        <v>0</v>
      </c>
      <c r="O268" s="236">
        <f>ROUND(E268*N268,2)</f>
        <v>0</v>
      </c>
      <c r="P268" s="236">
        <v>0</v>
      </c>
      <c r="Q268" s="236">
        <f>ROUND(E268*P268,2)</f>
        <v>0</v>
      </c>
      <c r="R268" s="238" t="s">
        <v>370</v>
      </c>
      <c r="S268" s="238" t="s">
        <v>202</v>
      </c>
      <c r="T268" s="239" t="s">
        <v>260</v>
      </c>
      <c r="U268" s="224">
        <v>1.2E-2</v>
      </c>
      <c r="V268" s="224">
        <f>ROUND(E268*U268,2)</f>
        <v>1.39</v>
      </c>
      <c r="W268" s="224"/>
      <c r="X268" s="224" t="s">
        <v>261</v>
      </c>
      <c r="Y268" s="224" t="s">
        <v>205</v>
      </c>
      <c r="Z268" s="214"/>
      <c r="AA268" s="214"/>
      <c r="AB268" s="214"/>
      <c r="AC268" s="214"/>
      <c r="AD268" s="214"/>
      <c r="AE268" s="214"/>
      <c r="AF268" s="214"/>
      <c r="AG268" s="214" t="s">
        <v>262</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5">
      <c r="A269" s="221"/>
      <c r="B269" s="222"/>
      <c r="C269" s="260" t="s">
        <v>542</v>
      </c>
      <c r="D269" s="252"/>
      <c r="E269" s="252"/>
      <c r="F269" s="252"/>
      <c r="G269" s="252"/>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264</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5">
      <c r="A270" s="233">
        <v>80</v>
      </c>
      <c r="B270" s="234" t="s">
        <v>543</v>
      </c>
      <c r="C270" s="244" t="s">
        <v>544</v>
      </c>
      <c r="D270" s="235" t="s">
        <v>285</v>
      </c>
      <c r="E270" s="236">
        <v>2</v>
      </c>
      <c r="F270" s="237"/>
      <c r="G270" s="238">
        <f>ROUND(E270*F270,2)</f>
        <v>0</v>
      </c>
      <c r="H270" s="237"/>
      <c r="I270" s="238">
        <f>ROUND(E270*H270,2)</f>
        <v>0</v>
      </c>
      <c r="J270" s="237"/>
      <c r="K270" s="238">
        <f>ROUND(E270*J270,2)</f>
        <v>0</v>
      </c>
      <c r="L270" s="238">
        <v>21</v>
      </c>
      <c r="M270" s="238">
        <f>G270*(1+L270/100)</f>
        <v>0</v>
      </c>
      <c r="N270" s="236">
        <v>0</v>
      </c>
      <c r="O270" s="236">
        <f>ROUND(E270*N270,2)</f>
        <v>0</v>
      </c>
      <c r="P270" s="236">
        <v>0</v>
      </c>
      <c r="Q270" s="236">
        <f>ROUND(E270*P270,2)</f>
        <v>0</v>
      </c>
      <c r="R270" s="238" t="s">
        <v>370</v>
      </c>
      <c r="S270" s="238" t="s">
        <v>202</v>
      </c>
      <c r="T270" s="239" t="s">
        <v>260</v>
      </c>
      <c r="U270" s="224">
        <v>0.125</v>
      </c>
      <c r="V270" s="224">
        <f>ROUND(E270*U270,2)</f>
        <v>0.25</v>
      </c>
      <c r="W270" s="224"/>
      <c r="X270" s="224" t="s">
        <v>261</v>
      </c>
      <c r="Y270" s="224" t="s">
        <v>205</v>
      </c>
      <c r="Z270" s="214"/>
      <c r="AA270" s="214"/>
      <c r="AB270" s="214"/>
      <c r="AC270" s="214"/>
      <c r="AD270" s="214"/>
      <c r="AE270" s="214"/>
      <c r="AF270" s="214"/>
      <c r="AG270" s="214" t="s">
        <v>262</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5">
      <c r="A271" s="221"/>
      <c r="B271" s="222"/>
      <c r="C271" s="260" t="s">
        <v>542</v>
      </c>
      <c r="D271" s="252"/>
      <c r="E271" s="252"/>
      <c r="F271" s="252"/>
      <c r="G271" s="252"/>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264</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ht="20.399999999999999" outlineLevel="1" x14ac:dyDescent="0.25">
      <c r="A272" s="233">
        <v>81</v>
      </c>
      <c r="B272" s="234" t="s">
        <v>545</v>
      </c>
      <c r="C272" s="244" t="s">
        <v>546</v>
      </c>
      <c r="D272" s="235" t="s">
        <v>383</v>
      </c>
      <c r="E272" s="236">
        <v>926</v>
      </c>
      <c r="F272" s="237"/>
      <c r="G272" s="238">
        <f>ROUND(E272*F272,2)</f>
        <v>0</v>
      </c>
      <c r="H272" s="237"/>
      <c r="I272" s="238">
        <f>ROUND(E272*H272,2)</f>
        <v>0</v>
      </c>
      <c r="J272" s="237"/>
      <c r="K272" s="238">
        <f>ROUND(E272*J272,2)</f>
        <v>0</v>
      </c>
      <c r="L272" s="238">
        <v>21</v>
      </c>
      <c r="M272" s="238">
        <f>G272*(1+L272/100)</f>
        <v>0</v>
      </c>
      <c r="N272" s="236">
        <v>0.12471</v>
      </c>
      <c r="O272" s="236">
        <f>ROUND(E272*N272,2)</f>
        <v>115.48</v>
      </c>
      <c r="P272" s="236">
        <v>0</v>
      </c>
      <c r="Q272" s="236">
        <f>ROUND(E272*P272,2)</f>
        <v>0</v>
      </c>
      <c r="R272" s="238" t="s">
        <v>370</v>
      </c>
      <c r="S272" s="238" t="s">
        <v>202</v>
      </c>
      <c r="T272" s="239" t="s">
        <v>260</v>
      </c>
      <c r="U272" s="224">
        <v>0.12</v>
      </c>
      <c r="V272" s="224">
        <f>ROUND(E272*U272,2)</f>
        <v>111.12</v>
      </c>
      <c r="W272" s="224"/>
      <c r="X272" s="224" t="s">
        <v>261</v>
      </c>
      <c r="Y272" s="224" t="s">
        <v>205</v>
      </c>
      <c r="Z272" s="214"/>
      <c r="AA272" s="214"/>
      <c r="AB272" s="214"/>
      <c r="AC272" s="214"/>
      <c r="AD272" s="214"/>
      <c r="AE272" s="214"/>
      <c r="AF272" s="214"/>
      <c r="AG272" s="214" t="s">
        <v>262</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5">
      <c r="A273" s="221"/>
      <c r="B273" s="222"/>
      <c r="C273" s="260" t="s">
        <v>547</v>
      </c>
      <c r="D273" s="252"/>
      <c r="E273" s="252"/>
      <c r="F273" s="252"/>
      <c r="G273" s="252"/>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264</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5">
      <c r="A274" s="221"/>
      <c r="B274" s="222"/>
      <c r="C274" s="261" t="s">
        <v>548</v>
      </c>
      <c r="D274" s="250"/>
      <c r="E274" s="251"/>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266</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5">
      <c r="A275" s="221"/>
      <c r="B275" s="222"/>
      <c r="C275" s="261" t="s">
        <v>549</v>
      </c>
      <c r="D275" s="250"/>
      <c r="E275" s="251">
        <v>926</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266</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ht="20.399999999999999" outlineLevel="1" x14ac:dyDescent="0.25">
      <c r="A276" s="233">
        <v>82</v>
      </c>
      <c r="B276" s="234" t="s">
        <v>550</v>
      </c>
      <c r="C276" s="244" t="s">
        <v>551</v>
      </c>
      <c r="D276" s="235" t="s">
        <v>383</v>
      </c>
      <c r="E276" s="236">
        <v>88</v>
      </c>
      <c r="F276" s="237"/>
      <c r="G276" s="238">
        <f>ROUND(E276*F276,2)</f>
        <v>0</v>
      </c>
      <c r="H276" s="237"/>
      <c r="I276" s="238">
        <f>ROUND(E276*H276,2)</f>
        <v>0</v>
      </c>
      <c r="J276" s="237"/>
      <c r="K276" s="238">
        <f>ROUND(E276*J276,2)</f>
        <v>0</v>
      </c>
      <c r="L276" s="238">
        <v>21</v>
      </c>
      <c r="M276" s="238">
        <f>G276*(1+L276/100)</f>
        <v>0</v>
      </c>
      <c r="N276" s="236">
        <v>0.15673999999999999</v>
      </c>
      <c r="O276" s="236">
        <f>ROUND(E276*N276,2)</f>
        <v>13.79</v>
      </c>
      <c r="P276" s="236">
        <v>0</v>
      </c>
      <c r="Q276" s="236">
        <f>ROUND(E276*P276,2)</f>
        <v>0</v>
      </c>
      <c r="R276" s="238" t="s">
        <v>370</v>
      </c>
      <c r="S276" s="238" t="s">
        <v>202</v>
      </c>
      <c r="T276" s="239" t="s">
        <v>260</v>
      </c>
      <c r="U276" s="224">
        <v>0.3</v>
      </c>
      <c r="V276" s="224">
        <f>ROUND(E276*U276,2)</f>
        <v>26.4</v>
      </c>
      <c r="W276" s="224"/>
      <c r="X276" s="224" t="s">
        <v>261</v>
      </c>
      <c r="Y276" s="224" t="s">
        <v>205</v>
      </c>
      <c r="Z276" s="214"/>
      <c r="AA276" s="214"/>
      <c r="AB276" s="214"/>
      <c r="AC276" s="214"/>
      <c r="AD276" s="214"/>
      <c r="AE276" s="214"/>
      <c r="AF276" s="214"/>
      <c r="AG276" s="214" t="s">
        <v>262</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5">
      <c r="A277" s="221"/>
      <c r="B277" s="222"/>
      <c r="C277" s="260" t="s">
        <v>552</v>
      </c>
      <c r="D277" s="252"/>
      <c r="E277" s="252"/>
      <c r="F277" s="252"/>
      <c r="G277" s="252"/>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264</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ht="20.399999999999999" outlineLevel="1" x14ac:dyDescent="0.25">
      <c r="A278" s="233">
        <v>83</v>
      </c>
      <c r="B278" s="234" t="s">
        <v>553</v>
      </c>
      <c r="C278" s="244" t="s">
        <v>554</v>
      </c>
      <c r="D278" s="235" t="s">
        <v>383</v>
      </c>
      <c r="E278" s="236">
        <v>1037</v>
      </c>
      <c r="F278" s="237"/>
      <c r="G278" s="238">
        <f>ROUND(E278*F278,2)</f>
        <v>0</v>
      </c>
      <c r="H278" s="237"/>
      <c r="I278" s="238">
        <f>ROUND(E278*H278,2)</f>
        <v>0</v>
      </c>
      <c r="J278" s="237"/>
      <c r="K278" s="238">
        <f>ROUND(E278*J278,2)</f>
        <v>0</v>
      </c>
      <c r="L278" s="238">
        <v>21</v>
      </c>
      <c r="M278" s="238">
        <f>G278*(1+L278/100)</f>
        <v>0</v>
      </c>
      <c r="N278" s="236">
        <v>0.188</v>
      </c>
      <c r="O278" s="236">
        <f>ROUND(E278*N278,2)</f>
        <v>194.96</v>
      </c>
      <c r="P278" s="236">
        <v>0</v>
      </c>
      <c r="Q278" s="236">
        <f>ROUND(E278*P278,2)</f>
        <v>0</v>
      </c>
      <c r="R278" s="238" t="s">
        <v>370</v>
      </c>
      <c r="S278" s="238" t="s">
        <v>202</v>
      </c>
      <c r="T278" s="239" t="s">
        <v>260</v>
      </c>
      <c r="U278" s="224">
        <v>0.27</v>
      </c>
      <c r="V278" s="224">
        <f>ROUND(E278*U278,2)</f>
        <v>279.99</v>
      </c>
      <c r="W278" s="224"/>
      <c r="X278" s="224" t="s">
        <v>261</v>
      </c>
      <c r="Y278" s="224" t="s">
        <v>205</v>
      </c>
      <c r="Z278" s="214"/>
      <c r="AA278" s="214"/>
      <c r="AB278" s="214"/>
      <c r="AC278" s="214"/>
      <c r="AD278" s="214"/>
      <c r="AE278" s="214"/>
      <c r="AF278" s="214"/>
      <c r="AG278" s="214" t="s">
        <v>262</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5">
      <c r="A279" s="221"/>
      <c r="B279" s="222"/>
      <c r="C279" s="260" t="s">
        <v>555</v>
      </c>
      <c r="D279" s="252"/>
      <c r="E279" s="252"/>
      <c r="F279" s="252"/>
      <c r="G279" s="252"/>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264</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5">
      <c r="A280" s="221"/>
      <c r="B280" s="222"/>
      <c r="C280" s="261" t="s">
        <v>556</v>
      </c>
      <c r="D280" s="250"/>
      <c r="E280" s="251">
        <v>695</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266</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5">
      <c r="A281" s="221"/>
      <c r="B281" s="222"/>
      <c r="C281" s="261" t="s">
        <v>557</v>
      </c>
      <c r="D281" s="250"/>
      <c r="E281" s="251">
        <v>725</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266</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5">
      <c r="A282" s="221"/>
      <c r="B282" s="222"/>
      <c r="C282" s="261" t="s">
        <v>558</v>
      </c>
      <c r="D282" s="250"/>
      <c r="E282" s="251">
        <v>-436</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266</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5">
      <c r="A283" s="221"/>
      <c r="B283" s="222"/>
      <c r="C283" s="261" t="s">
        <v>559</v>
      </c>
      <c r="D283" s="250"/>
      <c r="E283" s="251">
        <v>15</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266</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5">
      <c r="A284" s="221"/>
      <c r="B284" s="222"/>
      <c r="C284" s="261" t="s">
        <v>560</v>
      </c>
      <c r="D284" s="250"/>
      <c r="E284" s="251">
        <v>38</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266</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5">
      <c r="A285" s="233">
        <v>84</v>
      </c>
      <c r="B285" s="234" t="s">
        <v>561</v>
      </c>
      <c r="C285" s="244" t="s">
        <v>562</v>
      </c>
      <c r="D285" s="235" t="s">
        <v>383</v>
      </c>
      <c r="E285" s="236">
        <v>320</v>
      </c>
      <c r="F285" s="237"/>
      <c r="G285" s="238">
        <f>ROUND(E285*F285,2)</f>
        <v>0</v>
      </c>
      <c r="H285" s="237"/>
      <c r="I285" s="238">
        <f>ROUND(E285*H285,2)</f>
        <v>0</v>
      </c>
      <c r="J285" s="237"/>
      <c r="K285" s="238">
        <f>ROUND(E285*J285,2)</f>
        <v>0</v>
      </c>
      <c r="L285" s="238">
        <v>21</v>
      </c>
      <c r="M285" s="238">
        <f>G285*(1+L285/100)</f>
        <v>0</v>
      </c>
      <c r="N285" s="236">
        <v>0</v>
      </c>
      <c r="O285" s="236">
        <f>ROUND(E285*N285,2)</f>
        <v>0</v>
      </c>
      <c r="P285" s="236">
        <v>0</v>
      </c>
      <c r="Q285" s="236">
        <f>ROUND(E285*P285,2)</f>
        <v>0</v>
      </c>
      <c r="R285" s="238" t="s">
        <v>370</v>
      </c>
      <c r="S285" s="238" t="s">
        <v>202</v>
      </c>
      <c r="T285" s="239" t="s">
        <v>260</v>
      </c>
      <c r="U285" s="224">
        <v>9.2999999999999999E-2</v>
      </c>
      <c r="V285" s="224">
        <f>ROUND(E285*U285,2)</f>
        <v>29.76</v>
      </c>
      <c r="W285" s="224"/>
      <c r="X285" s="224" t="s">
        <v>261</v>
      </c>
      <c r="Y285" s="224" t="s">
        <v>205</v>
      </c>
      <c r="Z285" s="214"/>
      <c r="AA285" s="214"/>
      <c r="AB285" s="214"/>
      <c r="AC285" s="214"/>
      <c r="AD285" s="214"/>
      <c r="AE285" s="214"/>
      <c r="AF285" s="214"/>
      <c r="AG285" s="214" t="s">
        <v>262</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5">
      <c r="A286" s="221"/>
      <c r="B286" s="222"/>
      <c r="C286" s="260" t="s">
        <v>563</v>
      </c>
      <c r="D286" s="252"/>
      <c r="E286" s="252"/>
      <c r="F286" s="252"/>
      <c r="G286" s="252"/>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264</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5">
      <c r="A287" s="233">
        <v>85</v>
      </c>
      <c r="B287" s="234" t="s">
        <v>564</v>
      </c>
      <c r="C287" s="244" t="s">
        <v>565</v>
      </c>
      <c r="D287" s="235" t="s">
        <v>383</v>
      </c>
      <c r="E287" s="236">
        <v>320</v>
      </c>
      <c r="F287" s="237"/>
      <c r="G287" s="238">
        <f>ROUND(E287*F287,2)</f>
        <v>0</v>
      </c>
      <c r="H287" s="237"/>
      <c r="I287" s="238">
        <f>ROUND(E287*H287,2)</f>
        <v>0</v>
      </c>
      <c r="J287" s="237"/>
      <c r="K287" s="238">
        <f>ROUND(E287*J287,2)</f>
        <v>0</v>
      </c>
      <c r="L287" s="238">
        <v>21</v>
      </c>
      <c r="M287" s="238">
        <f>G287*(1+L287/100)</f>
        <v>0</v>
      </c>
      <c r="N287" s="236">
        <v>0</v>
      </c>
      <c r="O287" s="236">
        <f>ROUND(E287*N287,2)</f>
        <v>0</v>
      </c>
      <c r="P287" s="236">
        <v>0</v>
      </c>
      <c r="Q287" s="236">
        <f>ROUND(E287*P287,2)</f>
        <v>0</v>
      </c>
      <c r="R287" s="238" t="s">
        <v>370</v>
      </c>
      <c r="S287" s="238" t="s">
        <v>202</v>
      </c>
      <c r="T287" s="239" t="s">
        <v>260</v>
      </c>
      <c r="U287" s="224">
        <v>0.04</v>
      </c>
      <c r="V287" s="224">
        <f>ROUND(E287*U287,2)</f>
        <v>12.8</v>
      </c>
      <c r="W287" s="224"/>
      <c r="X287" s="224" t="s">
        <v>261</v>
      </c>
      <c r="Y287" s="224" t="s">
        <v>205</v>
      </c>
      <c r="Z287" s="214"/>
      <c r="AA287" s="214"/>
      <c r="AB287" s="214"/>
      <c r="AC287" s="214"/>
      <c r="AD287" s="214"/>
      <c r="AE287" s="214"/>
      <c r="AF287" s="214"/>
      <c r="AG287" s="214" t="s">
        <v>262</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5">
      <c r="A288" s="221"/>
      <c r="B288" s="222"/>
      <c r="C288" s="260" t="s">
        <v>566</v>
      </c>
      <c r="D288" s="252"/>
      <c r="E288" s="252"/>
      <c r="F288" s="252"/>
      <c r="G288" s="252"/>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264</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5">
      <c r="A289" s="253">
        <v>86</v>
      </c>
      <c r="B289" s="254" t="s">
        <v>567</v>
      </c>
      <c r="C289" s="262" t="s">
        <v>568</v>
      </c>
      <c r="D289" s="255" t="s">
        <v>515</v>
      </c>
      <c r="E289" s="256">
        <v>8</v>
      </c>
      <c r="F289" s="257"/>
      <c r="G289" s="258">
        <f>ROUND(E289*F289,2)</f>
        <v>0</v>
      </c>
      <c r="H289" s="257"/>
      <c r="I289" s="258">
        <f>ROUND(E289*H289,2)</f>
        <v>0</v>
      </c>
      <c r="J289" s="257"/>
      <c r="K289" s="258">
        <f>ROUND(E289*J289,2)</f>
        <v>0</v>
      </c>
      <c r="L289" s="258">
        <v>21</v>
      </c>
      <c r="M289" s="258">
        <f>G289*(1+L289/100)</f>
        <v>0</v>
      </c>
      <c r="N289" s="256">
        <v>4.0510200000000003</v>
      </c>
      <c r="O289" s="256">
        <f>ROUND(E289*N289,2)</f>
        <v>32.409999999999997</v>
      </c>
      <c r="P289" s="256">
        <v>0</v>
      </c>
      <c r="Q289" s="256">
        <f>ROUND(E289*P289,2)</f>
        <v>0</v>
      </c>
      <c r="R289" s="258"/>
      <c r="S289" s="258" t="s">
        <v>251</v>
      </c>
      <c r="T289" s="259" t="s">
        <v>203</v>
      </c>
      <c r="U289" s="224">
        <v>21.94</v>
      </c>
      <c r="V289" s="224">
        <f>ROUND(E289*U289,2)</f>
        <v>175.52</v>
      </c>
      <c r="W289" s="224"/>
      <c r="X289" s="224" t="s">
        <v>261</v>
      </c>
      <c r="Y289" s="224" t="s">
        <v>205</v>
      </c>
      <c r="Z289" s="214"/>
      <c r="AA289" s="214"/>
      <c r="AB289" s="214"/>
      <c r="AC289" s="214"/>
      <c r="AD289" s="214"/>
      <c r="AE289" s="214"/>
      <c r="AF289" s="214"/>
      <c r="AG289" s="214" t="s">
        <v>262</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ht="20.399999999999999" outlineLevel="1" x14ac:dyDescent="0.25">
      <c r="A290" s="233">
        <v>87</v>
      </c>
      <c r="B290" s="234" t="s">
        <v>569</v>
      </c>
      <c r="C290" s="244" t="s">
        <v>570</v>
      </c>
      <c r="D290" s="235" t="s">
        <v>383</v>
      </c>
      <c r="E290" s="236">
        <v>88.88</v>
      </c>
      <c r="F290" s="237"/>
      <c r="G290" s="238">
        <f>ROUND(E290*F290,2)</f>
        <v>0</v>
      </c>
      <c r="H290" s="237"/>
      <c r="I290" s="238">
        <f>ROUND(E290*H290,2)</f>
        <v>0</v>
      </c>
      <c r="J290" s="237"/>
      <c r="K290" s="238">
        <f>ROUND(E290*J290,2)</f>
        <v>0</v>
      </c>
      <c r="L290" s="238">
        <v>21</v>
      </c>
      <c r="M290" s="238">
        <f>G290*(1+L290/100)</f>
        <v>0</v>
      </c>
      <c r="N290" s="236">
        <v>0.16700000000000001</v>
      </c>
      <c r="O290" s="236">
        <f>ROUND(E290*N290,2)</f>
        <v>14.84</v>
      </c>
      <c r="P290" s="236">
        <v>0</v>
      </c>
      <c r="Q290" s="236">
        <f>ROUND(E290*P290,2)</f>
        <v>0</v>
      </c>
      <c r="R290" s="238" t="s">
        <v>322</v>
      </c>
      <c r="S290" s="238" t="s">
        <v>202</v>
      </c>
      <c r="T290" s="239" t="s">
        <v>260</v>
      </c>
      <c r="U290" s="224">
        <v>0</v>
      </c>
      <c r="V290" s="224">
        <f>ROUND(E290*U290,2)</f>
        <v>0</v>
      </c>
      <c r="W290" s="224"/>
      <c r="X290" s="224" t="s">
        <v>323</v>
      </c>
      <c r="Y290" s="224" t="s">
        <v>205</v>
      </c>
      <c r="Z290" s="214"/>
      <c r="AA290" s="214"/>
      <c r="AB290" s="214"/>
      <c r="AC290" s="214"/>
      <c r="AD290" s="214"/>
      <c r="AE290" s="214"/>
      <c r="AF290" s="214"/>
      <c r="AG290" s="214" t="s">
        <v>324</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5">
      <c r="A291" s="221"/>
      <c r="B291" s="222"/>
      <c r="C291" s="261" t="s">
        <v>571</v>
      </c>
      <c r="D291" s="250"/>
      <c r="E291" s="251">
        <v>88.88</v>
      </c>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266</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5">
      <c r="A292" s="233">
        <v>88</v>
      </c>
      <c r="B292" s="234" t="s">
        <v>572</v>
      </c>
      <c r="C292" s="244" t="s">
        <v>573</v>
      </c>
      <c r="D292" s="235" t="s">
        <v>515</v>
      </c>
      <c r="E292" s="236">
        <v>747.4</v>
      </c>
      <c r="F292" s="237"/>
      <c r="G292" s="238">
        <f>ROUND(E292*F292,2)</f>
        <v>0</v>
      </c>
      <c r="H292" s="237"/>
      <c r="I292" s="238">
        <f>ROUND(E292*H292,2)</f>
        <v>0</v>
      </c>
      <c r="J292" s="237"/>
      <c r="K292" s="238">
        <f>ROUND(E292*J292,2)</f>
        <v>0</v>
      </c>
      <c r="L292" s="238">
        <v>21</v>
      </c>
      <c r="M292" s="238">
        <f>G292*(1+L292/100)</f>
        <v>0</v>
      </c>
      <c r="N292" s="236">
        <v>4.5999999999999999E-2</v>
      </c>
      <c r="O292" s="236">
        <f>ROUND(E292*N292,2)</f>
        <v>34.380000000000003</v>
      </c>
      <c r="P292" s="236">
        <v>0</v>
      </c>
      <c r="Q292" s="236">
        <f>ROUND(E292*P292,2)</f>
        <v>0</v>
      </c>
      <c r="R292" s="238" t="s">
        <v>322</v>
      </c>
      <c r="S292" s="238" t="s">
        <v>202</v>
      </c>
      <c r="T292" s="239" t="s">
        <v>260</v>
      </c>
      <c r="U292" s="224">
        <v>0</v>
      </c>
      <c r="V292" s="224">
        <f>ROUND(E292*U292,2)</f>
        <v>0</v>
      </c>
      <c r="W292" s="224"/>
      <c r="X292" s="224" t="s">
        <v>323</v>
      </c>
      <c r="Y292" s="224" t="s">
        <v>205</v>
      </c>
      <c r="Z292" s="214"/>
      <c r="AA292" s="214"/>
      <c r="AB292" s="214"/>
      <c r="AC292" s="214"/>
      <c r="AD292" s="214"/>
      <c r="AE292" s="214"/>
      <c r="AF292" s="214"/>
      <c r="AG292" s="214" t="s">
        <v>324</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5">
      <c r="A293" s="221"/>
      <c r="B293" s="222"/>
      <c r="C293" s="261" t="s">
        <v>574</v>
      </c>
      <c r="D293" s="250"/>
      <c r="E293" s="251">
        <v>732.25</v>
      </c>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266</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5">
      <c r="A294" s="221"/>
      <c r="B294" s="222"/>
      <c r="C294" s="261" t="s">
        <v>575</v>
      </c>
      <c r="D294" s="250"/>
      <c r="E294" s="251">
        <v>15.15</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266</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5">
      <c r="A295" s="233">
        <v>89</v>
      </c>
      <c r="B295" s="234" t="s">
        <v>576</v>
      </c>
      <c r="C295" s="244" t="s">
        <v>577</v>
      </c>
      <c r="D295" s="235" t="s">
        <v>515</v>
      </c>
      <c r="E295" s="236">
        <v>37.369999999999997</v>
      </c>
      <c r="F295" s="237"/>
      <c r="G295" s="238">
        <f>ROUND(E295*F295,2)</f>
        <v>0</v>
      </c>
      <c r="H295" s="237"/>
      <c r="I295" s="238">
        <f>ROUND(E295*H295,2)</f>
        <v>0</v>
      </c>
      <c r="J295" s="237"/>
      <c r="K295" s="238">
        <f>ROUND(E295*J295,2)</f>
        <v>0</v>
      </c>
      <c r="L295" s="238">
        <v>21</v>
      </c>
      <c r="M295" s="238">
        <f>G295*(1+L295/100)</f>
        <v>0</v>
      </c>
      <c r="N295" s="236">
        <v>0.08</v>
      </c>
      <c r="O295" s="236">
        <f>ROUND(E295*N295,2)</f>
        <v>2.99</v>
      </c>
      <c r="P295" s="236">
        <v>0</v>
      </c>
      <c r="Q295" s="236">
        <f>ROUND(E295*P295,2)</f>
        <v>0</v>
      </c>
      <c r="R295" s="238" t="s">
        <v>322</v>
      </c>
      <c r="S295" s="238" t="s">
        <v>202</v>
      </c>
      <c r="T295" s="239" t="s">
        <v>260</v>
      </c>
      <c r="U295" s="224">
        <v>0</v>
      </c>
      <c r="V295" s="224">
        <f>ROUND(E295*U295,2)</f>
        <v>0</v>
      </c>
      <c r="W295" s="224"/>
      <c r="X295" s="224" t="s">
        <v>323</v>
      </c>
      <c r="Y295" s="224" t="s">
        <v>205</v>
      </c>
      <c r="Z295" s="214"/>
      <c r="AA295" s="214"/>
      <c r="AB295" s="214"/>
      <c r="AC295" s="214"/>
      <c r="AD295" s="214"/>
      <c r="AE295" s="214"/>
      <c r="AF295" s="214"/>
      <c r="AG295" s="214" t="s">
        <v>324</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5">
      <c r="A296" s="221"/>
      <c r="B296" s="222"/>
      <c r="C296" s="261" t="s">
        <v>578</v>
      </c>
      <c r="D296" s="250"/>
      <c r="E296" s="251">
        <v>37.369999999999997</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266</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ht="20.399999999999999" outlineLevel="1" x14ac:dyDescent="0.25">
      <c r="A297" s="233">
        <v>90</v>
      </c>
      <c r="B297" s="234" t="s">
        <v>579</v>
      </c>
      <c r="C297" s="244" t="s">
        <v>580</v>
      </c>
      <c r="D297" s="235" t="s">
        <v>515</v>
      </c>
      <c r="E297" s="236">
        <v>240.38</v>
      </c>
      <c r="F297" s="237"/>
      <c r="G297" s="238">
        <f>ROUND(E297*F297,2)</f>
        <v>0</v>
      </c>
      <c r="H297" s="237"/>
      <c r="I297" s="238">
        <f>ROUND(E297*H297,2)</f>
        <v>0</v>
      </c>
      <c r="J297" s="237"/>
      <c r="K297" s="238">
        <f>ROUND(E297*J297,2)</f>
        <v>0</v>
      </c>
      <c r="L297" s="238">
        <v>21</v>
      </c>
      <c r="M297" s="238">
        <f>G297*(1+L297/100)</f>
        <v>0</v>
      </c>
      <c r="N297" s="236">
        <v>5.1999999999999998E-2</v>
      </c>
      <c r="O297" s="236">
        <f>ROUND(E297*N297,2)</f>
        <v>12.5</v>
      </c>
      <c r="P297" s="236">
        <v>0</v>
      </c>
      <c r="Q297" s="236">
        <f>ROUND(E297*P297,2)</f>
        <v>0</v>
      </c>
      <c r="R297" s="238" t="s">
        <v>322</v>
      </c>
      <c r="S297" s="238" t="s">
        <v>202</v>
      </c>
      <c r="T297" s="239" t="s">
        <v>260</v>
      </c>
      <c r="U297" s="224">
        <v>0</v>
      </c>
      <c r="V297" s="224">
        <f>ROUND(E297*U297,2)</f>
        <v>0</v>
      </c>
      <c r="W297" s="224"/>
      <c r="X297" s="224" t="s">
        <v>323</v>
      </c>
      <c r="Y297" s="224" t="s">
        <v>205</v>
      </c>
      <c r="Z297" s="214"/>
      <c r="AA297" s="214"/>
      <c r="AB297" s="214"/>
      <c r="AC297" s="214"/>
      <c r="AD297" s="214"/>
      <c r="AE297" s="214"/>
      <c r="AF297" s="214"/>
      <c r="AG297" s="214" t="s">
        <v>324</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5">
      <c r="A298" s="221"/>
      <c r="B298" s="222"/>
      <c r="C298" s="261" t="s">
        <v>581</v>
      </c>
      <c r="D298" s="250"/>
      <c r="E298" s="251">
        <v>202</v>
      </c>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266</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5">
      <c r="A299" s="221"/>
      <c r="B299" s="222"/>
      <c r="C299" s="261" t="s">
        <v>582</v>
      </c>
      <c r="D299" s="250"/>
      <c r="E299" s="251">
        <v>38.380000000000003</v>
      </c>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266</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ht="20.399999999999999" outlineLevel="1" x14ac:dyDescent="0.25">
      <c r="A300" s="233">
        <v>91</v>
      </c>
      <c r="B300" s="234" t="s">
        <v>583</v>
      </c>
      <c r="C300" s="244" t="s">
        <v>584</v>
      </c>
      <c r="D300" s="235" t="s">
        <v>515</v>
      </c>
      <c r="E300" s="236">
        <v>11.11</v>
      </c>
      <c r="F300" s="237"/>
      <c r="G300" s="238">
        <f>ROUND(E300*F300,2)</f>
        <v>0</v>
      </c>
      <c r="H300" s="237"/>
      <c r="I300" s="238">
        <f>ROUND(E300*H300,2)</f>
        <v>0</v>
      </c>
      <c r="J300" s="237"/>
      <c r="K300" s="238">
        <f>ROUND(E300*J300,2)</f>
        <v>0</v>
      </c>
      <c r="L300" s="238">
        <v>21</v>
      </c>
      <c r="M300" s="238">
        <f>G300*(1+L300/100)</f>
        <v>0</v>
      </c>
      <c r="N300" s="236">
        <v>6.9000000000000006E-2</v>
      </c>
      <c r="O300" s="236">
        <f>ROUND(E300*N300,2)</f>
        <v>0.77</v>
      </c>
      <c r="P300" s="236">
        <v>0</v>
      </c>
      <c r="Q300" s="236">
        <f>ROUND(E300*P300,2)</f>
        <v>0</v>
      </c>
      <c r="R300" s="238" t="s">
        <v>322</v>
      </c>
      <c r="S300" s="238" t="s">
        <v>202</v>
      </c>
      <c r="T300" s="239" t="s">
        <v>260</v>
      </c>
      <c r="U300" s="224">
        <v>0</v>
      </c>
      <c r="V300" s="224">
        <f>ROUND(E300*U300,2)</f>
        <v>0</v>
      </c>
      <c r="W300" s="224"/>
      <c r="X300" s="224" t="s">
        <v>323</v>
      </c>
      <c r="Y300" s="224" t="s">
        <v>205</v>
      </c>
      <c r="Z300" s="214"/>
      <c r="AA300" s="214"/>
      <c r="AB300" s="214"/>
      <c r="AC300" s="214"/>
      <c r="AD300" s="214"/>
      <c r="AE300" s="214"/>
      <c r="AF300" s="214"/>
      <c r="AG300" s="214" t="s">
        <v>324</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5">
      <c r="A301" s="221"/>
      <c r="B301" s="222"/>
      <c r="C301" s="261" t="s">
        <v>585</v>
      </c>
      <c r="D301" s="250"/>
      <c r="E301" s="251">
        <v>11.11</v>
      </c>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266</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ht="20.399999999999999" outlineLevel="1" x14ac:dyDescent="0.25">
      <c r="A302" s="233">
        <v>92</v>
      </c>
      <c r="B302" s="234" t="s">
        <v>586</v>
      </c>
      <c r="C302" s="244" t="s">
        <v>587</v>
      </c>
      <c r="D302" s="235" t="s">
        <v>515</v>
      </c>
      <c r="E302" s="236">
        <v>11.11</v>
      </c>
      <c r="F302" s="237"/>
      <c r="G302" s="238">
        <f>ROUND(E302*F302,2)</f>
        <v>0</v>
      </c>
      <c r="H302" s="237"/>
      <c r="I302" s="238">
        <f>ROUND(E302*H302,2)</f>
        <v>0</v>
      </c>
      <c r="J302" s="237"/>
      <c r="K302" s="238">
        <f>ROUND(E302*J302,2)</f>
        <v>0</v>
      </c>
      <c r="L302" s="238">
        <v>21</v>
      </c>
      <c r="M302" s="238">
        <f>G302*(1+L302/100)</f>
        <v>0</v>
      </c>
      <c r="N302" s="236">
        <v>6.9000000000000006E-2</v>
      </c>
      <c r="O302" s="236">
        <f>ROUND(E302*N302,2)</f>
        <v>0.77</v>
      </c>
      <c r="P302" s="236">
        <v>0</v>
      </c>
      <c r="Q302" s="236">
        <f>ROUND(E302*P302,2)</f>
        <v>0</v>
      </c>
      <c r="R302" s="238" t="s">
        <v>322</v>
      </c>
      <c r="S302" s="238" t="s">
        <v>202</v>
      </c>
      <c r="T302" s="239" t="s">
        <v>260</v>
      </c>
      <c r="U302" s="224">
        <v>0</v>
      </c>
      <c r="V302" s="224">
        <f>ROUND(E302*U302,2)</f>
        <v>0</v>
      </c>
      <c r="W302" s="224"/>
      <c r="X302" s="224" t="s">
        <v>323</v>
      </c>
      <c r="Y302" s="224" t="s">
        <v>205</v>
      </c>
      <c r="Z302" s="214"/>
      <c r="AA302" s="214"/>
      <c r="AB302" s="214"/>
      <c r="AC302" s="214"/>
      <c r="AD302" s="214"/>
      <c r="AE302" s="214"/>
      <c r="AF302" s="214"/>
      <c r="AG302" s="214" t="s">
        <v>324</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5">
      <c r="A303" s="221"/>
      <c r="B303" s="222"/>
      <c r="C303" s="261" t="s">
        <v>585</v>
      </c>
      <c r="D303" s="250"/>
      <c r="E303" s="251">
        <v>11.11</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266</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x14ac:dyDescent="0.25">
      <c r="A304" s="226" t="s">
        <v>197</v>
      </c>
      <c r="B304" s="227" t="s">
        <v>159</v>
      </c>
      <c r="C304" s="243" t="s">
        <v>160</v>
      </c>
      <c r="D304" s="228"/>
      <c r="E304" s="229"/>
      <c r="F304" s="230"/>
      <c r="G304" s="230">
        <f>SUMIF(AG305:AG306,"&lt;&gt;NOR",G305:G306)</f>
        <v>0</v>
      </c>
      <c r="H304" s="230"/>
      <c r="I304" s="230">
        <f>SUM(I305:I306)</f>
        <v>0</v>
      </c>
      <c r="J304" s="230"/>
      <c r="K304" s="230">
        <f>SUM(K305:K306)</f>
        <v>0</v>
      </c>
      <c r="L304" s="230"/>
      <c r="M304" s="230">
        <f>SUM(M305:M306)</f>
        <v>0</v>
      </c>
      <c r="N304" s="229"/>
      <c r="O304" s="229">
        <f>SUM(O305:O306)</f>
        <v>0</v>
      </c>
      <c r="P304" s="229"/>
      <c r="Q304" s="229">
        <f>SUM(Q305:Q306)</f>
        <v>0.66</v>
      </c>
      <c r="R304" s="230"/>
      <c r="S304" s="230"/>
      <c r="T304" s="231"/>
      <c r="U304" s="225"/>
      <c r="V304" s="225">
        <f>SUM(V305:V306)</f>
        <v>4.7</v>
      </c>
      <c r="W304" s="225"/>
      <c r="X304" s="225"/>
      <c r="Y304" s="225"/>
      <c r="AG304" t="s">
        <v>198</v>
      </c>
    </row>
    <row r="305" spans="1:60" ht="20.399999999999999" outlineLevel="1" x14ac:dyDescent="0.25">
      <c r="A305" s="233">
        <v>93</v>
      </c>
      <c r="B305" s="234" t="s">
        <v>588</v>
      </c>
      <c r="C305" s="244" t="s">
        <v>589</v>
      </c>
      <c r="D305" s="235" t="s">
        <v>515</v>
      </c>
      <c r="E305" s="236">
        <v>8</v>
      </c>
      <c r="F305" s="237"/>
      <c r="G305" s="238">
        <f>ROUND(E305*F305,2)</f>
        <v>0</v>
      </c>
      <c r="H305" s="237"/>
      <c r="I305" s="238">
        <f>ROUND(E305*H305,2)</f>
        <v>0</v>
      </c>
      <c r="J305" s="237"/>
      <c r="K305" s="238">
        <f>ROUND(E305*J305,2)</f>
        <v>0</v>
      </c>
      <c r="L305" s="238">
        <v>21</v>
      </c>
      <c r="M305" s="238">
        <f>G305*(1+L305/100)</f>
        <v>0</v>
      </c>
      <c r="N305" s="236">
        <v>0</v>
      </c>
      <c r="O305" s="236">
        <f>ROUND(E305*N305,2)</f>
        <v>0</v>
      </c>
      <c r="P305" s="236">
        <v>8.2000000000000003E-2</v>
      </c>
      <c r="Q305" s="236">
        <f>ROUND(E305*P305,2)</f>
        <v>0.66</v>
      </c>
      <c r="R305" s="238" t="s">
        <v>370</v>
      </c>
      <c r="S305" s="238" t="s">
        <v>202</v>
      </c>
      <c r="T305" s="239" t="s">
        <v>260</v>
      </c>
      <c r="U305" s="224">
        <v>0.58799999999999997</v>
      </c>
      <c r="V305" s="224">
        <f>ROUND(E305*U305,2)</f>
        <v>4.7</v>
      </c>
      <c r="W305" s="224"/>
      <c r="X305" s="224" t="s">
        <v>261</v>
      </c>
      <c r="Y305" s="224" t="s">
        <v>205</v>
      </c>
      <c r="Z305" s="214"/>
      <c r="AA305" s="214"/>
      <c r="AB305" s="214"/>
      <c r="AC305" s="214"/>
      <c r="AD305" s="214"/>
      <c r="AE305" s="214"/>
      <c r="AF305" s="214"/>
      <c r="AG305" s="214" t="s">
        <v>262</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5">
      <c r="A306" s="221"/>
      <c r="B306" s="222"/>
      <c r="C306" s="260" t="s">
        <v>590</v>
      </c>
      <c r="D306" s="252"/>
      <c r="E306" s="252"/>
      <c r="F306" s="252"/>
      <c r="G306" s="252"/>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264</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41" t="str">
        <f>C306</f>
        <v>s uložením hmot na skládku na vzdálenost do 3 m nebo s naložením na dopravní prostředek, se zásypem jam a jeho zhutněním</v>
      </c>
      <c r="BB306" s="214"/>
      <c r="BC306" s="214"/>
      <c r="BD306" s="214"/>
      <c r="BE306" s="214"/>
      <c r="BF306" s="214"/>
      <c r="BG306" s="214"/>
      <c r="BH306" s="214"/>
    </row>
    <row r="307" spans="1:60" x14ac:dyDescent="0.25">
      <c r="A307" s="226" t="s">
        <v>197</v>
      </c>
      <c r="B307" s="227" t="s">
        <v>161</v>
      </c>
      <c r="C307" s="243" t="s">
        <v>162</v>
      </c>
      <c r="D307" s="228"/>
      <c r="E307" s="229"/>
      <c r="F307" s="230"/>
      <c r="G307" s="230">
        <f>SUMIF(AG308:AG313,"&lt;&gt;NOR",G308:G313)</f>
        <v>0</v>
      </c>
      <c r="H307" s="230"/>
      <c r="I307" s="230">
        <f>SUM(I308:I313)</f>
        <v>0</v>
      </c>
      <c r="J307" s="230"/>
      <c r="K307" s="230">
        <f>SUM(K308:K313)</f>
        <v>0</v>
      </c>
      <c r="L307" s="230"/>
      <c r="M307" s="230">
        <f>SUM(M308:M313)</f>
        <v>0</v>
      </c>
      <c r="N307" s="229"/>
      <c r="O307" s="229">
        <f>SUM(O308:O313)</f>
        <v>0</v>
      </c>
      <c r="P307" s="229"/>
      <c r="Q307" s="229">
        <f>SUM(Q308:Q313)</f>
        <v>0</v>
      </c>
      <c r="R307" s="230"/>
      <c r="S307" s="230"/>
      <c r="T307" s="231"/>
      <c r="U307" s="225"/>
      <c r="V307" s="225">
        <f>SUM(V308:V313)</f>
        <v>1957.67</v>
      </c>
      <c r="W307" s="225"/>
      <c r="X307" s="225"/>
      <c r="Y307" s="225"/>
      <c r="AG307" t="s">
        <v>198</v>
      </c>
    </row>
    <row r="308" spans="1:60" outlineLevel="1" x14ac:dyDescent="0.25">
      <c r="A308" s="233">
        <v>94</v>
      </c>
      <c r="B308" s="234" t="s">
        <v>591</v>
      </c>
      <c r="C308" s="244" t="s">
        <v>592</v>
      </c>
      <c r="D308" s="235" t="s">
        <v>362</v>
      </c>
      <c r="E308" s="236">
        <v>5019.6751100000001</v>
      </c>
      <c r="F308" s="237"/>
      <c r="G308" s="238">
        <f>ROUND(E308*F308,2)</f>
        <v>0</v>
      </c>
      <c r="H308" s="237"/>
      <c r="I308" s="238">
        <f>ROUND(E308*H308,2)</f>
        <v>0</v>
      </c>
      <c r="J308" s="237"/>
      <c r="K308" s="238">
        <f>ROUND(E308*J308,2)</f>
        <v>0</v>
      </c>
      <c r="L308" s="238">
        <v>21</v>
      </c>
      <c r="M308" s="238">
        <f>G308*(1+L308/100)</f>
        <v>0</v>
      </c>
      <c r="N308" s="236">
        <v>0</v>
      </c>
      <c r="O308" s="236">
        <f>ROUND(E308*N308,2)</f>
        <v>0</v>
      </c>
      <c r="P308" s="236">
        <v>0</v>
      </c>
      <c r="Q308" s="236">
        <f>ROUND(E308*P308,2)</f>
        <v>0</v>
      </c>
      <c r="R308" s="238" t="s">
        <v>370</v>
      </c>
      <c r="S308" s="238" t="s">
        <v>202</v>
      </c>
      <c r="T308" s="239" t="s">
        <v>260</v>
      </c>
      <c r="U308" s="224">
        <v>0.39</v>
      </c>
      <c r="V308" s="224">
        <f>ROUND(E308*U308,2)</f>
        <v>1957.67</v>
      </c>
      <c r="W308" s="224"/>
      <c r="X308" s="224" t="s">
        <v>593</v>
      </c>
      <c r="Y308" s="224" t="s">
        <v>205</v>
      </c>
      <c r="Z308" s="214"/>
      <c r="AA308" s="214"/>
      <c r="AB308" s="214"/>
      <c r="AC308" s="214"/>
      <c r="AD308" s="214"/>
      <c r="AE308" s="214"/>
      <c r="AF308" s="214"/>
      <c r="AG308" s="214" t="s">
        <v>594</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5">
      <c r="A309" s="221"/>
      <c r="B309" s="222"/>
      <c r="C309" s="260" t="s">
        <v>595</v>
      </c>
      <c r="D309" s="252"/>
      <c r="E309" s="252"/>
      <c r="F309" s="252"/>
      <c r="G309" s="252"/>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264</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2" x14ac:dyDescent="0.25">
      <c r="A310" s="221"/>
      <c r="B310" s="222"/>
      <c r="C310" s="261" t="s">
        <v>596</v>
      </c>
      <c r="D310" s="250"/>
      <c r="E310" s="251"/>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266</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ht="20.399999999999999" outlineLevel="3" x14ac:dyDescent="0.25">
      <c r="A311" s="221"/>
      <c r="B311" s="222"/>
      <c r="C311" s="261" t="s">
        <v>597</v>
      </c>
      <c r="D311" s="250"/>
      <c r="E311" s="251"/>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266</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5">
      <c r="A312" s="221"/>
      <c r="B312" s="222"/>
      <c r="C312" s="261" t="s">
        <v>598</v>
      </c>
      <c r="D312" s="250"/>
      <c r="E312" s="251"/>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266</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5">
      <c r="A313" s="221"/>
      <c r="B313" s="222"/>
      <c r="C313" s="261" t="s">
        <v>599</v>
      </c>
      <c r="D313" s="250"/>
      <c r="E313" s="251">
        <v>5019.6751100000001</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266</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x14ac:dyDescent="0.25">
      <c r="A314" s="3"/>
      <c r="B314" s="4"/>
      <c r="C314" s="247"/>
      <c r="D314" s="6"/>
      <c r="E314" s="3"/>
      <c r="F314" s="3"/>
      <c r="G314" s="3"/>
      <c r="H314" s="3"/>
      <c r="I314" s="3"/>
      <c r="J314" s="3"/>
      <c r="K314" s="3"/>
      <c r="L314" s="3"/>
      <c r="M314" s="3"/>
      <c r="N314" s="3"/>
      <c r="O314" s="3"/>
      <c r="P314" s="3"/>
      <c r="Q314" s="3"/>
      <c r="R314" s="3"/>
      <c r="S314" s="3"/>
      <c r="T314" s="3"/>
      <c r="U314" s="3"/>
      <c r="V314" s="3"/>
      <c r="W314" s="3"/>
      <c r="X314" s="3"/>
      <c r="Y314" s="3"/>
      <c r="AE314">
        <v>12</v>
      </c>
      <c r="AF314">
        <v>21</v>
      </c>
      <c r="AG314" t="s">
        <v>183</v>
      </c>
    </row>
    <row r="315" spans="1:60" x14ac:dyDescent="0.25">
      <c r="A315" s="217"/>
      <c r="B315" s="218" t="s">
        <v>29</v>
      </c>
      <c r="C315" s="248"/>
      <c r="D315" s="219"/>
      <c r="E315" s="220"/>
      <c r="F315" s="220"/>
      <c r="G315" s="232">
        <f>G8+G56+G95+G126+G131+G145+G191+G205+G247+G253+G258+G304+G307</f>
        <v>0</v>
      </c>
      <c r="H315" s="3"/>
      <c r="I315" s="3"/>
      <c r="J315" s="3"/>
      <c r="K315" s="3"/>
      <c r="L315" s="3"/>
      <c r="M315" s="3"/>
      <c r="N315" s="3"/>
      <c r="O315" s="3"/>
      <c r="P315" s="3"/>
      <c r="Q315" s="3"/>
      <c r="R315" s="3"/>
      <c r="S315" s="3"/>
      <c r="T315" s="3"/>
      <c r="U315" s="3"/>
      <c r="V315" s="3"/>
      <c r="W315" s="3"/>
      <c r="X315" s="3"/>
      <c r="Y315" s="3"/>
      <c r="AE315">
        <f>SUMIF(L7:L313,AE314,G7:G313)</f>
        <v>0</v>
      </c>
      <c r="AF315">
        <f>SUMIF(L7:L313,AF314,G7:G313)</f>
        <v>0</v>
      </c>
      <c r="AG315" t="s">
        <v>252</v>
      </c>
    </row>
    <row r="316" spans="1:60" x14ac:dyDescent="0.25">
      <c r="C316" s="249"/>
      <c r="D316" s="10"/>
      <c r="AG316" t="s">
        <v>254</v>
      </c>
    </row>
    <row r="317" spans="1:60" x14ac:dyDescent="0.25">
      <c r="D317" s="10"/>
    </row>
    <row r="318" spans="1:60" x14ac:dyDescent="0.25">
      <c r="D318" s="10"/>
    </row>
    <row r="319" spans="1:60" x14ac:dyDescent="0.25">
      <c r="D319" s="10"/>
    </row>
    <row r="320" spans="1:60"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S9syekxC7iyBbDGg97LSt0SKNYJDWU3r++d2pcam2X4j9BDGQ9+E/jPR6vllomt48LtHj4KSjp2kLTzcQ1vtw==" saltValue="WWqadWd8mefHbvT6gGE8Hg==" spinCount="100000" sheet="1" formatRows="0"/>
  <mergeCells count="47">
    <mergeCell ref="C279:G279"/>
    <mergeCell ref="C286:G286"/>
    <mergeCell ref="C288:G288"/>
    <mergeCell ref="C306:G306"/>
    <mergeCell ref="C309:G309"/>
    <mergeCell ref="C257:G257"/>
    <mergeCell ref="C260:G260"/>
    <mergeCell ref="C269:G269"/>
    <mergeCell ref="C271:G271"/>
    <mergeCell ref="C273:G273"/>
    <mergeCell ref="C277:G277"/>
    <mergeCell ref="C196:G196"/>
    <mergeCell ref="C207:G207"/>
    <mergeCell ref="C211:G211"/>
    <mergeCell ref="C226:G226"/>
    <mergeCell ref="C249:G249"/>
    <mergeCell ref="C255:G255"/>
    <mergeCell ref="C113:G113"/>
    <mergeCell ref="C135:G135"/>
    <mergeCell ref="C139:G139"/>
    <mergeCell ref="C154:G154"/>
    <mergeCell ref="C181:G181"/>
    <mergeCell ref="C185:G185"/>
    <mergeCell ref="C74:G74"/>
    <mergeCell ref="C85:G85"/>
    <mergeCell ref="C89:G89"/>
    <mergeCell ref="C97:G97"/>
    <mergeCell ref="C107:G107"/>
    <mergeCell ref="C109:G109"/>
    <mergeCell ref="C58:G58"/>
    <mergeCell ref="C64:G64"/>
    <mergeCell ref="C66:G66"/>
    <mergeCell ref="C68:G68"/>
    <mergeCell ref="C70:G70"/>
    <mergeCell ref="C73:G73"/>
    <mergeCell ref="C15:G15"/>
    <mergeCell ref="C17:G17"/>
    <mergeCell ref="C20:G20"/>
    <mergeCell ref="C23:G23"/>
    <mergeCell ref="C25:G25"/>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9411-276C-4DE7-9015-B23CE5BF7816}">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255</v>
      </c>
      <c r="B1" s="199"/>
      <c r="C1" s="199"/>
      <c r="D1" s="199"/>
      <c r="E1" s="199"/>
      <c r="F1" s="199"/>
      <c r="G1" s="199"/>
      <c r="AG1" t="s">
        <v>168</v>
      </c>
    </row>
    <row r="2" spans="1:60" ht="25.05" customHeight="1" x14ac:dyDescent="0.25">
      <c r="A2" s="200" t="s">
        <v>7</v>
      </c>
      <c r="B2" s="49" t="s">
        <v>43</v>
      </c>
      <c r="C2" s="203" t="s">
        <v>44</v>
      </c>
      <c r="D2" s="201"/>
      <c r="E2" s="201"/>
      <c r="F2" s="201"/>
      <c r="G2" s="202"/>
      <c r="AG2" t="s">
        <v>169</v>
      </c>
    </row>
    <row r="3" spans="1:60" ht="25.05" customHeight="1" x14ac:dyDescent="0.25">
      <c r="A3" s="200" t="s">
        <v>8</v>
      </c>
      <c r="B3" s="49" t="s">
        <v>59</v>
      </c>
      <c r="C3" s="203" t="s">
        <v>60</v>
      </c>
      <c r="D3" s="201"/>
      <c r="E3" s="201"/>
      <c r="F3" s="201"/>
      <c r="G3" s="202"/>
      <c r="AC3" s="178" t="s">
        <v>169</v>
      </c>
      <c r="AG3" t="s">
        <v>173</v>
      </c>
    </row>
    <row r="4" spans="1:60" ht="25.05" customHeight="1" x14ac:dyDescent="0.25">
      <c r="A4" s="204" t="s">
        <v>9</v>
      </c>
      <c r="B4" s="205" t="s">
        <v>61</v>
      </c>
      <c r="C4" s="206" t="s">
        <v>62</v>
      </c>
      <c r="D4" s="207"/>
      <c r="E4" s="207"/>
      <c r="F4" s="207"/>
      <c r="G4" s="208"/>
      <c r="AG4" t="s">
        <v>174</v>
      </c>
    </row>
    <row r="5" spans="1:60" x14ac:dyDescent="0.25">
      <c r="D5" s="10"/>
    </row>
    <row r="6" spans="1:60" ht="39.6" x14ac:dyDescent="0.25">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6" t="s">
        <v>197</v>
      </c>
      <c r="B8" s="227" t="s">
        <v>124</v>
      </c>
      <c r="C8" s="243" t="s">
        <v>125</v>
      </c>
      <c r="D8" s="228"/>
      <c r="E8" s="229"/>
      <c r="F8" s="230"/>
      <c r="G8" s="230">
        <f>SUMIF(AG9:AG13,"&lt;&gt;NOR",G9:G13)</f>
        <v>0</v>
      </c>
      <c r="H8" s="230"/>
      <c r="I8" s="230">
        <f>SUM(I9:I13)</f>
        <v>0</v>
      </c>
      <c r="J8" s="230"/>
      <c r="K8" s="230">
        <f>SUM(K9:K13)</f>
        <v>0</v>
      </c>
      <c r="L8" s="230"/>
      <c r="M8" s="230">
        <f>SUM(M9:M13)</f>
        <v>0</v>
      </c>
      <c r="N8" s="229"/>
      <c r="O8" s="229">
        <f>SUM(O9:O13)</f>
        <v>0</v>
      </c>
      <c r="P8" s="229"/>
      <c r="Q8" s="229">
        <f>SUM(Q9:Q13)</f>
        <v>0</v>
      </c>
      <c r="R8" s="230"/>
      <c r="S8" s="230"/>
      <c r="T8" s="231"/>
      <c r="U8" s="225"/>
      <c r="V8" s="225">
        <f>SUM(V9:V13)</f>
        <v>0</v>
      </c>
      <c r="W8" s="225"/>
      <c r="X8" s="225"/>
      <c r="Y8" s="225"/>
      <c r="AG8" t="s">
        <v>198</v>
      </c>
    </row>
    <row r="9" spans="1:60" outlineLevel="1" x14ac:dyDescent="0.25">
      <c r="A9" s="253">
        <v>1</v>
      </c>
      <c r="B9" s="254" t="s">
        <v>600</v>
      </c>
      <c r="C9" s="262" t="s">
        <v>601</v>
      </c>
      <c r="D9" s="255" t="s">
        <v>602</v>
      </c>
      <c r="E9" s="256">
        <v>8</v>
      </c>
      <c r="F9" s="257"/>
      <c r="G9" s="258">
        <f>ROUND(E9*F9,2)</f>
        <v>0</v>
      </c>
      <c r="H9" s="257"/>
      <c r="I9" s="258">
        <f>ROUND(E9*H9,2)</f>
        <v>0</v>
      </c>
      <c r="J9" s="257"/>
      <c r="K9" s="258">
        <f>ROUND(E9*J9,2)</f>
        <v>0</v>
      </c>
      <c r="L9" s="258">
        <v>21</v>
      </c>
      <c r="M9" s="258">
        <f>G9*(1+L9/100)</f>
        <v>0</v>
      </c>
      <c r="N9" s="256">
        <v>0</v>
      </c>
      <c r="O9" s="256">
        <f>ROUND(E9*N9,2)</f>
        <v>0</v>
      </c>
      <c r="P9" s="256">
        <v>0</v>
      </c>
      <c r="Q9" s="256">
        <f>ROUND(E9*P9,2)</f>
        <v>0</v>
      </c>
      <c r="R9" s="258"/>
      <c r="S9" s="258" t="s">
        <v>251</v>
      </c>
      <c r="T9" s="259" t="s">
        <v>203</v>
      </c>
      <c r="U9" s="224">
        <v>0</v>
      </c>
      <c r="V9" s="224">
        <f>ROUND(E9*U9,2)</f>
        <v>0</v>
      </c>
      <c r="W9" s="224"/>
      <c r="X9" s="224" t="s">
        <v>261</v>
      </c>
      <c r="Y9" s="224" t="s">
        <v>205</v>
      </c>
      <c r="Z9" s="214"/>
      <c r="AA9" s="214"/>
      <c r="AB9" s="214"/>
      <c r="AC9" s="214"/>
      <c r="AD9" s="214"/>
      <c r="AE9" s="214"/>
      <c r="AF9" s="214"/>
      <c r="AG9" s="214" t="s">
        <v>272</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5">
      <c r="A10" s="253">
        <v>2</v>
      </c>
      <c r="B10" s="254" t="s">
        <v>603</v>
      </c>
      <c r="C10" s="262" t="s">
        <v>604</v>
      </c>
      <c r="D10" s="255" t="s">
        <v>602</v>
      </c>
      <c r="E10" s="256">
        <v>8</v>
      </c>
      <c r="F10" s="257"/>
      <c r="G10" s="258">
        <f>ROUND(E10*F10,2)</f>
        <v>0</v>
      </c>
      <c r="H10" s="257"/>
      <c r="I10" s="258">
        <f>ROUND(E10*H10,2)</f>
        <v>0</v>
      </c>
      <c r="J10" s="257"/>
      <c r="K10" s="258">
        <f>ROUND(E10*J10,2)</f>
        <v>0</v>
      </c>
      <c r="L10" s="258">
        <v>21</v>
      </c>
      <c r="M10" s="258">
        <f>G10*(1+L10/100)</f>
        <v>0</v>
      </c>
      <c r="N10" s="256">
        <v>0</v>
      </c>
      <c r="O10" s="256">
        <f>ROUND(E10*N10,2)</f>
        <v>0</v>
      </c>
      <c r="P10" s="256">
        <v>0</v>
      </c>
      <c r="Q10" s="256">
        <f>ROUND(E10*P10,2)</f>
        <v>0</v>
      </c>
      <c r="R10" s="258"/>
      <c r="S10" s="258" t="s">
        <v>251</v>
      </c>
      <c r="T10" s="259" t="s">
        <v>203</v>
      </c>
      <c r="U10" s="224">
        <v>0</v>
      </c>
      <c r="V10" s="224">
        <f>ROUND(E10*U10,2)</f>
        <v>0</v>
      </c>
      <c r="W10" s="224"/>
      <c r="X10" s="224" t="s">
        <v>261</v>
      </c>
      <c r="Y10" s="224" t="s">
        <v>205</v>
      </c>
      <c r="Z10" s="214"/>
      <c r="AA10" s="214"/>
      <c r="AB10" s="214"/>
      <c r="AC10" s="214"/>
      <c r="AD10" s="214"/>
      <c r="AE10" s="214"/>
      <c r="AF10" s="214"/>
      <c r="AG10" s="214" t="s">
        <v>272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0.399999999999999" outlineLevel="1" x14ac:dyDescent="0.25">
      <c r="A11" s="253">
        <v>3</v>
      </c>
      <c r="B11" s="254" t="s">
        <v>605</v>
      </c>
      <c r="C11" s="262" t="s">
        <v>606</v>
      </c>
      <c r="D11" s="255" t="s">
        <v>258</v>
      </c>
      <c r="E11" s="256">
        <v>4.8</v>
      </c>
      <c r="F11" s="257"/>
      <c r="G11" s="258">
        <f>ROUND(E11*F11,2)</f>
        <v>0</v>
      </c>
      <c r="H11" s="257"/>
      <c r="I11" s="258">
        <f>ROUND(E11*H11,2)</f>
        <v>0</v>
      </c>
      <c r="J11" s="257"/>
      <c r="K11" s="258">
        <f>ROUND(E11*J11,2)</f>
        <v>0</v>
      </c>
      <c r="L11" s="258">
        <v>21</v>
      </c>
      <c r="M11" s="258">
        <f>G11*(1+L11/100)</f>
        <v>0</v>
      </c>
      <c r="N11" s="256">
        <v>0</v>
      </c>
      <c r="O11" s="256">
        <f>ROUND(E11*N11,2)</f>
        <v>0</v>
      </c>
      <c r="P11" s="256">
        <v>0</v>
      </c>
      <c r="Q11" s="256">
        <f>ROUND(E11*P11,2)</f>
        <v>0</v>
      </c>
      <c r="R11" s="258"/>
      <c r="S11" s="258" t="s">
        <v>251</v>
      </c>
      <c r="T11" s="259" t="s">
        <v>203</v>
      </c>
      <c r="U11" s="224">
        <v>0</v>
      </c>
      <c r="V11" s="224">
        <f>ROUND(E11*U11,2)</f>
        <v>0</v>
      </c>
      <c r="W11" s="224"/>
      <c r="X11" s="224" t="s">
        <v>261</v>
      </c>
      <c r="Y11" s="224" t="s">
        <v>205</v>
      </c>
      <c r="Z11" s="214"/>
      <c r="AA11" s="214"/>
      <c r="AB11" s="214"/>
      <c r="AC11" s="214"/>
      <c r="AD11" s="214"/>
      <c r="AE11" s="214"/>
      <c r="AF11" s="214"/>
      <c r="AG11" s="214" t="s">
        <v>272</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53">
        <v>4</v>
      </c>
      <c r="B12" s="254" t="s">
        <v>607</v>
      </c>
      <c r="C12" s="262" t="s">
        <v>608</v>
      </c>
      <c r="D12" s="255" t="s">
        <v>609</v>
      </c>
      <c r="E12" s="256">
        <v>16</v>
      </c>
      <c r="F12" s="257"/>
      <c r="G12" s="258">
        <f>ROUND(E12*F12,2)</f>
        <v>0</v>
      </c>
      <c r="H12" s="257"/>
      <c r="I12" s="258">
        <f>ROUND(E12*H12,2)</f>
        <v>0</v>
      </c>
      <c r="J12" s="257"/>
      <c r="K12" s="258">
        <f>ROUND(E12*J12,2)</f>
        <v>0</v>
      </c>
      <c r="L12" s="258">
        <v>21</v>
      </c>
      <c r="M12" s="258">
        <f>G12*(1+L12/100)</f>
        <v>0</v>
      </c>
      <c r="N12" s="256">
        <v>0</v>
      </c>
      <c r="O12" s="256">
        <f>ROUND(E12*N12,2)</f>
        <v>0</v>
      </c>
      <c r="P12" s="256">
        <v>0</v>
      </c>
      <c r="Q12" s="256">
        <f>ROUND(E12*P12,2)</f>
        <v>0</v>
      </c>
      <c r="R12" s="258"/>
      <c r="S12" s="258" t="s">
        <v>251</v>
      </c>
      <c r="T12" s="259" t="s">
        <v>203</v>
      </c>
      <c r="U12" s="224">
        <v>0</v>
      </c>
      <c r="V12" s="224">
        <f>ROUND(E12*U12,2)</f>
        <v>0</v>
      </c>
      <c r="W12" s="224"/>
      <c r="X12" s="224" t="s">
        <v>261</v>
      </c>
      <c r="Y12" s="224" t="s">
        <v>205</v>
      </c>
      <c r="Z12" s="214"/>
      <c r="AA12" s="214"/>
      <c r="AB12" s="214"/>
      <c r="AC12" s="214"/>
      <c r="AD12" s="214"/>
      <c r="AE12" s="214"/>
      <c r="AF12" s="214"/>
      <c r="AG12" s="214" t="s">
        <v>272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5">
      <c r="A13" s="253">
        <v>5</v>
      </c>
      <c r="B13" s="254" t="s">
        <v>610</v>
      </c>
      <c r="C13" s="262" t="s">
        <v>611</v>
      </c>
      <c r="D13" s="255" t="s">
        <v>383</v>
      </c>
      <c r="E13" s="256">
        <v>230</v>
      </c>
      <c r="F13" s="257"/>
      <c r="G13" s="258">
        <f>ROUND(E13*F13,2)</f>
        <v>0</v>
      </c>
      <c r="H13" s="257"/>
      <c r="I13" s="258">
        <f>ROUND(E13*H13,2)</f>
        <v>0</v>
      </c>
      <c r="J13" s="257"/>
      <c r="K13" s="258">
        <f>ROUND(E13*J13,2)</f>
        <v>0</v>
      </c>
      <c r="L13" s="258">
        <v>21</v>
      </c>
      <c r="M13" s="258">
        <f>G13*(1+L13/100)</f>
        <v>0</v>
      </c>
      <c r="N13" s="256">
        <v>0</v>
      </c>
      <c r="O13" s="256">
        <f>ROUND(E13*N13,2)</f>
        <v>0</v>
      </c>
      <c r="P13" s="256">
        <v>0</v>
      </c>
      <c r="Q13" s="256">
        <f>ROUND(E13*P13,2)</f>
        <v>0</v>
      </c>
      <c r="R13" s="258"/>
      <c r="S13" s="258" t="s">
        <v>251</v>
      </c>
      <c r="T13" s="259" t="s">
        <v>203</v>
      </c>
      <c r="U13" s="224">
        <v>0</v>
      </c>
      <c r="V13" s="224">
        <f>ROUND(E13*U13,2)</f>
        <v>0</v>
      </c>
      <c r="W13" s="224"/>
      <c r="X13" s="224" t="s">
        <v>261</v>
      </c>
      <c r="Y13" s="224" t="s">
        <v>205</v>
      </c>
      <c r="Z13" s="214"/>
      <c r="AA13" s="214"/>
      <c r="AB13" s="214"/>
      <c r="AC13" s="214"/>
      <c r="AD13" s="214"/>
      <c r="AE13" s="214"/>
      <c r="AF13" s="214"/>
      <c r="AG13" s="214" t="s">
        <v>272</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x14ac:dyDescent="0.25">
      <c r="A14" s="226" t="s">
        <v>197</v>
      </c>
      <c r="B14" s="227" t="s">
        <v>126</v>
      </c>
      <c r="C14" s="243" t="s">
        <v>127</v>
      </c>
      <c r="D14" s="228"/>
      <c r="E14" s="229"/>
      <c r="F14" s="230"/>
      <c r="G14" s="230">
        <f>SUMIF(AG15:AG22,"&lt;&gt;NOR",G15:G22)</f>
        <v>0</v>
      </c>
      <c r="H14" s="230"/>
      <c r="I14" s="230">
        <f>SUM(I15:I22)</f>
        <v>0</v>
      </c>
      <c r="J14" s="230"/>
      <c r="K14" s="230">
        <f>SUM(K15:K22)</f>
        <v>0</v>
      </c>
      <c r="L14" s="230"/>
      <c r="M14" s="230">
        <f>SUM(M15:M22)</f>
        <v>0</v>
      </c>
      <c r="N14" s="229"/>
      <c r="O14" s="229">
        <f>SUM(O15:O22)</f>
        <v>0</v>
      </c>
      <c r="P14" s="229"/>
      <c r="Q14" s="229">
        <f>SUM(Q15:Q22)</f>
        <v>0</v>
      </c>
      <c r="R14" s="230"/>
      <c r="S14" s="230"/>
      <c r="T14" s="231"/>
      <c r="U14" s="225"/>
      <c r="V14" s="225">
        <f>SUM(V15:V22)</f>
        <v>0</v>
      </c>
      <c r="W14" s="225"/>
      <c r="X14" s="225"/>
      <c r="Y14" s="225"/>
      <c r="AG14" t="s">
        <v>198</v>
      </c>
    </row>
    <row r="15" spans="1:60" ht="20.399999999999999" outlineLevel="1" x14ac:dyDescent="0.25">
      <c r="A15" s="253">
        <v>6</v>
      </c>
      <c r="B15" s="254" t="s">
        <v>612</v>
      </c>
      <c r="C15" s="262" t="s">
        <v>613</v>
      </c>
      <c r="D15" s="255" t="s">
        <v>602</v>
      </c>
      <c r="E15" s="256">
        <v>14</v>
      </c>
      <c r="F15" s="257"/>
      <c r="G15" s="258">
        <f>ROUND(E15*F15,2)</f>
        <v>0</v>
      </c>
      <c r="H15" s="257"/>
      <c r="I15" s="258">
        <f>ROUND(E15*H15,2)</f>
        <v>0</v>
      </c>
      <c r="J15" s="257"/>
      <c r="K15" s="258">
        <f>ROUND(E15*J15,2)</f>
        <v>0</v>
      </c>
      <c r="L15" s="258">
        <v>21</v>
      </c>
      <c r="M15" s="258">
        <f>G15*(1+L15/100)</f>
        <v>0</v>
      </c>
      <c r="N15" s="256">
        <v>0</v>
      </c>
      <c r="O15" s="256">
        <f>ROUND(E15*N15,2)</f>
        <v>0</v>
      </c>
      <c r="P15" s="256">
        <v>0</v>
      </c>
      <c r="Q15" s="256">
        <f>ROUND(E15*P15,2)</f>
        <v>0</v>
      </c>
      <c r="R15" s="258"/>
      <c r="S15" s="258" t="s">
        <v>251</v>
      </c>
      <c r="T15" s="259" t="s">
        <v>203</v>
      </c>
      <c r="U15" s="224">
        <v>0</v>
      </c>
      <c r="V15" s="224">
        <f>ROUND(E15*U15,2)</f>
        <v>0</v>
      </c>
      <c r="W15" s="224"/>
      <c r="X15" s="224" t="s">
        <v>261</v>
      </c>
      <c r="Y15" s="224" t="s">
        <v>205</v>
      </c>
      <c r="Z15" s="214"/>
      <c r="AA15" s="214"/>
      <c r="AB15" s="214"/>
      <c r="AC15" s="214"/>
      <c r="AD15" s="214"/>
      <c r="AE15" s="214"/>
      <c r="AF15" s="214"/>
      <c r="AG15" s="214" t="s">
        <v>272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0.399999999999999" outlineLevel="1" x14ac:dyDescent="0.25">
      <c r="A16" s="253">
        <v>7</v>
      </c>
      <c r="B16" s="254" t="s">
        <v>614</v>
      </c>
      <c r="C16" s="262" t="s">
        <v>615</v>
      </c>
      <c r="D16" s="255" t="s">
        <v>602</v>
      </c>
      <c r="E16" s="256">
        <v>14</v>
      </c>
      <c r="F16" s="257"/>
      <c r="G16" s="258">
        <f>ROUND(E16*F16,2)</f>
        <v>0</v>
      </c>
      <c r="H16" s="257"/>
      <c r="I16" s="258">
        <f>ROUND(E16*H16,2)</f>
        <v>0</v>
      </c>
      <c r="J16" s="257"/>
      <c r="K16" s="258">
        <f>ROUND(E16*J16,2)</f>
        <v>0</v>
      </c>
      <c r="L16" s="258">
        <v>21</v>
      </c>
      <c r="M16" s="258">
        <f>G16*(1+L16/100)</f>
        <v>0</v>
      </c>
      <c r="N16" s="256">
        <v>0</v>
      </c>
      <c r="O16" s="256">
        <f>ROUND(E16*N16,2)</f>
        <v>0</v>
      </c>
      <c r="P16" s="256">
        <v>0</v>
      </c>
      <c r="Q16" s="256">
        <f>ROUND(E16*P16,2)</f>
        <v>0</v>
      </c>
      <c r="R16" s="258"/>
      <c r="S16" s="258" t="s">
        <v>251</v>
      </c>
      <c r="T16" s="259" t="s">
        <v>203</v>
      </c>
      <c r="U16" s="224">
        <v>0</v>
      </c>
      <c r="V16" s="224">
        <f>ROUND(E16*U16,2)</f>
        <v>0</v>
      </c>
      <c r="W16" s="224"/>
      <c r="X16" s="224" t="s">
        <v>261</v>
      </c>
      <c r="Y16" s="224" t="s">
        <v>205</v>
      </c>
      <c r="Z16" s="214"/>
      <c r="AA16" s="214"/>
      <c r="AB16" s="214"/>
      <c r="AC16" s="214"/>
      <c r="AD16" s="214"/>
      <c r="AE16" s="214"/>
      <c r="AF16" s="214"/>
      <c r="AG16" s="214" t="s">
        <v>272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5">
      <c r="A17" s="253">
        <v>8</v>
      </c>
      <c r="B17" s="254" t="s">
        <v>616</v>
      </c>
      <c r="C17" s="262" t="s">
        <v>617</v>
      </c>
      <c r="D17" s="255" t="s">
        <v>602</v>
      </c>
      <c r="E17" s="256">
        <v>14</v>
      </c>
      <c r="F17" s="257"/>
      <c r="G17" s="258">
        <f>ROUND(E17*F17,2)</f>
        <v>0</v>
      </c>
      <c r="H17" s="257"/>
      <c r="I17" s="258">
        <f>ROUND(E17*H17,2)</f>
        <v>0</v>
      </c>
      <c r="J17" s="257"/>
      <c r="K17" s="258">
        <f>ROUND(E17*J17,2)</f>
        <v>0</v>
      </c>
      <c r="L17" s="258">
        <v>21</v>
      </c>
      <c r="M17" s="258">
        <f>G17*(1+L17/100)</f>
        <v>0</v>
      </c>
      <c r="N17" s="256">
        <v>0</v>
      </c>
      <c r="O17" s="256">
        <f>ROUND(E17*N17,2)</f>
        <v>0</v>
      </c>
      <c r="P17" s="256">
        <v>0</v>
      </c>
      <c r="Q17" s="256">
        <f>ROUND(E17*P17,2)</f>
        <v>0</v>
      </c>
      <c r="R17" s="258"/>
      <c r="S17" s="258" t="s">
        <v>251</v>
      </c>
      <c r="T17" s="259" t="s">
        <v>203</v>
      </c>
      <c r="U17" s="224">
        <v>0</v>
      </c>
      <c r="V17" s="224">
        <f>ROUND(E17*U17,2)</f>
        <v>0</v>
      </c>
      <c r="W17" s="224"/>
      <c r="X17" s="224" t="s">
        <v>261</v>
      </c>
      <c r="Y17" s="224" t="s">
        <v>205</v>
      </c>
      <c r="Z17" s="214"/>
      <c r="AA17" s="214"/>
      <c r="AB17" s="214"/>
      <c r="AC17" s="214"/>
      <c r="AD17" s="214"/>
      <c r="AE17" s="214"/>
      <c r="AF17" s="214"/>
      <c r="AG17" s="214" t="s">
        <v>272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0.399999999999999" outlineLevel="1" x14ac:dyDescent="0.25">
      <c r="A18" s="253">
        <v>9</v>
      </c>
      <c r="B18" s="254" t="s">
        <v>618</v>
      </c>
      <c r="C18" s="262" t="s">
        <v>619</v>
      </c>
      <c r="D18" s="255" t="s">
        <v>602</v>
      </c>
      <c r="E18" s="256">
        <v>10</v>
      </c>
      <c r="F18" s="257"/>
      <c r="G18" s="258">
        <f>ROUND(E18*F18,2)</f>
        <v>0</v>
      </c>
      <c r="H18" s="257"/>
      <c r="I18" s="258">
        <f>ROUND(E18*H18,2)</f>
        <v>0</v>
      </c>
      <c r="J18" s="257"/>
      <c r="K18" s="258">
        <f>ROUND(E18*J18,2)</f>
        <v>0</v>
      </c>
      <c r="L18" s="258">
        <v>21</v>
      </c>
      <c r="M18" s="258">
        <f>G18*(1+L18/100)</f>
        <v>0</v>
      </c>
      <c r="N18" s="256">
        <v>0</v>
      </c>
      <c r="O18" s="256">
        <f>ROUND(E18*N18,2)</f>
        <v>0</v>
      </c>
      <c r="P18" s="256">
        <v>0</v>
      </c>
      <c r="Q18" s="256">
        <f>ROUND(E18*P18,2)</f>
        <v>0</v>
      </c>
      <c r="R18" s="258"/>
      <c r="S18" s="258" t="s">
        <v>251</v>
      </c>
      <c r="T18" s="259" t="s">
        <v>203</v>
      </c>
      <c r="U18" s="224">
        <v>0</v>
      </c>
      <c r="V18" s="224">
        <f>ROUND(E18*U18,2)</f>
        <v>0</v>
      </c>
      <c r="W18" s="224"/>
      <c r="X18" s="224" t="s">
        <v>261</v>
      </c>
      <c r="Y18" s="224" t="s">
        <v>205</v>
      </c>
      <c r="Z18" s="214"/>
      <c r="AA18" s="214"/>
      <c r="AB18" s="214"/>
      <c r="AC18" s="214"/>
      <c r="AD18" s="214"/>
      <c r="AE18" s="214"/>
      <c r="AF18" s="214"/>
      <c r="AG18" s="214" t="s">
        <v>272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0.399999999999999" outlineLevel="1" x14ac:dyDescent="0.25">
      <c r="A19" s="253">
        <v>10</v>
      </c>
      <c r="B19" s="254" t="s">
        <v>620</v>
      </c>
      <c r="C19" s="262" t="s">
        <v>621</v>
      </c>
      <c r="D19" s="255" t="s">
        <v>602</v>
      </c>
      <c r="E19" s="256">
        <v>4</v>
      </c>
      <c r="F19" s="257"/>
      <c r="G19" s="258">
        <f>ROUND(E19*F19,2)</f>
        <v>0</v>
      </c>
      <c r="H19" s="257"/>
      <c r="I19" s="258">
        <f>ROUND(E19*H19,2)</f>
        <v>0</v>
      </c>
      <c r="J19" s="257"/>
      <c r="K19" s="258">
        <f>ROUND(E19*J19,2)</f>
        <v>0</v>
      </c>
      <c r="L19" s="258">
        <v>21</v>
      </c>
      <c r="M19" s="258">
        <f>G19*(1+L19/100)</f>
        <v>0</v>
      </c>
      <c r="N19" s="256">
        <v>0</v>
      </c>
      <c r="O19" s="256">
        <f>ROUND(E19*N19,2)</f>
        <v>0</v>
      </c>
      <c r="P19" s="256">
        <v>0</v>
      </c>
      <c r="Q19" s="256">
        <f>ROUND(E19*P19,2)</f>
        <v>0</v>
      </c>
      <c r="R19" s="258"/>
      <c r="S19" s="258" t="s">
        <v>251</v>
      </c>
      <c r="T19" s="259" t="s">
        <v>203</v>
      </c>
      <c r="U19" s="224">
        <v>0</v>
      </c>
      <c r="V19" s="224">
        <f>ROUND(E19*U19,2)</f>
        <v>0</v>
      </c>
      <c r="W19" s="224"/>
      <c r="X19" s="224" t="s">
        <v>261</v>
      </c>
      <c r="Y19" s="224" t="s">
        <v>205</v>
      </c>
      <c r="Z19" s="214"/>
      <c r="AA19" s="214"/>
      <c r="AB19" s="214"/>
      <c r="AC19" s="214"/>
      <c r="AD19" s="214"/>
      <c r="AE19" s="214"/>
      <c r="AF19" s="214"/>
      <c r="AG19" s="214" t="s">
        <v>272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53">
        <v>11</v>
      </c>
      <c r="B20" s="254" t="s">
        <v>622</v>
      </c>
      <c r="C20" s="262" t="s">
        <v>623</v>
      </c>
      <c r="D20" s="255" t="s">
        <v>602</v>
      </c>
      <c r="E20" s="256">
        <v>18</v>
      </c>
      <c r="F20" s="257"/>
      <c r="G20" s="258">
        <f>ROUND(E20*F20,2)</f>
        <v>0</v>
      </c>
      <c r="H20" s="257"/>
      <c r="I20" s="258">
        <f>ROUND(E20*H20,2)</f>
        <v>0</v>
      </c>
      <c r="J20" s="257"/>
      <c r="K20" s="258">
        <f>ROUND(E20*J20,2)</f>
        <v>0</v>
      </c>
      <c r="L20" s="258">
        <v>21</v>
      </c>
      <c r="M20" s="258">
        <f>G20*(1+L20/100)</f>
        <v>0</v>
      </c>
      <c r="N20" s="256">
        <v>0</v>
      </c>
      <c r="O20" s="256">
        <f>ROUND(E20*N20,2)</f>
        <v>0</v>
      </c>
      <c r="P20" s="256">
        <v>0</v>
      </c>
      <c r="Q20" s="256">
        <f>ROUND(E20*P20,2)</f>
        <v>0</v>
      </c>
      <c r="R20" s="258"/>
      <c r="S20" s="258" t="s">
        <v>251</v>
      </c>
      <c r="T20" s="259" t="s">
        <v>203</v>
      </c>
      <c r="U20" s="224">
        <v>0</v>
      </c>
      <c r="V20" s="224">
        <f>ROUND(E20*U20,2)</f>
        <v>0</v>
      </c>
      <c r="W20" s="224"/>
      <c r="X20" s="224" t="s">
        <v>261</v>
      </c>
      <c r="Y20" s="224" t="s">
        <v>205</v>
      </c>
      <c r="Z20" s="214"/>
      <c r="AA20" s="214"/>
      <c r="AB20" s="214"/>
      <c r="AC20" s="214"/>
      <c r="AD20" s="214"/>
      <c r="AE20" s="214"/>
      <c r="AF20" s="214"/>
      <c r="AG20" s="214" t="s">
        <v>272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5">
      <c r="A21" s="253">
        <v>12</v>
      </c>
      <c r="B21" s="254" t="s">
        <v>624</v>
      </c>
      <c r="C21" s="262" t="s">
        <v>625</v>
      </c>
      <c r="D21" s="255" t="s">
        <v>602</v>
      </c>
      <c r="E21" s="256">
        <v>18</v>
      </c>
      <c r="F21" s="257"/>
      <c r="G21" s="258">
        <f>ROUND(E21*F21,2)</f>
        <v>0</v>
      </c>
      <c r="H21" s="257"/>
      <c r="I21" s="258">
        <f>ROUND(E21*H21,2)</f>
        <v>0</v>
      </c>
      <c r="J21" s="257"/>
      <c r="K21" s="258">
        <f>ROUND(E21*J21,2)</f>
        <v>0</v>
      </c>
      <c r="L21" s="258">
        <v>21</v>
      </c>
      <c r="M21" s="258">
        <f>G21*(1+L21/100)</f>
        <v>0</v>
      </c>
      <c r="N21" s="256">
        <v>0</v>
      </c>
      <c r="O21" s="256">
        <f>ROUND(E21*N21,2)</f>
        <v>0</v>
      </c>
      <c r="P21" s="256">
        <v>0</v>
      </c>
      <c r="Q21" s="256">
        <f>ROUND(E21*P21,2)</f>
        <v>0</v>
      </c>
      <c r="R21" s="258"/>
      <c r="S21" s="258" t="s">
        <v>251</v>
      </c>
      <c r="T21" s="259" t="s">
        <v>203</v>
      </c>
      <c r="U21" s="224">
        <v>0</v>
      </c>
      <c r="V21" s="224">
        <f>ROUND(E21*U21,2)</f>
        <v>0</v>
      </c>
      <c r="W21" s="224"/>
      <c r="X21" s="224" t="s">
        <v>261</v>
      </c>
      <c r="Y21" s="224" t="s">
        <v>205</v>
      </c>
      <c r="Z21" s="214"/>
      <c r="AA21" s="214"/>
      <c r="AB21" s="214"/>
      <c r="AC21" s="214"/>
      <c r="AD21" s="214"/>
      <c r="AE21" s="214"/>
      <c r="AF21" s="214"/>
      <c r="AG21" s="214" t="s">
        <v>272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53">
        <v>13</v>
      </c>
      <c r="B22" s="254" t="s">
        <v>626</v>
      </c>
      <c r="C22" s="262" t="s">
        <v>627</v>
      </c>
      <c r="D22" s="255" t="s">
        <v>383</v>
      </c>
      <c r="E22" s="256">
        <v>126</v>
      </c>
      <c r="F22" s="257"/>
      <c r="G22" s="258">
        <f>ROUND(E22*F22,2)</f>
        <v>0</v>
      </c>
      <c r="H22" s="257"/>
      <c r="I22" s="258">
        <f>ROUND(E22*H22,2)</f>
        <v>0</v>
      </c>
      <c r="J22" s="257"/>
      <c r="K22" s="258">
        <f>ROUND(E22*J22,2)</f>
        <v>0</v>
      </c>
      <c r="L22" s="258">
        <v>21</v>
      </c>
      <c r="M22" s="258">
        <f>G22*(1+L22/100)</f>
        <v>0</v>
      </c>
      <c r="N22" s="256">
        <v>0</v>
      </c>
      <c r="O22" s="256">
        <f>ROUND(E22*N22,2)</f>
        <v>0</v>
      </c>
      <c r="P22" s="256">
        <v>0</v>
      </c>
      <c r="Q22" s="256">
        <f>ROUND(E22*P22,2)</f>
        <v>0</v>
      </c>
      <c r="R22" s="258"/>
      <c r="S22" s="258" t="s">
        <v>251</v>
      </c>
      <c r="T22" s="259" t="s">
        <v>203</v>
      </c>
      <c r="U22" s="224">
        <v>0</v>
      </c>
      <c r="V22" s="224">
        <f>ROUND(E22*U22,2)</f>
        <v>0</v>
      </c>
      <c r="W22" s="224"/>
      <c r="X22" s="224" t="s">
        <v>261</v>
      </c>
      <c r="Y22" s="224" t="s">
        <v>205</v>
      </c>
      <c r="Z22" s="214"/>
      <c r="AA22" s="214"/>
      <c r="AB22" s="214"/>
      <c r="AC22" s="214"/>
      <c r="AD22" s="214"/>
      <c r="AE22" s="214"/>
      <c r="AF22" s="214"/>
      <c r="AG22" s="214" t="s">
        <v>272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x14ac:dyDescent="0.25">
      <c r="A23" s="226" t="s">
        <v>197</v>
      </c>
      <c r="B23" s="227" t="s">
        <v>128</v>
      </c>
      <c r="C23" s="243" t="s">
        <v>129</v>
      </c>
      <c r="D23" s="228"/>
      <c r="E23" s="229"/>
      <c r="F23" s="230"/>
      <c r="G23" s="230">
        <f>SUMIF(AG24:AG28,"&lt;&gt;NOR",G24:G28)</f>
        <v>0</v>
      </c>
      <c r="H23" s="230"/>
      <c r="I23" s="230">
        <f>SUM(I24:I28)</f>
        <v>0</v>
      </c>
      <c r="J23" s="230"/>
      <c r="K23" s="230">
        <f>SUM(K24:K28)</f>
        <v>0</v>
      </c>
      <c r="L23" s="230"/>
      <c r="M23" s="230">
        <f>SUM(M24:M28)</f>
        <v>0</v>
      </c>
      <c r="N23" s="229"/>
      <c r="O23" s="229">
        <f>SUM(O24:O28)</f>
        <v>0</v>
      </c>
      <c r="P23" s="229"/>
      <c r="Q23" s="229">
        <f>SUM(Q24:Q28)</f>
        <v>0</v>
      </c>
      <c r="R23" s="230"/>
      <c r="S23" s="230"/>
      <c r="T23" s="231"/>
      <c r="U23" s="225"/>
      <c r="V23" s="225">
        <f>SUM(V24:V28)</f>
        <v>0</v>
      </c>
      <c r="W23" s="225"/>
      <c r="X23" s="225"/>
      <c r="Y23" s="225"/>
      <c r="AG23" t="s">
        <v>198</v>
      </c>
    </row>
    <row r="24" spans="1:60" ht="30.6" outlineLevel="1" x14ac:dyDescent="0.25">
      <c r="A24" s="233">
        <v>14</v>
      </c>
      <c r="B24" s="234" t="s">
        <v>628</v>
      </c>
      <c r="C24" s="244" t="s">
        <v>629</v>
      </c>
      <c r="D24" s="235" t="s">
        <v>602</v>
      </c>
      <c r="E24" s="236">
        <v>1</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c r="S24" s="238" t="s">
        <v>251</v>
      </c>
      <c r="T24" s="239" t="s">
        <v>203</v>
      </c>
      <c r="U24" s="224">
        <v>0</v>
      </c>
      <c r="V24" s="224">
        <f>ROUND(E24*U24,2)</f>
        <v>0</v>
      </c>
      <c r="W24" s="224"/>
      <c r="X24" s="224" t="s">
        <v>261</v>
      </c>
      <c r="Y24" s="224" t="s">
        <v>205</v>
      </c>
      <c r="Z24" s="214"/>
      <c r="AA24" s="214"/>
      <c r="AB24" s="214"/>
      <c r="AC24" s="214"/>
      <c r="AD24" s="214"/>
      <c r="AE24" s="214"/>
      <c r="AF24" s="214"/>
      <c r="AG24" s="214" t="s">
        <v>272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5">
      <c r="A25" s="221"/>
      <c r="B25" s="222"/>
      <c r="C25" s="245" t="s">
        <v>630</v>
      </c>
      <c r="D25" s="240"/>
      <c r="E25" s="240"/>
      <c r="F25" s="240"/>
      <c r="G25" s="240"/>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207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5">
      <c r="A26" s="253">
        <v>15</v>
      </c>
      <c r="B26" s="254" t="s">
        <v>631</v>
      </c>
      <c r="C26" s="262" t="s">
        <v>632</v>
      </c>
      <c r="D26" s="255" t="s">
        <v>633</v>
      </c>
      <c r="E26" s="256">
        <v>5</v>
      </c>
      <c r="F26" s="257"/>
      <c r="G26" s="258">
        <f>ROUND(E26*F26,2)</f>
        <v>0</v>
      </c>
      <c r="H26" s="257"/>
      <c r="I26" s="258">
        <f>ROUND(E26*H26,2)</f>
        <v>0</v>
      </c>
      <c r="J26" s="257"/>
      <c r="K26" s="258">
        <f>ROUND(E26*J26,2)</f>
        <v>0</v>
      </c>
      <c r="L26" s="258">
        <v>21</v>
      </c>
      <c r="M26" s="258">
        <f>G26*(1+L26/100)</f>
        <v>0</v>
      </c>
      <c r="N26" s="256">
        <v>0</v>
      </c>
      <c r="O26" s="256">
        <f>ROUND(E26*N26,2)</f>
        <v>0</v>
      </c>
      <c r="P26" s="256">
        <v>0</v>
      </c>
      <c r="Q26" s="256">
        <f>ROUND(E26*P26,2)</f>
        <v>0</v>
      </c>
      <c r="R26" s="258"/>
      <c r="S26" s="258" t="s">
        <v>251</v>
      </c>
      <c r="T26" s="259" t="s">
        <v>203</v>
      </c>
      <c r="U26" s="224">
        <v>0</v>
      </c>
      <c r="V26" s="224">
        <f>ROUND(E26*U26,2)</f>
        <v>0</v>
      </c>
      <c r="W26" s="224"/>
      <c r="X26" s="224" t="s">
        <v>261</v>
      </c>
      <c r="Y26" s="224" t="s">
        <v>205</v>
      </c>
      <c r="Z26" s="214"/>
      <c r="AA26" s="214"/>
      <c r="AB26" s="214"/>
      <c r="AC26" s="214"/>
      <c r="AD26" s="214"/>
      <c r="AE26" s="214"/>
      <c r="AF26" s="214"/>
      <c r="AG26" s="214" t="s">
        <v>272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5">
      <c r="A27" s="253">
        <v>16</v>
      </c>
      <c r="B27" s="254" t="s">
        <v>634</v>
      </c>
      <c r="C27" s="262" t="s">
        <v>635</v>
      </c>
      <c r="D27" s="255" t="s">
        <v>633</v>
      </c>
      <c r="E27" s="256">
        <v>1</v>
      </c>
      <c r="F27" s="257"/>
      <c r="G27" s="258">
        <f>ROUND(E27*F27,2)</f>
        <v>0</v>
      </c>
      <c r="H27" s="257"/>
      <c r="I27" s="258">
        <f>ROUND(E27*H27,2)</f>
        <v>0</v>
      </c>
      <c r="J27" s="257"/>
      <c r="K27" s="258">
        <f>ROUND(E27*J27,2)</f>
        <v>0</v>
      </c>
      <c r="L27" s="258">
        <v>21</v>
      </c>
      <c r="M27" s="258">
        <f>G27*(1+L27/100)</f>
        <v>0</v>
      </c>
      <c r="N27" s="256">
        <v>0</v>
      </c>
      <c r="O27" s="256">
        <f>ROUND(E27*N27,2)</f>
        <v>0</v>
      </c>
      <c r="P27" s="256">
        <v>0</v>
      </c>
      <c r="Q27" s="256">
        <f>ROUND(E27*P27,2)</f>
        <v>0</v>
      </c>
      <c r="R27" s="258"/>
      <c r="S27" s="258" t="s">
        <v>251</v>
      </c>
      <c r="T27" s="259" t="s">
        <v>203</v>
      </c>
      <c r="U27" s="224">
        <v>0</v>
      </c>
      <c r="V27" s="224">
        <f>ROUND(E27*U27,2)</f>
        <v>0</v>
      </c>
      <c r="W27" s="224"/>
      <c r="X27" s="224" t="s">
        <v>261</v>
      </c>
      <c r="Y27" s="224" t="s">
        <v>205</v>
      </c>
      <c r="Z27" s="214"/>
      <c r="AA27" s="214"/>
      <c r="AB27" s="214"/>
      <c r="AC27" s="214"/>
      <c r="AD27" s="214"/>
      <c r="AE27" s="214"/>
      <c r="AF27" s="214"/>
      <c r="AG27" s="214" t="s">
        <v>272</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5">
      <c r="A28" s="253">
        <v>17</v>
      </c>
      <c r="B28" s="254" t="s">
        <v>636</v>
      </c>
      <c r="C28" s="262" t="s">
        <v>637</v>
      </c>
      <c r="D28" s="255" t="s">
        <v>633</v>
      </c>
      <c r="E28" s="256">
        <v>1</v>
      </c>
      <c r="F28" s="257"/>
      <c r="G28" s="258">
        <f>ROUND(E28*F28,2)</f>
        <v>0</v>
      </c>
      <c r="H28" s="257"/>
      <c r="I28" s="258">
        <f>ROUND(E28*H28,2)</f>
        <v>0</v>
      </c>
      <c r="J28" s="257"/>
      <c r="K28" s="258">
        <f>ROUND(E28*J28,2)</f>
        <v>0</v>
      </c>
      <c r="L28" s="258">
        <v>21</v>
      </c>
      <c r="M28" s="258">
        <f>G28*(1+L28/100)</f>
        <v>0</v>
      </c>
      <c r="N28" s="256">
        <v>0</v>
      </c>
      <c r="O28" s="256">
        <f>ROUND(E28*N28,2)</f>
        <v>0</v>
      </c>
      <c r="P28" s="256">
        <v>0</v>
      </c>
      <c r="Q28" s="256">
        <f>ROUND(E28*P28,2)</f>
        <v>0</v>
      </c>
      <c r="R28" s="258"/>
      <c r="S28" s="258" t="s">
        <v>251</v>
      </c>
      <c r="T28" s="259" t="s">
        <v>203</v>
      </c>
      <c r="U28" s="224">
        <v>0</v>
      </c>
      <c r="V28" s="224">
        <f>ROUND(E28*U28,2)</f>
        <v>0</v>
      </c>
      <c r="W28" s="224"/>
      <c r="X28" s="224" t="s">
        <v>261</v>
      </c>
      <c r="Y28" s="224" t="s">
        <v>205</v>
      </c>
      <c r="Z28" s="214"/>
      <c r="AA28" s="214"/>
      <c r="AB28" s="214"/>
      <c r="AC28" s="214"/>
      <c r="AD28" s="214"/>
      <c r="AE28" s="214"/>
      <c r="AF28" s="214"/>
      <c r="AG28" s="214" t="s">
        <v>272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5">
      <c r="A29" s="226" t="s">
        <v>197</v>
      </c>
      <c r="B29" s="227" t="s">
        <v>130</v>
      </c>
      <c r="C29" s="243" t="s">
        <v>131</v>
      </c>
      <c r="D29" s="228"/>
      <c r="E29" s="229"/>
      <c r="F29" s="230"/>
      <c r="G29" s="230">
        <f>SUMIF(AG30:AG41,"&lt;&gt;NOR",G30:G41)</f>
        <v>0</v>
      </c>
      <c r="H29" s="230"/>
      <c r="I29" s="230">
        <f>SUM(I30:I41)</f>
        <v>0</v>
      </c>
      <c r="J29" s="230"/>
      <c r="K29" s="230">
        <f>SUM(K30:K41)</f>
        <v>0</v>
      </c>
      <c r="L29" s="230"/>
      <c r="M29" s="230">
        <f>SUM(M30:M41)</f>
        <v>0</v>
      </c>
      <c r="N29" s="229"/>
      <c r="O29" s="229">
        <f>SUM(O30:O41)</f>
        <v>0</v>
      </c>
      <c r="P29" s="229"/>
      <c r="Q29" s="229">
        <f>SUM(Q30:Q41)</f>
        <v>0</v>
      </c>
      <c r="R29" s="230"/>
      <c r="S29" s="230"/>
      <c r="T29" s="231"/>
      <c r="U29" s="225"/>
      <c r="V29" s="225">
        <f>SUM(V30:V41)</f>
        <v>0</v>
      </c>
      <c r="W29" s="225"/>
      <c r="X29" s="225"/>
      <c r="Y29" s="225"/>
      <c r="AG29" t="s">
        <v>198</v>
      </c>
    </row>
    <row r="30" spans="1:60" outlineLevel="1" x14ac:dyDescent="0.25">
      <c r="A30" s="253">
        <v>18</v>
      </c>
      <c r="B30" s="254" t="s">
        <v>638</v>
      </c>
      <c r="C30" s="262" t="s">
        <v>639</v>
      </c>
      <c r="D30" s="255" t="s">
        <v>383</v>
      </c>
      <c r="E30" s="256">
        <v>391.6</v>
      </c>
      <c r="F30" s="257"/>
      <c r="G30" s="258">
        <f>ROUND(E30*F30,2)</f>
        <v>0</v>
      </c>
      <c r="H30" s="257"/>
      <c r="I30" s="258">
        <f>ROUND(E30*H30,2)</f>
        <v>0</v>
      </c>
      <c r="J30" s="257"/>
      <c r="K30" s="258">
        <f>ROUND(E30*J30,2)</f>
        <v>0</v>
      </c>
      <c r="L30" s="258">
        <v>21</v>
      </c>
      <c r="M30" s="258">
        <f>G30*(1+L30/100)</f>
        <v>0</v>
      </c>
      <c r="N30" s="256">
        <v>0</v>
      </c>
      <c r="O30" s="256">
        <f>ROUND(E30*N30,2)</f>
        <v>0</v>
      </c>
      <c r="P30" s="256">
        <v>0</v>
      </c>
      <c r="Q30" s="256">
        <f>ROUND(E30*P30,2)</f>
        <v>0</v>
      </c>
      <c r="R30" s="258"/>
      <c r="S30" s="258" t="s">
        <v>251</v>
      </c>
      <c r="T30" s="259" t="s">
        <v>203</v>
      </c>
      <c r="U30" s="224">
        <v>0</v>
      </c>
      <c r="V30" s="224">
        <f>ROUND(E30*U30,2)</f>
        <v>0</v>
      </c>
      <c r="W30" s="224"/>
      <c r="X30" s="224" t="s">
        <v>261</v>
      </c>
      <c r="Y30" s="224" t="s">
        <v>205</v>
      </c>
      <c r="Z30" s="214"/>
      <c r="AA30" s="214"/>
      <c r="AB30" s="214"/>
      <c r="AC30" s="214"/>
      <c r="AD30" s="214"/>
      <c r="AE30" s="214"/>
      <c r="AF30" s="214"/>
      <c r="AG30" s="214" t="s">
        <v>272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5">
      <c r="A31" s="253">
        <v>19</v>
      </c>
      <c r="B31" s="254" t="s">
        <v>640</v>
      </c>
      <c r="C31" s="262" t="s">
        <v>641</v>
      </c>
      <c r="D31" s="255" t="s">
        <v>383</v>
      </c>
      <c r="E31" s="256">
        <v>340.3</v>
      </c>
      <c r="F31" s="257"/>
      <c r="G31" s="258">
        <f>ROUND(E31*F31,2)</f>
        <v>0</v>
      </c>
      <c r="H31" s="257"/>
      <c r="I31" s="258">
        <f>ROUND(E31*H31,2)</f>
        <v>0</v>
      </c>
      <c r="J31" s="257"/>
      <c r="K31" s="258">
        <f>ROUND(E31*J31,2)</f>
        <v>0</v>
      </c>
      <c r="L31" s="258">
        <v>21</v>
      </c>
      <c r="M31" s="258">
        <f>G31*(1+L31/100)</f>
        <v>0</v>
      </c>
      <c r="N31" s="256">
        <v>0</v>
      </c>
      <c r="O31" s="256">
        <f>ROUND(E31*N31,2)</f>
        <v>0</v>
      </c>
      <c r="P31" s="256">
        <v>0</v>
      </c>
      <c r="Q31" s="256">
        <f>ROUND(E31*P31,2)</f>
        <v>0</v>
      </c>
      <c r="R31" s="258"/>
      <c r="S31" s="258" t="s">
        <v>251</v>
      </c>
      <c r="T31" s="259" t="s">
        <v>203</v>
      </c>
      <c r="U31" s="224">
        <v>0</v>
      </c>
      <c r="V31" s="224">
        <f>ROUND(E31*U31,2)</f>
        <v>0</v>
      </c>
      <c r="W31" s="224"/>
      <c r="X31" s="224" t="s">
        <v>261</v>
      </c>
      <c r="Y31" s="224" t="s">
        <v>205</v>
      </c>
      <c r="Z31" s="214"/>
      <c r="AA31" s="214"/>
      <c r="AB31" s="214"/>
      <c r="AC31" s="214"/>
      <c r="AD31" s="214"/>
      <c r="AE31" s="214"/>
      <c r="AF31" s="214"/>
      <c r="AG31" s="214" t="s">
        <v>272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53">
        <v>20</v>
      </c>
      <c r="B32" s="254" t="s">
        <v>642</v>
      </c>
      <c r="C32" s="262" t="s">
        <v>643</v>
      </c>
      <c r="D32" s="255" t="s">
        <v>383</v>
      </c>
      <c r="E32" s="256">
        <v>20</v>
      </c>
      <c r="F32" s="257"/>
      <c r="G32" s="258">
        <f>ROUND(E32*F32,2)</f>
        <v>0</v>
      </c>
      <c r="H32" s="257"/>
      <c r="I32" s="258">
        <f>ROUND(E32*H32,2)</f>
        <v>0</v>
      </c>
      <c r="J32" s="257"/>
      <c r="K32" s="258">
        <f>ROUND(E32*J32,2)</f>
        <v>0</v>
      </c>
      <c r="L32" s="258">
        <v>21</v>
      </c>
      <c r="M32" s="258">
        <f>G32*(1+L32/100)</f>
        <v>0</v>
      </c>
      <c r="N32" s="256">
        <v>0</v>
      </c>
      <c r="O32" s="256">
        <f>ROUND(E32*N32,2)</f>
        <v>0</v>
      </c>
      <c r="P32" s="256">
        <v>0</v>
      </c>
      <c r="Q32" s="256">
        <f>ROUND(E32*P32,2)</f>
        <v>0</v>
      </c>
      <c r="R32" s="258"/>
      <c r="S32" s="258" t="s">
        <v>251</v>
      </c>
      <c r="T32" s="259" t="s">
        <v>203</v>
      </c>
      <c r="U32" s="224">
        <v>0</v>
      </c>
      <c r="V32" s="224">
        <f>ROUND(E32*U32,2)</f>
        <v>0</v>
      </c>
      <c r="W32" s="224"/>
      <c r="X32" s="224" t="s">
        <v>261</v>
      </c>
      <c r="Y32" s="224" t="s">
        <v>205</v>
      </c>
      <c r="Z32" s="214"/>
      <c r="AA32" s="214"/>
      <c r="AB32" s="214"/>
      <c r="AC32" s="214"/>
      <c r="AD32" s="214"/>
      <c r="AE32" s="214"/>
      <c r="AF32" s="214"/>
      <c r="AG32" s="214" t="s">
        <v>272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0.399999999999999" outlineLevel="1" x14ac:dyDescent="0.25">
      <c r="A33" s="253">
        <v>21</v>
      </c>
      <c r="B33" s="254" t="s">
        <v>644</v>
      </c>
      <c r="C33" s="262" t="s">
        <v>645</v>
      </c>
      <c r="D33" s="255" t="s">
        <v>602</v>
      </c>
      <c r="E33" s="256">
        <v>144</v>
      </c>
      <c r="F33" s="257"/>
      <c r="G33" s="258">
        <f>ROUND(E33*F33,2)</f>
        <v>0</v>
      </c>
      <c r="H33" s="257"/>
      <c r="I33" s="258">
        <f>ROUND(E33*H33,2)</f>
        <v>0</v>
      </c>
      <c r="J33" s="257"/>
      <c r="K33" s="258">
        <f>ROUND(E33*J33,2)</f>
        <v>0</v>
      </c>
      <c r="L33" s="258">
        <v>21</v>
      </c>
      <c r="M33" s="258">
        <f>G33*(1+L33/100)</f>
        <v>0</v>
      </c>
      <c r="N33" s="256">
        <v>0</v>
      </c>
      <c r="O33" s="256">
        <f>ROUND(E33*N33,2)</f>
        <v>0</v>
      </c>
      <c r="P33" s="256">
        <v>0</v>
      </c>
      <c r="Q33" s="256">
        <f>ROUND(E33*P33,2)</f>
        <v>0</v>
      </c>
      <c r="R33" s="258"/>
      <c r="S33" s="258" t="s">
        <v>251</v>
      </c>
      <c r="T33" s="259" t="s">
        <v>203</v>
      </c>
      <c r="U33" s="224">
        <v>0</v>
      </c>
      <c r="V33" s="224">
        <f>ROUND(E33*U33,2)</f>
        <v>0</v>
      </c>
      <c r="W33" s="224"/>
      <c r="X33" s="224" t="s">
        <v>261</v>
      </c>
      <c r="Y33" s="224" t="s">
        <v>205</v>
      </c>
      <c r="Z33" s="214"/>
      <c r="AA33" s="214"/>
      <c r="AB33" s="214"/>
      <c r="AC33" s="214"/>
      <c r="AD33" s="214"/>
      <c r="AE33" s="214"/>
      <c r="AF33" s="214"/>
      <c r="AG33" s="214" t="s">
        <v>272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53">
        <v>22</v>
      </c>
      <c r="B34" s="254" t="s">
        <v>646</v>
      </c>
      <c r="C34" s="262" t="s">
        <v>647</v>
      </c>
      <c r="D34" s="255" t="s">
        <v>383</v>
      </c>
      <c r="E34" s="256">
        <v>256.3</v>
      </c>
      <c r="F34" s="257"/>
      <c r="G34" s="258">
        <f>ROUND(E34*F34,2)</f>
        <v>0</v>
      </c>
      <c r="H34" s="257"/>
      <c r="I34" s="258">
        <f>ROUND(E34*H34,2)</f>
        <v>0</v>
      </c>
      <c r="J34" s="257"/>
      <c r="K34" s="258">
        <f>ROUND(E34*J34,2)</f>
        <v>0</v>
      </c>
      <c r="L34" s="258">
        <v>21</v>
      </c>
      <c r="M34" s="258">
        <f>G34*(1+L34/100)</f>
        <v>0</v>
      </c>
      <c r="N34" s="256">
        <v>0</v>
      </c>
      <c r="O34" s="256">
        <f>ROUND(E34*N34,2)</f>
        <v>0</v>
      </c>
      <c r="P34" s="256">
        <v>0</v>
      </c>
      <c r="Q34" s="256">
        <f>ROUND(E34*P34,2)</f>
        <v>0</v>
      </c>
      <c r="R34" s="258"/>
      <c r="S34" s="258" t="s">
        <v>251</v>
      </c>
      <c r="T34" s="259" t="s">
        <v>203</v>
      </c>
      <c r="U34" s="224">
        <v>0</v>
      </c>
      <c r="V34" s="224">
        <f>ROUND(E34*U34,2)</f>
        <v>0</v>
      </c>
      <c r="W34" s="224"/>
      <c r="X34" s="224" t="s">
        <v>261</v>
      </c>
      <c r="Y34" s="224" t="s">
        <v>205</v>
      </c>
      <c r="Z34" s="214"/>
      <c r="AA34" s="214"/>
      <c r="AB34" s="214"/>
      <c r="AC34" s="214"/>
      <c r="AD34" s="214"/>
      <c r="AE34" s="214"/>
      <c r="AF34" s="214"/>
      <c r="AG34" s="214" t="s">
        <v>272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0.399999999999999" outlineLevel="1" x14ac:dyDescent="0.25">
      <c r="A35" s="253">
        <v>23</v>
      </c>
      <c r="B35" s="254" t="s">
        <v>648</v>
      </c>
      <c r="C35" s="262" t="s">
        <v>649</v>
      </c>
      <c r="D35" s="255" t="s">
        <v>383</v>
      </c>
      <c r="E35" s="256">
        <v>56</v>
      </c>
      <c r="F35" s="257"/>
      <c r="G35" s="258">
        <f>ROUND(E35*F35,2)</f>
        <v>0</v>
      </c>
      <c r="H35" s="257"/>
      <c r="I35" s="258">
        <f>ROUND(E35*H35,2)</f>
        <v>0</v>
      </c>
      <c r="J35" s="257"/>
      <c r="K35" s="258">
        <f>ROUND(E35*J35,2)</f>
        <v>0</v>
      </c>
      <c r="L35" s="258">
        <v>21</v>
      </c>
      <c r="M35" s="258">
        <f>G35*(1+L35/100)</f>
        <v>0</v>
      </c>
      <c r="N35" s="256">
        <v>0</v>
      </c>
      <c r="O35" s="256">
        <f>ROUND(E35*N35,2)</f>
        <v>0</v>
      </c>
      <c r="P35" s="256">
        <v>0</v>
      </c>
      <c r="Q35" s="256">
        <f>ROUND(E35*P35,2)</f>
        <v>0</v>
      </c>
      <c r="R35" s="258"/>
      <c r="S35" s="258" t="s">
        <v>251</v>
      </c>
      <c r="T35" s="259" t="s">
        <v>203</v>
      </c>
      <c r="U35" s="224">
        <v>0</v>
      </c>
      <c r="V35" s="224">
        <f>ROUND(E35*U35,2)</f>
        <v>0</v>
      </c>
      <c r="W35" s="224"/>
      <c r="X35" s="224" t="s">
        <v>261</v>
      </c>
      <c r="Y35" s="224" t="s">
        <v>205</v>
      </c>
      <c r="Z35" s="214"/>
      <c r="AA35" s="214"/>
      <c r="AB35" s="214"/>
      <c r="AC35" s="214"/>
      <c r="AD35" s="214"/>
      <c r="AE35" s="214"/>
      <c r="AF35" s="214"/>
      <c r="AG35" s="214" t="s">
        <v>272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5">
      <c r="A36" s="253">
        <v>24</v>
      </c>
      <c r="B36" s="254" t="s">
        <v>650</v>
      </c>
      <c r="C36" s="262" t="s">
        <v>651</v>
      </c>
      <c r="D36" s="255" t="s">
        <v>383</v>
      </c>
      <c r="E36" s="256">
        <v>14</v>
      </c>
      <c r="F36" s="257"/>
      <c r="G36" s="258">
        <f>ROUND(E36*F36,2)</f>
        <v>0</v>
      </c>
      <c r="H36" s="257"/>
      <c r="I36" s="258">
        <f>ROUND(E36*H36,2)</f>
        <v>0</v>
      </c>
      <c r="J36" s="257"/>
      <c r="K36" s="258">
        <f>ROUND(E36*J36,2)</f>
        <v>0</v>
      </c>
      <c r="L36" s="258">
        <v>21</v>
      </c>
      <c r="M36" s="258">
        <f>G36*(1+L36/100)</f>
        <v>0</v>
      </c>
      <c r="N36" s="256">
        <v>0</v>
      </c>
      <c r="O36" s="256">
        <f>ROUND(E36*N36,2)</f>
        <v>0</v>
      </c>
      <c r="P36" s="256">
        <v>0</v>
      </c>
      <c r="Q36" s="256">
        <f>ROUND(E36*P36,2)</f>
        <v>0</v>
      </c>
      <c r="R36" s="258"/>
      <c r="S36" s="258" t="s">
        <v>251</v>
      </c>
      <c r="T36" s="259" t="s">
        <v>203</v>
      </c>
      <c r="U36" s="224">
        <v>0</v>
      </c>
      <c r="V36" s="224">
        <f>ROUND(E36*U36,2)</f>
        <v>0</v>
      </c>
      <c r="W36" s="224"/>
      <c r="X36" s="224" t="s">
        <v>261</v>
      </c>
      <c r="Y36" s="224" t="s">
        <v>205</v>
      </c>
      <c r="Z36" s="214"/>
      <c r="AA36" s="214"/>
      <c r="AB36" s="214"/>
      <c r="AC36" s="214"/>
      <c r="AD36" s="214"/>
      <c r="AE36" s="214"/>
      <c r="AF36" s="214"/>
      <c r="AG36" s="214" t="s">
        <v>272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5">
      <c r="A37" s="253">
        <v>25</v>
      </c>
      <c r="B37" s="254" t="s">
        <v>652</v>
      </c>
      <c r="C37" s="262" t="s">
        <v>653</v>
      </c>
      <c r="D37" s="255" t="s">
        <v>602</v>
      </c>
      <c r="E37" s="256">
        <v>14</v>
      </c>
      <c r="F37" s="257"/>
      <c r="G37" s="258">
        <f>ROUND(E37*F37,2)</f>
        <v>0</v>
      </c>
      <c r="H37" s="257"/>
      <c r="I37" s="258">
        <f>ROUND(E37*H37,2)</f>
        <v>0</v>
      </c>
      <c r="J37" s="257"/>
      <c r="K37" s="258">
        <f>ROUND(E37*J37,2)</f>
        <v>0</v>
      </c>
      <c r="L37" s="258">
        <v>21</v>
      </c>
      <c r="M37" s="258">
        <f>G37*(1+L37/100)</f>
        <v>0</v>
      </c>
      <c r="N37" s="256">
        <v>0</v>
      </c>
      <c r="O37" s="256">
        <f>ROUND(E37*N37,2)</f>
        <v>0</v>
      </c>
      <c r="P37" s="256">
        <v>0</v>
      </c>
      <c r="Q37" s="256">
        <f>ROUND(E37*P37,2)</f>
        <v>0</v>
      </c>
      <c r="R37" s="258"/>
      <c r="S37" s="258" t="s">
        <v>251</v>
      </c>
      <c r="T37" s="259" t="s">
        <v>203</v>
      </c>
      <c r="U37" s="224">
        <v>0</v>
      </c>
      <c r="V37" s="224">
        <f>ROUND(E37*U37,2)</f>
        <v>0</v>
      </c>
      <c r="W37" s="224"/>
      <c r="X37" s="224" t="s">
        <v>261</v>
      </c>
      <c r="Y37" s="224" t="s">
        <v>205</v>
      </c>
      <c r="Z37" s="214"/>
      <c r="AA37" s="214"/>
      <c r="AB37" s="214"/>
      <c r="AC37" s="214"/>
      <c r="AD37" s="214"/>
      <c r="AE37" s="214"/>
      <c r="AF37" s="214"/>
      <c r="AG37" s="214" t="s">
        <v>272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5">
      <c r="A38" s="253">
        <v>26</v>
      </c>
      <c r="B38" s="254" t="s">
        <v>654</v>
      </c>
      <c r="C38" s="262" t="s">
        <v>655</v>
      </c>
      <c r="D38" s="255" t="s">
        <v>602</v>
      </c>
      <c r="E38" s="256">
        <v>22</v>
      </c>
      <c r="F38" s="257"/>
      <c r="G38" s="258">
        <f>ROUND(E38*F38,2)</f>
        <v>0</v>
      </c>
      <c r="H38" s="257"/>
      <c r="I38" s="258">
        <f>ROUND(E38*H38,2)</f>
        <v>0</v>
      </c>
      <c r="J38" s="257"/>
      <c r="K38" s="258">
        <f>ROUND(E38*J38,2)</f>
        <v>0</v>
      </c>
      <c r="L38" s="258">
        <v>21</v>
      </c>
      <c r="M38" s="258">
        <f>G38*(1+L38/100)</f>
        <v>0</v>
      </c>
      <c r="N38" s="256">
        <v>0</v>
      </c>
      <c r="O38" s="256">
        <f>ROUND(E38*N38,2)</f>
        <v>0</v>
      </c>
      <c r="P38" s="256">
        <v>0</v>
      </c>
      <c r="Q38" s="256">
        <f>ROUND(E38*P38,2)</f>
        <v>0</v>
      </c>
      <c r="R38" s="258"/>
      <c r="S38" s="258" t="s">
        <v>251</v>
      </c>
      <c r="T38" s="259" t="s">
        <v>203</v>
      </c>
      <c r="U38" s="224">
        <v>0</v>
      </c>
      <c r="V38" s="224">
        <f>ROUND(E38*U38,2)</f>
        <v>0</v>
      </c>
      <c r="W38" s="224"/>
      <c r="X38" s="224" t="s">
        <v>261</v>
      </c>
      <c r="Y38" s="224" t="s">
        <v>205</v>
      </c>
      <c r="Z38" s="214"/>
      <c r="AA38" s="214"/>
      <c r="AB38" s="214"/>
      <c r="AC38" s="214"/>
      <c r="AD38" s="214"/>
      <c r="AE38" s="214"/>
      <c r="AF38" s="214"/>
      <c r="AG38" s="214" t="s">
        <v>272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5">
      <c r="A39" s="253">
        <v>27</v>
      </c>
      <c r="B39" s="254" t="s">
        <v>656</v>
      </c>
      <c r="C39" s="262" t="s">
        <v>657</v>
      </c>
      <c r="D39" s="255" t="s">
        <v>602</v>
      </c>
      <c r="E39" s="256">
        <v>28</v>
      </c>
      <c r="F39" s="257"/>
      <c r="G39" s="258">
        <f>ROUND(E39*F39,2)</f>
        <v>0</v>
      </c>
      <c r="H39" s="257"/>
      <c r="I39" s="258">
        <f>ROUND(E39*H39,2)</f>
        <v>0</v>
      </c>
      <c r="J39" s="257"/>
      <c r="K39" s="258">
        <f>ROUND(E39*J39,2)</f>
        <v>0</v>
      </c>
      <c r="L39" s="258">
        <v>21</v>
      </c>
      <c r="M39" s="258">
        <f>G39*(1+L39/100)</f>
        <v>0</v>
      </c>
      <c r="N39" s="256">
        <v>0</v>
      </c>
      <c r="O39" s="256">
        <f>ROUND(E39*N39,2)</f>
        <v>0</v>
      </c>
      <c r="P39" s="256">
        <v>0</v>
      </c>
      <c r="Q39" s="256">
        <f>ROUND(E39*P39,2)</f>
        <v>0</v>
      </c>
      <c r="R39" s="258"/>
      <c r="S39" s="258" t="s">
        <v>251</v>
      </c>
      <c r="T39" s="259" t="s">
        <v>203</v>
      </c>
      <c r="U39" s="224">
        <v>0</v>
      </c>
      <c r="V39" s="224">
        <f>ROUND(E39*U39,2)</f>
        <v>0</v>
      </c>
      <c r="W39" s="224"/>
      <c r="X39" s="224" t="s">
        <v>261</v>
      </c>
      <c r="Y39" s="224" t="s">
        <v>205</v>
      </c>
      <c r="Z39" s="214"/>
      <c r="AA39" s="214"/>
      <c r="AB39" s="214"/>
      <c r="AC39" s="214"/>
      <c r="AD39" s="214"/>
      <c r="AE39" s="214"/>
      <c r="AF39" s="214"/>
      <c r="AG39" s="214" t="s">
        <v>272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5">
      <c r="A40" s="253">
        <v>28</v>
      </c>
      <c r="B40" s="254" t="s">
        <v>658</v>
      </c>
      <c r="C40" s="262" t="s">
        <v>659</v>
      </c>
      <c r="D40" s="255" t="s">
        <v>602</v>
      </c>
      <c r="E40" s="256">
        <v>50</v>
      </c>
      <c r="F40" s="257"/>
      <c r="G40" s="258">
        <f>ROUND(E40*F40,2)</f>
        <v>0</v>
      </c>
      <c r="H40" s="257"/>
      <c r="I40" s="258">
        <f>ROUND(E40*H40,2)</f>
        <v>0</v>
      </c>
      <c r="J40" s="257"/>
      <c r="K40" s="258">
        <f>ROUND(E40*J40,2)</f>
        <v>0</v>
      </c>
      <c r="L40" s="258">
        <v>21</v>
      </c>
      <c r="M40" s="258">
        <f>G40*(1+L40/100)</f>
        <v>0</v>
      </c>
      <c r="N40" s="256">
        <v>0</v>
      </c>
      <c r="O40" s="256">
        <f>ROUND(E40*N40,2)</f>
        <v>0</v>
      </c>
      <c r="P40" s="256">
        <v>0</v>
      </c>
      <c r="Q40" s="256">
        <f>ROUND(E40*P40,2)</f>
        <v>0</v>
      </c>
      <c r="R40" s="258"/>
      <c r="S40" s="258" t="s">
        <v>251</v>
      </c>
      <c r="T40" s="259" t="s">
        <v>203</v>
      </c>
      <c r="U40" s="224">
        <v>0</v>
      </c>
      <c r="V40" s="224">
        <f>ROUND(E40*U40,2)</f>
        <v>0</v>
      </c>
      <c r="W40" s="224"/>
      <c r="X40" s="224" t="s">
        <v>261</v>
      </c>
      <c r="Y40" s="224" t="s">
        <v>205</v>
      </c>
      <c r="Z40" s="214"/>
      <c r="AA40" s="214"/>
      <c r="AB40" s="214"/>
      <c r="AC40" s="214"/>
      <c r="AD40" s="214"/>
      <c r="AE40" s="214"/>
      <c r="AF40" s="214"/>
      <c r="AG40" s="214" t="s">
        <v>272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5">
      <c r="A41" s="253">
        <v>29</v>
      </c>
      <c r="B41" s="254" t="s">
        <v>660</v>
      </c>
      <c r="C41" s="262" t="s">
        <v>637</v>
      </c>
      <c r="D41" s="255" t="s">
        <v>633</v>
      </c>
      <c r="E41" s="256">
        <v>1</v>
      </c>
      <c r="F41" s="257"/>
      <c r="G41" s="258">
        <f>ROUND(E41*F41,2)</f>
        <v>0</v>
      </c>
      <c r="H41" s="257"/>
      <c r="I41" s="258">
        <f>ROUND(E41*H41,2)</f>
        <v>0</v>
      </c>
      <c r="J41" s="257"/>
      <c r="K41" s="258">
        <f>ROUND(E41*J41,2)</f>
        <v>0</v>
      </c>
      <c r="L41" s="258">
        <v>21</v>
      </c>
      <c r="M41" s="258">
        <f>G41*(1+L41/100)</f>
        <v>0</v>
      </c>
      <c r="N41" s="256">
        <v>0</v>
      </c>
      <c r="O41" s="256">
        <f>ROUND(E41*N41,2)</f>
        <v>0</v>
      </c>
      <c r="P41" s="256">
        <v>0</v>
      </c>
      <c r="Q41" s="256">
        <f>ROUND(E41*P41,2)</f>
        <v>0</v>
      </c>
      <c r="R41" s="258"/>
      <c r="S41" s="258" t="s">
        <v>251</v>
      </c>
      <c r="T41" s="259" t="s">
        <v>203</v>
      </c>
      <c r="U41" s="224">
        <v>0</v>
      </c>
      <c r="V41" s="224">
        <f>ROUND(E41*U41,2)</f>
        <v>0</v>
      </c>
      <c r="W41" s="224"/>
      <c r="X41" s="224" t="s">
        <v>261</v>
      </c>
      <c r="Y41" s="224" t="s">
        <v>205</v>
      </c>
      <c r="Z41" s="214"/>
      <c r="AA41" s="214"/>
      <c r="AB41" s="214"/>
      <c r="AC41" s="214"/>
      <c r="AD41" s="214"/>
      <c r="AE41" s="214"/>
      <c r="AF41" s="214"/>
      <c r="AG41" s="214" t="s">
        <v>272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x14ac:dyDescent="0.25">
      <c r="A42" s="226" t="s">
        <v>197</v>
      </c>
      <c r="B42" s="227" t="s">
        <v>155</v>
      </c>
      <c r="C42" s="243" t="s">
        <v>156</v>
      </c>
      <c r="D42" s="228"/>
      <c r="E42" s="229"/>
      <c r="F42" s="230"/>
      <c r="G42" s="230">
        <f>SUMIF(AG43:AG48,"&lt;&gt;NOR",G43:G48)</f>
        <v>0</v>
      </c>
      <c r="H42" s="230"/>
      <c r="I42" s="230">
        <f>SUM(I43:I48)</f>
        <v>0</v>
      </c>
      <c r="J42" s="230"/>
      <c r="K42" s="230">
        <f>SUM(K43:K48)</f>
        <v>0</v>
      </c>
      <c r="L42" s="230"/>
      <c r="M42" s="230">
        <f>SUM(M43:M48)</f>
        <v>0</v>
      </c>
      <c r="N42" s="229"/>
      <c r="O42" s="229">
        <f>SUM(O43:O48)</f>
        <v>0</v>
      </c>
      <c r="P42" s="229"/>
      <c r="Q42" s="229">
        <f>SUM(Q43:Q48)</f>
        <v>0</v>
      </c>
      <c r="R42" s="230"/>
      <c r="S42" s="230"/>
      <c r="T42" s="231"/>
      <c r="U42" s="225"/>
      <c r="V42" s="225">
        <f>SUM(V43:V48)</f>
        <v>0</v>
      </c>
      <c r="W42" s="225"/>
      <c r="X42" s="225"/>
      <c r="Y42" s="225"/>
      <c r="AG42" t="s">
        <v>198</v>
      </c>
    </row>
    <row r="43" spans="1:60" outlineLevel="1" x14ac:dyDescent="0.25">
      <c r="A43" s="253">
        <v>30</v>
      </c>
      <c r="B43" s="254" t="s">
        <v>661</v>
      </c>
      <c r="C43" s="262" t="s">
        <v>662</v>
      </c>
      <c r="D43" s="255" t="s">
        <v>609</v>
      </c>
      <c r="E43" s="256">
        <v>14</v>
      </c>
      <c r="F43" s="257"/>
      <c r="G43" s="258">
        <f>ROUND(E43*F43,2)</f>
        <v>0</v>
      </c>
      <c r="H43" s="257"/>
      <c r="I43" s="258">
        <f>ROUND(E43*H43,2)</f>
        <v>0</v>
      </c>
      <c r="J43" s="257"/>
      <c r="K43" s="258">
        <f>ROUND(E43*J43,2)</f>
        <v>0</v>
      </c>
      <c r="L43" s="258">
        <v>21</v>
      </c>
      <c r="M43" s="258">
        <f>G43*(1+L43/100)</f>
        <v>0</v>
      </c>
      <c r="N43" s="256">
        <v>0</v>
      </c>
      <c r="O43" s="256">
        <f>ROUND(E43*N43,2)</f>
        <v>0</v>
      </c>
      <c r="P43" s="256">
        <v>0</v>
      </c>
      <c r="Q43" s="256">
        <f>ROUND(E43*P43,2)</f>
        <v>0</v>
      </c>
      <c r="R43" s="258"/>
      <c r="S43" s="258" t="s">
        <v>251</v>
      </c>
      <c r="T43" s="259" t="s">
        <v>203</v>
      </c>
      <c r="U43" s="224">
        <v>0</v>
      </c>
      <c r="V43" s="224">
        <f>ROUND(E43*U43,2)</f>
        <v>0</v>
      </c>
      <c r="W43" s="224"/>
      <c r="X43" s="224" t="s">
        <v>261</v>
      </c>
      <c r="Y43" s="224" t="s">
        <v>205</v>
      </c>
      <c r="Z43" s="214"/>
      <c r="AA43" s="214"/>
      <c r="AB43" s="214"/>
      <c r="AC43" s="214"/>
      <c r="AD43" s="214"/>
      <c r="AE43" s="214"/>
      <c r="AF43" s="214"/>
      <c r="AG43" s="214" t="s">
        <v>272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5">
      <c r="A44" s="253">
        <v>31</v>
      </c>
      <c r="B44" s="254" t="s">
        <v>663</v>
      </c>
      <c r="C44" s="262" t="s">
        <v>664</v>
      </c>
      <c r="D44" s="255" t="s">
        <v>609</v>
      </c>
      <c r="E44" s="256">
        <v>28</v>
      </c>
      <c r="F44" s="257"/>
      <c r="G44" s="258">
        <f>ROUND(E44*F44,2)</f>
        <v>0</v>
      </c>
      <c r="H44" s="257"/>
      <c r="I44" s="258">
        <f>ROUND(E44*H44,2)</f>
        <v>0</v>
      </c>
      <c r="J44" s="257"/>
      <c r="K44" s="258">
        <f>ROUND(E44*J44,2)</f>
        <v>0</v>
      </c>
      <c r="L44" s="258">
        <v>21</v>
      </c>
      <c r="M44" s="258">
        <f>G44*(1+L44/100)</f>
        <v>0</v>
      </c>
      <c r="N44" s="256">
        <v>0</v>
      </c>
      <c r="O44" s="256">
        <f>ROUND(E44*N44,2)</f>
        <v>0</v>
      </c>
      <c r="P44" s="256">
        <v>0</v>
      </c>
      <c r="Q44" s="256">
        <f>ROUND(E44*P44,2)</f>
        <v>0</v>
      </c>
      <c r="R44" s="258"/>
      <c r="S44" s="258" t="s">
        <v>251</v>
      </c>
      <c r="T44" s="259" t="s">
        <v>203</v>
      </c>
      <c r="U44" s="224">
        <v>0</v>
      </c>
      <c r="V44" s="224">
        <f>ROUND(E44*U44,2)</f>
        <v>0</v>
      </c>
      <c r="W44" s="224"/>
      <c r="X44" s="224" t="s">
        <v>261</v>
      </c>
      <c r="Y44" s="224" t="s">
        <v>205</v>
      </c>
      <c r="Z44" s="214"/>
      <c r="AA44" s="214"/>
      <c r="AB44" s="214"/>
      <c r="AC44" s="214"/>
      <c r="AD44" s="214"/>
      <c r="AE44" s="214"/>
      <c r="AF44" s="214"/>
      <c r="AG44" s="214" t="s">
        <v>272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5">
      <c r="A45" s="253">
        <v>32</v>
      </c>
      <c r="B45" s="254" t="s">
        <v>665</v>
      </c>
      <c r="C45" s="262" t="s">
        <v>666</v>
      </c>
      <c r="D45" s="255" t="s">
        <v>609</v>
      </c>
      <c r="E45" s="256">
        <v>14</v>
      </c>
      <c r="F45" s="257"/>
      <c r="G45" s="258">
        <f>ROUND(E45*F45,2)</f>
        <v>0</v>
      </c>
      <c r="H45" s="257"/>
      <c r="I45" s="258">
        <f>ROUND(E45*H45,2)</f>
        <v>0</v>
      </c>
      <c r="J45" s="257"/>
      <c r="K45" s="258">
        <f>ROUND(E45*J45,2)</f>
        <v>0</v>
      </c>
      <c r="L45" s="258">
        <v>21</v>
      </c>
      <c r="M45" s="258">
        <f>G45*(1+L45/100)</f>
        <v>0</v>
      </c>
      <c r="N45" s="256">
        <v>0</v>
      </c>
      <c r="O45" s="256">
        <f>ROUND(E45*N45,2)</f>
        <v>0</v>
      </c>
      <c r="P45" s="256">
        <v>0</v>
      </c>
      <c r="Q45" s="256">
        <f>ROUND(E45*P45,2)</f>
        <v>0</v>
      </c>
      <c r="R45" s="258"/>
      <c r="S45" s="258" t="s">
        <v>251</v>
      </c>
      <c r="T45" s="259" t="s">
        <v>203</v>
      </c>
      <c r="U45" s="224">
        <v>0</v>
      </c>
      <c r="V45" s="224">
        <f>ROUND(E45*U45,2)</f>
        <v>0</v>
      </c>
      <c r="W45" s="224"/>
      <c r="X45" s="224" t="s">
        <v>261</v>
      </c>
      <c r="Y45" s="224" t="s">
        <v>205</v>
      </c>
      <c r="Z45" s="214"/>
      <c r="AA45" s="214"/>
      <c r="AB45" s="214"/>
      <c r="AC45" s="214"/>
      <c r="AD45" s="214"/>
      <c r="AE45" s="214"/>
      <c r="AF45" s="214"/>
      <c r="AG45" s="214" t="s">
        <v>272</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53">
        <v>33</v>
      </c>
      <c r="B46" s="254" t="s">
        <v>667</v>
      </c>
      <c r="C46" s="262" t="s">
        <v>668</v>
      </c>
      <c r="D46" s="255" t="s">
        <v>609</v>
      </c>
      <c r="E46" s="256">
        <v>8</v>
      </c>
      <c r="F46" s="257"/>
      <c r="G46" s="258">
        <f>ROUND(E46*F46,2)</f>
        <v>0</v>
      </c>
      <c r="H46" s="257"/>
      <c r="I46" s="258">
        <f>ROUND(E46*H46,2)</f>
        <v>0</v>
      </c>
      <c r="J46" s="257"/>
      <c r="K46" s="258">
        <f>ROUND(E46*J46,2)</f>
        <v>0</v>
      </c>
      <c r="L46" s="258">
        <v>21</v>
      </c>
      <c r="M46" s="258">
        <f>G46*(1+L46/100)</f>
        <v>0</v>
      </c>
      <c r="N46" s="256">
        <v>0</v>
      </c>
      <c r="O46" s="256">
        <f>ROUND(E46*N46,2)</f>
        <v>0</v>
      </c>
      <c r="P46" s="256">
        <v>0</v>
      </c>
      <c r="Q46" s="256">
        <f>ROUND(E46*P46,2)</f>
        <v>0</v>
      </c>
      <c r="R46" s="258"/>
      <c r="S46" s="258" t="s">
        <v>251</v>
      </c>
      <c r="T46" s="259" t="s">
        <v>203</v>
      </c>
      <c r="U46" s="224">
        <v>0</v>
      </c>
      <c r="V46" s="224">
        <f>ROUND(E46*U46,2)</f>
        <v>0</v>
      </c>
      <c r="W46" s="224"/>
      <c r="X46" s="224" t="s">
        <v>261</v>
      </c>
      <c r="Y46" s="224" t="s">
        <v>205</v>
      </c>
      <c r="Z46" s="214"/>
      <c r="AA46" s="214"/>
      <c r="AB46" s="214"/>
      <c r="AC46" s="214"/>
      <c r="AD46" s="214"/>
      <c r="AE46" s="214"/>
      <c r="AF46" s="214"/>
      <c r="AG46" s="214" t="s">
        <v>272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5">
      <c r="A47" s="253">
        <v>34</v>
      </c>
      <c r="B47" s="254" t="s">
        <v>669</v>
      </c>
      <c r="C47" s="262" t="s">
        <v>670</v>
      </c>
      <c r="D47" s="255" t="s">
        <v>609</v>
      </c>
      <c r="E47" s="256">
        <v>8</v>
      </c>
      <c r="F47" s="257"/>
      <c r="G47" s="258">
        <f>ROUND(E47*F47,2)</f>
        <v>0</v>
      </c>
      <c r="H47" s="257"/>
      <c r="I47" s="258">
        <f>ROUND(E47*H47,2)</f>
        <v>0</v>
      </c>
      <c r="J47" s="257"/>
      <c r="K47" s="258">
        <f>ROUND(E47*J47,2)</f>
        <v>0</v>
      </c>
      <c r="L47" s="258">
        <v>21</v>
      </c>
      <c r="M47" s="258">
        <f>G47*(1+L47/100)</f>
        <v>0</v>
      </c>
      <c r="N47" s="256">
        <v>0</v>
      </c>
      <c r="O47" s="256">
        <f>ROUND(E47*N47,2)</f>
        <v>0</v>
      </c>
      <c r="P47" s="256">
        <v>0</v>
      </c>
      <c r="Q47" s="256">
        <f>ROUND(E47*P47,2)</f>
        <v>0</v>
      </c>
      <c r="R47" s="258"/>
      <c r="S47" s="258" t="s">
        <v>251</v>
      </c>
      <c r="T47" s="259" t="s">
        <v>203</v>
      </c>
      <c r="U47" s="224">
        <v>0</v>
      </c>
      <c r="V47" s="224">
        <f>ROUND(E47*U47,2)</f>
        <v>0</v>
      </c>
      <c r="W47" s="224"/>
      <c r="X47" s="224" t="s">
        <v>261</v>
      </c>
      <c r="Y47" s="224" t="s">
        <v>205</v>
      </c>
      <c r="Z47" s="214"/>
      <c r="AA47" s="214"/>
      <c r="AB47" s="214"/>
      <c r="AC47" s="214"/>
      <c r="AD47" s="214"/>
      <c r="AE47" s="214"/>
      <c r="AF47" s="214"/>
      <c r="AG47" s="214" t="s">
        <v>272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5">
      <c r="A48" s="253">
        <v>35</v>
      </c>
      <c r="B48" s="254" t="s">
        <v>671</v>
      </c>
      <c r="C48" s="262" t="s">
        <v>672</v>
      </c>
      <c r="D48" s="255" t="s">
        <v>609</v>
      </c>
      <c r="E48" s="256">
        <v>28</v>
      </c>
      <c r="F48" s="257"/>
      <c r="G48" s="258">
        <f>ROUND(E48*F48,2)</f>
        <v>0</v>
      </c>
      <c r="H48" s="257"/>
      <c r="I48" s="258">
        <f>ROUND(E48*H48,2)</f>
        <v>0</v>
      </c>
      <c r="J48" s="257"/>
      <c r="K48" s="258">
        <f>ROUND(E48*J48,2)</f>
        <v>0</v>
      </c>
      <c r="L48" s="258">
        <v>21</v>
      </c>
      <c r="M48" s="258">
        <f>G48*(1+L48/100)</f>
        <v>0</v>
      </c>
      <c r="N48" s="256">
        <v>0</v>
      </c>
      <c r="O48" s="256">
        <f>ROUND(E48*N48,2)</f>
        <v>0</v>
      </c>
      <c r="P48" s="256">
        <v>0</v>
      </c>
      <c r="Q48" s="256">
        <f>ROUND(E48*P48,2)</f>
        <v>0</v>
      </c>
      <c r="R48" s="258"/>
      <c r="S48" s="258" t="s">
        <v>251</v>
      </c>
      <c r="T48" s="259" t="s">
        <v>203</v>
      </c>
      <c r="U48" s="224">
        <v>0</v>
      </c>
      <c r="V48" s="224">
        <f>ROUND(E48*U48,2)</f>
        <v>0</v>
      </c>
      <c r="W48" s="224"/>
      <c r="X48" s="224" t="s">
        <v>261</v>
      </c>
      <c r="Y48" s="224" t="s">
        <v>205</v>
      </c>
      <c r="Z48" s="214"/>
      <c r="AA48" s="214"/>
      <c r="AB48" s="214"/>
      <c r="AC48" s="214"/>
      <c r="AD48" s="214"/>
      <c r="AE48" s="214"/>
      <c r="AF48" s="214"/>
      <c r="AG48" s="214" t="s">
        <v>272</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5">
      <c r="A49" s="226" t="s">
        <v>197</v>
      </c>
      <c r="B49" s="227" t="s">
        <v>132</v>
      </c>
      <c r="C49" s="243" t="s">
        <v>133</v>
      </c>
      <c r="D49" s="228"/>
      <c r="E49" s="229"/>
      <c r="F49" s="230"/>
      <c r="G49" s="230">
        <f>SUMIF(AG50:AG53,"&lt;&gt;NOR",G50:G53)</f>
        <v>0</v>
      </c>
      <c r="H49" s="230"/>
      <c r="I49" s="230">
        <f>SUM(I50:I53)</f>
        <v>0</v>
      </c>
      <c r="J49" s="230"/>
      <c r="K49" s="230">
        <f>SUM(K50:K53)</f>
        <v>0</v>
      </c>
      <c r="L49" s="230"/>
      <c r="M49" s="230">
        <f>SUM(M50:M53)</f>
        <v>0</v>
      </c>
      <c r="N49" s="229"/>
      <c r="O49" s="229">
        <f>SUM(O50:O53)</f>
        <v>0</v>
      </c>
      <c r="P49" s="229"/>
      <c r="Q49" s="229">
        <f>SUM(Q50:Q53)</f>
        <v>0</v>
      </c>
      <c r="R49" s="230"/>
      <c r="S49" s="230"/>
      <c r="T49" s="231"/>
      <c r="U49" s="225"/>
      <c r="V49" s="225">
        <f>SUM(V50:V53)</f>
        <v>0</v>
      </c>
      <c r="W49" s="225"/>
      <c r="X49" s="225"/>
      <c r="Y49" s="225"/>
      <c r="AG49" t="s">
        <v>198</v>
      </c>
    </row>
    <row r="50" spans="1:60" outlineLevel="1" x14ac:dyDescent="0.25">
      <c r="A50" s="253">
        <v>36</v>
      </c>
      <c r="B50" s="254" t="s">
        <v>673</v>
      </c>
      <c r="C50" s="262" t="s">
        <v>674</v>
      </c>
      <c r="D50" s="255" t="s">
        <v>675</v>
      </c>
      <c r="E50" s="256">
        <v>1</v>
      </c>
      <c r="F50" s="257"/>
      <c r="G50" s="258">
        <f>ROUND(E50*F50,2)</f>
        <v>0</v>
      </c>
      <c r="H50" s="257"/>
      <c r="I50" s="258">
        <f>ROUND(E50*H50,2)</f>
        <v>0</v>
      </c>
      <c r="J50" s="257"/>
      <c r="K50" s="258">
        <f>ROUND(E50*J50,2)</f>
        <v>0</v>
      </c>
      <c r="L50" s="258">
        <v>21</v>
      </c>
      <c r="M50" s="258">
        <f>G50*(1+L50/100)</f>
        <v>0</v>
      </c>
      <c r="N50" s="256">
        <v>0</v>
      </c>
      <c r="O50" s="256">
        <f>ROUND(E50*N50,2)</f>
        <v>0</v>
      </c>
      <c r="P50" s="256">
        <v>0</v>
      </c>
      <c r="Q50" s="256">
        <f>ROUND(E50*P50,2)</f>
        <v>0</v>
      </c>
      <c r="R50" s="258"/>
      <c r="S50" s="258" t="s">
        <v>251</v>
      </c>
      <c r="T50" s="259" t="s">
        <v>203</v>
      </c>
      <c r="U50" s="224">
        <v>0</v>
      </c>
      <c r="V50" s="224">
        <f>ROUND(E50*U50,2)</f>
        <v>0</v>
      </c>
      <c r="W50" s="224"/>
      <c r="X50" s="224" t="s">
        <v>261</v>
      </c>
      <c r="Y50" s="224" t="s">
        <v>205</v>
      </c>
      <c r="Z50" s="214"/>
      <c r="AA50" s="214"/>
      <c r="AB50" s="214"/>
      <c r="AC50" s="214"/>
      <c r="AD50" s="214"/>
      <c r="AE50" s="214"/>
      <c r="AF50" s="214"/>
      <c r="AG50" s="214" t="s">
        <v>272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5">
      <c r="A51" s="253">
        <v>37</v>
      </c>
      <c r="B51" s="254" t="s">
        <v>676</v>
      </c>
      <c r="C51" s="262" t="s">
        <v>677</v>
      </c>
      <c r="D51" s="255" t="s">
        <v>678</v>
      </c>
      <c r="E51" s="256">
        <v>14</v>
      </c>
      <c r="F51" s="257"/>
      <c r="G51" s="258">
        <f>ROUND(E51*F51,2)</f>
        <v>0</v>
      </c>
      <c r="H51" s="257"/>
      <c r="I51" s="258">
        <f>ROUND(E51*H51,2)</f>
        <v>0</v>
      </c>
      <c r="J51" s="257"/>
      <c r="K51" s="258">
        <f>ROUND(E51*J51,2)</f>
        <v>0</v>
      </c>
      <c r="L51" s="258">
        <v>21</v>
      </c>
      <c r="M51" s="258">
        <f>G51*(1+L51/100)</f>
        <v>0</v>
      </c>
      <c r="N51" s="256">
        <v>0</v>
      </c>
      <c r="O51" s="256">
        <f>ROUND(E51*N51,2)</f>
        <v>0</v>
      </c>
      <c r="P51" s="256">
        <v>0</v>
      </c>
      <c r="Q51" s="256">
        <f>ROUND(E51*P51,2)</f>
        <v>0</v>
      </c>
      <c r="R51" s="258"/>
      <c r="S51" s="258" t="s">
        <v>251</v>
      </c>
      <c r="T51" s="259" t="s">
        <v>203</v>
      </c>
      <c r="U51" s="224">
        <v>0</v>
      </c>
      <c r="V51" s="224">
        <f>ROUND(E51*U51,2)</f>
        <v>0</v>
      </c>
      <c r="W51" s="224"/>
      <c r="X51" s="224" t="s">
        <v>261</v>
      </c>
      <c r="Y51" s="224" t="s">
        <v>205</v>
      </c>
      <c r="Z51" s="214"/>
      <c r="AA51" s="214"/>
      <c r="AB51" s="214"/>
      <c r="AC51" s="214"/>
      <c r="AD51" s="214"/>
      <c r="AE51" s="214"/>
      <c r="AF51" s="214"/>
      <c r="AG51" s="214" t="s">
        <v>272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5">
      <c r="A52" s="253">
        <v>38</v>
      </c>
      <c r="B52" s="254" t="s">
        <v>679</v>
      </c>
      <c r="C52" s="262" t="s">
        <v>680</v>
      </c>
      <c r="D52" s="255" t="s">
        <v>681</v>
      </c>
      <c r="E52" s="256">
        <v>6</v>
      </c>
      <c r="F52" s="257"/>
      <c r="G52" s="258">
        <f>ROUND(E52*F52,2)</f>
        <v>0</v>
      </c>
      <c r="H52" s="257"/>
      <c r="I52" s="258">
        <f>ROUND(E52*H52,2)</f>
        <v>0</v>
      </c>
      <c r="J52" s="257"/>
      <c r="K52" s="258">
        <f>ROUND(E52*J52,2)</f>
        <v>0</v>
      </c>
      <c r="L52" s="258">
        <v>21</v>
      </c>
      <c r="M52" s="258">
        <f>G52*(1+L52/100)</f>
        <v>0</v>
      </c>
      <c r="N52" s="256">
        <v>0</v>
      </c>
      <c r="O52" s="256">
        <f>ROUND(E52*N52,2)</f>
        <v>0</v>
      </c>
      <c r="P52" s="256">
        <v>0</v>
      </c>
      <c r="Q52" s="256">
        <f>ROUND(E52*P52,2)</f>
        <v>0</v>
      </c>
      <c r="R52" s="258"/>
      <c r="S52" s="258" t="s">
        <v>251</v>
      </c>
      <c r="T52" s="259" t="s">
        <v>203</v>
      </c>
      <c r="U52" s="224">
        <v>0</v>
      </c>
      <c r="V52" s="224">
        <f>ROUND(E52*U52,2)</f>
        <v>0</v>
      </c>
      <c r="W52" s="224"/>
      <c r="X52" s="224" t="s">
        <v>261</v>
      </c>
      <c r="Y52" s="224" t="s">
        <v>205</v>
      </c>
      <c r="Z52" s="214"/>
      <c r="AA52" s="214"/>
      <c r="AB52" s="214"/>
      <c r="AC52" s="214"/>
      <c r="AD52" s="214"/>
      <c r="AE52" s="214"/>
      <c r="AF52" s="214"/>
      <c r="AG52" s="214" t="s">
        <v>272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53">
        <v>39</v>
      </c>
      <c r="B53" s="254" t="s">
        <v>682</v>
      </c>
      <c r="C53" s="262" t="s">
        <v>683</v>
      </c>
      <c r="D53" s="255" t="s">
        <v>684</v>
      </c>
      <c r="E53" s="256">
        <v>15</v>
      </c>
      <c r="F53" s="257"/>
      <c r="G53" s="258">
        <f>ROUND(E53*F53,2)</f>
        <v>0</v>
      </c>
      <c r="H53" s="257"/>
      <c r="I53" s="258">
        <f>ROUND(E53*H53,2)</f>
        <v>0</v>
      </c>
      <c r="J53" s="257"/>
      <c r="K53" s="258">
        <f>ROUND(E53*J53,2)</f>
        <v>0</v>
      </c>
      <c r="L53" s="258">
        <v>21</v>
      </c>
      <c r="M53" s="258">
        <f>G53*(1+L53/100)</f>
        <v>0</v>
      </c>
      <c r="N53" s="256">
        <v>0</v>
      </c>
      <c r="O53" s="256">
        <f>ROUND(E53*N53,2)</f>
        <v>0</v>
      </c>
      <c r="P53" s="256">
        <v>0</v>
      </c>
      <c r="Q53" s="256">
        <f>ROUND(E53*P53,2)</f>
        <v>0</v>
      </c>
      <c r="R53" s="258"/>
      <c r="S53" s="258" t="s">
        <v>251</v>
      </c>
      <c r="T53" s="259" t="s">
        <v>203</v>
      </c>
      <c r="U53" s="224">
        <v>0</v>
      </c>
      <c r="V53" s="224">
        <f>ROUND(E53*U53,2)</f>
        <v>0</v>
      </c>
      <c r="W53" s="224"/>
      <c r="X53" s="224" t="s">
        <v>261</v>
      </c>
      <c r="Y53" s="224" t="s">
        <v>205</v>
      </c>
      <c r="Z53" s="214"/>
      <c r="AA53" s="214"/>
      <c r="AB53" s="214"/>
      <c r="AC53" s="214"/>
      <c r="AD53" s="214"/>
      <c r="AE53" s="214"/>
      <c r="AF53" s="214"/>
      <c r="AG53" s="214" t="s">
        <v>272</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x14ac:dyDescent="0.25">
      <c r="A54" s="226" t="s">
        <v>197</v>
      </c>
      <c r="B54" s="227" t="s">
        <v>134</v>
      </c>
      <c r="C54" s="243" t="s">
        <v>135</v>
      </c>
      <c r="D54" s="228"/>
      <c r="E54" s="229"/>
      <c r="F54" s="230"/>
      <c r="G54" s="230">
        <f>SUMIF(AG55:AG68,"&lt;&gt;NOR",G55:G68)</f>
        <v>0</v>
      </c>
      <c r="H54" s="230"/>
      <c r="I54" s="230">
        <f>SUM(I55:I68)</f>
        <v>0</v>
      </c>
      <c r="J54" s="230"/>
      <c r="K54" s="230">
        <f>SUM(K55:K68)</f>
        <v>0</v>
      </c>
      <c r="L54" s="230"/>
      <c r="M54" s="230">
        <f>SUM(M55:M68)</f>
        <v>0</v>
      </c>
      <c r="N54" s="229"/>
      <c r="O54" s="229">
        <f>SUM(O55:O68)</f>
        <v>0</v>
      </c>
      <c r="P54" s="229"/>
      <c r="Q54" s="229">
        <f>SUM(Q55:Q68)</f>
        <v>0</v>
      </c>
      <c r="R54" s="230"/>
      <c r="S54" s="230"/>
      <c r="T54" s="231"/>
      <c r="U54" s="225"/>
      <c r="V54" s="225">
        <f>SUM(V55:V68)</f>
        <v>0</v>
      </c>
      <c r="W54" s="225"/>
      <c r="X54" s="225"/>
      <c r="Y54" s="225"/>
      <c r="AG54" t="s">
        <v>198</v>
      </c>
    </row>
    <row r="55" spans="1:60" outlineLevel="1" x14ac:dyDescent="0.25">
      <c r="A55" s="253">
        <v>40</v>
      </c>
      <c r="B55" s="254" t="s">
        <v>685</v>
      </c>
      <c r="C55" s="262" t="s">
        <v>686</v>
      </c>
      <c r="D55" s="255" t="s">
        <v>687</v>
      </c>
      <c r="E55" s="256">
        <v>2</v>
      </c>
      <c r="F55" s="257"/>
      <c r="G55" s="258">
        <f>ROUND(E55*F55,2)</f>
        <v>0</v>
      </c>
      <c r="H55" s="257"/>
      <c r="I55" s="258">
        <f>ROUND(E55*H55,2)</f>
        <v>0</v>
      </c>
      <c r="J55" s="257"/>
      <c r="K55" s="258">
        <f>ROUND(E55*J55,2)</f>
        <v>0</v>
      </c>
      <c r="L55" s="258">
        <v>21</v>
      </c>
      <c r="M55" s="258">
        <f>G55*(1+L55/100)</f>
        <v>0</v>
      </c>
      <c r="N55" s="256">
        <v>0</v>
      </c>
      <c r="O55" s="256">
        <f>ROUND(E55*N55,2)</f>
        <v>0</v>
      </c>
      <c r="P55" s="256">
        <v>0</v>
      </c>
      <c r="Q55" s="256">
        <f>ROUND(E55*P55,2)</f>
        <v>0</v>
      </c>
      <c r="R55" s="258"/>
      <c r="S55" s="258" t="s">
        <v>251</v>
      </c>
      <c r="T55" s="259" t="s">
        <v>203</v>
      </c>
      <c r="U55" s="224">
        <v>0</v>
      </c>
      <c r="V55" s="224">
        <f>ROUND(E55*U55,2)</f>
        <v>0</v>
      </c>
      <c r="W55" s="224"/>
      <c r="X55" s="224" t="s">
        <v>261</v>
      </c>
      <c r="Y55" s="224" t="s">
        <v>205</v>
      </c>
      <c r="Z55" s="214"/>
      <c r="AA55" s="214"/>
      <c r="AB55" s="214"/>
      <c r="AC55" s="214"/>
      <c r="AD55" s="214"/>
      <c r="AE55" s="214"/>
      <c r="AF55" s="214"/>
      <c r="AG55" s="214" t="s">
        <v>272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5">
      <c r="A56" s="253">
        <v>41</v>
      </c>
      <c r="B56" s="254" t="s">
        <v>688</v>
      </c>
      <c r="C56" s="262" t="s">
        <v>689</v>
      </c>
      <c r="D56" s="255" t="s">
        <v>687</v>
      </c>
      <c r="E56" s="256">
        <v>2</v>
      </c>
      <c r="F56" s="257"/>
      <c r="G56" s="258">
        <f>ROUND(E56*F56,2)</f>
        <v>0</v>
      </c>
      <c r="H56" s="257"/>
      <c r="I56" s="258">
        <f>ROUND(E56*H56,2)</f>
        <v>0</v>
      </c>
      <c r="J56" s="257"/>
      <c r="K56" s="258">
        <f>ROUND(E56*J56,2)</f>
        <v>0</v>
      </c>
      <c r="L56" s="258">
        <v>21</v>
      </c>
      <c r="M56" s="258">
        <f>G56*(1+L56/100)</f>
        <v>0</v>
      </c>
      <c r="N56" s="256">
        <v>0</v>
      </c>
      <c r="O56" s="256">
        <f>ROUND(E56*N56,2)</f>
        <v>0</v>
      </c>
      <c r="P56" s="256">
        <v>0</v>
      </c>
      <c r="Q56" s="256">
        <f>ROUND(E56*P56,2)</f>
        <v>0</v>
      </c>
      <c r="R56" s="258"/>
      <c r="S56" s="258" t="s">
        <v>251</v>
      </c>
      <c r="T56" s="259" t="s">
        <v>203</v>
      </c>
      <c r="U56" s="224">
        <v>0</v>
      </c>
      <c r="V56" s="224">
        <f>ROUND(E56*U56,2)</f>
        <v>0</v>
      </c>
      <c r="W56" s="224"/>
      <c r="X56" s="224" t="s">
        <v>261</v>
      </c>
      <c r="Y56" s="224" t="s">
        <v>205</v>
      </c>
      <c r="Z56" s="214"/>
      <c r="AA56" s="214"/>
      <c r="AB56" s="214"/>
      <c r="AC56" s="214"/>
      <c r="AD56" s="214"/>
      <c r="AE56" s="214"/>
      <c r="AF56" s="214"/>
      <c r="AG56" s="214" t="s">
        <v>272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5">
      <c r="A57" s="253">
        <v>42</v>
      </c>
      <c r="B57" s="254" t="s">
        <v>690</v>
      </c>
      <c r="C57" s="262" t="s">
        <v>691</v>
      </c>
      <c r="D57" s="255" t="s">
        <v>383</v>
      </c>
      <c r="E57" s="256">
        <v>233</v>
      </c>
      <c r="F57" s="257"/>
      <c r="G57" s="258">
        <f>ROUND(E57*F57,2)</f>
        <v>0</v>
      </c>
      <c r="H57" s="257"/>
      <c r="I57" s="258">
        <f>ROUND(E57*H57,2)</f>
        <v>0</v>
      </c>
      <c r="J57" s="257"/>
      <c r="K57" s="258">
        <f>ROUND(E57*J57,2)</f>
        <v>0</v>
      </c>
      <c r="L57" s="258">
        <v>21</v>
      </c>
      <c r="M57" s="258">
        <f>G57*(1+L57/100)</f>
        <v>0</v>
      </c>
      <c r="N57" s="256">
        <v>0</v>
      </c>
      <c r="O57" s="256">
        <f>ROUND(E57*N57,2)</f>
        <v>0</v>
      </c>
      <c r="P57" s="256">
        <v>0</v>
      </c>
      <c r="Q57" s="256">
        <f>ROUND(E57*P57,2)</f>
        <v>0</v>
      </c>
      <c r="R57" s="258"/>
      <c r="S57" s="258" t="s">
        <v>251</v>
      </c>
      <c r="T57" s="259" t="s">
        <v>203</v>
      </c>
      <c r="U57" s="224">
        <v>0</v>
      </c>
      <c r="V57" s="224">
        <f>ROUND(E57*U57,2)</f>
        <v>0</v>
      </c>
      <c r="W57" s="224"/>
      <c r="X57" s="224" t="s">
        <v>261</v>
      </c>
      <c r="Y57" s="224" t="s">
        <v>205</v>
      </c>
      <c r="Z57" s="214"/>
      <c r="AA57" s="214"/>
      <c r="AB57" s="214"/>
      <c r="AC57" s="214"/>
      <c r="AD57" s="214"/>
      <c r="AE57" s="214"/>
      <c r="AF57" s="214"/>
      <c r="AG57" s="214" t="s">
        <v>272</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0.399999999999999" outlineLevel="1" x14ac:dyDescent="0.25">
      <c r="A58" s="253">
        <v>43</v>
      </c>
      <c r="B58" s="254" t="s">
        <v>692</v>
      </c>
      <c r="C58" s="262" t="s">
        <v>693</v>
      </c>
      <c r="D58" s="255" t="s">
        <v>258</v>
      </c>
      <c r="E58" s="256">
        <v>15.4</v>
      </c>
      <c r="F58" s="257"/>
      <c r="G58" s="258">
        <f>ROUND(E58*F58,2)</f>
        <v>0</v>
      </c>
      <c r="H58" s="257"/>
      <c r="I58" s="258">
        <f>ROUND(E58*H58,2)</f>
        <v>0</v>
      </c>
      <c r="J58" s="257"/>
      <c r="K58" s="258">
        <f>ROUND(E58*J58,2)</f>
        <v>0</v>
      </c>
      <c r="L58" s="258">
        <v>21</v>
      </c>
      <c r="M58" s="258">
        <f>G58*(1+L58/100)</f>
        <v>0</v>
      </c>
      <c r="N58" s="256">
        <v>0</v>
      </c>
      <c r="O58" s="256">
        <f>ROUND(E58*N58,2)</f>
        <v>0</v>
      </c>
      <c r="P58" s="256">
        <v>0</v>
      </c>
      <c r="Q58" s="256">
        <f>ROUND(E58*P58,2)</f>
        <v>0</v>
      </c>
      <c r="R58" s="258"/>
      <c r="S58" s="258" t="s">
        <v>251</v>
      </c>
      <c r="T58" s="259" t="s">
        <v>203</v>
      </c>
      <c r="U58" s="224">
        <v>0</v>
      </c>
      <c r="V58" s="224">
        <f>ROUND(E58*U58,2)</f>
        <v>0</v>
      </c>
      <c r="W58" s="224"/>
      <c r="X58" s="224" t="s">
        <v>261</v>
      </c>
      <c r="Y58" s="224" t="s">
        <v>205</v>
      </c>
      <c r="Z58" s="214"/>
      <c r="AA58" s="214"/>
      <c r="AB58" s="214"/>
      <c r="AC58" s="214"/>
      <c r="AD58" s="214"/>
      <c r="AE58" s="214"/>
      <c r="AF58" s="214"/>
      <c r="AG58" s="214" t="s">
        <v>272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5">
      <c r="A59" s="253">
        <v>44</v>
      </c>
      <c r="B59" s="254" t="s">
        <v>694</v>
      </c>
      <c r="C59" s="262" t="s">
        <v>695</v>
      </c>
      <c r="D59" s="255" t="s">
        <v>258</v>
      </c>
      <c r="E59" s="256">
        <v>15.4</v>
      </c>
      <c r="F59" s="257"/>
      <c r="G59" s="258">
        <f>ROUND(E59*F59,2)</f>
        <v>0</v>
      </c>
      <c r="H59" s="257"/>
      <c r="I59" s="258">
        <f>ROUND(E59*H59,2)</f>
        <v>0</v>
      </c>
      <c r="J59" s="257"/>
      <c r="K59" s="258">
        <f>ROUND(E59*J59,2)</f>
        <v>0</v>
      </c>
      <c r="L59" s="258">
        <v>21</v>
      </c>
      <c r="M59" s="258">
        <f>G59*(1+L59/100)</f>
        <v>0</v>
      </c>
      <c r="N59" s="256">
        <v>0</v>
      </c>
      <c r="O59" s="256">
        <f>ROUND(E59*N59,2)</f>
        <v>0</v>
      </c>
      <c r="P59" s="256">
        <v>0</v>
      </c>
      <c r="Q59" s="256">
        <f>ROUND(E59*P59,2)</f>
        <v>0</v>
      </c>
      <c r="R59" s="258"/>
      <c r="S59" s="258" t="s">
        <v>251</v>
      </c>
      <c r="T59" s="259" t="s">
        <v>203</v>
      </c>
      <c r="U59" s="224">
        <v>0</v>
      </c>
      <c r="V59" s="224">
        <f>ROUND(E59*U59,2)</f>
        <v>0</v>
      </c>
      <c r="W59" s="224"/>
      <c r="X59" s="224" t="s">
        <v>261</v>
      </c>
      <c r="Y59" s="224" t="s">
        <v>205</v>
      </c>
      <c r="Z59" s="214"/>
      <c r="AA59" s="214"/>
      <c r="AB59" s="214"/>
      <c r="AC59" s="214"/>
      <c r="AD59" s="214"/>
      <c r="AE59" s="214"/>
      <c r="AF59" s="214"/>
      <c r="AG59" s="214" t="s">
        <v>272</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0.399999999999999" outlineLevel="1" x14ac:dyDescent="0.25">
      <c r="A60" s="253">
        <v>45</v>
      </c>
      <c r="B60" s="254" t="s">
        <v>696</v>
      </c>
      <c r="C60" s="262" t="s">
        <v>697</v>
      </c>
      <c r="D60" s="255" t="s">
        <v>602</v>
      </c>
      <c r="E60" s="256">
        <v>14</v>
      </c>
      <c r="F60" s="257"/>
      <c r="G60" s="258">
        <f>ROUND(E60*F60,2)</f>
        <v>0</v>
      </c>
      <c r="H60" s="257"/>
      <c r="I60" s="258">
        <f>ROUND(E60*H60,2)</f>
        <v>0</v>
      </c>
      <c r="J60" s="257"/>
      <c r="K60" s="258">
        <f>ROUND(E60*J60,2)</f>
        <v>0</v>
      </c>
      <c r="L60" s="258">
        <v>21</v>
      </c>
      <c r="M60" s="258">
        <f>G60*(1+L60/100)</f>
        <v>0</v>
      </c>
      <c r="N60" s="256">
        <v>0</v>
      </c>
      <c r="O60" s="256">
        <f>ROUND(E60*N60,2)</f>
        <v>0</v>
      </c>
      <c r="P60" s="256">
        <v>0</v>
      </c>
      <c r="Q60" s="256">
        <f>ROUND(E60*P60,2)</f>
        <v>0</v>
      </c>
      <c r="R60" s="258"/>
      <c r="S60" s="258" t="s">
        <v>251</v>
      </c>
      <c r="T60" s="259" t="s">
        <v>203</v>
      </c>
      <c r="U60" s="224">
        <v>0</v>
      </c>
      <c r="V60" s="224">
        <f>ROUND(E60*U60,2)</f>
        <v>0</v>
      </c>
      <c r="W60" s="224"/>
      <c r="X60" s="224" t="s">
        <v>261</v>
      </c>
      <c r="Y60" s="224" t="s">
        <v>205</v>
      </c>
      <c r="Z60" s="214"/>
      <c r="AA60" s="214"/>
      <c r="AB60" s="214"/>
      <c r="AC60" s="214"/>
      <c r="AD60" s="214"/>
      <c r="AE60" s="214"/>
      <c r="AF60" s="214"/>
      <c r="AG60" s="214" t="s">
        <v>272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0.399999999999999" outlineLevel="1" x14ac:dyDescent="0.25">
      <c r="A61" s="253">
        <v>46</v>
      </c>
      <c r="B61" s="254" t="s">
        <v>698</v>
      </c>
      <c r="C61" s="262" t="s">
        <v>699</v>
      </c>
      <c r="D61" s="255" t="s">
        <v>258</v>
      </c>
      <c r="E61" s="256">
        <v>4.2</v>
      </c>
      <c r="F61" s="257"/>
      <c r="G61" s="258">
        <f>ROUND(E61*F61,2)</f>
        <v>0</v>
      </c>
      <c r="H61" s="257"/>
      <c r="I61" s="258">
        <f>ROUND(E61*H61,2)</f>
        <v>0</v>
      </c>
      <c r="J61" s="257"/>
      <c r="K61" s="258">
        <f>ROUND(E61*J61,2)</f>
        <v>0</v>
      </c>
      <c r="L61" s="258">
        <v>21</v>
      </c>
      <c r="M61" s="258">
        <f>G61*(1+L61/100)</f>
        <v>0</v>
      </c>
      <c r="N61" s="256">
        <v>0</v>
      </c>
      <c r="O61" s="256">
        <f>ROUND(E61*N61,2)</f>
        <v>0</v>
      </c>
      <c r="P61" s="256">
        <v>0</v>
      </c>
      <c r="Q61" s="256">
        <f>ROUND(E61*P61,2)</f>
        <v>0</v>
      </c>
      <c r="R61" s="258"/>
      <c r="S61" s="258" t="s">
        <v>251</v>
      </c>
      <c r="T61" s="259" t="s">
        <v>203</v>
      </c>
      <c r="U61" s="224">
        <v>0</v>
      </c>
      <c r="V61" s="224">
        <f>ROUND(E61*U61,2)</f>
        <v>0</v>
      </c>
      <c r="W61" s="224"/>
      <c r="X61" s="224" t="s">
        <v>261</v>
      </c>
      <c r="Y61" s="224" t="s">
        <v>205</v>
      </c>
      <c r="Z61" s="214"/>
      <c r="AA61" s="214"/>
      <c r="AB61" s="214"/>
      <c r="AC61" s="214"/>
      <c r="AD61" s="214"/>
      <c r="AE61" s="214"/>
      <c r="AF61" s="214"/>
      <c r="AG61" s="214" t="s">
        <v>272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5">
      <c r="A62" s="253">
        <v>47</v>
      </c>
      <c r="B62" s="254" t="s">
        <v>700</v>
      </c>
      <c r="C62" s="262" t="s">
        <v>701</v>
      </c>
      <c r="D62" s="255" t="s">
        <v>383</v>
      </c>
      <c r="E62" s="256">
        <v>233</v>
      </c>
      <c r="F62" s="257"/>
      <c r="G62" s="258">
        <f>ROUND(E62*F62,2)</f>
        <v>0</v>
      </c>
      <c r="H62" s="257"/>
      <c r="I62" s="258">
        <f>ROUND(E62*H62,2)</f>
        <v>0</v>
      </c>
      <c r="J62" s="257"/>
      <c r="K62" s="258">
        <f>ROUND(E62*J62,2)</f>
        <v>0</v>
      </c>
      <c r="L62" s="258">
        <v>21</v>
      </c>
      <c r="M62" s="258">
        <f>G62*(1+L62/100)</f>
        <v>0</v>
      </c>
      <c r="N62" s="256">
        <v>0</v>
      </c>
      <c r="O62" s="256">
        <f>ROUND(E62*N62,2)</f>
        <v>0</v>
      </c>
      <c r="P62" s="256">
        <v>0</v>
      </c>
      <c r="Q62" s="256">
        <f>ROUND(E62*P62,2)</f>
        <v>0</v>
      </c>
      <c r="R62" s="258"/>
      <c r="S62" s="258" t="s">
        <v>251</v>
      </c>
      <c r="T62" s="259" t="s">
        <v>203</v>
      </c>
      <c r="U62" s="224">
        <v>0</v>
      </c>
      <c r="V62" s="224">
        <f>ROUND(E62*U62,2)</f>
        <v>0</v>
      </c>
      <c r="W62" s="224"/>
      <c r="X62" s="224" t="s">
        <v>261</v>
      </c>
      <c r="Y62" s="224" t="s">
        <v>205</v>
      </c>
      <c r="Z62" s="214"/>
      <c r="AA62" s="214"/>
      <c r="AB62" s="214"/>
      <c r="AC62" s="214"/>
      <c r="AD62" s="214"/>
      <c r="AE62" s="214"/>
      <c r="AF62" s="214"/>
      <c r="AG62" s="214" t="s">
        <v>272</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0.399999999999999" outlineLevel="1" x14ac:dyDescent="0.25">
      <c r="A63" s="253">
        <v>48</v>
      </c>
      <c r="B63" s="254" t="s">
        <v>702</v>
      </c>
      <c r="C63" s="262" t="s">
        <v>703</v>
      </c>
      <c r="D63" s="255" t="s">
        <v>383</v>
      </c>
      <c r="E63" s="256">
        <v>233</v>
      </c>
      <c r="F63" s="257"/>
      <c r="G63" s="258">
        <f>ROUND(E63*F63,2)</f>
        <v>0</v>
      </c>
      <c r="H63" s="257"/>
      <c r="I63" s="258">
        <f>ROUND(E63*H63,2)</f>
        <v>0</v>
      </c>
      <c r="J63" s="257"/>
      <c r="K63" s="258">
        <f>ROUND(E63*J63,2)</f>
        <v>0</v>
      </c>
      <c r="L63" s="258">
        <v>21</v>
      </c>
      <c r="M63" s="258">
        <f>G63*(1+L63/100)</f>
        <v>0</v>
      </c>
      <c r="N63" s="256">
        <v>0</v>
      </c>
      <c r="O63" s="256">
        <f>ROUND(E63*N63,2)</f>
        <v>0</v>
      </c>
      <c r="P63" s="256">
        <v>0</v>
      </c>
      <c r="Q63" s="256">
        <f>ROUND(E63*P63,2)</f>
        <v>0</v>
      </c>
      <c r="R63" s="258"/>
      <c r="S63" s="258" t="s">
        <v>251</v>
      </c>
      <c r="T63" s="259" t="s">
        <v>203</v>
      </c>
      <c r="U63" s="224">
        <v>0</v>
      </c>
      <c r="V63" s="224">
        <f>ROUND(E63*U63,2)</f>
        <v>0</v>
      </c>
      <c r="W63" s="224"/>
      <c r="X63" s="224" t="s">
        <v>261</v>
      </c>
      <c r="Y63" s="224" t="s">
        <v>205</v>
      </c>
      <c r="Z63" s="214"/>
      <c r="AA63" s="214"/>
      <c r="AB63" s="214"/>
      <c r="AC63" s="214"/>
      <c r="AD63" s="214"/>
      <c r="AE63" s="214"/>
      <c r="AF63" s="214"/>
      <c r="AG63" s="214" t="s">
        <v>272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5">
      <c r="A64" s="253">
        <v>49</v>
      </c>
      <c r="B64" s="254" t="s">
        <v>704</v>
      </c>
      <c r="C64" s="262" t="s">
        <v>705</v>
      </c>
      <c r="D64" s="255" t="s">
        <v>383</v>
      </c>
      <c r="E64" s="256">
        <v>233</v>
      </c>
      <c r="F64" s="257"/>
      <c r="G64" s="258">
        <f>ROUND(E64*F64,2)</f>
        <v>0</v>
      </c>
      <c r="H64" s="257"/>
      <c r="I64" s="258">
        <f>ROUND(E64*H64,2)</f>
        <v>0</v>
      </c>
      <c r="J64" s="257"/>
      <c r="K64" s="258">
        <f>ROUND(E64*J64,2)</f>
        <v>0</v>
      </c>
      <c r="L64" s="258">
        <v>21</v>
      </c>
      <c r="M64" s="258">
        <f>G64*(1+L64/100)</f>
        <v>0</v>
      </c>
      <c r="N64" s="256">
        <v>0</v>
      </c>
      <c r="O64" s="256">
        <f>ROUND(E64*N64,2)</f>
        <v>0</v>
      </c>
      <c r="P64" s="256">
        <v>0</v>
      </c>
      <c r="Q64" s="256">
        <f>ROUND(E64*P64,2)</f>
        <v>0</v>
      </c>
      <c r="R64" s="258"/>
      <c r="S64" s="258" t="s">
        <v>251</v>
      </c>
      <c r="T64" s="259" t="s">
        <v>203</v>
      </c>
      <c r="U64" s="224">
        <v>0</v>
      </c>
      <c r="V64" s="224">
        <f>ROUND(E64*U64,2)</f>
        <v>0</v>
      </c>
      <c r="W64" s="224"/>
      <c r="X64" s="224" t="s">
        <v>261</v>
      </c>
      <c r="Y64" s="224" t="s">
        <v>205</v>
      </c>
      <c r="Z64" s="214"/>
      <c r="AA64" s="214"/>
      <c r="AB64" s="214"/>
      <c r="AC64" s="214"/>
      <c r="AD64" s="214"/>
      <c r="AE64" s="214"/>
      <c r="AF64" s="214"/>
      <c r="AG64" s="214" t="s">
        <v>272</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53">
        <v>50</v>
      </c>
      <c r="B65" s="254" t="s">
        <v>706</v>
      </c>
      <c r="C65" s="262" t="s">
        <v>707</v>
      </c>
      <c r="D65" s="255" t="s">
        <v>383</v>
      </c>
      <c r="E65" s="256">
        <v>233</v>
      </c>
      <c r="F65" s="257"/>
      <c r="G65" s="258">
        <f>ROUND(E65*F65,2)</f>
        <v>0</v>
      </c>
      <c r="H65" s="257"/>
      <c r="I65" s="258">
        <f>ROUND(E65*H65,2)</f>
        <v>0</v>
      </c>
      <c r="J65" s="257"/>
      <c r="K65" s="258">
        <f>ROUND(E65*J65,2)</f>
        <v>0</v>
      </c>
      <c r="L65" s="258">
        <v>21</v>
      </c>
      <c r="M65" s="258">
        <f>G65*(1+L65/100)</f>
        <v>0</v>
      </c>
      <c r="N65" s="256">
        <v>0</v>
      </c>
      <c r="O65" s="256">
        <f>ROUND(E65*N65,2)</f>
        <v>0</v>
      </c>
      <c r="P65" s="256">
        <v>0</v>
      </c>
      <c r="Q65" s="256">
        <f>ROUND(E65*P65,2)</f>
        <v>0</v>
      </c>
      <c r="R65" s="258"/>
      <c r="S65" s="258" t="s">
        <v>251</v>
      </c>
      <c r="T65" s="259" t="s">
        <v>203</v>
      </c>
      <c r="U65" s="224">
        <v>0</v>
      </c>
      <c r="V65" s="224">
        <f>ROUND(E65*U65,2)</f>
        <v>0</v>
      </c>
      <c r="W65" s="224"/>
      <c r="X65" s="224" t="s">
        <v>261</v>
      </c>
      <c r="Y65" s="224" t="s">
        <v>205</v>
      </c>
      <c r="Z65" s="214"/>
      <c r="AA65" s="214"/>
      <c r="AB65" s="214"/>
      <c r="AC65" s="214"/>
      <c r="AD65" s="214"/>
      <c r="AE65" s="214"/>
      <c r="AF65" s="214"/>
      <c r="AG65" s="214" t="s">
        <v>272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0.399999999999999" outlineLevel="1" x14ac:dyDescent="0.25">
      <c r="A66" s="253">
        <v>51</v>
      </c>
      <c r="B66" s="254" t="s">
        <v>708</v>
      </c>
      <c r="C66" s="262" t="s">
        <v>709</v>
      </c>
      <c r="D66" s="255" t="s">
        <v>258</v>
      </c>
      <c r="E66" s="256">
        <v>38.700000000000003</v>
      </c>
      <c r="F66" s="257"/>
      <c r="G66" s="258">
        <f>ROUND(E66*F66,2)</f>
        <v>0</v>
      </c>
      <c r="H66" s="257"/>
      <c r="I66" s="258">
        <f>ROUND(E66*H66,2)</f>
        <v>0</v>
      </c>
      <c r="J66" s="257"/>
      <c r="K66" s="258">
        <f>ROUND(E66*J66,2)</f>
        <v>0</v>
      </c>
      <c r="L66" s="258">
        <v>21</v>
      </c>
      <c r="M66" s="258">
        <f>G66*(1+L66/100)</f>
        <v>0</v>
      </c>
      <c r="N66" s="256">
        <v>0</v>
      </c>
      <c r="O66" s="256">
        <f>ROUND(E66*N66,2)</f>
        <v>0</v>
      </c>
      <c r="P66" s="256">
        <v>0</v>
      </c>
      <c r="Q66" s="256">
        <f>ROUND(E66*P66,2)</f>
        <v>0</v>
      </c>
      <c r="R66" s="258"/>
      <c r="S66" s="258" t="s">
        <v>251</v>
      </c>
      <c r="T66" s="259" t="s">
        <v>203</v>
      </c>
      <c r="U66" s="224">
        <v>0</v>
      </c>
      <c r="V66" s="224">
        <f>ROUND(E66*U66,2)</f>
        <v>0</v>
      </c>
      <c r="W66" s="224"/>
      <c r="X66" s="224" t="s">
        <v>261</v>
      </c>
      <c r="Y66" s="224" t="s">
        <v>205</v>
      </c>
      <c r="Z66" s="214"/>
      <c r="AA66" s="214"/>
      <c r="AB66" s="214"/>
      <c r="AC66" s="214"/>
      <c r="AD66" s="214"/>
      <c r="AE66" s="214"/>
      <c r="AF66" s="214"/>
      <c r="AG66" s="214" t="s">
        <v>272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53">
        <v>52</v>
      </c>
      <c r="B67" s="254" t="s">
        <v>710</v>
      </c>
      <c r="C67" s="262" t="s">
        <v>711</v>
      </c>
      <c r="D67" s="255" t="s">
        <v>285</v>
      </c>
      <c r="E67" s="256">
        <v>116.5</v>
      </c>
      <c r="F67" s="257"/>
      <c r="G67" s="258">
        <f>ROUND(E67*F67,2)</f>
        <v>0</v>
      </c>
      <c r="H67" s="257"/>
      <c r="I67" s="258">
        <f>ROUND(E67*H67,2)</f>
        <v>0</v>
      </c>
      <c r="J67" s="257"/>
      <c r="K67" s="258">
        <f>ROUND(E67*J67,2)</f>
        <v>0</v>
      </c>
      <c r="L67" s="258">
        <v>21</v>
      </c>
      <c r="M67" s="258">
        <f>G67*(1+L67/100)</f>
        <v>0</v>
      </c>
      <c r="N67" s="256">
        <v>0</v>
      </c>
      <c r="O67" s="256">
        <f>ROUND(E67*N67,2)</f>
        <v>0</v>
      </c>
      <c r="P67" s="256">
        <v>0</v>
      </c>
      <c r="Q67" s="256">
        <f>ROUND(E67*P67,2)</f>
        <v>0</v>
      </c>
      <c r="R67" s="258"/>
      <c r="S67" s="258" t="s">
        <v>251</v>
      </c>
      <c r="T67" s="259" t="s">
        <v>203</v>
      </c>
      <c r="U67" s="224">
        <v>0</v>
      </c>
      <c r="V67" s="224">
        <f>ROUND(E67*U67,2)</f>
        <v>0</v>
      </c>
      <c r="W67" s="224"/>
      <c r="X67" s="224" t="s">
        <v>261</v>
      </c>
      <c r="Y67" s="224" t="s">
        <v>205</v>
      </c>
      <c r="Z67" s="214"/>
      <c r="AA67" s="214"/>
      <c r="AB67" s="214"/>
      <c r="AC67" s="214"/>
      <c r="AD67" s="214"/>
      <c r="AE67" s="214"/>
      <c r="AF67" s="214"/>
      <c r="AG67" s="214" t="s">
        <v>272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33">
        <v>53</v>
      </c>
      <c r="B68" s="234" t="s">
        <v>712</v>
      </c>
      <c r="C68" s="244" t="s">
        <v>713</v>
      </c>
      <c r="D68" s="235" t="s">
        <v>383</v>
      </c>
      <c r="E68" s="236">
        <v>233</v>
      </c>
      <c r="F68" s="237"/>
      <c r="G68" s="238">
        <f>ROUND(E68*F68,2)</f>
        <v>0</v>
      </c>
      <c r="H68" s="237"/>
      <c r="I68" s="238">
        <f>ROUND(E68*H68,2)</f>
        <v>0</v>
      </c>
      <c r="J68" s="237"/>
      <c r="K68" s="238">
        <f>ROUND(E68*J68,2)</f>
        <v>0</v>
      </c>
      <c r="L68" s="238">
        <v>21</v>
      </c>
      <c r="M68" s="238">
        <f>G68*(1+L68/100)</f>
        <v>0</v>
      </c>
      <c r="N68" s="236">
        <v>0</v>
      </c>
      <c r="O68" s="236">
        <f>ROUND(E68*N68,2)</f>
        <v>0</v>
      </c>
      <c r="P68" s="236">
        <v>0</v>
      </c>
      <c r="Q68" s="236">
        <f>ROUND(E68*P68,2)</f>
        <v>0</v>
      </c>
      <c r="R68" s="238"/>
      <c r="S68" s="238" t="s">
        <v>251</v>
      </c>
      <c r="T68" s="239" t="s">
        <v>203</v>
      </c>
      <c r="U68" s="224">
        <v>0</v>
      </c>
      <c r="V68" s="224">
        <f>ROUND(E68*U68,2)</f>
        <v>0</v>
      </c>
      <c r="W68" s="224"/>
      <c r="X68" s="224" t="s">
        <v>261</v>
      </c>
      <c r="Y68" s="224" t="s">
        <v>205</v>
      </c>
      <c r="Z68" s="214"/>
      <c r="AA68" s="214"/>
      <c r="AB68" s="214"/>
      <c r="AC68" s="214"/>
      <c r="AD68" s="214"/>
      <c r="AE68" s="214"/>
      <c r="AF68" s="214"/>
      <c r="AG68" s="214" t="s">
        <v>272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x14ac:dyDescent="0.25">
      <c r="A69" s="3"/>
      <c r="B69" s="4"/>
      <c r="C69" s="247"/>
      <c r="D69" s="6"/>
      <c r="E69" s="3"/>
      <c r="F69" s="3"/>
      <c r="G69" s="3"/>
      <c r="H69" s="3"/>
      <c r="I69" s="3"/>
      <c r="J69" s="3"/>
      <c r="K69" s="3"/>
      <c r="L69" s="3"/>
      <c r="M69" s="3"/>
      <c r="N69" s="3"/>
      <c r="O69" s="3"/>
      <c r="P69" s="3"/>
      <c r="Q69" s="3"/>
      <c r="R69" s="3"/>
      <c r="S69" s="3"/>
      <c r="T69" s="3"/>
      <c r="U69" s="3"/>
      <c r="V69" s="3"/>
      <c r="W69" s="3"/>
      <c r="X69" s="3"/>
      <c r="Y69" s="3"/>
      <c r="AE69">
        <v>12</v>
      </c>
      <c r="AF69">
        <v>21</v>
      </c>
      <c r="AG69" t="s">
        <v>183</v>
      </c>
    </row>
    <row r="70" spans="1:60" x14ac:dyDescent="0.25">
      <c r="A70" s="217"/>
      <c r="B70" s="218" t="s">
        <v>29</v>
      </c>
      <c r="C70" s="248"/>
      <c r="D70" s="219"/>
      <c r="E70" s="220"/>
      <c r="F70" s="220"/>
      <c r="G70" s="232">
        <f>G8+G14+G23+G29+G42+G49+G54</f>
        <v>0</v>
      </c>
      <c r="H70" s="3"/>
      <c r="I70" s="3"/>
      <c r="J70" s="3"/>
      <c r="K70" s="3"/>
      <c r="L70" s="3"/>
      <c r="M70" s="3"/>
      <c r="N70" s="3"/>
      <c r="O70" s="3"/>
      <c r="P70" s="3"/>
      <c r="Q70" s="3"/>
      <c r="R70" s="3"/>
      <c r="S70" s="3"/>
      <c r="T70" s="3"/>
      <c r="U70" s="3"/>
      <c r="V70" s="3"/>
      <c r="W70" s="3"/>
      <c r="X70" s="3"/>
      <c r="Y70" s="3"/>
      <c r="AE70">
        <f>SUMIF(L7:L68,AE69,G7:G68)</f>
        <v>0</v>
      </c>
      <c r="AF70">
        <f>SUMIF(L7:L68,AF69,G7:G68)</f>
        <v>0</v>
      </c>
      <c r="AG70" t="s">
        <v>252</v>
      </c>
    </row>
    <row r="71" spans="1:60" x14ac:dyDescent="0.25">
      <c r="C71" s="249"/>
      <c r="D71" s="10"/>
      <c r="AG71" t="s">
        <v>254</v>
      </c>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37XZrjWsWdRsO5XBfMujm+GQQEAECwmaGNaHlr2o6Ox/0irq9eEMTp50Kgn/GAThhGHKymLRvwOM+HaFPy6Fg==" saltValue="BBW+xj69CpM75511u+9A2w==" spinCount="100000" sheet="1" formatRows="0"/>
  <mergeCells count="5">
    <mergeCell ref="A1:G1"/>
    <mergeCell ref="C2:G2"/>
    <mergeCell ref="C3:G3"/>
    <mergeCell ref="C4:G4"/>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9717-C5D6-43AE-B73E-1B36DFAEB40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255</v>
      </c>
      <c r="B1" s="199"/>
      <c r="C1" s="199"/>
      <c r="D1" s="199"/>
      <c r="E1" s="199"/>
      <c r="F1" s="199"/>
      <c r="G1" s="199"/>
      <c r="AG1" t="s">
        <v>168</v>
      </c>
    </row>
    <row r="2" spans="1:60" ht="25.05" customHeight="1" x14ac:dyDescent="0.25">
      <c r="A2" s="200" t="s">
        <v>7</v>
      </c>
      <c r="B2" s="49" t="s">
        <v>43</v>
      </c>
      <c r="C2" s="203" t="s">
        <v>44</v>
      </c>
      <c r="D2" s="201"/>
      <c r="E2" s="201"/>
      <c r="F2" s="201"/>
      <c r="G2" s="202"/>
      <c r="AG2" t="s">
        <v>169</v>
      </c>
    </row>
    <row r="3" spans="1:60" ht="25.05" customHeight="1" x14ac:dyDescent="0.25">
      <c r="A3" s="200" t="s">
        <v>8</v>
      </c>
      <c r="B3" s="49" t="s">
        <v>63</v>
      </c>
      <c r="C3" s="203" t="s">
        <v>64</v>
      </c>
      <c r="D3" s="201"/>
      <c r="E3" s="201"/>
      <c r="F3" s="201"/>
      <c r="G3" s="202"/>
      <c r="AC3" s="178" t="s">
        <v>169</v>
      </c>
      <c r="AG3" t="s">
        <v>173</v>
      </c>
    </row>
    <row r="4" spans="1:60" ht="25.05" customHeight="1" x14ac:dyDescent="0.25">
      <c r="A4" s="204" t="s">
        <v>9</v>
      </c>
      <c r="B4" s="205" t="s">
        <v>53</v>
      </c>
      <c r="C4" s="206" t="s">
        <v>58</v>
      </c>
      <c r="D4" s="207"/>
      <c r="E4" s="207"/>
      <c r="F4" s="207"/>
      <c r="G4" s="208"/>
      <c r="AG4" t="s">
        <v>174</v>
      </c>
    </row>
    <row r="5" spans="1:60" x14ac:dyDescent="0.25">
      <c r="D5" s="10"/>
    </row>
    <row r="6" spans="1:60" ht="39.6" x14ac:dyDescent="0.25">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26" t="s">
        <v>197</v>
      </c>
      <c r="B8" s="227" t="s">
        <v>163</v>
      </c>
      <c r="C8" s="243" t="s">
        <v>164</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0</v>
      </c>
      <c r="W8" s="225"/>
      <c r="X8" s="225"/>
      <c r="Y8" s="225"/>
      <c r="AG8" t="s">
        <v>198</v>
      </c>
    </row>
    <row r="9" spans="1:60" outlineLevel="1" x14ac:dyDescent="0.25">
      <c r="A9" s="233">
        <v>1</v>
      </c>
      <c r="B9" s="234" t="s">
        <v>714</v>
      </c>
      <c r="C9" s="244" t="s">
        <v>715</v>
      </c>
      <c r="D9" s="235" t="s">
        <v>716</v>
      </c>
      <c r="E9" s="236">
        <v>60</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251</v>
      </c>
      <c r="T9" s="239" t="s">
        <v>203</v>
      </c>
      <c r="U9" s="224">
        <v>0</v>
      </c>
      <c r="V9" s="224">
        <f>ROUND(E9*U9,2)</f>
        <v>0</v>
      </c>
      <c r="W9" s="224"/>
      <c r="X9" s="224" t="s">
        <v>261</v>
      </c>
      <c r="Y9" s="224" t="s">
        <v>205</v>
      </c>
      <c r="Z9" s="214"/>
      <c r="AA9" s="214"/>
      <c r="AB9" s="214"/>
      <c r="AC9" s="214"/>
      <c r="AD9" s="214"/>
      <c r="AE9" s="214"/>
      <c r="AF9" s="214"/>
      <c r="AG9" s="214" t="s">
        <v>262</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x14ac:dyDescent="0.25">
      <c r="A10" s="3"/>
      <c r="B10" s="4"/>
      <c r="C10" s="247"/>
      <c r="D10" s="6"/>
      <c r="E10" s="3"/>
      <c r="F10" s="3"/>
      <c r="G10" s="3"/>
      <c r="H10" s="3"/>
      <c r="I10" s="3"/>
      <c r="J10" s="3"/>
      <c r="K10" s="3"/>
      <c r="L10" s="3"/>
      <c r="M10" s="3"/>
      <c r="N10" s="3"/>
      <c r="O10" s="3"/>
      <c r="P10" s="3"/>
      <c r="Q10" s="3"/>
      <c r="R10" s="3"/>
      <c r="S10" s="3"/>
      <c r="T10" s="3"/>
      <c r="U10" s="3"/>
      <c r="V10" s="3"/>
      <c r="W10" s="3"/>
      <c r="X10" s="3"/>
      <c r="Y10" s="3"/>
      <c r="AE10">
        <v>12</v>
      </c>
      <c r="AF10">
        <v>21</v>
      </c>
      <c r="AG10" t="s">
        <v>183</v>
      </c>
    </row>
    <row r="11" spans="1:60" x14ac:dyDescent="0.25">
      <c r="A11" s="217"/>
      <c r="B11" s="218" t="s">
        <v>29</v>
      </c>
      <c r="C11" s="248"/>
      <c r="D11" s="219"/>
      <c r="E11" s="220"/>
      <c r="F11" s="220"/>
      <c r="G11" s="232">
        <f>G8</f>
        <v>0</v>
      </c>
      <c r="H11" s="3"/>
      <c r="I11" s="3"/>
      <c r="J11" s="3"/>
      <c r="K11" s="3"/>
      <c r="L11" s="3"/>
      <c r="M11" s="3"/>
      <c r="N11" s="3"/>
      <c r="O11" s="3"/>
      <c r="P11" s="3"/>
      <c r="Q11" s="3"/>
      <c r="R11" s="3"/>
      <c r="S11" s="3"/>
      <c r="T11" s="3"/>
      <c r="U11" s="3"/>
      <c r="V11" s="3"/>
      <c r="W11" s="3"/>
      <c r="X11" s="3"/>
      <c r="Y11" s="3"/>
      <c r="AE11">
        <f>SUMIF(L7:L9,AE10,G7:G9)</f>
        <v>0</v>
      </c>
      <c r="AF11">
        <f>SUMIF(L7:L9,AF10,G7:G9)</f>
        <v>0</v>
      </c>
      <c r="AG11" t="s">
        <v>252</v>
      </c>
    </row>
    <row r="12" spans="1:60" x14ac:dyDescent="0.25">
      <c r="C12" s="249"/>
      <c r="D12" s="10"/>
      <c r="AG12" t="s">
        <v>254</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1+ObeR1COFOeyUVAaZnaplHx+7/G8N3rpSYVsml0N5FHOvZiGkpAPhqcxaDA4lTMDUfwGvmAPfoo0nwHtcClw==" saltValue="hG2Awn+R5Ubehcn4q5SIl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000 01 Naklady</vt:lpstr>
      <vt:lpstr>SO 100 01 Pol</vt:lpstr>
      <vt:lpstr>SO 401 1 Pol</vt:lpstr>
      <vt:lpstr>SO 410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'000 01 Naklady'!Názvy_tisku</vt:lpstr>
      <vt:lpstr>'SO 100 01 Pol'!Názvy_tisku</vt:lpstr>
      <vt:lpstr>'SO 401 1 Pol'!Názvy_tisku</vt:lpstr>
      <vt:lpstr>'SO 410 01 Pol'!Názvy_tisku</vt:lpstr>
      <vt:lpstr>oadresa</vt:lpstr>
      <vt:lpstr>Stavba!Objednatel</vt:lpstr>
      <vt:lpstr>Stavba!Objekt</vt:lpstr>
      <vt:lpstr>'000 01 Naklady'!Oblast_tisku</vt:lpstr>
      <vt:lpstr>'SO 100 01 Pol'!Oblast_tisku</vt:lpstr>
      <vt:lpstr>'SO 401 1 Pol'!Oblast_tisku</vt:lpstr>
      <vt:lpstr>'SO 410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Šimo</dc:creator>
  <cp:lastModifiedBy>Adam Šimo</cp:lastModifiedBy>
  <cp:lastPrinted>2019-03-19T12:27:02Z</cp:lastPrinted>
  <dcterms:created xsi:type="dcterms:W3CDTF">2009-04-08T07:15:50Z</dcterms:created>
  <dcterms:modified xsi:type="dcterms:W3CDTF">2025-03-11T19:50:34Z</dcterms:modified>
</cp:coreProperties>
</file>