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horvath\OneDrive - Hlavne mesto SR Bratislava\Pracovná plocha\Hodnotenie drevín_Arboristické práce\Horský park\IS JOSEPHINE\"/>
    </mc:Choice>
  </mc:AlternateContent>
  <xr:revisionPtr revIDLastSave="0" documentId="13_ncr:1_{7774BACE-091C-44D6-A390-28E3AF1AC83A}" xr6:coauthVersionLast="47" xr6:coauthVersionMax="47" xr10:uidLastSave="{00000000-0000-0000-0000-000000000000}"/>
  <bookViews>
    <workbookView xWindow="-120" yWindow="-120" windowWidth="29040" windowHeight="15840" firstSheet="1" activeTab="4" xr2:uid="{89D3062A-3E8C-407B-A16C-9D1AA0F43D56}"/>
  </bookViews>
  <sheets>
    <sheet name="Zákl. nastavenie" sheetId="7" state="hidden" r:id="rId1"/>
    <sheet name="Ponuka" sheetId="13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Ponuka!$A$2:$J$111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3" l="1"/>
  <c r="H49" i="13" s="1"/>
  <c r="H84" i="13"/>
  <c r="I84" i="13"/>
  <c r="I97" i="13" s="1"/>
  <c r="I64" i="13"/>
  <c r="H64" i="13"/>
  <c r="I77" i="13" s="1"/>
  <c r="I55" i="13"/>
  <c r="H55" i="13"/>
  <c r="I57" i="13"/>
  <c r="I99" i="13" l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<sst xmlns="http://schemas.openxmlformats.org/spreadsheetml/2006/main" count="229" uniqueCount="145">
  <si>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</si>
  <si>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</si>
  <si>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</si>
  <si>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</si>
  <si>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</si>
  <si>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</si>
  <si>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</si>
  <si>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</si>
  <si>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</si>
  <si>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</si>
  <si>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</si>
  <si>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</si>
  <si>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</si>
  <si>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</si>
  <si>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</si>
  <si>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</si>
  <si>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</si>
  <si>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</si>
  <si>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</si>
  <si>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</si>
  <si>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</si>
  <si>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</si>
  <si>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</si>
  <si>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</si>
  <si>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</si>
  <si>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</si>
  <si>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</si>
  <si>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</si>
  <si>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</si>
  <si>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</si>
  <si>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</si>
  <si>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</si>
  <si>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</si>
  <si>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</si>
  <si>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</si>
  <si>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</si>
  <si>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Názov položky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</si>
  <si>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</si>
  <si>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</si>
  <si>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</si>
  <si>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</si>
  <si>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</si>
  <si>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</si>
  <si>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</si>
  <si>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</si>
  <si>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</si>
  <si>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</si>
  <si>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</si>
  <si>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</si>
  <si>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</si>
  <si>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</si>
  <si>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</si>
  <si>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</si>
  <si>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</si>
  <si>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</si>
  <si>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</si>
  <si>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</si>
  <si>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</si>
  <si>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</si>
  <si>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</si>
  <si>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</si>
  <si>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</si>
  <si>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</si>
  <si>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</si>
  <si>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</si>
  <si>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</si>
  <si>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</si>
  <si>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</si>
  <si>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</si>
  <si>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</si>
  <si>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čím viac, tým lepšie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</si>
  <si>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</si>
  <si>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</si>
  <si>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</si>
  <si>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</si>
  <si>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</si>
  <si>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</si>
  <si>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</si>
  <si>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</si>
  <si>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</si>
  <si>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</si>
  <si>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 xml:space="preserve">Vyhlásenie k participácii na vypracovaní ponuky inou osobou 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</si>
  <si>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</si>
  <si>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</si>
  <si>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</si>
  <si>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</si>
  <si>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</si>
  <si>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</si>
  <si>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</si>
  <si>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áno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</si>
  <si>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</si>
  <si>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Podmienky účasti technickej alebo odbornej spôsobilosti</t>
  </si>
  <si>
    <t>P.č.</t>
  </si>
  <si>
    <t>Lehota uskutočnenia</t>
  </si>
  <si>
    <t xml:space="preserve">Kontaktné údaje odberateľa (email, tel. č.) </t>
  </si>
  <si>
    <t>meno a priezvisko</t>
  </si>
  <si>
    <t xml:space="preserve">Suma v EUR s DPH </t>
  </si>
  <si>
    <t>Cena za predmet zákazky celkom</t>
  </si>
  <si>
    <t>Maximálny finančný malus na účely hodnotenia ponúk</t>
  </si>
  <si>
    <t xml:space="preserve">Ponuka uchádzača </t>
  </si>
  <si>
    <t>Navýšenie hodnotenej ponuky:</t>
  </si>
  <si>
    <t>Stručný plán, ako plánujete opätovne použiť plastové okná v iných projektoch alebo na iných miestach, vrátane identifikácie miesta, kde budú okná použité a identifikácia zariadenia, ktoré má povolenie na nakladanie s odpadmi činnosťou uvedenou v prílohe č.1 zákona o odpadoch nasledovne: R3 - Recyklácia alebo spätné získavanie organických látok, ktoré nie sú používané ako rozpúšťadlá.</t>
  </si>
  <si>
    <t>Suma pre hodnotenie ponuky celkom:</t>
  </si>
  <si>
    <r>
      <rPr>
        <sz val="11"/>
        <rFont val="Calibri"/>
        <family val="2"/>
        <charset val="238"/>
      </rPr>
      <t>V prípade, ak uchádzač uvedie "nie". Súčasťou ponuky uchádzača musia byť v tomto prípade: 
- písomná zmluva uzavretá medzi uchádzačom a osobou, ktorej spôsobilosť využíva na preukázanie technickej spôsobilosti alebo odbornej spôsobilosti (scan); 
- doklady v zmysle § 32 ods. 2 ZVO preukazujúce splnenie podmienok účasti týkajúce sa osobného postavenia osoby, ktorej kapacity majú byť použité na preukázanie technickej spôsobilosti alebo odbornej spôsobilosti v prípade, ak iná osoba nie je zapísaná v Zozname hospodárskych subjektov vedenom Úradom pre verejné obstarávanie.</t>
    </r>
    <r>
      <rPr>
        <b/>
        <sz val="11"/>
        <rFont val="Calibri"/>
        <family val="2"/>
        <charset val="238"/>
      </rPr>
      <t xml:space="preserve"> </t>
    </r>
  </si>
  <si>
    <t>Kritériá na vyhodnotenie ponúk</t>
  </si>
  <si>
    <t xml:space="preserve">K1: Ponuková cena v eurách s DPH za predmet zákazky </t>
  </si>
  <si>
    <r>
      <t>Predložením tejto ponuky 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</si>
  <si>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Ponuka v zákazke "Komplexné ošetrenie stromov Horský park"</t>
  </si>
  <si>
    <t>Zoznam poskytnutých služieb: Podmienka účasti podľa § 34 ods. 1 písm. a) ZVO</t>
  </si>
  <si>
    <t xml:space="preserve">Uchádzač predloží zoznam poskytnutých služieb za predchádzajúce štyri roky od vyhlásenia verejného obstarávania. Verejný obstarávateľ požaduje v zozname preukázať minimálne tri (3) zákazky obdobného charakteru tzn. ošetrovanie drevín stromolezeckou technikou (v parku, lesoparku alebo verejnej zeleni) - v kumulatívnom objeme minimálne 120 ošetrených drevín. </t>
  </si>
  <si>
    <t>Vedúci arborista</t>
  </si>
  <si>
    <t>Zástupca vedúceho arboristu</t>
  </si>
  <si>
    <t xml:space="preserve">Spôsob preukázania </t>
  </si>
  <si>
    <t>Je vedúci arborista internou kapacitou (zamestnancom) uchádzača?</t>
  </si>
  <si>
    <t>Je zástupca vedúceho arboristu internou kapacitou (zamestnancom) uchádzača?</t>
  </si>
  <si>
    <t>Arborista (vedúci a zástupca): Podmienka účasti podľa § 34 ods. 1 písm. g) ZVO</t>
  </si>
  <si>
    <t>Názov a stručný popis zákazky z ktorého bude vyplývať poskytnutie služieb obdobného charakteru ako je predmet zákazky</t>
  </si>
  <si>
    <t>počet ošetrení drevín</t>
  </si>
  <si>
    <t>Výška DPH za jednu hodinu</t>
  </si>
  <si>
    <t>počet hodín</t>
  </si>
  <si>
    <t>Cena v EUR bez DPH za jednu hodinu</t>
  </si>
  <si>
    <t>Minimálny počet vyučovacích hodín</t>
  </si>
  <si>
    <t>Maximálne počet vyučovacích hodín</t>
  </si>
  <si>
    <t>Verejný obstarávateľ počet vyučovacích hodín preverí na základe potvrdení o účasti vystavených organizátorom vzdelávacích podujatí (napr. ISA, ISA Slovensko, Spoločnosť pre záhradnú a krajinnú tvorbu, Společnost pro záhradní a krajinářskou tvorbu, resp. iná organizácia združujúca arboristov na národnej úrovni v členskom štáte Európskej únie alebo European Arborical Council). Postačuje scan dokumentu.
UPOZORNENIE: Ak uchádzač nebude na plnenie predmetu zákazky využívať arboristov deklarovaných v Ponuke, tak sa uplatní zmluvná pokuta uvedená v čl. XVIII ods. 1 písm g) Rámcovej dohody.</t>
  </si>
  <si>
    <t xml:space="preserve">vedúci </t>
  </si>
  <si>
    <t>malus na účely hodnotenia ponúk</t>
  </si>
  <si>
    <t>vedúci arborista</t>
  </si>
  <si>
    <t>zástupca vedúceho arboristu</t>
  </si>
  <si>
    <t>maximálny malus SPOLU</t>
  </si>
  <si>
    <t>K2: Kontinuálne vzdelávania arboristov (vedúci, zástupca), ktorými uchádzač preukazuje podmienku účasti podľa § 34 ods. 1 písm. g) ZVO</t>
  </si>
  <si>
    <t xml:space="preserve">V rámci kritéria budú hodnotené skúsenosti arboristov – vedúceho a zástupcu vedúceho (ktorými uchádzač preukazuje splnenie podmienky účasti technickej alebo odbornej spôsobilosti) na zákazkách, ktorých predmetom boli služby obdobného charakteru, ako je predmet zákazky  realizovaných za rozhodné obdobie 4 rokov (za rozhodné obdobie sa považujú posledné 4 priebežné roky, ktoré sa rátajú spätne odo dňa vyhlásenia verejného obstarávania). Musí byť zároveň splnená podmienka, že arborista na zákazke bol v pozícii vedúceho zásahu alebo ošetrenie dreviny sám vykonával. Rozhodujúcim pri K3 bude počet drevín, na ktorých bolo vykonané ošetrenie v rozmedzí od 0 do 1 200 drevín u každého arboristu (vedúci, zástupca vedúceho) zvlášť. </t>
  </si>
  <si>
    <t>K3: Skúsenosti arboristu (ošetrovanie drevín), ktorými uchádzač preukazuje podmienku účasti podľa § 34 ods. 1 písm. g) ZVO</t>
  </si>
  <si>
    <t>Minimálny počet ošetrených drevín</t>
  </si>
  <si>
    <t>Maximálny počet ošetrených drevín</t>
  </si>
  <si>
    <t xml:space="preserve">Minimálny počet skúseností s použitím arboristického navyjáku </t>
  </si>
  <si>
    <t xml:space="preserve">Maximálny počet skúseností s použitím arboristického navyjáku </t>
  </si>
  <si>
    <t>lokalita, kde bolo ošetrenie na drevine vykonané (webový odkaz s lokáciou/ GPS súradnice)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</si>
  <si>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 tint="-0.249977111117893"/>
        <rFont val="Calibri"/>
        <family val="2"/>
        <charset val="238"/>
        <scheme val="minor"/>
      </rPr>
      <t>https://www.uvo.gov.sk/zaujemca-uchadzac/eticky-kodex-zaujemcu-uchadzaca</t>
    </r>
  </si>
  <si>
    <t>K4: Skúsenosti arboristu (použitie arboristického navijaku), ktorými uchádzač preukazuje podmienku účasti podľa § 34 ods. 1 písm. g) ZVO</t>
  </si>
  <si>
    <t xml:space="preserve">V rámci kritéria budú hodnotené skúsenosti arboristov – vedúceho a zástupcu vedúceho (ktorými uchádzač preukazuje splnenie podmienky účasti technickej alebo odbornej spôsobilosti) na zákazkách, ktorých predmetom boli služby obdobného charakteru, ako je predmet zákazky  realizovaných za rozhodné obdobie 4 rokov (za rozhodné obdobie sa považujú posledné 4 priebežné roky, ktoré sa rátajú spätne odo dňa vyhlásenia verejného obstarávania). Musí byť zároveň splnená podmienka, že arborista na zákazke bol v pozícii vedúceho zásahu alebo zásah sám vykonával. Rozhodujúcim pri K4 bude počet drevín, na ktorých bol vykonaný zásah za použitia arboristického navijaku v sťaženom teréne s obmedzeným prístupom  v rozmedzí od 0 do 10 drevín pre každého z arboristov zvlášť. </t>
  </si>
  <si>
    <t>počet použití navijaku</t>
  </si>
  <si>
    <t>lokalita, kde bol navijak použitý</t>
  </si>
  <si>
    <t xml:space="preserve">Uchádzač v zmylse bodu 3.6 , časť B. Podmienky účasti súťažných podkladov  preukáže dispozíciu s dvoma (2) odborníkmi (vedúci, zástupca vedúceho), ktorý sú držiteľom aspoň jedného dokladu o odbornej spôsobilosti (certifikátom) v papierovej (scan) alebo elektronickej forme vydaným European arboricultural council (EAC) alebo príslušným partnerom EAC alebo národným certifikačným centrom alebo International society of arboriculture: 
- ETT European Tree Technician 
- ISA Board, Certified Master Arborist 
- ETW European Tree Worker
- ISA Certified Arborist 
- ČCA Český certifikovaný arborista - úroveň stromolezec. 
Verejný obstarávateľ uzná aj ekvivalentný dokument, ktorý preukazuje splnenie požiadaviek na odbornú spôsobilosť v zmysle bodu 3.6, ak bude uchádzač schopný preukázať, že tento dokument spĺňa rovnaké kvalitatívne a odborné kritériá ako doklady uvedené vyššie. Uchádzač je povinný v takom prípade predložiť aj podpornú dokumentáciu a vysvetlenie, ktorými preukáže, že predložený dokument je obsahovo a kvalitatívne rovnocenný s požadovaným dokladom o odbornej spôsobilosti.
Verejný obstarávateľ uzná miesto dokladu o odbornej spôsobilosti vyššie aj záznam vo verejne dostupnom registri na jednom z nasledovných odkazov:
-	https://www.eac-arboriculture.com/certified-european-tree-workers.aspx
-	https://www.treesaregood.org/findanarborist/verify 
-	https://www.ceskycertifikovanyarborista.cz/certifikovani-arboriste </t>
  </si>
  <si>
    <t xml:space="preserve">Zákazky budú v priebehu hodnotenia ponúk preverené a o výslednej pričítanej sume rozhodne komisia na vyhodnotenie ponúk. Verejný obstarávateľ počet ošetrení drevín preverí na základe vystavených potvrdení od odberateľov (postačuje scan dokumentu) v rozsahu vyžadovanom vyššie. Verejný obstarávateľ si vyhradzuje právo v prípade pochybností vyžiadať doplnenie písomného potvrdenia o zásahu od odberateľa vrátane identifikácie miesta zásahu a fyzicky preveriť, či bol zásah vykonaný. </t>
  </si>
  <si>
    <t>Zákazky budú v priebehu hodnotenia ponúk preverené a o výslednej pričítanej sume rozhodne komisia na vyhodnotenie ponúk. Verejný obstarávateľ počet ošetrení drevín preverí na základe vystavených potvrdení od odberateľov (postačuje scan dokumentu) v rozsahu vyžadovanom vyššie. Verejný obstarávateľ si vyhradzuje právo v prípade pochybností vyžiadať doplnenie písomného potvrdenia o zásahu od odberateľa vrátane identifikácie miesta zásahu a fyzicky preveriť, či bol zásah vykonaný.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</si>
</sst>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#,##0.00\ &quot;€&quot;"/>
    <numFmt numFmtId="166" formatCode=";;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4" tint="-0.249977111117893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1F2"/>
        <bgColor rgb="FF000000"/>
      </patternFill>
    </fill>
  </fills>
  <borders count="1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theme="6"/>
      </bottom>
      <diagonal/>
    </border>
    <border>
      <left/>
      <right style="thin">
        <color rgb="FFB2B2B2"/>
      </right>
      <top style="thin">
        <color rgb="FFB2B2B2"/>
      </top>
      <bottom style="thin">
        <color theme="6"/>
      </bottom>
      <diagonal/>
    </border>
    <border>
      <left style="medium">
        <color indexed="64"/>
      </left>
      <right/>
      <top style="thin">
        <color theme="6"/>
      </top>
      <bottom style="medium">
        <color indexed="64"/>
      </bottom>
      <diagonal/>
    </border>
    <border>
      <left/>
      <right style="thin">
        <color rgb="FFB2B2B2"/>
      </right>
      <top style="thin">
        <color theme="6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 style="thin">
        <color theme="0" tint="-0.24994659260841701"/>
      </bottom>
      <diagonal/>
    </border>
    <border>
      <left/>
      <right/>
      <top style="thin">
        <color rgb="FFB2B2B2"/>
      </top>
      <bottom style="thin">
        <color theme="0" tint="-0.24994659260841701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/>
      <top style="thin">
        <color indexed="64"/>
      </top>
      <bottom/>
      <diagonal/>
    </border>
    <border>
      <left/>
      <right style="thin">
        <color rgb="FFB2B2B2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/>
      <right style="medium">
        <color auto="1"/>
      </right>
      <top/>
      <bottom style="thin">
        <color theme="2" tint="-9.9948118533890809E-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indexed="64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indexed="64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/>
      <right style="medium">
        <color indexed="64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theme="2"/>
      </left>
      <right style="medium">
        <color indexed="64"/>
      </right>
      <top/>
      <bottom style="medium">
        <color indexed="64"/>
      </bottom>
      <diagonal/>
    </border>
    <border>
      <left style="thin">
        <color theme="2"/>
      </left>
      <right style="medium">
        <color indexed="64"/>
      </right>
      <top style="thin">
        <color theme="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6" tint="0.39994506668294322"/>
      </bottom>
      <diagonal/>
    </border>
    <border>
      <left/>
      <right style="medium">
        <color theme="1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theme="6" tint="0.39994506668294322"/>
      </top>
      <bottom style="thin">
        <color auto="1"/>
      </bottom>
      <diagonal/>
    </border>
    <border>
      <left/>
      <right style="medium">
        <color theme="1"/>
      </right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theme="0" tint="-0.24994659260841701"/>
      </top>
      <bottom style="thin">
        <color rgb="FFB2B2B2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5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8" xfId="0" applyFont="1" applyBorder="1" applyAlignment="1">
      <alignment horizontal="center" vertical="center"/>
    </xf>
    <xf numFmtId="0" fontId="6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6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6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2" xfId="0" applyFont="1" applyFill="1" applyBorder="1" applyAlignment="1" applyProtection="1">
      <alignment wrapText="1"/>
      <protection hidden="1"/>
    </xf>
    <xf numFmtId="0" fontId="2" fillId="5" borderId="44" xfId="0" applyFont="1" applyFill="1" applyBorder="1" applyAlignment="1" applyProtection="1">
      <alignment wrapText="1"/>
      <protection hidden="1"/>
    </xf>
    <xf numFmtId="0" fontId="0" fillId="5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4" applyNumberFormat="1" applyFont="1" applyFill="1" applyBorder="1" applyAlignment="1" applyProtection="1">
      <alignment wrapText="1"/>
      <protection locked="0" hidden="1"/>
    </xf>
    <xf numFmtId="0" fontId="1" fillId="0" borderId="33" xfId="2" applyFont="1" applyFill="1" applyBorder="1" applyProtection="1">
      <protection locked="0" hidden="1"/>
    </xf>
    <xf numFmtId="2" fontId="0" fillId="0" borderId="49" xfId="4" applyNumberFormat="1" applyFont="1" applyFill="1" applyBorder="1" applyAlignment="1" applyProtection="1">
      <alignment wrapText="1"/>
      <protection locked="0" hidden="1"/>
    </xf>
    <xf numFmtId="2" fontId="0" fillId="5" borderId="49" xfId="0" applyNumberFormat="1" applyFill="1" applyBorder="1" applyProtection="1">
      <protection hidden="1"/>
    </xf>
    <xf numFmtId="2" fontId="0" fillId="5" borderId="22" xfId="0" applyNumberFormat="1" applyFill="1" applyBorder="1" applyProtection="1">
      <protection hidden="1"/>
    </xf>
    <xf numFmtId="2" fontId="0" fillId="5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4" applyNumberFormat="1" applyFont="1" applyFill="1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5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4" applyNumberFormat="1" applyFont="1" applyFill="1" applyBorder="1" applyAlignment="1" applyProtection="1">
      <alignment wrapText="1"/>
      <protection locked="0" hidden="1"/>
    </xf>
    <xf numFmtId="2" fontId="0" fillId="0" borderId="48" xfId="4" applyNumberFormat="1" applyFont="1" applyFill="1" applyBorder="1" applyAlignment="1" applyProtection="1">
      <alignment wrapText="1"/>
      <protection locked="0" hidden="1"/>
    </xf>
    <xf numFmtId="0" fontId="0" fillId="5" borderId="40" xfId="0" applyFill="1" applyBorder="1" applyProtection="1">
      <protection hidden="1"/>
    </xf>
    <xf numFmtId="0" fontId="0" fillId="5" borderId="25" xfId="0" applyFill="1" applyBorder="1" applyAlignment="1" applyProtection="1">
      <alignment wrapText="1"/>
      <protection hidden="1"/>
    </xf>
    <xf numFmtId="0" fontId="0" fillId="5" borderId="26" xfId="0" applyFill="1" applyBorder="1" applyAlignment="1" applyProtection="1">
      <alignment wrapText="1"/>
      <protection hidden="1"/>
    </xf>
    <xf numFmtId="2" fontId="0" fillId="5" borderId="50" xfId="0" applyNumberFormat="1" applyFill="1" applyBorder="1" applyAlignment="1" applyProtection="1">
      <alignment wrapText="1"/>
      <protection hidden="1"/>
    </xf>
    <xf numFmtId="2" fontId="0" fillId="5" borderId="50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0" fontId="0" fillId="5" borderId="57" xfId="0" applyFill="1" applyBorder="1" applyProtection="1">
      <protection hidden="1"/>
    </xf>
    <xf numFmtId="0" fontId="0" fillId="6" borderId="23" xfId="0" applyFill="1" applyBorder="1" applyProtection="1">
      <protection hidden="1"/>
    </xf>
    <xf numFmtId="0" fontId="0" fillId="6" borderId="24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6" borderId="35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5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6" borderId="24" xfId="0" applyNumberFormat="1" applyFill="1" applyBorder="1" applyProtection="1">
      <protection hidden="1"/>
    </xf>
    <xf numFmtId="2" fontId="0" fillId="5" borderId="24" xfId="0" applyNumberFormat="1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50" xfId="0" applyFill="1" applyBorder="1" applyAlignment="1" applyProtection="1">
      <alignment horizontal="center"/>
      <protection hidden="1"/>
    </xf>
    <xf numFmtId="0" fontId="0" fillId="6" borderId="45" xfId="0" applyFill="1" applyBorder="1" applyProtection="1">
      <protection hidden="1"/>
    </xf>
    <xf numFmtId="0" fontId="0" fillId="6" borderId="46" xfId="0" applyFill="1" applyBorder="1" applyAlignment="1" applyProtection="1">
      <alignment wrapText="1"/>
      <protection hidden="1"/>
    </xf>
    <xf numFmtId="0" fontId="0" fillId="6" borderId="46" xfId="0" applyFill="1" applyBorder="1" applyAlignment="1" applyProtection="1">
      <alignment horizontal="center" wrapText="1"/>
      <protection hidden="1"/>
    </xf>
    <xf numFmtId="164" fontId="2" fillId="6" borderId="46" xfId="0" applyNumberFormat="1" applyFont="1" applyFill="1" applyBorder="1" applyAlignment="1" applyProtection="1">
      <alignment wrapText="1"/>
      <protection hidden="1"/>
    </xf>
    <xf numFmtId="2" fontId="2" fillId="6" borderId="46" xfId="0" applyNumberFormat="1" applyFont="1" applyFill="1" applyBorder="1" applyAlignment="1" applyProtection="1">
      <alignment wrapText="1"/>
      <protection hidden="1"/>
    </xf>
    <xf numFmtId="164" fontId="2" fillId="6" borderId="47" xfId="0" applyNumberFormat="1" applyFon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8" borderId="22" xfId="0" applyFill="1" applyBorder="1" applyProtection="1">
      <protection hidden="1"/>
    </xf>
    <xf numFmtId="0" fontId="0" fillId="8" borderId="36" xfId="0" applyFill="1" applyBorder="1" applyAlignment="1" applyProtection="1">
      <alignment wrapText="1"/>
      <protection hidden="1"/>
    </xf>
    <xf numFmtId="2" fontId="0" fillId="7" borderId="23" xfId="0" applyNumberFormat="1" applyFill="1" applyBorder="1" applyProtection="1"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8" borderId="48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1" borderId="23" xfId="0" applyFill="1" applyBorder="1" applyAlignment="1" applyProtection="1">
      <alignment wrapText="1"/>
      <protection hidden="1"/>
    </xf>
    <xf numFmtId="0" fontId="0" fillId="11" borderId="24" xfId="0" applyFill="1" applyBorder="1" applyAlignment="1" applyProtection="1">
      <alignment wrapText="1"/>
      <protection hidden="1"/>
    </xf>
    <xf numFmtId="0" fontId="0" fillId="10" borderId="3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1" borderId="22" xfId="0" applyFill="1" applyBorder="1" applyProtection="1">
      <protection hidden="1"/>
    </xf>
    <xf numFmtId="0" fontId="0" fillId="11" borderId="36" xfId="0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11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0" xfId="0" applyFill="1" applyBorder="1" applyAlignment="1" applyProtection="1">
      <alignment wrapText="1"/>
      <protection hidden="1"/>
    </xf>
    <xf numFmtId="0" fontId="0" fillId="10" borderId="45" xfId="0" applyFill="1" applyBorder="1" applyProtection="1">
      <protection hidden="1"/>
    </xf>
    <xf numFmtId="0" fontId="0" fillId="10" borderId="46" xfId="0" applyFill="1" applyBorder="1" applyAlignment="1" applyProtection="1">
      <alignment wrapText="1"/>
      <protection hidden="1"/>
    </xf>
    <xf numFmtId="2" fontId="0" fillId="10" borderId="46" xfId="0" applyNumberFormat="1" applyFill="1" applyBorder="1" applyAlignment="1" applyProtection="1">
      <alignment wrapText="1"/>
      <protection hidden="1"/>
    </xf>
    <xf numFmtId="2" fontId="0" fillId="10" borderId="47" xfId="0" applyNumberFormat="1" applyFill="1" applyBorder="1" applyAlignment="1" applyProtection="1">
      <alignment wrapText="1"/>
      <protection hidden="1"/>
    </xf>
    <xf numFmtId="0" fontId="10" fillId="0" borderId="5" xfId="2" applyFont="1" applyFill="1" applyBorder="1" applyAlignment="1" applyProtection="1">
      <alignment vertical="center" wrapText="1"/>
      <protection hidden="1"/>
    </xf>
    <xf numFmtId="0" fontId="10" fillId="0" borderId="6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0" fillId="0" borderId="8" xfId="2" applyFont="1" applyFill="1" applyBorder="1" applyAlignment="1" applyProtection="1">
      <alignment vertical="center" wrapText="1"/>
      <protection hidden="1"/>
    </xf>
    <xf numFmtId="0" fontId="3" fillId="5" borderId="7" xfId="2" applyFont="1" applyFill="1" applyBorder="1" applyProtection="1">
      <protection hidden="1"/>
    </xf>
    <xf numFmtId="0" fontId="3" fillId="5" borderId="9" xfId="2" applyFont="1" applyFill="1" applyBorder="1" applyProtection="1">
      <protection hidden="1"/>
    </xf>
    <xf numFmtId="0" fontId="15" fillId="0" borderId="39" xfId="5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3" fillId="0" borderId="17" xfId="2" applyFont="1" applyFill="1" applyBorder="1" applyAlignment="1" applyProtection="1">
      <alignment horizontal="center"/>
      <protection hidden="1"/>
    </xf>
    <xf numFmtId="0" fontId="3" fillId="0" borderId="19" xfId="2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5" borderId="7" xfId="3" applyFill="1" applyBorder="1" applyAlignment="1" applyProtection="1">
      <alignment horizontal="center" vertical="center" wrapText="1"/>
      <protection locked="0"/>
    </xf>
    <xf numFmtId="0" fontId="11" fillId="0" borderId="76" xfId="2" applyFont="1" applyFill="1" applyBorder="1" applyAlignment="1" applyProtection="1">
      <alignment horizontal="center" vertical="center" wrapText="1"/>
      <protection hidden="1"/>
    </xf>
    <xf numFmtId="0" fontId="11" fillId="0" borderId="0" xfId="2" applyFont="1" applyFill="1" applyBorder="1" applyAlignment="1" applyProtection="1">
      <alignment horizontal="center" vertical="center" wrapText="1"/>
      <protection hidden="1"/>
    </xf>
    <xf numFmtId="0" fontId="11" fillId="0" borderId="23" xfId="2" applyFont="1" applyFill="1" applyBorder="1" applyAlignment="1" applyProtection="1">
      <alignment horizontal="center" vertical="center" wrapText="1"/>
      <protection hidden="1"/>
    </xf>
    <xf numFmtId="0" fontId="3" fillId="0" borderId="3" xfId="2" applyFont="1" applyFill="1" applyBorder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0" fontId="0" fillId="0" borderId="71" xfId="0" applyBorder="1" applyAlignment="1" applyProtection="1">
      <alignment wrapText="1"/>
      <protection hidden="1"/>
    </xf>
    <xf numFmtId="0" fontId="0" fillId="0" borderId="61" xfId="0" applyBorder="1" applyAlignment="1" applyProtection="1">
      <alignment wrapText="1"/>
      <protection hidden="1"/>
    </xf>
    <xf numFmtId="0" fontId="0" fillId="0" borderId="69" xfId="0" applyBorder="1" applyAlignment="1" applyProtection="1">
      <alignment wrapText="1"/>
      <protection hidden="1"/>
    </xf>
    <xf numFmtId="0" fontId="11" fillId="5" borderId="91" xfId="2" applyFont="1" applyFill="1" applyBorder="1" applyAlignment="1" applyProtection="1">
      <alignment wrapText="1"/>
      <protection locked="0"/>
    </xf>
    <xf numFmtId="0" fontId="11" fillId="0" borderId="66" xfId="2" applyFont="1" applyFill="1" applyBorder="1" applyAlignment="1" applyProtection="1">
      <alignment horizontal="center" vertical="center"/>
      <protection hidden="1"/>
    </xf>
    <xf numFmtId="0" fontId="11" fillId="0" borderId="70" xfId="2" applyFont="1" applyFill="1" applyBorder="1" applyAlignment="1" applyProtection="1">
      <alignment horizontal="center" vertical="center"/>
      <protection hidden="1"/>
    </xf>
    <xf numFmtId="0" fontId="11" fillId="0" borderId="92" xfId="2" applyFont="1" applyFill="1" applyBorder="1" applyAlignment="1" applyProtection="1">
      <alignment horizontal="center" vertical="center" wrapText="1"/>
      <protection hidden="1"/>
    </xf>
    <xf numFmtId="0" fontId="20" fillId="12" borderId="85" xfId="3" applyFont="1" applyFill="1" applyBorder="1" applyAlignment="1" applyProtection="1">
      <alignment horizontal="center" vertical="center" wrapText="1"/>
      <protection locked="0"/>
    </xf>
    <xf numFmtId="0" fontId="20" fillId="12" borderId="96" xfId="3" applyFont="1" applyFill="1" applyBorder="1" applyAlignment="1" applyProtection="1">
      <alignment horizontal="center" vertical="center" wrapText="1"/>
      <protection locked="0"/>
    </xf>
    <xf numFmtId="0" fontId="11" fillId="0" borderId="0" xfId="2" applyFont="1" applyFill="1" applyBorder="1" applyAlignment="1" applyProtection="1">
      <alignment vertical="center" wrapText="1"/>
      <protection hidden="1"/>
    </xf>
    <xf numFmtId="0" fontId="11" fillId="5" borderId="98" xfId="2" applyFont="1" applyFill="1" applyBorder="1" applyAlignment="1" applyProtection="1">
      <alignment wrapText="1"/>
      <protection locked="0"/>
    </xf>
    <xf numFmtId="0" fontId="11" fillId="0" borderId="2" xfId="2" applyFont="1" applyFill="1" applyAlignment="1" applyProtection="1">
      <alignment horizontal="center" vertical="center" wrapText="1"/>
      <protection hidden="1"/>
    </xf>
    <xf numFmtId="165" fontId="10" fillId="0" borderId="99" xfId="2" applyNumberFormat="1" applyFont="1" applyFill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4" fontId="10" fillId="0" borderId="88" xfId="6" applyFont="1" applyFill="1" applyBorder="1" applyAlignment="1" applyProtection="1">
      <alignment vertical="center"/>
      <protection hidden="1"/>
    </xf>
    <xf numFmtId="44" fontId="10" fillId="0" borderId="89" xfId="6" applyFont="1" applyFill="1" applyBorder="1" applyAlignment="1" applyProtection="1">
      <alignment vertical="center"/>
      <protection hidden="1"/>
    </xf>
    <xf numFmtId="44" fontId="0" fillId="0" borderId="0" xfId="0" applyNumberFormat="1"/>
    <xf numFmtId="44" fontId="0" fillId="0" borderId="0" xfId="6" applyFont="1" applyProtection="1">
      <protection hidden="1"/>
    </xf>
    <xf numFmtId="44" fontId="0" fillId="0" borderId="102" xfId="0" applyNumberFormat="1" applyBorder="1"/>
    <xf numFmtId="1" fontId="16" fillId="5" borderId="0" xfId="0" applyNumberFormat="1" applyFont="1" applyFill="1" applyAlignment="1" applyProtection="1">
      <alignment horizontal="center" vertical="center"/>
      <protection locked="0"/>
    </xf>
    <xf numFmtId="1" fontId="16" fillId="5" borderId="71" xfId="0" applyNumberFormat="1" applyFont="1" applyFill="1" applyBorder="1" applyAlignment="1" applyProtection="1">
      <alignment horizontal="center" vertical="center"/>
      <protection locked="0"/>
    </xf>
    <xf numFmtId="0" fontId="0" fillId="5" borderId="98" xfId="0" applyFill="1" applyBorder="1" applyAlignment="1" applyProtection="1">
      <alignment wrapText="1"/>
      <protection locked="0"/>
    </xf>
    <xf numFmtId="0" fontId="11" fillId="5" borderId="108" xfId="2" applyFont="1" applyFill="1" applyBorder="1" applyAlignment="1" applyProtection="1">
      <alignment wrapText="1"/>
      <protection locked="0"/>
    </xf>
    <xf numFmtId="165" fontId="23" fillId="0" borderId="4" xfId="6" applyNumberFormat="1" applyFont="1" applyFill="1" applyBorder="1" applyAlignment="1" applyProtection="1">
      <alignment vertical="center"/>
      <protection hidden="1"/>
    </xf>
    <xf numFmtId="44" fontId="0" fillId="0" borderId="70" xfId="0" applyNumberFormat="1" applyBorder="1"/>
    <xf numFmtId="3" fontId="12" fillId="5" borderId="2" xfId="2" applyNumberFormat="1" applyFont="1" applyFill="1" applyAlignment="1" applyProtection="1">
      <alignment horizontal="center" vertical="center"/>
      <protection locked="0"/>
    </xf>
    <xf numFmtId="3" fontId="12" fillId="5" borderId="7" xfId="2" applyNumberFormat="1" applyFont="1" applyFill="1" applyBorder="1" applyAlignment="1" applyProtection="1">
      <alignment horizontal="center" vertical="center"/>
      <protection locked="0"/>
    </xf>
    <xf numFmtId="0" fontId="11" fillId="0" borderId="0" xfId="2" applyFont="1" applyFill="1" applyBorder="1" applyAlignment="1" applyProtection="1">
      <alignment horizontal="center" vertical="center"/>
      <protection hidden="1"/>
    </xf>
    <xf numFmtId="0" fontId="11" fillId="0" borderId="71" xfId="2" applyFont="1" applyFill="1" applyBorder="1" applyAlignment="1" applyProtection="1">
      <alignment horizontal="center" vertical="center"/>
      <protection hidden="1"/>
    </xf>
    <xf numFmtId="44" fontId="22" fillId="0" borderId="111" xfId="6" applyFont="1" applyFill="1" applyBorder="1" applyAlignment="1" applyProtection="1">
      <alignment vertical="center"/>
      <protection hidden="1"/>
    </xf>
    <xf numFmtId="44" fontId="22" fillId="0" borderId="112" xfId="6" applyFont="1" applyFill="1" applyBorder="1" applyAlignment="1" applyProtection="1">
      <alignment vertical="center"/>
      <protection hidden="1"/>
    </xf>
    <xf numFmtId="0" fontId="11" fillId="0" borderId="76" xfId="2" applyFont="1" applyFill="1" applyBorder="1" applyAlignment="1" applyProtection="1">
      <alignment horizontal="center" vertical="center"/>
      <protection locked="0"/>
    </xf>
    <xf numFmtId="0" fontId="11" fillId="0" borderId="105" xfId="2" applyFont="1" applyFill="1" applyBorder="1" applyAlignment="1" applyProtection="1">
      <alignment horizontal="center" vertical="center"/>
      <protection locked="0"/>
    </xf>
    <xf numFmtId="0" fontId="14" fillId="6" borderId="42" xfId="0" applyFont="1" applyFill="1" applyBorder="1" applyAlignment="1" applyProtection="1">
      <alignment horizontal="center" vertical="center"/>
      <protection hidden="1"/>
    </xf>
    <xf numFmtId="0" fontId="14" fillId="6" borderId="18" xfId="0" applyFont="1" applyFill="1" applyBorder="1" applyAlignment="1" applyProtection="1">
      <alignment horizontal="center" vertical="center"/>
      <protection hidden="1"/>
    </xf>
    <xf numFmtId="0" fontId="14" fillId="6" borderId="43" xfId="0" applyFont="1" applyFill="1" applyBorder="1" applyAlignment="1" applyProtection="1">
      <alignment horizontal="center" vertical="center"/>
      <protection hidden="1"/>
    </xf>
    <xf numFmtId="0" fontId="0" fillId="5" borderId="54" xfId="0" applyFill="1" applyBorder="1" applyAlignment="1" applyProtection="1">
      <alignment horizontal="center" vertical="center"/>
      <protection hidden="1"/>
    </xf>
    <xf numFmtId="0" fontId="0" fillId="5" borderId="36" xfId="0" applyFill="1" applyBorder="1" applyAlignment="1" applyProtection="1">
      <alignment horizontal="center" vertical="center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" fillId="5" borderId="22" xfId="0" applyFont="1" applyFill="1" applyBorder="1" applyAlignment="1" applyProtection="1">
      <alignment horizontal="left" vertical="center" wrapText="1"/>
      <protection hidden="1"/>
    </xf>
    <xf numFmtId="0" fontId="14" fillId="9" borderId="45" xfId="0" applyFont="1" applyFill="1" applyBorder="1" applyAlignment="1" applyProtection="1">
      <alignment horizontal="center" vertical="center"/>
      <protection hidden="1"/>
    </xf>
    <xf numFmtId="0" fontId="14" fillId="9" borderId="46" xfId="0" applyFont="1" applyFill="1" applyBorder="1" applyAlignment="1" applyProtection="1">
      <alignment horizontal="center" vertical="center"/>
      <protection hidden="1"/>
    </xf>
    <xf numFmtId="0" fontId="14" fillId="9" borderId="47" xfId="0" applyFont="1" applyFill="1" applyBorder="1" applyAlignment="1" applyProtection="1">
      <alignment horizontal="center" vertical="center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2" fillId="8" borderId="33" xfId="0" applyFont="1" applyFill="1" applyBorder="1" applyAlignment="1" applyProtection="1">
      <alignment horizontal="left" vertical="center" wrapText="1"/>
      <protection hidden="1"/>
    </xf>
    <xf numFmtId="0" fontId="2" fillId="8" borderId="49" xfId="0" applyFont="1" applyFill="1" applyBorder="1" applyAlignment="1" applyProtection="1">
      <alignment horizontal="left" vertical="center" wrapText="1"/>
      <protection hidden="1"/>
    </xf>
    <xf numFmtId="0" fontId="2" fillId="8" borderId="22" xfId="0" applyFont="1" applyFill="1" applyBorder="1" applyAlignment="1" applyProtection="1">
      <alignment horizontal="left" vertical="center" wrapText="1"/>
      <protection hidden="1"/>
    </xf>
    <xf numFmtId="0" fontId="2" fillId="8" borderId="36" xfId="0" applyFont="1" applyFill="1" applyBorder="1" applyAlignment="1" applyProtection="1">
      <alignment horizontal="left" vertical="center" wrapText="1"/>
      <protection hidden="1"/>
    </xf>
    <xf numFmtId="0" fontId="0" fillId="9" borderId="41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54" xfId="0" applyFont="1" applyFill="1" applyBorder="1" applyAlignment="1" applyProtection="1">
      <alignment horizontal="left" vertical="center" wrapText="1"/>
      <protection hidden="1"/>
    </xf>
    <xf numFmtId="0" fontId="2" fillId="11" borderId="22" xfId="0" applyFont="1" applyFill="1" applyBorder="1" applyAlignment="1" applyProtection="1">
      <alignment horizontal="left" vertical="center" wrapText="1"/>
      <protection hidden="1"/>
    </xf>
    <xf numFmtId="0" fontId="2" fillId="11" borderId="36" xfId="0" applyFont="1" applyFill="1" applyBorder="1" applyAlignment="1" applyProtection="1">
      <alignment horizontal="left" vertic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1" borderId="27" xfId="0" applyFill="1" applyBorder="1" applyAlignment="1" applyProtection="1">
      <alignment horizontal="center" wrapText="1"/>
      <protection hidden="1"/>
    </xf>
    <xf numFmtId="0" fontId="0" fillId="11" borderId="29" xfId="0" applyFill="1" applyBorder="1" applyAlignment="1" applyProtection="1">
      <alignment horizontal="center" wrapText="1"/>
      <protection hidden="1"/>
    </xf>
    <xf numFmtId="0" fontId="0" fillId="10" borderId="55" xfId="0" applyFill="1" applyBorder="1" applyAlignment="1" applyProtection="1">
      <alignment horizontal="center"/>
      <protection hidden="1"/>
    </xf>
    <xf numFmtId="0" fontId="0" fillId="10" borderId="29" xfId="0" applyFill="1" applyBorder="1" applyAlignment="1" applyProtection="1">
      <alignment horizontal="center"/>
      <protection hidden="1"/>
    </xf>
    <xf numFmtId="0" fontId="14" fillId="6" borderId="52" xfId="0" applyFont="1" applyFill="1" applyBorder="1" applyAlignment="1" applyProtection="1">
      <alignment horizontal="center" vertical="center"/>
      <protection hidden="1"/>
    </xf>
    <xf numFmtId="0" fontId="14" fillId="6" borderId="53" xfId="0" applyFont="1" applyFill="1" applyBorder="1" applyAlignment="1" applyProtection="1">
      <alignment horizontal="center" vertical="center"/>
      <protection hidden="1"/>
    </xf>
    <xf numFmtId="0" fontId="14" fillId="6" borderId="51" xfId="0" applyFont="1" applyFill="1" applyBorder="1" applyAlignment="1" applyProtection="1">
      <alignment horizontal="center" vertical="center"/>
      <protection hidden="1"/>
    </xf>
    <xf numFmtId="0" fontId="0" fillId="6" borderId="27" xfId="0" applyFill="1" applyBorder="1" applyAlignment="1" applyProtection="1">
      <alignment horizontal="center" wrapText="1"/>
      <protection hidden="1"/>
    </xf>
    <xf numFmtId="0" fontId="0" fillId="6" borderId="23" xfId="0" applyFill="1" applyBorder="1" applyAlignment="1" applyProtection="1">
      <alignment horizontal="center" wrapText="1"/>
      <protection hidden="1"/>
    </xf>
    <xf numFmtId="0" fontId="0" fillId="6" borderId="27" xfId="0" applyFill="1" applyBorder="1" applyAlignment="1" applyProtection="1">
      <alignment horizontal="center"/>
      <protection hidden="1"/>
    </xf>
    <xf numFmtId="0" fontId="0" fillId="6" borderId="29" xfId="0" applyFill="1" applyBorder="1" applyAlignment="1" applyProtection="1">
      <alignment horizontal="center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6" borderId="55" xfId="0" applyFill="1" applyBorder="1" applyAlignment="1" applyProtection="1">
      <alignment horizontal="center"/>
      <protection hidden="1"/>
    </xf>
    <xf numFmtId="0" fontId="14" fillId="10" borderId="38" xfId="0" applyFont="1" applyFill="1" applyBorder="1" applyAlignment="1" applyProtection="1">
      <alignment horizontal="center" vertical="center"/>
      <protection hidden="1"/>
    </xf>
    <xf numFmtId="0" fontId="14" fillId="10" borderId="1" xfId="0" applyFont="1" applyFill="1" applyBorder="1" applyAlignment="1" applyProtection="1">
      <alignment horizontal="center" vertical="center"/>
      <protection hidden="1"/>
    </xf>
    <xf numFmtId="0" fontId="14" fillId="10" borderId="37" xfId="0" applyFont="1" applyFill="1" applyBorder="1" applyAlignment="1" applyProtection="1">
      <alignment horizontal="center" vertical="center"/>
      <protection hidden="1"/>
    </xf>
    <xf numFmtId="0" fontId="0" fillId="10" borderId="23" xfId="0" applyFill="1" applyBorder="1" applyAlignment="1" applyProtection="1">
      <alignment horizontal="center" wrapText="1"/>
      <protection hidden="1"/>
    </xf>
    <xf numFmtId="0" fontId="11" fillId="5" borderId="103" xfId="2" applyFont="1" applyFill="1" applyBorder="1" applyAlignment="1" applyProtection="1">
      <alignment horizontal="center" wrapText="1"/>
      <protection locked="0"/>
    </xf>
    <xf numFmtId="0" fontId="11" fillId="5" borderId="109" xfId="2" applyFont="1" applyFill="1" applyBorder="1" applyAlignment="1" applyProtection="1">
      <alignment horizontal="center" wrapText="1"/>
      <protection locked="0"/>
    </xf>
    <xf numFmtId="0" fontId="11" fillId="5" borderId="104" xfId="2" applyFont="1" applyFill="1" applyBorder="1" applyAlignment="1" applyProtection="1">
      <alignment horizontal="center" wrapText="1"/>
      <protection locked="0"/>
    </xf>
    <xf numFmtId="0" fontId="12" fillId="0" borderId="64" xfId="2" applyFont="1" applyFill="1" applyBorder="1" applyAlignment="1" applyProtection="1">
      <alignment horizontal="left"/>
      <protection hidden="1"/>
    </xf>
    <xf numFmtId="0" fontId="12" fillId="0" borderId="61" xfId="2" applyFont="1" applyFill="1" applyBorder="1" applyAlignment="1" applyProtection="1">
      <alignment horizontal="left"/>
      <protection hidden="1"/>
    </xf>
    <xf numFmtId="0" fontId="12" fillId="0" borderId="121" xfId="2" applyFont="1" applyFill="1" applyBorder="1" applyAlignment="1" applyProtection="1">
      <alignment horizontal="left"/>
      <protection hidden="1"/>
    </xf>
    <xf numFmtId="0" fontId="9" fillId="0" borderId="14" xfId="2" applyFont="1" applyFill="1" applyBorder="1" applyAlignment="1" applyProtection="1">
      <alignment horizontal="center" vertical="center" wrapText="1"/>
      <protection hidden="1"/>
    </xf>
    <xf numFmtId="0" fontId="9" fillId="0" borderId="15" xfId="2" applyFont="1" applyFill="1" applyBorder="1" applyAlignment="1" applyProtection="1">
      <alignment horizontal="center" vertical="center" wrapText="1"/>
      <protection hidden="1"/>
    </xf>
    <xf numFmtId="0" fontId="9" fillId="0" borderId="16" xfId="2" applyFont="1" applyFill="1" applyBorder="1" applyAlignment="1" applyProtection="1">
      <alignment horizontal="center" vertical="center" wrapText="1"/>
      <protection hidden="1"/>
    </xf>
    <xf numFmtId="0" fontId="10" fillId="0" borderId="65" xfId="2" applyFont="1" applyFill="1" applyBorder="1" applyAlignment="1" applyProtection="1">
      <alignment horizontal="left" vertical="center" wrapText="1"/>
      <protection hidden="1"/>
    </xf>
    <xf numFmtId="0" fontId="10" fillId="0" borderId="66" xfId="2" applyFont="1" applyFill="1" applyBorder="1" applyAlignment="1" applyProtection="1">
      <alignment horizontal="left" vertical="center" wrapText="1"/>
      <protection hidden="1"/>
    </xf>
    <xf numFmtId="0" fontId="10" fillId="0" borderId="70" xfId="2" applyFont="1" applyFill="1" applyBorder="1" applyAlignment="1" applyProtection="1">
      <alignment horizontal="left" vertical="center" wrapText="1"/>
      <protection hidden="1"/>
    </xf>
    <xf numFmtId="0" fontId="11" fillId="0" borderId="86" xfId="2" applyFont="1" applyFill="1" applyBorder="1" applyAlignment="1" applyProtection="1">
      <alignment horizontal="center" vertical="center" wrapText="1"/>
      <protection hidden="1"/>
    </xf>
    <xf numFmtId="0" fontId="11" fillId="0" borderId="120" xfId="2" applyFont="1" applyFill="1" applyBorder="1" applyAlignment="1" applyProtection="1">
      <alignment horizontal="center" vertical="center" wrapText="1"/>
      <protection hidden="1"/>
    </xf>
    <xf numFmtId="0" fontId="11" fillId="0" borderId="10" xfId="2" applyFont="1" applyFill="1" applyBorder="1" applyAlignment="1" applyProtection="1">
      <alignment horizontal="center" vertical="center" wrapText="1"/>
      <protection hidden="1"/>
    </xf>
    <xf numFmtId="0" fontId="11" fillId="0" borderId="11" xfId="2" applyFont="1" applyFill="1" applyBorder="1" applyAlignment="1" applyProtection="1">
      <alignment horizontal="center" vertical="center" wrapText="1"/>
      <protection hidden="1"/>
    </xf>
    <xf numFmtId="0" fontId="11" fillId="0" borderId="66" xfId="2" applyFont="1" applyFill="1" applyBorder="1" applyAlignment="1" applyProtection="1">
      <alignment horizontal="center" vertical="center" wrapText="1"/>
      <protection hidden="1"/>
    </xf>
    <xf numFmtId="0" fontId="11" fillId="0" borderId="0" xfId="2" applyFont="1" applyFill="1" applyBorder="1" applyAlignment="1" applyProtection="1">
      <alignment horizontal="center" vertical="center" wrapText="1"/>
      <protection hidden="1"/>
    </xf>
    <xf numFmtId="0" fontId="11" fillId="0" borderId="10" xfId="2" applyFont="1" applyFill="1" applyBorder="1" applyAlignment="1" applyProtection="1">
      <alignment horizontal="center" vertical="center"/>
      <protection hidden="1"/>
    </xf>
    <xf numFmtId="0" fontId="11" fillId="0" borderId="72" xfId="2" applyFont="1" applyFill="1" applyBorder="1" applyAlignment="1" applyProtection="1">
      <alignment horizontal="center" vertical="center"/>
      <protection hidden="1"/>
    </xf>
    <xf numFmtId="0" fontId="11" fillId="5" borderId="106" xfId="2" applyFont="1" applyFill="1" applyBorder="1" applyAlignment="1" applyProtection="1">
      <alignment horizontal="center" wrapText="1"/>
      <protection locked="0"/>
    </xf>
    <xf numFmtId="0" fontId="11" fillId="5" borderId="107" xfId="2" applyFont="1" applyFill="1" applyBorder="1" applyAlignment="1" applyProtection="1">
      <alignment horizontal="center" wrapText="1"/>
      <protection locked="0"/>
    </xf>
    <xf numFmtId="0" fontId="11" fillId="5" borderId="118" xfId="2" applyFont="1" applyFill="1" applyBorder="1" applyAlignment="1" applyProtection="1">
      <alignment horizontal="center" wrapText="1"/>
      <protection locked="0"/>
    </xf>
    <xf numFmtId="0" fontId="11" fillId="0" borderId="97" xfId="2" applyFont="1" applyFill="1" applyBorder="1" applyAlignment="1" applyProtection="1">
      <alignment horizontal="center" vertical="center" wrapText="1"/>
      <protection hidden="1"/>
    </xf>
    <xf numFmtId="0" fontId="11" fillId="0" borderId="116" xfId="2" applyFont="1" applyFill="1" applyBorder="1" applyAlignment="1" applyProtection="1">
      <alignment horizontal="center" vertical="center" wrapText="1"/>
      <protection hidden="1"/>
    </xf>
    <xf numFmtId="1" fontId="11" fillId="0" borderId="0" xfId="2" applyNumberFormat="1" applyFont="1" applyFill="1" applyBorder="1" applyAlignment="1" applyProtection="1">
      <alignment horizontal="right" vertical="center"/>
      <protection hidden="1"/>
    </xf>
    <xf numFmtId="0" fontId="11" fillId="0" borderId="87" xfId="2" applyFont="1" applyFill="1" applyBorder="1" applyAlignment="1" applyProtection="1">
      <alignment horizontal="center" vertical="center" wrapText="1"/>
      <protection hidden="1"/>
    </xf>
    <xf numFmtId="0" fontId="11" fillId="0" borderId="67" xfId="2" applyFont="1" applyFill="1" applyBorder="1" applyAlignment="1" applyProtection="1">
      <alignment horizontal="center" vertical="center" wrapText="1"/>
      <protection hidden="1"/>
    </xf>
    <xf numFmtId="2" fontId="11" fillId="0" borderId="76" xfId="2" applyNumberFormat="1" applyFont="1" applyFill="1" applyBorder="1" applyAlignment="1" applyProtection="1">
      <alignment horizontal="left" vertical="center" wrapText="1"/>
      <protection hidden="1"/>
    </xf>
    <xf numFmtId="2" fontId="11" fillId="0" borderId="0" xfId="2" applyNumberFormat="1" applyFont="1" applyFill="1" applyBorder="1" applyAlignment="1" applyProtection="1">
      <alignment horizontal="left" vertical="center" wrapText="1"/>
      <protection hidden="1"/>
    </xf>
    <xf numFmtId="2" fontId="11" fillId="0" borderId="71" xfId="2" applyNumberFormat="1" applyFont="1" applyFill="1" applyBorder="1" applyAlignment="1" applyProtection="1">
      <alignment horizontal="left" vertical="center" wrapText="1"/>
      <protection hidden="1"/>
    </xf>
    <xf numFmtId="0" fontId="10" fillId="0" borderId="81" xfId="2" applyFont="1" applyFill="1" applyBorder="1" applyAlignment="1" applyProtection="1">
      <alignment horizontal="center" vertical="center" wrapText="1"/>
      <protection hidden="1"/>
    </xf>
    <xf numFmtId="0" fontId="10" fillId="0" borderId="82" xfId="2" applyFont="1" applyFill="1" applyBorder="1" applyAlignment="1" applyProtection="1">
      <alignment horizontal="center" vertical="center" wrapText="1"/>
      <protection hidden="1"/>
    </xf>
    <xf numFmtId="0" fontId="9" fillId="0" borderId="38" xfId="2" applyFont="1" applyFill="1" applyBorder="1" applyAlignment="1" applyProtection="1">
      <alignment horizontal="center" vertical="center" wrapText="1"/>
      <protection hidden="1"/>
    </xf>
    <xf numFmtId="0" fontId="9" fillId="0" borderId="1" xfId="2" applyFont="1" applyFill="1" applyBorder="1" applyAlignment="1" applyProtection="1">
      <alignment horizontal="center" vertical="center" wrapText="1"/>
      <protection hidden="1"/>
    </xf>
    <xf numFmtId="0" fontId="9" fillId="0" borderId="37" xfId="2" applyFont="1" applyFill="1" applyBorder="1" applyAlignment="1" applyProtection="1">
      <alignment horizontal="center" vertical="center" wrapText="1"/>
      <protection hidden="1"/>
    </xf>
    <xf numFmtId="0" fontId="12" fillId="0" borderId="42" xfId="2" applyFont="1" applyFill="1" applyBorder="1" applyAlignment="1" applyProtection="1">
      <alignment horizontal="left"/>
      <protection hidden="1"/>
    </xf>
    <xf numFmtId="0" fontId="12" fillId="0" borderId="18" xfId="2" applyFont="1" applyFill="1" applyBorder="1" applyAlignment="1" applyProtection="1">
      <alignment horizontal="left"/>
      <protection hidden="1"/>
    </xf>
    <xf numFmtId="0" fontId="12" fillId="0" borderId="19" xfId="2" applyFont="1" applyFill="1" applyBorder="1" applyAlignment="1" applyProtection="1">
      <alignment horizontal="left"/>
      <protection hidden="1"/>
    </xf>
    <xf numFmtId="0" fontId="10" fillId="5" borderId="123" xfId="2" applyFont="1" applyFill="1" applyBorder="1" applyAlignment="1" applyProtection="1">
      <alignment horizontal="left"/>
      <protection locked="0"/>
    </xf>
    <xf numFmtId="0" fontId="10" fillId="5" borderId="124" xfId="2" applyFont="1" applyFill="1" applyBorder="1" applyAlignment="1" applyProtection="1">
      <alignment horizontal="left"/>
      <protection locked="0"/>
    </xf>
    <xf numFmtId="0" fontId="10" fillId="5" borderId="90" xfId="2" applyFont="1" applyFill="1" applyBorder="1" applyAlignment="1" applyProtection="1">
      <alignment horizontal="left"/>
      <protection locked="0"/>
    </xf>
    <xf numFmtId="0" fontId="10" fillId="5" borderId="1" xfId="2" applyFont="1" applyFill="1" applyBorder="1" applyAlignment="1" applyProtection="1">
      <alignment horizontal="left"/>
      <protection locked="0"/>
    </xf>
    <xf numFmtId="0" fontId="10" fillId="5" borderId="122" xfId="2" applyFont="1" applyFill="1" applyBorder="1" applyAlignment="1" applyProtection="1">
      <alignment horizontal="left"/>
      <protection locked="0"/>
    </xf>
    <xf numFmtId="0" fontId="10" fillId="5" borderId="83" xfId="2" applyFont="1" applyFill="1" applyBorder="1" applyAlignment="1" applyProtection="1">
      <alignment horizontal="left"/>
      <protection locked="0"/>
    </xf>
    <xf numFmtId="0" fontId="10" fillId="5" borderId="61" xfId="2" applyFont="1" applyFill="1" applyBorder="1" applyAlignment="1" applyProtection="1">
      <alignment horizontal="left"/>
      <protection locked="0"/>
    </xf>
    <xf numFmtId="0" fontId="10" fillId="5" borderId="84" xfId="2" applyFont="1" applyFill="1" applyBorder="1" applyAlignment="1" applyProtection="1">
      <alignment horizontal="left"/>
      <protection locked="0"/>
    </xf>
    <xf numFmtId="0" fontId="10" fillId="5" borderId="90" xfId="2" applyFont="1" applyFill="1" applyBorder="1" applyAlignment="1" applyProtection="1">
      <alignment horizontal="center"/>
      <protection locked="0"/>
    </xf>
    <xf numFmtId="0" fontId="10" fillId="5" borderId="1" xfId="2" applyFont="1" applyFill="1" applyBorder="1" applyAlignment="1" applyProtection="1">
      <alignment horizontal="center"/>
      <protection locked="0"/>
    </xf>
    <xf numFmtId="0" fontId="10" fillId="5" borderId="37" xfId="2" applyFont="1" applyFill="1" applyBorder="1" applyAlignment="1" applyProtection="1">
      <alignment horizontal="center"/>
      <protection locked="0"/>
    </xf>
    <xf numFmtId="0" fontId="10" fillId="5" borderId="83" xfId="2" applyFont="1" applyFill="1" applyBorder="1" applyAlignment="1" applyProtection="1">
      <alignment horizontal="center"/>
      <protection locked="0"/>
    </xf>
    <xf numFmtId="0" fontId="10" fillId="5" borderId="61" xfId="2" applyFont="1" applyFill="1" applyBorder="1" applyAlignment="1" applyProtection="1">
      <alignment horizontal="center"/>
      <protection locked="0"/>
    </xf>
    <xf numFmtId="0" fontId="10" fillId="5" borderId="69" xfId="2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  <xf numFmtId="1" fontId="11" fillId="0" borderId="0" xfId="2" applyNumberFormat="1" applyFont="1" applyFill="1" applyBorder="1" applyAlignment="1" applyProtection="1">
      <alignment horizontal="right" vertical="center" indent="1"/>
      <protection hidden="1"/>
    </xf>
    <xf numFmtId="0" fontId="11" fillId="0" borderId="87" xfId="2" applyFont="1" applyFill="1" applyBorder="1" applyAlignment="1" applyProtection="1">
      <alignment horizontal="center" vertical="center"/>
      <protection hidden="1"/>
    </xf>
    <xf numFmtId="0" fontId="11" fillId="0" borderId="67" xfId="2" applyFont="1" applyFill="1" applyBorder="1" applyAlignment="1" applyProtection="1">
      <alignment horizontal="center" vertical="center"/>
      <protection hidden="1"/>
    </xf>
    <xf numFmtId="0" fontId="11" fillId="0" borderId="66" xfId="2" applyFont="1" applyFill="1" applyBorder="1" applyAlignment="1" applyProtection="1">
      <alignment horizontal="center" vertical="center"/>
      <protection hidden="1"/>
    </xf>
    <xf numFmtId="0" fontId="11" fillId="0" borderId="13" xfId="2" applyFont="1" applyFill="1" applyBorder="1" applyAlignment="1" applyProtection="1">
      <alignment horizontal="center" vertical="center"/>
      <protection hidden="1"/>
    </xf>
    <xf numFmtId="44" fontId="11" fillId="5" borderId="100" xfId="6" applyFont="1" applyFill="1" applyBorder="1" applyAlignment="1" applyProtection="1">
      <alignment horizontal="center" vertical="center" wrapText="1"/>
      <protection locked="0"/>
    </xf>
    <xf numFmtId="44" fontId="11" fillId="5" borderId="101" xfId="6" applyFont="1" applyFill="1" applyBorder="1" applyAlignment="1" applyProtection="1">
      <alignment horizontal="center" vertical="center" wrapText="1"/>
      <protection locked="0"/>
    </xf>
    <xf numFmtId="165" fontId="22" fillId="0" borderId="100" xfId="2" applyNumberFormat="1" applyFont="1" applyFill="1" applyBorder="1" applyAlignment="1" applyProtection="1">
      <alignment horizontal="center" vertical="center"/>
      <protection hidden="1"/>
    </xf>
    <xf numFmtId="165" fontId="22" fillId="0" borderId="119" xfId="2" applyNumberFormat="1" applyFont="1" applyFill="1" applyBorder="1" applyAlignment="1" applyProtection="1">
      <alignment horizontal="center" vertical="center"/>
      <protection hidden="1"/>
    </xf>
    <xf numFmtId="1" fontId="11" fillId="0" borderId="0" xfId="2" applyNumberFormat="1" applyFont="1" applyFill="1" applyBorder="1" applyAlignment="1" applyProtection="1">
      <alignment horizontal="center" vertical="center"/>
      <protection hidden="1"/>
    </xf>
    <xf numFmtId="0" fontId="19" fillId="0" borderId="77" xfId="2" applyFont="1" applyFill="1" applyBorder="1" applyAlignment="1" applyProtection="1">
      <alignment horizontal="center" vertical="center" wrapText="1"/>
      <protection hidden="1"/>
    </xf>
    <xf numFmtId="0" fontId="19" fillId="0" borderId="95" xfId="2" applyFont="1" applyFill="1" applyBorder="1" applyAlignment="1" applyProtection="1">
      <alignment horizontal="center" vertical="center" wrapText="1"/>
      <protection hidden="1"/>
    </xf>
    <xf numFmtId="0" fontId="18" fillId="0" borderId="42" xfId="2" applyFont="1" applyFill="1" applyBorder="1" applyAlignment="1" applyProtection="1">
      <alignment horizontal="center" vertical="center" wrapText="1"/>
      <protection hidden="1"/>
    </xf>
    <xf numFmtId="0" fontId="18" fillId="0" borderId="18" xfId="2" applyFont="1" applyFill="1" applyBorder="1" applyAlignment="1" applyProtection="1">
      <alignment horizontal="center" vertical="center" wrapText="1"/>
      <protection hidden="1"/>
    </xf>
    <xf numFmtId="0" fontId="18" fillId="0" borderId="43" xfId="2" applyFont="1" applyFill="1" applyBorder="1" applyAlignment="1" applyProtection="1">
      <alignment horizontal="center" vertical="center" wrapText="1"/>
      <protection hidden="1"/>
    </xf>
    <xf numFmtId="0" fontId="11" fillId="0" borderId="79" xfId="2" applyFont="1" applyFill="1" applyBorder="1" applyAlignment="1" applyProtection="1">
      <alignment horizontal="center" wrapText="1"/>
      <protection hidden="1"/>
    </xf>
    <xf numFmtId="0" fontId="11" fillId="0" borderId="80" xfId="2" applyFont="1" applyFill="1" applyBorder="1" applyAlignment="1" applyProtection="1">
      <alignment horizontal="center" wrapText="1"/>
      <protection hidden="1"/>
    </xf>
    <xf numFmtId="0" fontId="9" fillId="0" borderId="77" xfId="2" applyFont="1" applyFill="1" applyBorder="1" applyAlignment="1" applyProtection="1">
      <alignment horizontal="center" vertical="center" wrapText="1"/>
      <protection hidden="1"/>
    </xf>
    <xf numFmtId="0" fontId="9" fillId="0" borderId="78" xfId="2" applyFont="1" applyFill="1" applyBorder="1" applyAlignment="1" applyProtection="1">
      <alignment horizontal="center" vertical="center" wrapText="1"/>
      <protection hidden="1"/>
    </xf>
    <xf numFmtId="0" fontId="9" fillId="0" borderId="56" xfId="2" applyFont="1" applyFill="1" applyBorder="1" applyAlignment="1" applyProtection="1">
      <alignment horizontal="center" vertical="center" wrapText="1"/>
      <protection hidden="1"/>
    </xf>
    <xf numFmtId="0" fontId="10" fillId="0" borderId="77" xfId="2" applyFont="1" applyFill="1" applyBorder="1" applyAlignment="1" applyProtection="1">
      <alignment horizontal="left" vertical="center" wrapText="1"/>
      <protection hidden="1"/>
    </xf>
    <xf numFmtId="0" fontId="10" fillId="0" borderId="78" xfId="2" applyFont="1" applyFill="1" applyBorder="1" applyAlignment="1" applyProtection="1">
      <alignment horizontal="left" vertical="center" wrapText="1"/>
      <protection hidden="1"/>
    </xf>
    <xf numFmtId="0" fontId="10" fillId="0" borderId="56" xfId="2" applyFont="1" applyFill="1" applyBorder="1" applyAlignment="1" applyProtection="1">
      <alignment horizontal="left" vertical="center" wrapText="1"/>
      <protection hidden="1"/>
    </xf>
    <xf numFmtId="49" fontId="0" fillId="5" borderId="36" xfId="0" applyNumberFormat="1" applyFill="1" applyBorder="1" applyAlignment="1" applyProtection="1">
      <alignment horizontal="center" vertical="center"/>
      <protection locked="0"/>
    </xf>
    <xf numFmtId="49" fontId="0" fillId="5" borderId="78" xfId="0" applyNumberFormat="1" applyFill="1" applyBorder="1" applyAlignment="1" applyProtection="1">
      <alignment horizontal="center" vertical="center"/>
      <protection locked="0"/>
    </xf>
    <xf numFmtId="49" fontId="0" fillId="5" borderId="35" xfId="0" applyNumberFormat="1" applyFill="1" applyBorder="1" applyAlignment="1" applyProtection="1">
      <alignment horizontal="center" vertical="center"/>
      <protection locked="0"/>
    </xf>
    <xf numFmtId="0" fontId="11" fillId="0" borderId="36" xfId="2" applyFont="1" applyFill="1" applyBorder="1" applyAlignment="1" applyProtection="1">
      <alignment horizontal="center" vertical="center" wrapText="1"/>
      <protection hidden="1"/>
    </xf>
    <xf numFmtId="0" fontId="11" fillId="0" borderId="35" xfId="2" applyFont="1" applyFill="1" applyBorder="1" applyAlignment="1" applyProtection="1">
      <alignment horizontal="center" vertical="center" wrapText="1"/>
      <protection hidden="1"/>
    </xf>
    <xf numFmtId="0" fontId="0" fillId="5" borderId="36" xfId="0" applyFill="1" applyBorder="1" applyAlignment="1" applyProtection="1">
      <alignment horizontal="center" vertical="center" wrapText="1"/>
      <protection locked="0"/>
    </xf>
    <xf numFmtId="0" fontId="0" fillId="5" borderId="56" xfId="0" applyFill="1" applyBorder="1" applyAlignment="1" applyProtection="1">
      <alignment horizontal="center" vertical="center" wrapText="1"/>
      <protection locked="0"/>
    </xf>
    <xf numFmtId="0" fontId="19" fillId="0" borderId="94" xfId="2" applyFont="1" applyFill="1" applyBorder="1" applyAlignment="1" applyProtection="1">
      <alignment horizontal="center" vertical="center" wrapText="1"/>
      <protection hidden="1"/>
    </xf>
    <xf numFmtId="0" fontId="19" fillId="0" borderId="93" xfId="2" applyFont="1" applyFill="1" applyBorder="1" applyAlignment="1" applyProtection="1">
      <alignment horizontal="center" vertical="center" wrapText="1"/>
      <protection hidden="1"/>
    </xf>
    <xf numFmtId="0" fontId="19" fillId="0" borderId="110" xfId="2" applyFont="1" applyFill="1" applyBorder="1" applyAlignment="1" applyProtection="1">
      <alignment horizontal="center" vertical="center" wrapText="1"/>
      <protection hidden="1"/>
    </xf>
    <xf numFmtId="0" fontId="19" fillId="0" borderId="83" xfId="2" applyFont="1" applyFill="1" applyBorder="1" applyAlignment="1" applyProtection="1">
      <alignment horizontal="center" vertical="center" wrapText="1"/>
      <protection hidden="1"/>
    </xf>
    <xf numFmtId="0" fontId="19" fillId="0" borderId="61" xfId="2" applyFont="1" applyFill="1" applyBorder="1" applyAlignment="1" applyProtection="1">
      <alignment horizontal="center" vertical="center" wrapText="1"/>
      <protection hidden="1"/>
    </xf>
    <xf numFmtId="0" fontId="19" fillId="0" borderId="69" xfId="2" applyFont="1" applyFill="1" applyBorder="1" applyAlignment="1" applyProtection="1">
      <alignment horizontal="center" vertical="center" wrapText="1"/>
      <protection hidden="1"/>
    </xf>
    <xf numFmtId="0" fontId="11" fillId="0" borderId="117" xfId="2" applyFont="1" applyFill="1" applyBorder="1" applyAlignment="1" applyProtection="1">
      <alignment horizontal="center" vertical="center" wrapText="1"/>
      <protection hidden="1"/>
    </xf>
    <xf numFmtId="0" fontId="9" fillId="0" borderId="73" xfId="2" applyFont="1" applyFill="1" applyBorder="1" applyAlignment="1" applyProtection="1">
      <alignment horizontal="center" vertical="center" wrapText="1"/>
      <protection hidden="1"/>
    </xf>
    <xf numFmtId="0" fontId="9" fillId="0" borderId="74" xfId="2" applyFont="1" applyFill="1" applyBorder="1" applyAlignment="1" applyProtection="1">
      <alignment horizontal="center" vertical="center" wrapText="1"/>
      <protection hidden="1"/>
    </xf>
    <xf numFmtId="0" fontId="9" fillId="0" borderId="75" xfId="2" applyFont="1" applyFill="1" applyBorder="1" applyAlignment="1" applyProtection="1">
      <alignment horizontal="center" vertical="center" wrapText="1"/>
      <protection hidden="1"/>
    </xf>
    <xf numFmtId="0" fontId="10" fillId="0" borderId="92" xfId="2" applyFont="1" applyFill="1" applyBorder="1" applyAlignment="1" applyProtection="1">
      <alignment horizontal="center" vertical="center" wrapText="1"/>
      <protection hidden="1"/>
    </xf>
    <xf numFmtId="0" fontId="10" fillId="0" borderId="93" xfId="2" applyFont="1" applyFill="1" applyBorder="1" applyAlignment="1" applyProtection="1">
      <alignment horizontal="center" vertical="center" wrapText="1"/>
      <protection hidden="1"/>
    </xf>
    <xf numFmtId="0" fontId="10" fillId="0" borderId="110" xfId="2" applyFont="1" applyFill="1" applyBorder="1" applyAlignment="1" applyProtection="1">
      <alignment horizontal="center" vertical="center" wrapText="1"/>
      <protection hidden="1"/>
    </xf>
    <xf numFmtId="0" fontId="10" fillId="0" borderId="65" xfId="2" applyFont="1" applyFill="1" applyBorder="1" applyAlignment="1" applyProtection="1">
      <alignment horizontal="center" vertical="center" wrapText="1"/>
      <protection hidden="1"/>
    </xf>
    <xf numFmtId="0" fontId="10" fillId="0" borderId="66" xfId="2" applyFont="1" applyFill="1" applyBorder="1" applyAlignment="1" applyProtection="1">
      <alignment horizontal="center" vertical="center" wrapText="1"/>
      <protection hidden="1"/>
    </xf>
    <xf numFmtId="0" fontId="10" fillId="0" borderId="70" xfId="2" applyFont="1" applyFill="1" applyBorder="1" applyAlignment="1" applyProtection="1">
      <alignment horizontal="center" vertical="center" wrapText="1"/>
      <protection hidden="1"/>
    </xf>
    <xf numFmtId="0" fontId="11" fillId="0" borderId="60" xfId="2" applyFont="1" applyFill="1" applyBorder="1" applyAlignment="1" applyProtection="1">
      <alignment horizontal="center" vertical="center" wrapText="1"/>
      <protection hidden="1"/>
    </xf>
    <xf numFmtId="0" fontId="11" fillId="0" borderId="59" xfId="2" applyFont="1" applyFill="1" applyBorder="1" applyAlignment="1" applyProtection="1">
      <alignment horizontal="center" vertical="center" wrapText="1"/>
      <protection hidden="1"/>
    </xf>
    <xf numFmtId="0" fontId="11" fillId="0" borderId="12" xfId="2" applyFont="1" applyFill="1" applyBorder="1" applyAlignment="1" applyProtection="1">
      <alignment horizontal="center" vertical="center" wrapText="1"/>
      <protection hidden="1"/>
    </xf>
    <xf numFmtId="0" fontId="11" fillId="0" borderId="13" xfId="2" applyFont="1" applyFill="1" applyBorder="1" applyAlignment="1" applyProtection="1">
      <alignment horizontal="center" vertical="center" wrapText="1"/>
      <protection hidden="1"/>
    </xf>
    <xf numFmtId="0" fontId="11" fillId="0" borderId="62" xfId="2" applyFont="1" applyFill="1" applyBorder="1" applyAlignment="1" applyProtection="1">
      <alignment horizontal="center" vertical="center" wrapText="1"/>
      <protection hidden="1"/>
    </xf>
    <xf numFmtId="0" fontId="11" fillId="0" borderId="21" xfId="2" applyFont="1" applyFill="1" applyBorder="1" applyAlignment="1" applyProtection="1">
      <alignment horizontal="center" vertical="center" wrapText="1"/>
      <protection hidden="1"/>
    </xf>
    <xf numFmtId="0" fontId="1" fillId="5" borderId="10" xfId="3" applyFill="1" applyBorder="1" applyAlignment="1" applyProtection="1">
      <alignment horizontal="left" vertical="top" wrapText="1"/>
      <protection locked="0"/>
    </xf>
    <xf numFmtId="0" fontId="1" fillId="5" borderId="13" xfId="3" applyFill="1" applyBorder="1" applyAlignment="1" applyProtection="1">
      <alignment horizontal="left" vertical="top" wrapText="1"/>
      <protection locked="0"/>
    </xf>
    <xf numFmtId="0" fontId="1" fillId="5" borderId="72" xfId="3" applyFill="1" applyBorder="1" applyAlignment="1" applyProtection="1">
      <alignment horizontal="left" vertical="top" wrapText="1"/>
      <protection locked="0"/>
    </xf>
    <xf numFmtId="0" fontId="0" fillId="5" borderId="20" xfId="3" applyFont="1" applyFill="1" applyBorder="1" applyAlignment="1" applyProtection="1">
      <alignment vertical="center" wrapText="1"/>
      <protection locked="0"/>
    </xf>
    <xf numFmtId="0" fontId="0" fillId="5" borderId="21" xfId="3" applyFont="1" applyFill="1" applyBorder="1" applyAlignment="1" applyProtection="1">
      <alignment vertical="center" wrapText="1"/>
      <protection locked="0"/>
    </xf>
    <xf numFmtId="0" fontId="0" fillId="5" borderId="63" xfId="3" applyFont="1" applyFill="1" applyBorder="1" applyAlignment="1" applyProtection="1">
      <alignment vertical="center" wrapText="1"/>
      <protection locked="0"/>
    </xf>
    <xf numFmtId="0" fontId="3" fillId="0" borderId="20" xfId="2" applyFont="1" applyFill="1" applyBorder="1" applyAlignment="1" applyProtection="1">
      <alignment horizontal="center" vertical="center" wrapText="1"/>
      <protection hidden="1"/>
    </xf>
    <xf numFmtId="0" fontId="3" fillId="0" borderId="21" xfId="2" applyFont="1" applyFill="1" applyBorder="1" applyAlignment="1" applyProtection="1">
      <alignment horizontal="center" vertical="center" wrapText="1"/>
      <protection hidden="1"/>
    </xf>
    <xf numFmtId="0" fontId="3" fillId="0" borderId="115" xfId="2" applyFont="1" applyFill="1" applyBorder="1" applyAlignment="1" applyProtection="1">
      <alignment horizontal="center" vertical="center" wrapText="1"/>
      <protection hidden="1"/>
    </xf>
    <xf numFmtId="0" fontId="3" fillId="0" borderId="17" xfId="2" applyFont="1" applyFill="1" applyBorder="1" applyAlignment="1" applyProtection="1">
      <alignment horizontal="center"/>
      <protection hidden="1"/>
    </xf>
    <xf numFmtId="0" fontId="3" fillId="0" borderId="18" xfId="2" applyFont="1" applyFill="1" applyBorder="1" applyAlignment="1" applyProtection="1">
      <alignment horizontal="center"/>
      <protection hidden="1"/>
    </xf>
    <xf numFmtId="0" fontId="3" fillId="0" borderId="19" xfId="2" applyFont="1" applyFill="1" applyBorder="1" applyAlignment="1" applyProtection="1">
      <alignment horizontal="center"/>
      <protection hidden="1"/>
    </xf>
    <xf numFmtId="0" fontId="18" fillId="0" borderId="14" xfId="2" applyFont="1" applyFill="1" applyBorder="1" applyAlignment="1" applyProtection="1">
      <alignment horizontal="center" vertical="center" wrapText="1"/>
      <protection hidden="1"/>
    </xf>
    <xf numFmtId="0" fontId="18" fillId="0" borderId="15" xfId="2" applyFont="1" applyFill="1" applyBorder="1" applyAlignment="1" applyProtection="1">
      <alignment horizontal="center" vertical="center" wrapText="1"/>
      <protection hidden="1"/>
    </xf>
    <xf numFmtId="0" fontId="18" fillId="0" borderId="16" xfId="2" applyFont="1" applyFill="1" applyBorder="1" applyAlignment="1" applyProtection="1">
      <alignment horizontal="center" vertical="center" wrapText="1"/>
      <protection hidden="1"/>
    </xf>
    <xf numFmtId="0" fontId="10" fillId="0" borderId="12" xfId="2" applyFont="1" applyFill="1" applyBorder="1" applyAlignment="1" applyProtection="1">
      <alignment horizontal="center" vertical="center" wrapText="1"/>
      <protection hidden="1"/>
    </xf>
    <xf numFmtId="0" fontId="10" fillId="0" borderId="13" xfId="2" applyFont="1" applyFill="1" applyBorder="1" applyAlignment="1" applyProtection="1">
      <alignment horizontal="center" vertical="center" wrapText="1"/>
      <protection hidden="1"/>
    </xf>
    <xf numFmtId="0" fontId="10" fillId="0" borderId="11" xfId="2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61" xfId="1" applyFill="1" applyBorder="1" applyAlignment="1" applyProtection="1">
      <alignment horizontal="center"/>
      <protection hidden="1"/>
    </xf>
    <xf numFmtId="0" fontId="17" fillId="0" borderId="42" xfId="2" applyFont="1" applyFill="1" applyBorder="1" applyAlignment="1" applyProtection="1">
      <alignment horizontal="center" vertical="center" wrapText="1"/>
      <protection hidden="1"/>
    </xf>
    <xf numFmtId="0" fontId="17" fillId="0" borderId="18" xfId="2" applyFont="1" applyFill="1" applyBorder="1" applyAlignment="1" applyProtection="1">
      <alignment horizontal="center" vertical="center" wrapText="1"/>
      <protection hidden="1"/>
    </xf>
    <xf numFmtId="0" fontId="17" fillId="0" borderId="43" xfId="2" applyFont="1" applyFill="1" applyBorder="1" applyAlignment="1" applyProtection="1">
      <alignment horizontal="center" vertical="center" wrapText="1"/>
      <protection hidden="1"/>
    </xf>
    <xf numFmtId="0" fontId="0" fillId="5" borderId="68" xfId="3" applyFont="1" applyFill="1" applyBorder="1" applyAlignment="1" applyProtection="1">
      <alignment horizontal="left" vertical="center" wrapText="1"/>
      <protection locked="0"/>
    </xf>
    <xf numFmtId="0" fontId="0" fillId="5" borderId="15" xfId="3" applyFont="1" applyFill="1" applyBorder="1" applyAlignment="1" applyProtection="1">
      <alignment horizontal="left" vertical="center" wrapText="1"/>
      <protection locked="0"/>
    </xf>
    <xf numFmtId="0" fontId="0" fillId="5" borderId="16" xfId="3" applyFont="1" applyFill="1" applyBorder="1" applyAlignment="1" applyProtection="1">
      <alignment horizontal="left" vertical="center" wrapText="1"/>
      <protection locked="0"/>
    </xf>
    <xf numFmtId="49" fontId="1" fillId="5" borderId="10" xfId="3" applyNumberFormat="1" applyFill="1" applyBorder="1" applyAlignment="1" applyProtection="1">
      <alignment horizontal="left" vertical="center" wrapText="1"/>
      <protection locked="0"/>
    </xf>
    <xf numFmtId="49" fontId="1" fillId="5" borderId="13" xfId="3" applyNumberFormat="1" applyFill="1" applyBorder="1" applyAlignment="1" applyProtection="1">
      <alignment horizontal="left" vertical="center" wrapText="1"/>
      <protection locked="0"/>
    </xf>
    <xf numFmtId="49" fontId="1" fillId="5" borderId="72" xfId="3" applyNumberFormat="1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1" fillId="5" borderId="13" xfId="3" applyFill="1" applyBorder="1" applyAlignment="1" applyProtection="1">
      <alignment horizontal="left" vertical="center" wrapText="1"/>
      <protection locked="0"/>
    </xf>
    <xf numFmtId="0" fontId="1" fillId="5" borderId="72" xfId="3" applyFill="1" applyBorder="1" applyAlignment="1" applyProtection="1">
      <alignment horizontal="left" vertical="center" wrapText="1"/>
      <protection locked="0"/>
    </xf>
    <xf numFmtId="0" fontId="0" fillId="5" borderId="10" xfId="3" applyFont="1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horizontal="left" vertical="center" wrapText="1"/>
      <protection locked="0"/>
    </xf>
    <xf numFmtId="0" fontId="0" fillId="5" borderId="72" xfId="3" applyFont="1" applyFill="1" applyBorder="1" applyAlignment="1" applyProtection="1">
      <alignment horizontal="left" vertical="center" wrapText="1"/>
      <protection locked="0"/>
    </xf>
    <xf numFmtId="0" fontId="19" fillId="0" borderId="113" xfId="2" applyFont="1" applyFill="1" applyBorder="1" applyAlignment="1" applyProtection="1">
      <alignment horizontal="center" vertical="center" wrapText="1"/>
      <protection hidden="1"/>
    </xf>
    <xf numFmtId="0" fontId="19" fillId="0" borderId="114" xfId="2" applyFont="1" applyFill="1" applyBorder="1" applyAlignment="1" applyProtection="1">
      <alignment horizontal="center" vertical="center" wrapText="1"/>
      <protection hidden="1"/>
    </xf>
    <xf numFmtId="0" fontId="10" fillId="0" borderId="62" xfId="2" applyFont="1" applyFill="1" applyBorder="1" applyAlignment="1" applyProtection="1">
      <alignment horizontal="center" vertical="center" wrapText="1"/>
      <protection hidden="1"/>
    </xf>
    <xf numFmtId="0" fontId="10" fillId="0" borderId="21" xfId="2" applyFont="1" applyFill="1" applyBorder="1" applyAlignment="1" applyProtection="1">
      <alignment horizontal="center" vertical="center" wrapText="1"/>
      <protection hidden="1"/>
    </xf>
    <xf numFmtId="0" fontId="10" fillId="0" borderId="63" xfId="2" applyFont="1" applyFill="1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/>
      <protection hidden="1"/>
    </xf>
    <xf numFmtId="0" fontId="2" fillId="0" borderId="92" xfId="0" applyFont="1" applyBorder="1" applyAlignment="1" applyProtection="1">
      <alignment horizontal="left" vertical="center" wrapText="1"/>
      <protection hidden="1"/>
    </xf>
    <xf numFmtId="0" fontId="2" fillId="0" borderId="93" xfId="0" applyFont="1" applyBorder="1" applyAlignment="1" applyProtection="1">
      <alignment horizontal="left" vertical="center" wrapText="1"/>
      <protection hidden="1"/>
    </xf>
    <xf numFmtId="0" fontId="2" fillId="0" borderId="110" xfId="0" applyFont="1" applyBorder="1" applyAlignment="1" applyProtection="1">
      <alignment horizontal="left" vertical="center" wrapText="1"/>
      <protection hidden="1"/>
    </xf>
  </cellXfs>
  <cellStyles count="7">
    <cellStyle name="20 % - zvýraznenie3" xfId="3" builtinId="38"/>
    <cellStyle name="Čiarka" xfId="4" builtinId="3"/>
    <cellStyle name="Hypertextové prepojenie" xfId="5" builtinId="8"/>
    <cellStyle name="Mena" xfId="6" builtinId="4"/>
    <cellStyle name="Normálna" xfId="0" builtinId="0"/>
    <cellStyle name="Poznámka" xfId="2" builtinId="10"/>
    <cellStyle name="Zlá" xfId="1" builtinId="27"/>
  </cellStyles>
  <dxfs count="9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thin">
          <color auto="1"/>
        </bottom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13</xdr:row>
          <xdr:rowOff>9525</xdr:rowOff>
        </xdr:from>
        <xdr:to>
          <xdr:col>10</xdr:col>
          <xdr:colOff>685800</xdr:colOff>
          <xdr:row>14</xdr:row>
          <xdr:rowOff>47625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1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14</xdr:row>
          <xdr:rowOff>0</xdr:rowOff>
        </xdr:from>
        <xdr:to>
          <xdr:col>10</xdr:col>
          <xdr:colOff>676275</xdr:colOff>
          <xdr:row>14</xdr:row>
          <xdr:rowOff>561975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1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15</xdr:row>
          <xdr:rowOff>9525</xdr:rowOff>
        </xdr:from>
        <xdr:to>
          <xdr:col>8</xdr:col>
          <xdr:colOff>962025</xdr:colOff>
          <xdr:row>16</xdr:row>
          <xdr:rowOff>0</xdr:rowOff>
        </xdr:to>
        <xdr:sp macro="" textlink="">
          <xdr:nvSpPr>
            <xdr:cNvPr id="21507" name="Check Box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1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16</xdr:row>
          <xdr:rowOff>19050</xdr:rowOff>
        </xdr:from>
        <xdr:to>
          <xdr:col>8</xdr:col>
          <xdr:colOff>942975</xdr:colOff>
          <xdr:row>17</xdr:row>
          <xdr:rowOff>9525</xdr:rowOff>
        </xdr:to>
        <xdr:sp macro="" textlink="">
          <xdr:nvSpPr>
            <xdr:cNvPr id="21508" name="Check Box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1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685800</xdr:colOff>
          <xdr:row>11</xdr:row>
          <xdr:rowOff>314325</xdr:rowOff>
        </xdr:from>
        <xdr:to>
          <xdr:col>8</xdr:col>
          <xdr:colOff>1076325</xdr:colOff>
          <xdr:row>13</xdr:row>
          <xdr:rowOff>104775</xdr:rowOff>
        </xdr:to>
        <xdr:sp macro="" textlink="">
          <xdr:nvSpPr>
            <xdr:cNvPr id="21512" name="Check Box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01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F8" sqref="F8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55" t="s">
        <v>0</v>
      </c>
      <c r="C2" s="156"/>
      <c r="D2" s="156"/>
      <c r="E2" s="156"/>
      <c r="F2" s="156"/>
      <c r="G2" s="156"/>
      <c r="H2" s="156"/>
      <c r="I2" s="156"/>
      <c r="J2" s="156"/>
      <c r="K2" s="15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71</v>
      </c>
      <c r="D4" s="24" t="s">
        <v>68</v>
      </c>
      <c r="E4" s="25">
        <v>30000</v>
      </c>
      <c r="F4" s="25">
        <v>0</v>
      </c>
      <c r="G4" s="26" t="s">
        <v>11</v>
      </c>
      <c r="H4" s="27">
        <v>0</v>
      </c>
      <c r="I4" s="28" t="e">
        <f>H4/H$14*100</f>
        <v>#DIV/0!</v>
      </c>
      <c r="J4" s="29" t="e">
        <f t="shared" ref="J4:J6" si="0">IF(I4=0,0,(E4-F4)/I4)</f>
        <v>#DIV/0!</v>
      </c>
      <c r="K4" s="30">
        <f t="shared" ref="K4:K5" si="1">IF((E4-F4)=0,0,H4/(E4-F4))</f>
        <v>0</v>
      </c>
    </row>
    <row r="5" spans="2:11" x14ac:dyDescent="0.25">
      <c r="B5" s="22">
        <v>2</v>
      </c>
      <c r="C5" s="31"/>
      <c r="D5" s="32"/>
      <c r="E5" s="33">
        <v>0</v>
      </c>
      <c r="F5" s="33">
        <v>0</v>
      </c>
      <c r="G5" s="26" t="s">
        <v>70</v>
      </c>
      <c r="H5" s="34">
        <v>0</v>
      </c>
      <c r="I5" s="35" t="e">
        <f t="shared" ref="I5:I13" si="2">H5/H$14*100</f>
        <v>#DIV/0!</v>
      </c>
      <c r="J5" s="29" t="e">
        <f t="shared" si="0"/>
        <v>#DIV/0!</v>
      </c>
      <c r="K5" s="30">
        <f t="shared" si="1"/>
        <v>0</v>
      </c>
    </row>
    <row r="6" spans="2:11" x14ac:dyDescent="0.25">
      <c r="B6" s="22">
        <v>3</v>
      </c>
      <c r="C6" s="31"/>
      <c r="D6" s="32"/>
      <c r="E6" s="33">
        <v>0</v>
      </c>
      <c r="F6" s="33">
        <v>0</v>
      </c>
      <c r="G6" s="26" t="s">
        <v>11</v>
      </c>
      <c r="H6" s="34">
        <v>0</v>
      </c>
      <c r="I6" s="35" t="e">
        <f t="shared" si="2"/>
        <v>#DIV/0!</v>
      </c>
      <c r="J6" s="29" t="e">
        <f t="shared" si="0"/>
        <v>#DIV/0!</v>
      </c>
      <c r="K6" s="30">
        <f>IF((E6-F6)=0,0,H6/(E6-F6))</f>
        <v>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69</v>
      </c>
      <c r="H7" s="34">
        <v>0</v>
      </c>
      <c r="I7" s="35" t="e">
        <f t="shared" si="2"/>
        <v>#DIV/0!</v>
      </c>
      <c r="J7" s="29" t="e">
        <f>IF(I7=0,0,(E7-F7)/I7)</f>
        <v>#DIV/0!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69</v>
      </c>
      <c r="H8" s="39">
        <v>0</v>
      </c>
      <c r="I8" s="35" t="e">
        <f t="shared" si="2"/>
        <v>#DIV/0!</v>
      </c>
      <c r="J8" s="29" t="e">
        <f>IF(I8=0,0,(E8-F8)/I8)</f>
        <v>#DIV/0!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69</v>
      </c>
      <c r="H9" s="39">
        <v>0</v>
      </c>
      <c r="I9" s="35" t="e">
        <f t="shared" si="2"/>
        <v>#DIV/0!</v>
      </c>
      <c r="J9" s="29" t="e">
        <f t="shared" ref="J9:J13" si="3">IF(I9=0,0,(E9-F9)/I9)</f>
        <v>#DIV/0!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69</v>
      </c>
      <c r="H10" s="39">
        <v>0</v>
      </c>
      <c r="I10" s="35" t="e">
        <f t="shared" si="2"/>
        <v>#DIV/0!</v>
      </c>
      <c r="J10" s="29" t="e">
        <f t="shared" si="3"/>
        <v>#DIV/0!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69</v>
      </c>
      <c r="H11" s="39">
        <v>0</v>
      </c>
      <c r="I11" s="35" t="e">
        <f t="shared" si="2"/>
        <v>#DIV/0!</v>
      </c>
      <c r="J11" s="29" t="e">
        <f t="shared" si="3"/>
        <v>#DIV/0!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69</v>
      </c>
      <c r="H12" s="39">
        <v>0</v>
      </c>
      <c r="I12" s="35" t="e">
        <f t="shared" si="2"/>
        <v>#DIV/0!</v>
      </c>
      <c r="J12" s="29" t="e">
        <f t="shared" si="3"/>
        <v>#DIV/0!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69</v>
      </c>
      <c r="H13" s="39">
        <v>0</v>
      </c>
      <c r="I13" s="35" t="e">
        <f t="shared" si="2"/>
        <v>#DIV/0!</v>
      </c>
      <c r="J13" s="29" t="e">
        <f t="shared" si="3"/>
        <v>#DIV/0!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0</v>
      </c>
      <c r="I14" s="44" t="e">
        <f>SUM(I4:I13)</f>
        <v>#DIV/0!</v>
      </c>
      <c r="J14" s="45"/>
      <c r="K14" s="46"/>
    </row>
    <row r="15" spans="2:11" ht="15.75" thickBot="1" x14ac:dyDescent="0.3"/>
    <row r="16" spans="2:11" ht="35.25" customHeight="1" x14ac:dyDescent="0.25">
      <c r="B16" s="187" t="s">
        <v>14</v>
      </c>
      <c r="C16" s="188"/>
      <c r="D16" s="188"/>
      <c r="E16" s="188"/>
      <c r="F16" s="188"/>
      <c r="G16" s="188"/>
      <c r="H16" s="188"/>
      <c r="I16" s="188"/>
      <c r="J16" s="189"/>
    </row>
    <row r="17" spans="2:10" x14ac:dyDescent="0.25">
      <c r="B17" s="190" t="s">
        <v>1</v>
      </c>
      <c r="C17" s="160" t="s">
        <v>2</v>
      </c>
      <c r="D17" s="158" t="s">
        <v>15</v>
      </c>
      <c r="E17" s="192" t="s">
        <v>16</v>
      </c>
      <c r="F17" s="193"/>
      <c r="G17" s="194" t="s">
        <v>17</v>
      </c>
      <c r="H17" s="195"/>
      <c r="I17" s="196" t="s">
        <v>18</v>
      </c>
      <c r="J17" s="193"/>
    </row>
    <row r="18" spans="2:10" x14ac:dyDescent="0.25">
      <c r="B18" s="191"/>
      <c r="C18" s="161"/>
      <c r="D18" s="159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t="e" cm="1">
        <f t="array" ref="D19:D28">I4:I13</f>
        <v>#DIV/0!</v>
      </c>
      <c r="E19" s="54">
        <v>30000</v>
      </c>
      <c r="F19" s="55" t="e">
        <f>IF(I4=100,"0",IF((E4-F4)=0,0,(IF(G4="čím menej, tým lepšie",(I4*(E4-E19)/(E4-F4)),(I4*(E19-F4)/(E4-F4))))))</f>
        <v>#DIV/0!</v>
      </c>
      <c r="G19" s="54">
        <v>15000</v>
      </c>
      <c r="H19" s="56" t="e">
        <f>IF(I4=100,"0",IF((E4-F4)=0,0,IF(G4="čím menej, tým lepšie",(I4*(E4-G19)/(E4-F4)),(I4*(G19-F4)/(E4-F4)))))</f>
        <v>#DIV/0!</v>
      </c>
      <c r="I19" s="54">
        <v>0</v>
      </c>
      <c r="J19" s="55" t="e">
        <f>IF(I4=100,"0",IF((E4-F4)=0,0,IF(G4="čím menej, tým lepšie",(I4*(E4-I19)/(E4-F4)),(I4*(I19-F4)/(E4-F4)))))</f>
        <v>#DIV/0!</v>
      </c>
    </row>
    <row r="20" spans="2:10" ht="15" customHeight="1" x14ac:dyDescent="0.25">
      <c r="B20" s="47">
        <v>2</v>
      </c>
      <c r="C20" s="52">
        <v>0</v>
      </c>
      <c r="D20" s="53" t="e">
        <v>#DIV/0!</v>
      </c>
      <c r="E20" s="54">
        <v>36</v>
      </c>
      <c r="F20" s="55" t="e">
        <f>IF(I5=100,"0",IF((E5-F5)=0,0,(IF(G5="čím menej, tým lepšie",(I5*(E5-E20)/(E5-F5)),(I5*(E20-F5)/(E5-F5))))))</f>
        <v>#DIV/0!</v>
      </c>
      <c r="G20" s="54">
        <v>18</v>
      </c>
      <c r="H20" s="56" t="e">
        <f t="shared" ref="H20:H28" si="5">IF(I5=100,"0",IF((E5-F5)=0,0,IF(G5="čím menej, tým lepšie",(I5*(E5-G20)/(E5-F5)),(I5*(G20-F5)/(E5-F5)))))</f>
        <v>#DIV/0!</v>
      </c>
      <c r="I20" s="54">
        <v>0</v>
      </c>
      <c r="J20" s="55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25">
      <c r="B21" s="47">
        <v>3</v>
      </c>
      <c r="C21" s="52">
        <v>0</v>
      </c>
      <c r="D21" s="53" t="e">
        <v>#DIV/0!</v>
      </c>
      <c r="E21" s="54">
        <v>50</v>
      </c>
      <c r="F21" s="55" t="e">
        <f>IF(I6=100,"0",IF((E6-F6)=0,0,(IF(G6="čím menej, tým lepšie",(I6*(E6-E21)/(E6-F6)),(I6*(E21-F6)/(E6-F6))))))</f>
        <v>#DIV/0!</v>
      </c>
      <c r="G21" s="54">
        <v>75</v>
      </c>
      <c r="H21" s="56" t="e">
        <f t="shared" si="5"/>
        <v>#DIV/0!</v>
      </c>
      <c r="I21" s="54">
        <v>100</v>
      </c>
      <c r="J21" s="55" t="e">
        <f t="shared" si="6"/>
        <v>#DIV/0!</v>
      </c>
    </row>
    <row r="22" spans="2:10" x14ac:dyDescent="0.25">
      <c r="B22" s="47">
        <v>4</v>
      </c>
      <c r="C22" s="52" t="str">
        <v>...</v>
      </c>
      <c r="D22" s="53" t="e">
        <v>#DIV/0!</v>
      </c>
      <c r="E22" s="54">
        <v>0</v>
      </c>
      <c r="F22" s="55" t="e">
        <f>IF(I7=100,"0",IF((E7-F7)=0,0,(IF(G7="čím menej, tým lepšie",(I7*(E7-E22)/(E7-F7)),(I7*(E22-F7)/(E7-F7))))))</f>
        <v>#DIV/0!</v>
      </c>
      <c r="G22" s="54">
        <v>0</v>
      </c>
      <c r="H22" s="56" t="e">
        <f t="shared" si="5"/>
        <v>#DIV/0!</v>
      </c>
      <c r="I22" s="54">
        <v>0</v>
      </c>
      <c r="J22" s="55" t="e">
        <f t="shared" si="6"/>
        <v>#DIV/0!</v>
      </c>
    </row>
    <row r="23" spans="2:10" x14ac:dyDescent="0.25">
      <c r="B23" s="47">
        <v>5</v>
      </c>
      <c r="C23" s="52" t="str">
        <v>...</v>
      </c>
      <c r="D23" s="53" t="e">
        <v>#DIV/0!</v>
      </c>
      <c r="E23" s="54">
        <v>0</v>
      </c>
      <c r="F23" s="55" t="e">
        <f>IF(I8=100,"0",IF((E8-F8)=0,0,(IF(G8="čím menej, tým lepšie",(I8*(E8-E23)/(E8-F8)),(I8*(E23-F8)/(E8-F8))))))</f>
        <v>#DIV/0!</v>
      </c>
      <c r="G23" s="54">
        <v>0</v>
      </c>
      <c r="H23" s="56" t="e">
        <f t="shared" si="5"/>
        <v>#DIV/0!</v>
      </c>
      <c r="I23" s="54">
        <v>0</v>
      </c>
      <c r="J23" s="55" t="e">
        <f t="shared" si="6"/>
        <v>#DIV/0!</v>
      </c>
    </row>
    <row r="24" spans="2:10" x14ac:dyDescent="0.25">
      <c r="B24" s="47">
        <v>6</v>
      </c>
      <c r="C24" s="52" t="str">
        <v>...</v>
      </c>
      <c r="D24" s="53" t="e">
        <v>#DIV/0!</v>
      </c>
      <c r="E24" s="54">
        <v>0</v>
      </c>
      <c r="F24" s="55" t="e">
        <f t="shared" ref="F24:F28" si="7">IF(I9=100,"0",IF((E9-F9)=0,0,(IF(G9="čím menej, tým lepšie",(I9*(E9-E24)/(E9-F9)),(I9*(E24-F9)/(E9-F9))))))</f>
        <v>#DIV/0!</v>
      </c>
      <c r="G24" s="54">
        <v>0</v>
      </c>
      <c r="H24" s="56" t="e">
        <f t="shared" si="5"/>
        <v>#DIV/0!</v>
      </c>
      <c r="I24" s="54">
        <v>0</v>
      </c>
      <c r="J24" s="55" t="e">
        <f t="shared" si="6"/>
        <v>#DIV/0!</v>
      </c>
    </row>
    <row r="25" spans="2:10" x14ac:dyDescent="0.25">
      <c r="B25" s="47">
        <v>7</v>
      </c>
      <c r="C25" s="52" t="str">
        <v>...</v>
      </c>
      <c r="D25" s="53" t="e">
        <v>#DIV/0!</v>
      </c>
      <c r="E25" s="54">
        <v>0</v>
      </c>
      <c r="F25" s="55" t="e">
        <f t="shared" si="7"/>
        <v>#DIV/0!</v>
      </c>
      <c r="G25" s="54">
        <v>0</v>
      </c>
      <c r="H25" s="56" t="e">
        <f t="shared" si="5"/>
        <v>#DIV/0!</v>
      </c>
      <c r="I25" s="54">
        <v>0</v>
      </c>
      <c r="J25" s="55" t="e">
        <f t="shared" si="6"/>
        <v>#DIV/0!</v>
      </c>
    </row>
    <row r="26" spans="2:10" x14ac:dyDescent="0.25">
      <c r="B26" s="47">
        <v>8</v>
      </c>
      <c r="C26" s="52" t="str">
        <v>...</v>
      </c>
      <c r="D26" s="53" t="e">
        <v>#DIV/0!</v>
      </c>
      <c r="E26" s="54">
        <v>0</v>
      </c>
      <c r="F26" s="55" t="e">
        <f t="shared" si="7"/>
        <v>#DIV/0!</v>
      </c>
      <c r="G26" s="54">
        <v>0</v>
      </c>
      <c r="H26" s="56" t="e">
        <f t="shared" si="5"/>
        <v>#DIV/0!</v>
      </c>
      <c r="I26" s="54">
        <v>0</v>
      </c>
      <c r="J26" s="55" t="e">
        <f t="shared" si="6"/>
        <v>#DIV/0!</v>
      </c>
    </row>
    <row r="27" spans="2:10" x14ac:dyDescent="0.25">
      <c r="B27" s="47">
        <v>9</v>
      </c>
      <c r="C27" s="52" t="str">
        <v>...</v>
      </c>
      <c r="D27" s="53" t="e">
        <v>#DIV/0!</v>
      </c>
      <c r="E27" s="54">
        <v>0</v>
      </c>
      <c r="F27" s="55" t="e">
        <f t="shared" si="7"/>
        <v>#DIV/0!</v>
      </c>
      <c r="G27" s="54">
        <v>0</v>
      </c>
      <c r="H27" s="56" t="e">
        <f t="shared" si="5"/>
        <v>#DIV/0!</v>
      </c>
      <c r="I27" s="54">
        <v>0</v>
      </c>
      <c r="J27" s="55" t="e">
        <f t="shared" si="6"/>
        <v>#DIV/0!</v>
      </c>
    </row>
    <row r="28" spans="2:10" ht="15.75" thickBot="1" x14ac:dyDescent="0.3">
      <c r="B28" s="57">
        <v>10</v>
      </c>
      <c r="C28" s="58" t="str">
        <v>...</v>
      </c>
      <c r="D28" s="59" t="e">
        <v>#DIV/0!</v>
      </c>
      <c r="E28" s="54">
        <v>0</v>
      </c>
      <c r="F28" s="55" t="e">
        <f t="shared" si="7"/>
        <v>#DIV/0!</v>
      </c>
      <c r="G28" s="54">
        <v>0</v>
      </c>
      <c r="H28" s="56" t="e">
        <f t="shared" si="5"/>
        <v>#DIV/0!</v>
      </c>
      <c r="I28" s="54">
        <v>0</v>
      </c>
      <c r="J28" s="55" t="e">
        <f t="shared" si="6"/>
        <v>#DIV/0!</v>
      </c>
    </row>
    <row r="29" spans="2:10" ht="15.75" thickBot="1" x14ac:dyDescent="0.3">
      <c r="B29" s="60"/>
      <c r="C29" s="61" t="s">
        <v>22</v>
      </c>
      <c r="D29" s="62" t="e">
        <f>SUM(_xlfn.ANCHORARRAY(D19))</f>
        <v>#DIV/0!</v>
      </c>
      <c r="E29" s="61"/>
      <c r="F29" s="63" t="e">
        <f>SUM(F19:F28)</f>
        <v>#DIV/0!</v>
      </c>
      <c r="G29" s="64"/>
      <c r="H29" s="63" t="e">
        <f t="shared" ref="H29:J29" si="8">SUM(H19:H28)</f>
        <v>#DIV/0!</v>
      </c>
      <c r="I29" s="64"/>
      <c r="J29" s="65" t="e">
        <f t="shared" si="8"/>
        <v>#DIV/0!</v>
      </c>
    </row>
    <row r="31" spans="2:10" ht="36.75" customHeight="1" x14ac:dyDescent="0.25">
      <c r="B31" s="162" t="s">
        <v>23</v>
      </c>
      <c r="C31" s="163"/>
      <c r="D31" s="163"/>
      <c r="E31" s="163"/>
      <c r="F31" s="163"/>
      <c r="G31" s="163"/>
      <c r="H31" s="163"/>
      <c r="I31" s="163"/>
      <c r="J31" s="164"/>
    </row>
    <row r="32" spans="2:10" x14ac:dyDescent="0.25">
      <c r="B32" s="165" t="s">
        <v>1</v>
      </c>
      <c r="C32" s="167" t="s">
        <v>2</v>
      </c>
      <c r="D32" s="168"/>
      <c r="E32" s="175" t="s">
        <v>16</v>
      </c>
      <c r="F32" s="176"/>
      <c r="G32" s="173" t="s">
        <v>17</v>
      </c>
      <c r="H32" s="174"/>
      <c r="I32" s="171" t="s">
        <v>18</v>
      </c>
      <c r="J32" s="172"/>
    </row>
    <row r="33" spans="2:10" x14ac:dyDescent="0.25">
      <c r="B33" s="166"/>
      <c r="C33" s="169"/>
      <c r="D33" s="170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>
        <v>0</v>
      </c>
      <c r="D35" s="74"/>
      <c r="E35" s="75">
        <f>E20</f>
        <v>36</v>
      </c>
      <c r="F35" s="76" t="e">
        <f>IF(I5=100,"0",IF((E5-F5)=0,0,IF(G5="čím menej, tým lepšie",(-(E5-E35)*(H5/(E5-F5))),-(E35-F5)*(H5/(E5-F5)))))</f>
        <v>#DIV/0!</v>
      </c>
      <c r="G35" s="75">
        <f t="shared" ref="G35:G43" si="9">G20</f>
        <v>18</v>
      </c>
      <c r="H35" s="77" t="e">
        <f>IF(I5=100,"0",IF((E5-F5)=0,0,IF(G5="čím menej, tým lepšie",(-(E5-G35)*(H5/(E5-F5))),-(G35-F5)*(H5/(E5-F5)))))</f>
        <v>#DIV/0!</v>
      </c>
      <c r="I35" s="75">
        <f t="shared" ref="I35:I43" si="10">I20</f>
        <v>0</v>
      </c>
      <c r="J35" s="78" t="e">
        <f>IF(I5=100,"0",IF((E5-F5)=0,0,IF(G5="čím menej, tým lepšie",(-(E5-I35)*(H5/(E5-F5))),-(I35-F5)*(H5/(E5-F5)))))</f>
        <v>#DIV/0!</v>
      </c>
    </row>
    <row r="36" spans="2:10" x14ac:dyDescent="0.25">
      <c r="B36" s="72">
        <v>3</v>
      </c>
      <c r="C36" s="73">
        <v>0</v>
      </c>
      <c r="D36" s="74"/>
      <c r="E36" s="75">
        <f t="shared" ref="E36:E43" si="11">E21</f>
        <v>50</v>
      </c>
      <c r="F36" s="76" t="e">
        <f t="shared" ref="F36:F43" si="12">IF(I6=100,"0",IF((E6-F6)=0,0,IF(G6="čím menej, tým lepšie",(-(E6-E36)*(H6/(E6-F6))),-(E36-F6)*(H6/(E6-F6)))))</f>
        <v>#DIV/0!</v>
      </c>
      <c r="G36" s="75">
        <f t="shared" si="9"/>
        <v>75</v>
      </c>
      <c r="H36" s="77" t="e">
        <f t="shared" ref="H36:H43" si="13">IF(I6=100,"0",IF((E6-F6)=0,0,IF(G6="čím menej, tým lepšie",(-(E6-G36)*(H6/(E6-F6))),-(G36-F6)*(H6/(E6-F6)))))</f>
        <v>#DIV/0!</v>
      </c>
      <c r="I36" s="75">
        <f>I21</f>
        <v>100</v>
      </c>
      <c r="J36" s="78" t="e">
        <f t="shared" ref="J36:J43" si="14">IF(I6=100,"0",IF((E6-F6)=0,0,IF(G6="čím menej, tým lepšie",(-(E6-I36)*(H6/(E6-F6))),-(I36-F6)*(H6/(E6-F6)))))</f>
        <v>#DIV/0!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 t="e">
        <f t="shared" si="12"/>
        <v>#DIV/0!</v>
      </c>
      <c r="G37" s="75">
        <f t="shared" si="9"/>
        <v>0</v>
      </c>
      <c r="H37" s="77" t="e">
        <f t="shared" si="13"/>
        <v>#DIV/0!</v>
      </c>
      <c r="I37" s="75">
        <f t="shared" si="10"/>
        <v>0</v>
      </c>
      <c r="J37" s="78" t="e">
        <f t="shared" si="14"/>
        <v>#DIV/0!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 t="e">
        <f t="shared" si="12"/>
        <v>#DIV/0!</v>
      </c>
      <c r="G38" s="75">
        <f t="shared" si="9"/>
        <v>0</v>
      </c>
      <c r="H38" s="77" t="e">
        <f t="shared" si="13"/>
        <v>#DIV/0!</v>
      </c>
      <c r="I38" s="75">
        <f t="shared" si="10"/>
        <v>0</v>
      </c>
      <c r="J38" s="78" t="e">
        <f t="shared" si="14"/>
        <v>#DIV/0!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 t="e">
        <f t="shared" si="12"/>
        <v>#DIV/0!</v>
      </c>
      <c r="G39" s="75">
        <f t="shared" si="9"/>
        <v>0</v>
      </c>
      <c r="H39" s="77" t="e">
        <f t="shared" si="13"/>
        <v>#DIV/0!</v>
      </c>
      <c r="I39" s="75">
        <f t="shared" si="10"/>
        <v>0</v>
      </c>
      <c r="J39" s="78" t="e">
        <f t="shared" si="14"/>
        <v>#DIV/0!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 t="e">
        <f t="shared" si="12"/>
        <v>#DIV/0!</v>
      </c>
      <c r="G40" s="75">
        <f t="shared" si="9"/>
        <v>0</v>
      </c>
      <c r="H40" s="77" t="e">
        <f t="shared" si="13"/>
        <v>#DIV/0!</v>
      </c>
      <c r="I40" s="75">
        <f t="shared" si="10"/>
        <v>0</v>
      </c>
      <c r="J40" s="78" t="e">
        <f t="shared" si="14"/>
        <v>#DIV/0!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 t="e">
        <f t="shared" si="12"/>
        <v>#DIV/0!</v>
      </c>
      <c r="G41" s="75">
        <f t="shared" si="9"/>
        <v>0</v>
      </c>
      <c r="H41" s="77" t="e">
        <f t="shared" si="13"/>
        <v>#DIV/0!</v>
      </c>
      <c r="I41" s="75">
        <f t="shared" si="10"/>
        <v>0</v>
      </c>
      <c r="J41" s="78" t="e">
        <f t="shared" si="14"/>
        <v>#DIV/0!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 t="e">
        <f t="shared" si="12"/>
        <v>#DIV/0!</v>
      </c>
      <c r="G42" s="75">
        <f t="shared" si="9"/>
        <v>0</v>
      </c>
      <c r="H42" s="77" t="e">
        <f t="shared" si="13"/>
        <v>#DIV/0!</v>
      </c>
      <c r="I42" s="75">
        <f t="shared" si="10"/>
        <v>0</v>
      </c>
      <c r="J42" s="78" t="e">
        <f t="shared" si="14"/>
        <v>#DIV/0!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 t="e">
        <f t="shared" si="12"/>
        <v>#DIV/0!</v>
      </c>
      <c r="G43" s="75">
        <f t="shared" si="9"/>
        <v>0</v>
      </c>
      <c r="H43" s="77" t="e">
        <f t="shared" si="13"/>
        <v>#DIV/0!</v>
      </c>
      <c r="I43" s="75">
        <f t="shared" si="10"/>
        <v>0</v>
      </c>
      <c r="J43" s="78" t="e">
        <f t="shared" si="14"/>
        <v>#DIV/0!</v>
      </c>
    </row>
    <row r="44" spans="2:10" ht="15.75" thickBot="1" x14ac:dyDescent="0.3">
      <c r="B44" s="82"/>
      <c r="C44" s="83" t="s">
        <v>22</v>
      </c>
      <c r="D44" s="83"/>
      <c r="E44" s="83"/>
      <c r="F44" s="84" t="e">
        <f>SUM(F34:F43)</f>
        <v>#DIV/0!</v>
      </c>
      <c r="G44" s="84"/>
      <c r="H44" s="84" t="e">
        <f t="shared" ref="H44:J44" si="15">SUM(H34:H43)</f>
        <v>#DIV/0!</v>
      </c>
      <c r="I44" s="84"/>
      <c r="J44" s="85" t="e">
        <f t="shared" si="15"/>
        <v>#DIV/0!</v>
      </c>
    </row>
    <row r="45" spans="2:10" ht="15.75" thickBot="1" x14ac:dyDescent="0.3"/>
    <row r="46" spans="2:10" ht="36" customHeight="1" thickBot="1" x14ac:dyDescent="0.3">
      <c r="B46" s="197" t="s">
        <v>67</v>
      </c>
      <c r="C46" s="198"/>
      <c r="D46" s="198"/>
      <c r="E46" s="198"/>
      <c r="F46" s="198"/>
      <c r="G46" s="198"/>
      <c r="H46" s="198"/>
      <c r="I46" s="198"/>
      <c r="J46" s="199"/>
    </row>
    <row r="47" spans="2:10" ht="15.75" customHeight="1" x14ac:dyDescent="0.25">
      <c r="B47" s="181" t="s">
        <v>1</v>
      </c>
      <c r="C47" s="177" t="s">
        <v>2</v>
      </c>
      <c r="D47" s="178"/>
      <c r="E47" s="181" t="s">
        <v>16</v>
      </c>
      <c r="F47" s="182"/>
      <c r="G47" s="183" t="s">
        <v>17</v>
      </c>
      <c r="H47" s="184"/>
      <c r="I47" s="185" t="s">
        <v>18</v>
      </c>
      <c r="J47" s="186"/>
    </row>
    <row r="48" spans="2:10" x14ac:dyDescent="0.25">
      <c r="B48" s="200"/>
      <c r="C48" s="179"/>
      <c r="D48" s="180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>
        <v>0</v>
      </c>
      <c r="D50" s="94"/>
      <c r="E50" s="75">
        <f t="shared" ref="E50:E58" si="16">E20</f>
        <v>36</v>
      </c>
      <c r="F50" s="95" t="e">
        <f>IF(I5=100,"0",IF((E5-F5)=0,0,IF(G5="čím menej, tým lepšie",((E50-F5)*H5/(E5-F5)),(E5-E50)*(H5/(E5-F5)))))</f>
        <v>#DIV/0!</v>
      </c>
      <c r="G50" s="75">
        <f t="shared" ref="G50:G58" si="17">G20</f>
        <v>18</v>
      </c>
      <c r="H50" s="96" t="e">
        <f>IF(I5=100,"0",IF((E5-F5)=0,0,IF(G5="čím menej, tým lepšie",((G50-F5)*H5/(E5-F5)),(E5-G50)*(H5/(E5-F5)))))</f>
        <v>#DIV/0!</v>
      </c>
      <c r="I50" s="75">
        <f t="shared" ref="I50:I58" si="18">I20</f>
        <v>0</v>
      </c>
      <c r="J50" s="97" t="e">
        <f>IF(I5=100,"0",IF((E5-F5)=0,0,IF(G5="čím menej, tým lepšie",((I50-F5)*H5/(E5-F5)),(E5-I50)*(H5/(E5-F5)))))</f>
        <v>#DIV/0!</v>
      </c>
    </row>
    <row r="51" spans="2:10" x14ac:dyDescent="0.25">
      <c r="B51" s="92">
        <v>3</v>
      </c>
      <c r="C51" s="93">
        <v>0</v>
      </c>
      <c r="D51" s="94"/>
      <c r="E51" s="75">
        <f t="shared" si="16"/>
        <v>50</v>
      </c>
      <c r="F51" s="95" t="e">
        <f t="shared" ref="F51:F58" si="19">IF(I6=100,"0",IF((E6-F6)=0,0,IF(G6="čím menej, tým lepšie",((E51-F6)*H6/(E6-F6)),(E6-E51)*(H6/(E6-F6)))))</f>
        <v>#DIV/0!</v>
      </c>
      <c r="G51" s="75">
        <f t="shared" si="17"/>
        <v>75</v>
      </c>
      <c r="H51" s="96" t="e">
        <f t="shared" ref="H51:H58" si="20">IF(I6=100,"0",IF((E6-F6)=0,0,IF(G6="čím menej, tým lepšie",((G51-F6)*H6/(E6-F6)),(E6-G51)*(H6/(E6-F6)))))</f>
        <v>#DIV/0!</v>
      </c>
      <c r="I51" s="75">
        <f t="shared" si="18"/>
        <v>100</v>
      </c>
      <c r="J51" s="97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 t="e">
        <f t="shared" si="19"/>
        <v>#DIV/0!</v>
      </c>
      <c r="G52" s="75">
        <f t="shared" si="17"/>
        <v>0</v>
      </c>
      <c r="H52" s="96" t="e">
        <f t="shared" si="20"/>
        <v>#DIV/0!</v>
      </c>
      <c r="I52" s="75">
        <f t="shared" si="18"/>
        <v>0</v>
      </c>
      <c r="J52" s="97" t="e">
        <f t="shared" si="21"/>
        <v>#DIV/0!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 t="e">
        <f t="shared" si="19"/>
        <v>#DIV/0!</v>
      </c>
      <c r="G53" s="75">
        <f t="shared" si="17"/>
        <v>0</v>
      </c>
      <c r="H53" s="96" t="e">
        <f t="shared" si="20"/>
        <v>#DIV/0!</v>
      </c>
      <c r="I53" s="75">
        <f t="shared" si="18"/>
        <v>0</v>
      </c>
      <c r="J53" s="97" t="e">
        <f t="shared" si="21"/>
        <v>#DIV/0!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 t="e">
        <f t="shared" si="19"/>
        <v>#DIV/0!</v>
      </c>
      <c r="G54" s="75">
        <f t="shared" si="17"/>
        <v>0</v>
      </c>
      <c r="H54" s="96" t="e">
        <f t="shared" si="20"/>
        <v>#DIV/0!</v>
      </c>
      <c r="I54" s="75">
        <f t="shared" si="18"/>
        <v>0</v>
      </c>
      <c r="J54" s="97" t="e">
        <f t="shared" si="21"/>
        <v>#DIV/0!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 t="e">
        <f t="shared" si="19"/>
        <v>#DIV/0!</v>
      </c>
      <c r="G55" s="75">
        <f t="shared" si="17"/>
        <v>0</v>
      </c>
      <c r="H55" s="96" t="e">
        <f t="shared" si="20"/>
        <v>#DIV/0!</v>
      </c>
      <c r="I55" s="75">
        <f t="shared" si="18"/>
        <v>0</v>
      </c>
      <c r="J55" s="97" t="e">
        <f t="shared" si="21"/>
        <v>#DIV/0!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 t="e">
        <f t="shared" si="19"/>
        <v>#DIV/0!</v>
      </c>
      <c r="G56" s="75">
        <f t="shared" si="17"/>
        <v>0</v>
      </c>
      <c r="H56" s="96" t="e">
        <f t="shared" si="20"/>
        <v>#DIV/0!</v>
      </c>
      <c r="I56" s="75">
        <f t="shared" si="18"/>
        <v>0</v>
      </c>
      <c r="J56" s="97" t="e">
        <f t="shared" si="21"/>
        <v>#DIV/0!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 t="e">
        <f t="shared" si="19"/>
        <v>#DIV/0!</v>
      </c>
      <c r="G57" s="75">
        <f t="shared" si="17"/>
        <v>0</v>
      </c>
      <c r="H57" s="96" t="e">
        <f t="shared" si="20"/>
        <v>#DIV/0!</v>
      </c>
      <c r="I57" s="75">
        <f t="shared" si="18"/>
        <v>0</v>
      </c>
      <c r="J57" s="97" t="e">
        <f t="shared" si="21"/>
        <v>#DIV/0!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 t="e">
        <f t="shared" si="19"/>
        <v>#DIV/0!</v>
      </c>
      <c r="G58" s="75">
        <f t="shared" si="17"/>
        <v>0</v>
      </c>
      <c r="H58" s="96" t="e">
        <f t="shared" si="20"/>
        <v>#DIV/0!</v>
      </c>
      <c r="I58" s="75">
        <f t="shared" si="18"/>
        <v>0</v>
      </c>
      <c r="J58" s="97" t="e">
        <f t="shared" si="21"/>
        <v>#DIV/0!</v>
      </c>
    </row>
    <row r="59" spans="2:10" ht="15.75" thickBot="1" x14ac:dyDescent="0.3">
      <c r="B59" s="101"/>
      <c r="C59" s="102" t="s">
        <v>22</v>
      </c>
      <c r="D59" s="102"/>
      <c r="E59" s="102"/>
      <c r="F59" s="103" t="e">
        <f>SUM(F49:F58)</f>
        <v>#DIV/0!</v>
      </c>
      <c r="G59" s="103"/>
      <c r="H59" s="103" t="e">
        <f t="shared" ref="H59:J59" si="22">SUM(H49:H58)</f>
        <v>#DIV/0!</v>
      </c>
      <c r="I59" s="103"/>
      <c r="J59" s="104" t="e">
        <f t="shared" si="22"/>
        <v>#DIV/0!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758F-8B27-426C-8C51-CFEFA86F35D8}">
  <sheetPr>
    <tabColor theme="8" tint="0.39997558519241921"/>
  </sheetPr>
  <dimension ref="A1:M116"/>
  <sheetViews>
    <sheetView topLeftCell="A46" zoomScale="85" zoomScaleNormal="85" zoomScaleSheetLayoutView="115" workbookViewId="0">
      <selection activeCell="H34" sqref="H34:I34"/>
    </sheetView>
  </sheetViews>
  <sheetFormatPr defaultColWidth="8.7109375" defaultRowHeight="15" x14ac:dyDescent="0.25"/>
  <cols>
    <col min="1" max="1" width="3.28515625" style="14" customWidth="1"/>
    <col min="2" max="2" width="33.140625" style="14" customWidth="1"/>
    <col min="3" max="3" width="23.28515625" style="14" customWidth="1"/>
    <col min="4" max="4" width="24.7109375" style="14" customWidth="1"/>
    <col min="5" max="5" width="24.85546875" style="14" customWidth="1"/>
    <col min="6" max="7" width="25.140625" style="14" customWidth="1"/>
    <col min="8" max="8" width="28.42578125" style="14" customWidth="1"/>
    <col min="9" max="9" width="25.7109375" style="14" customWidth="1"/>
    <col min="10" max="10" width="3" style="14" customWidth="1"/>
    <col min="11" max="11" width="11.7109375" style="14" customWidth="1"/>
    <col min="12" max="12" width="21.42578125" style="14" customWidth="1"/>
    <col min="13" max="16384" width="8.7109375" style="14"/>
  </cols>
  <sheetData>
    <row r="1" spans="1:13" ht="15.75" thickBot="1" x14ac:dyDescent="0.3">
      <c r="A1" s="325"/>
      <c r="B1" s="326"/>
      <c r="C1" s="326"/>
      <c r="D1" s="326"/>
      <c r="E1" s="326"/>
      <c r="F1" s="326"/>
      <c r="G1" s="326"/>
      <c r="H1" s="326"/>
      <c r="I1" s="326"/>
      <c r="J1" s="325"/>
    </row>
    <row r="2" spans="1:13" ht="45.75" customHeight="1" thickBot="1" x14ac:dyDescent="0.3">
      <c r="A2" s="325"/>
      <c r="B2" s="327" t="s">
        <v>107</v>
      </c>
      <c r="C2" s="328"/>
      <c r="D2" s="328"/>
      <c r="E2" s="328"/>
      <c r="F2" s="328"/>
      <c r="G2" s="328"/>
      <c r="H2" s="328"/>
      <c r="I2" s="329"/>
      <c r="J2" s="325"/>
    </row>
    <row r="3" spans="1:13" ht="15.75" thickBot="1" x14ac:dyDescent="0.3">
      <c r="A3" s="325"/>
      <c r="B3" s="316"/>
      <c r="C3" s="317"/>
      <c r="D3" s="317"/>
      <c r="E3" s="317"/>
      <c r="F3" s="317"/>
      <c r="G3" s="317"/>
      <c r="H3" s="317"/>
      <c r="I3" s="318"/>
      <c r="J3" s="325"/>
    </row>
    <row r="4" spans="1:13" x14ac:dyDescent="0.25">
      <c r="A4" s="325"/>
      <c r="B4" s="105" t="s">
        <v>26</v>
      </c>
      <c r="C4" s="330"/>
      <c r="D4" s="331"/>
      <c r="E4" s="331"/>
      <c r="F4" s="331"/>
      <c r="G4" s="331"/>
      <c r="H4" s="331"/>
      <c r="I4" s="332"/>
      <c r="J4" s="325"/>
    </row>
    <row r="5" spans="1:13" x14ac:dyDescent="0.25">
      <c r="A5" s="325"/>
      <c r="B5" s="106" t="s">
        <v>27</v>
      </c>
      <c r="C5" s="333"/>
      <c r="D5" s="334"/>
      <c r="E5" s="334"/>
      <c r="F5" s="334"/>
      <c r="G5" s="334"/>
      <c r="H5" s="334"/>
      <c r="I5" s="335"/>
      <c r="J5" s="325"/>
      <c r="K5" s="107"/>
      <c r="L5" s="107"/>
      <c r="M5" s="107"/>
    </row>
    <row r="6" spans="1:13" x14ac:dyDescent="0.25">
      <c r="A6" s="325"/>
      <c r="B6" s="106" t="s">
        <v>28</v>
      </c>
      <c r="C6" s="336"/>
      <c r="D6" s="337"/>
      <c r="E6" s="337"/>
      <c r="F6" s="337"/>
      <c r="G6" s="337"/>
      <c r="H6" s="337"/>
      <c r="I6" s="338"/>
      <c r="J6" s="325"/>
    </row>
    <row r="7" spans="1:13" x14ac:dyDescent="0.25">
      <c r="A7" s="325"/>
      <c r="B7" s="106" t="s">
        <v>29</v>
      </c>
      <c r="C7" s="339"/>
      <c r="D7" s="340"/>
      <c r="E7" s="340"/>
      <c r="F7" s="340"/>
      <c r="G7" s="340"/>
      <c r="H7" s="340"/>
      <c r="I7" s="341"/>
      <c r="J7" s="325"/>
    </row>
    <row r="8" spans="1:13" x14ac:dyDescent="0.25">
      <c r="A8" s="325"/>
      <c r="B8" s="106" t="s">
        <v>30</v>
      </c>
      <c r="C8" s="339"/>
      <c r="D8" s="340"/>
      <c r="E8" s="340"/>
      <c r="F8" s="340"/>
      <c r="G8" s="340"/>
      <c r="H8" s="340"/>
      <c r="I8" s="341"/>
      <c r="J8" s="325"/>
    </row>
    <row r="9" spans="1:13" x14ac:dyDescent="0.25">
      <c r="A9" s="325"/>
      <c r="B9" s="106" t="s">
        <v>31</v>
      </c>
      <c r="C9" s="307"/>
      <c r="D9" s="308"/>
      <c r="E9" s="308"/>
      <c r="F9" s="308"/>
      <c r="G9" s="308"/>
      <c r="H9" s="308"/>
      <c r="I9" s="309"/>
      <c r="J9" s="325"/>
    </row>
    <row r="10" spans="1:13" ht="15.75" customHeight="1" thickBot="1" x14ac:dyDescent="0.3">
      <c r="A10" s="325"/>
      <c r="B10" s="108" t="s">
        <v>32</v>
      </c>
      <c r="C10" s="310" t="s">
        <v>72</v>
      </c>
      <c r="D10" s="311"/>
      <c r="E10" s="312"/>
      <c r="F10" s="313"/>
      <c r="G10" s="314"/>
      <c r="H10" s="314"/>
      <c r="I10" s="315"/>
      <c r="J10" s="325"/>
    </row>
    <row r="11" spans="1:13" ht="15.75" thickBot="1" x14ac:dyDescent="0.3">
      <c r="A11" s="325"/>
      <c r="B11" s="316"/>
      <c r="C11" s="317"/>
      <c r="D11" s="317"/>
      <c r="E11" s="317"/>
      <c r="F11" s="317"/>
      <c r="G11" s="317"/>
      <c r="H11" s="317"/>
      <c r="I11" s="318"/>
      <c r="J11" s="325"/>
    </row>
    <row r="12" spans="1:13" ht="30" customHeight="1" x14ac:dyDescent="0.25">
      <c r="A12" s="325"/>
      <c r="B12" s="319" t="s">
        <v>33</v>
      </c>
      <c r="C12" s="320"/>
      <c r="D12" s="320"/>
      <c r="E12" s="320"/>
      <c r="F12" s="320"/>
      <c r="G12" s="320"/>
      <c r="H12" s="320"/>
      <c r="I12" s="321"/>
      <c r="J12" s="325"/>
    </row>
    <row r="13" spans="1:13" ht="30" customHeight="1" x14ac:dyDescent="0.25">
      <c r="A13" s="325"/>
      <c r="B13" s="322" t="s">
        <v>106</v>
      </c>
      <c r="C13" s="323"/>
      <c r="D13" s="323"/>
      <c r="E13" s="323"/>
      <c r="F13" s="323"/>
      <c r="G13" s="323"/>
      <c r="H13" s="324"/>
      <c r="I13" s="109"/>
      <c r="J13" s="325"/>
    </row>
    <row r="14" spans="1:13" ht="42.75" customHeight="1" x14ac:dyDescent="0.25">
      <c r="A14" s="325"/>
      <c r="B14" s="322" t="s">
        <v>34</v>
      </c>
      <c r="C14" s="323"/>
      <c r="D14" s="323"/>
      <c r="E14" s="323"/>
      <c r="F14" s="323"/>
      <c r="G14" s="323"/>
      <c r="H14" s="324"/>
      <c r="I14" s="109"/>
      <c r="J14" s="325"/>
    </row>
    <row r="15" spans="1:13" ht="45" customHeight="1" x14ac:dyDescent="0.25">
      <c r="A15" s="325"/>
      <c r="B15" s="322" t="s">
        <v>35</v>
      </c>
      <c r="C15" s="323"/>
      <c r="D15" s="323"/>
      <c r="E15" s="323"/>
      <c r="F15" s="323"/>
      <c r="G15" s="323"/>
      <c r="H15" s="324"/>
      <c r="I15" s="109"/>
      <c r="J15" s="325"/>
    </row>
    <row r="16" spans="1:13" ht="45" customHeight="1" x14ac:dyDescent="0.25">
      <c r="A16" s="325"/>
      <c r="B16" s="322" t="s">
        <v>90</v>
      </c>
      <c r="C16" s="323"/>
      <c r="D16" s="323"/>
      <c r="E16" s="323"/>
      <c r="F16" s="323"/>
      <c r="G16" s="323"/>
      <c r="H16" s="324"/>
      <c r="I16" s="109"/>
      <c r="J16" s="325"/>
    </row>
    <row r="17" spans="1:12" ht="45" customHeight="1" thickBot="1" x14ac:dyDescent="0.3">
      <c r="A17" s="325"/>
      <c r="B17" s="344" t="s">
        <v>137</v>
      </c>
      <c r="C17" s="345"/>
      <c r="D17" s="345"/>
      <c r="E17" s="345"/>
      <c r="F17" s="345"/>
      <c r="G17" s="345"/>
      <c r="H17" s="346"/>
      <c r="I17" s="110"/>
      <c r="J17" s="325"/>
    </row>
    <row r="18" spans="1:12" ht="15.75" customHeight="1" thickBot="1" x14ac:dyDescent="0.3">
      <c r="A18" s="325"/>
      <c r="B18" s="347"/>
      <c r="C18" s="347"/>
      <c r="D18" s="347"/>
      <c r="E18" s="347"/>
      <c r="F18" s="347"/>
      <c r="G18" s="347"/>
      <c r="H18" s="347"/>
      <c r="I18" s="347"/>
      <c r="J18" s="325"/>
    </row>
    <row r="19" spans="1:12" ht="34.5" customHeight="1" x14ac:dyDescent="0.25">
      <c r="A19" s="325"/>
      <c r="B19" s="319" t="s">
        <v>81</v>
      </c>
      <c r="C19" s="320"/>
      <c r="D19" s="320"/>
      <c r="E19" s="320"/>
      <c r="F19" s="320"/>
      <c r="G19" s="320"/>
      <c r="H19" s="320"/>
      <c r="I19" s="321"/>
      <c r="J19" s="325"/>
    </row>
    <row r="20" spans="1:12" ht="22.5" customHeight="1" x14ac:dyDescent="0.25">
      <c r="A20" s="325"/>
      <c r="B20" s="303" t="s">
        <v>82</v>
      </c>
      <c r="C20" s="304"/>
      <c r="D20" s="304"/>
      <c r="E20" s="304"/>
      <c r="F20" s="304"/>
      <c r="G20" s="304"/>
      <c r="H20" s="216"/>
      <c r="I20" s="116" t="s">
        <v>89</v>
      </c>
      <c r="J20" s="325"/>
      <c r="L20" s="115"/>
    </row>
    <row r="21" spans="1:12" ht="59.25" customHeight="1" x14ac:dyDescent="0.25">
      <c r="A21" s="325"/>
      <c r="B21" s="298" t="s">
        <v>83</v>
      </c>
      <c r="C21" s="299"/>
      <c r="D21" s="299"/>
      <c r="E21" s="299"/>
      <c r="F21" s="299"/>
      <c r="G21" s="299"/>
      <c r="H21" s="299"/>
      <c r="I21" s="300"/>
      <c r="J21" s="325"/>
    </row>
    <row r="22" spans="1:12" ht="33" customHeight="1" x14ac:dyDescent="0.25">
      <c r="A22" s="325"/>
      <c r="B22" s="301" t="s">
        <v>84</v>
      </c>
      <c r="C22" s="302"/>
      <c r="D22" s="15"/>
      <c r="E22" s="15"/>
      <c r="F22" s="15"/>
      <c r="G22" s="15"/>
      <c r="H22" s="15"/>
      <c r="I22" s="122"/>
      <c r="J22" s="325"/>
    </row>
    <row r="23" spans="1:12" ht="20.25" customHeight="1" x14ac:dyDescent="0.25">
      <c r="A23" s="325"/>
      <c r="B23" s="303" t="s">
        <v>85</v>
      </c>
      <c r="C23" s="304"/>
      <c r="D23" s="15"/>
      <c r="E23" s="15"/>
      <c r="F23" s="15"/>
      <c r="G23" s="15"/>
      <c r="H23" s="15"/>
      <c r="I23" s="122"/>
      <c r="J23" s="325"/>
    </row>
    <row r="24" spans="1:12" ht="19.5" customHeight="1" x14ac:dyDescent="0.25">
      <c r="A24" s="325"/>
      <c r="B24" s="303" t="s">
        <v>86</v>
      </c>
      <c r="C24" s="304"/>
      <c r="D24" s="15"/>
      <c r="E24" s="15"/>
      <c r="F24" s="15"/>
      <c r="G24" s="15"/>
      <c r="H24" s="15"/>
      <c r="I24" s="122"/>
      <c r="J24" s="325"/>
    </row>
    <row r="25" spans="1:12" ht="18" customHeight="1" x14ac:dyDescent="0.25">
      <c r="A25" s="325"/>
      <c r="B25" s="303" t="s">
        <v>87</v>
      </c>
      <c r="C25" s="304"/>
      <c r="D25" s="15"/>
      <c r="E25" s="15"/>
      <c r="F25" s="15"/>
      <c r="G25" s="15"/>
      <c r="H25" s="15"/>
      <c r="I25" s="122"/>
      <c r="J25" s="325"/>
    </row>
    <row r="26" spans="1:12" ht="17.25" customHeight="1" thickBot="1" x14ac:dyDescent="0.3">
      <c r="A26" s="325"/>
      <c r="B26" s="305" t="s">
        <v>88</v>
      </c>
      <c r="C26" s="306"/>
      <c r="D26" s="123"/>
      <c r="E26" s="123"/>
      <c r="F26" s="123"/>
      <c r="G26" s="123"/>
      <c r="H26" s="123"/>
      <c r="I26" s="124"/>
      <c r="J26" s="325"/>
    </row>
    <row r="27" spans="1:12" ht="17.25" customHeight="1" thickBot="1" x14ac:dyDescent="0.3">
      <c r="A27" s="325"/>
      <c r="J27" s="325"/>
    </row>
    <row r="28" spans="1:12" ht="37.5" customHeight="1" thickBot="1" x14ac:dyDescent="0.3">
      <c r="A28" s="325"/>
      <c r="B28" s="267" t="s">
        <v>91</v>
      </c>
      <c r="C28" s="268"/>
      <c r="D28" s="268"/>
      <c r="E28" s="268"/>
      <c r="F28" s="268"/>
      <c r="G28" s="268"/>
      <c r="H28" s="268"/>
      <c r="I28" s="269"/>
      <c r="J28" s="325"/>
    </row>
    <row r="29" spans="1:12" ht="27.6" customHeight="1" x14ac:dyDescent="0.25">
      <c r="A29" s="325"/>
      <c r="B29" s="292" t="s">
        <v>108</v>
      </c>
      <c r="C29" s="293"/>
      <c r="D29" s="293"/>
      <c r="E29" s="293"/>
      <c r="F29" s="293"/>
      <c r="G29" s="293"/>
      <c r="H29" s="293"/>
      <c r="I29" s="294"/>
      <c r="J29" s="325"/>
    </row>
    <row r="30" spans="1:12" ht="59.45" customHeight="1" x14ac:dyDescent="0.25">
      <c r="A30" s="325"/>
      <c r="B30" s="295" t="s">
        <v>109</v>
      </c>
      <c r="C30" s="296"/>
      <c r="D30" s="296"/>
      <c r="E30" s="296"/>
      <c r="F30" s="296"/>
      <c r="G30" s="296"/>
      <c r="H30" s="296"/>
      <c r="I30" s="297"/>
      <c r="J30" s="325"/>
    </row>
    <row r="31" spans="1:12" ht="87.6" customHeight="1" x14ac:dyDescent="0.25">
      <c r="A31" s="325"/>
      <c r="B31" s="117" t="s">
        <v>92</v>
      </c>
      <c r="C31" s="224" t="s">
        <v>116</v>
      </c>
      <c r="D31" s="224"/>
      <c r="E31" s="118" t="s">
        <v>117</v>
      </c>
      <c r="F31" s="118" t="s">
        <v>136</v>
      </c>
      <c r="G31" s="118" t="s">
        <v>93</v>
      </c>
      <c r="H31" s="224" t="s">
        <v>94</v>
      </c>
      <c r="I31" s="225"/>
      <c r="J31" s="325"/>
    </row>
    <row r="32" spans="1:12" ht="39.950000000000003" customHeight="1" x14ac:dyDescent="0.25">
      <c r="A32" s="325"/>
      <c r="B32" s="153">
        <v>1</v>
      </c>
      <c r="C32" s="201"/>
      <c r="D32" s="203"/>
      <c r="E32" s="125"/>
      <c r="F32" s="125"/>
      <c r="G32" s="125"/>
      <c r="H32" s="201"/>
      <c r="I32" s="202"/>
      <c r="J32" s="325"/>
    </row>
    <row r="33" spans="1:10" ht="39.950000000000003" customHeight="1" x14ac:dyDescent="0.25">
      <c r="A33" s="325"/>
      <c r="B33" s="153">
        <v>2</v>
      </c>
      <c r="C33" s="201"/>
      <c r="D33" s="203"/>
      <c r="E33" s="125"/>
      <c r="F33" s="125"/>
      <c r="G33" s="125"/>
      <c r="H33" s="201"/>
      <c r="I33" s="202"/>
      <c r="J33" s="325"/>
    </row>
    <row r="34" spans="1:10" ht="39.950000000000003" customHeight="1" x14ac:dyDescent="0.25">
      <c r="A34" s="325"/>
      <c r="B34" s="153">
        <v>3</v>
      </c>
      <c r="C34" s="201"/>
      <c r="D34" s="203"/>
      <c r="E34" s="125"/>
      <c r="F34" s="125"/>
      <c r="G34" s="125"/>
      <c r="H34" s="201"/>
      <c r="I34" s="202"/>
      <c r="J34" s="325"/>
    </row>
    <row r="35" spans="1:10" ht="39.950000000000003" customHeight="1" x14ac:dyDescent="0.25">
      <c r="A35" s="325"/>
      <c r="B35" s="153">
        <v>4</v>
      </c>
      <c r="C35" s="201"/>
      <c r="D35" s="203"/>
      <c r="E35" s="125"/>
      <c r="F35" s="125"/>
      <c r="G35" s="125"/>
      <c r="H35" s="201"/>
      <c r="I35" s="202"/>
      <c r="J35" s="325"/>
    </row>
    <row r="36" spans="1:10" ht="39.950000000000003" customHeight="1" x14ac:dyDescent="0.25">
      <c r="A36" s="325"/>
      <c r="B36" s="153">
        <v>5</v>
      </c>
      <c r="C36" s="201"/>
      <c r="D36" s="203"/>
      <c r="E36" s="125"/>
      <c r="F36" s="125"/>
      <c r="G36" s="125"/>
      <c r="H36" s="201"/>
      <c r="I36" s="202"/>
      <c r="J36" s="325"/>
    </row>
    <row r="37" spans="1:10" ht="39.950000000000003" customHeight="1" x14ac:dyDescent="0.25">
      <c r="A37" s="325"/>
      <c r="B37" s="153">
        <v>6</v>
      </c>
      <c r="C37" s="201"/>
      <c r="D37" s="203"/>
      <c r="E37" s="125"/>
      <c r="F37" s="125"/>
      <c r="G37" s="125"/>
      <c r="H37" s="201"/>
      <c r="I37" s="202"/>
      <c r="J37" s="325"/>
    </row>
    <row r="38" spans="1:10" ht="39.950000000000003" customHeight="1" x14ac:dyDescent="0.25">
      <c r="A38" s="325"/>
      <c r="B38" s="153">
        <v>7</v>
      </c>
      <c r="C38" s="221"/>
      <c r="D38" s="222"/>
      <c r="E38" s="143"/>
      <c r="F38" s="143"/>
      <c r="G38" s="132"/>
      <c r="H38" s="221"/>
      <c r="I38" s="223"/>
      <c r="J38" s="325"/>
    </row>
    <row r="39" spans="1:10" ht="30.6" customHeight="1" x14ac:dyDescent="0.25">
      <c r="A39" s="325"/>
      <c r="B39" s="272" t="s">
        <v>115</v>
      </c>
      <c r="C39" s="273"/>
      <c r="D39" s="273"/>
      <c r="E39" s="273"/>
      <c r="F39" s="273"/>
      <c r="G39" s="273"/>
      <c r="H39" s="273"/>
      <c r="I39" s="274"/>
      <c r="J39" s="325"/>
    </row>
    <row r="40" spans="1:10" ht="222" customHeight="1" x14ac:dyDescent="0.25">
      <c r="A40" s="325"/>
      <c r="B40" s="275" t="s">
        <v>142</v>
      </c>
      <c r="C40" s="276"/>
      <c r="D40" s="276"/>
      <c r="E40" s="276"/>
      <c r="F40" s="276"/>
      <c r="G40" s="276"/>
      <c r="H40" s="276"/>
      <c r="I40" s="277"/>
      <c r="J40" s="325"/>
    </row>
    <row r="41" spans="1:10" ht="28.5" customHeight="1" x14ac:dyDescent="0.25">
      <c r="A41" s="325"/>
      <c r="B41" s="119" t="s">
        <v>110</v>
      </c>
      <c r="C41" s="278" t="s">
        <v>95</v>
      </c>
      <c r="D41" s="279"/>
      <c r="E41" s="280"/>
      <c r="F41" s="281" t="s">
        <v>112</v>
      </c>
      <c r="G41" s="282"/>
      <c r="H41" s="283"/>
      <c r="I41" s="284"/>
      <c r="J41" s="325"/>
    </row>
    <row r="42" spans="1:10" ht="29.1" customHeight="1" x14ac:dyDescent="0.25">
      <c r="A42" s="325"/>
      <c r="B42" s="128" t="s">
        <v>111</v>
      </c>
      <c r="C42" s="278" t="s">
        <v>95</v>
      </c>
      <c r="D42" s="279"/>
      <c r="E42" s="280"/>
      <c r="F42" s="281" t="s">
        <v>112</v>
      </c>
      <c r="G42" s="282"/>
      <c r="H42" s="283"/>
      <c r="I42" s="284"/>
      <c r="J42" s="325"/>
    </row>
    <row r="43" spans="1:10" ht="48" customHeight="1" x14ac:dyDescent="0.25">
      <c r="A43" s="325"/>
      <c r="B43" s="265" t="s">
        <v>113</v>
      </c>
      <c r="C43" s="266"/>
      <c r="D43" s="130" t="s">
        <v>89</v>
      </c>
      <c r="E43" s="285" t="s">
        <v>103</v>
      </c>
      <c r="F43" s="286"/>
      <c r="G43" s="286"/>
      <c r="H43" s="286"/>
      <c r="I43" s="287"/>
      <c r="J43" s="325"/>
    </row>
    <row r="44" spans="1:10" ht="39.75" customHeight="1" thickBot="1" x14ac:dyDescent="0.3">
      <c r="A44" s="325"/>
      <c r="B44" s="342" t="s">
        <v>114</v>
      </c>
      <c r="C44" s="343"/>
      <c r="D44" s="129" t="s">
        <v>89</v>
      </c>
      <c r="E44" s="288"/>
      <c r="F44" s="289"/>
      <c r="G44" s="289"/>
      <c r="H44" s="289"/>
      <c r="I44" s="290"/>
      <c r="J44" s="325"/>
    </row>
    <row r="45" spans="1:10" ht="15.75" thickBot="1" x14ac:dyDescent="0.3">
      <c r="A45" s="325"/>
      <c r="B45" s="114"/>
      <c r="C45" s="120"/>
      <c r="D45" s="120"/>
      <c r="E45" s="120"/>
      <c r="F45" s="120"/>
      <c r="G45" s="113"/>
      <c r="H45" s="113"/>
      <c r="I45" s="113"/>
      <c r="J45" s="325"/>
    </row>
    <row r="46" spans="1:10" ht="33.6" customHeight="1" thickBot="1" x14ac:dyDescent="0.3">
      <c r="A46" s="325"/>
      <c r="B46" s="267" t="s">
        <v>104</v>
      </c>
      <c r="C46" s="268"/>
      <c r="D46" s="268"/>
      <c r="E46" s="268"/>
      <c r="F46" s="268"/>
      <c r="G46" s="268"/>
      <c r="H46" s="268"/>
      <c r="I46" s="269"/>
      <c r="J46" s="325"/>
    </row>
    <row r="47" spans="1:10" ht="21.6" customHeight="1" x14ac:dyDescent="0.25">
      <c r="A47" s="325"/>
      <c r="B47" s="207" t="s">
        <v>105</v>
      </c>
      <c r="C47" s="208"/>
      <c r="D47" s="208"/>
      <c r="E47" s="208"/>
      <c r="F47" s="208"/>
      <c r="G47" s="208"/>
      <c r="H47" s="208"/>
      <c r="I47" s="209"/>
      <c r="J47" s="325"/>
    </row>
    <row r="48" spans="1:10" ht="29.25" customHeight="1" x14ac:dyDescent="0.25">
      <c r="A48" s="325"/>
      <c r="B48" s="270" t="s">
        <v>36</v>
      </c>
      <c r="C48" s="271"/>
      <c r="D48" s="133" t="s">
        <v>119</v>
      </c>
      <c r="E48" s="215" t="s">
        <v>120</v>
      </c>
      <c r="F48" s="216"/>
      <c r="G48" s="133" t="s">
        <v>118</v>
      </c>
      <c r="H48" s="215" t="s">
        <v>96</v>
      </c>
      <c r="I48" s="291"/>
      <c r="J48" s="325"/>
    </row>
    <row r="49" spans="1:10" ht="23.1" customHeight="1" thickBot="1" x14ac:dyDescent="0.3">
      <c r="A49" s="325"/>
      <c r="B49" s="232" t="s">
        <v>97</v>
      </c>
      <c r="C49" s="233"/>
      <c r="D49" s="135">
        <v>12000</v>
      </c>
      <c r="E49" s="260"/>
      <c r="F49" s="261"/>
      <c r="G49" s="134">
        <f>IF(C$10="Som platcom DPH",E49*0.23,0)</f>
        <v>0</v>
      </c>
      <c r="H49" s="262">
        <f>SUM(D49*(G49+E49))</f>
        <v>0</v>
      </c>
      <c r="I49" s="263"/>
      <c r="J49" s="325"/>
    </row>
    <row r="50" spans="1:10" ht="15.75" thickBot="1" x14ac:dyDescent="0.3">
      <c r="A50" s="325"/>
      <c r="J50" s="325"/>
    </row>
    <row r="51" spans="1:10" ht="27.95" customHeight="1" x14ac:dyDescent="0.25">
      <c r="A51" s="325"/>
      <c r="B51" s="234" t="s">
        <v>129</v>
      </c>
      <c r="C51" s="235"/>
      <c r="D51" s="235"/>
      <c r="E51" s="235"/>
      <c r="F51" s="235"/>
      <c r="G51" s="235"/>
      <c r="H51" s="235"/>
      <c r="I51" s="236"/>
      <c r="J51" s="325"/>
    </row>
    <row r="52" spans="1:10" ht="27.95" customHeight="1" x14ac:dyDescent="0.25">
      <c r="A52" s="325"/>
      <c r="B52" s="213" t="s">
        <v>98</v>
      </c>
      <c r="C52" s="214"/>
      <c r="D52" s="256" t="s">
        <v>121</v>
      </c>
      <c r="E52" s="257"/>
      <c r="F52" s="256" t="s">
        <v>122</v>
      </c>
      <c r="G52" s="258"/>
      <c r="H52" s="259" t="s">
        <v>99</v>
      </c>
      <c r="I52" s="220"/>
      <c r="J52" s="325"/>
    </row>
    <row r="53" spans="1:10" ht="27.95" customHeight="1" x14ac:dyDescent="0.25">
      <c r="A53" s="325"/>
      <c r="B53" s="117" t="s">
        <v>126</v>
      </c>
      <c r="C53" s="118" t="s">
        <v>127</v>
      </c>
      <c r="D53" s="264">
        <v>30</v>
      </c>
      <c r="E53" s="264"/>
      <c r="F53" s="264">
        <v>120</v>
      </c>
      <c r="G53" s="264"/>
      <c r="H53" s="126" t="s">
        <v>124</v>
      </c>
      <c r="I53" s="127" t="s">
        <v>127</v>
      </c>
      <c r="J53" s="325"/>
    </row>
    <row r="54" spans="1:10" ht="27.95" customHeight="1" x14ac:dyDescent="0.25">
      <c r="A54" s="325"/>
      <c r="B54" s="136">
        <v>12500</v>
      </c>
      <c r="C54" s="137">
        <v>12500</v>
      </c>
      <c r="D54" s="264"/>
      <c r="E54" s="264"/>
      <c r="F54" s="264"/>
      <c r="G54" s="264"/>
      <c r="H54" s="147">
        <v>120</v>
      </c>
      <c r="I54" s="148">
        <v>120</v>
      </c>
      <c r="J54" s="325"/>
    </row>
    <row r="55" spans="1:10" ht="27.95" customHeight="1" x14ac:dyDescent="0.25">
      <c r="A55" s="325"/>
      <c r="B55" s="117" t="s">
        <v>128</v>
      </c>
      <c r="C55" s="139">
        <v>25000</v>
      </c>
      <c r="D55" s="226" t="s">
        <v>125</v>
      </c>
      <c r="E55" s="226"/>
      <c r="F55" s="226"/>
      <c r="G55" s="226"/>
      <c r="H55" s="138">
        <f>B54*((F53-H54)/(F53-D53))</f>
        <v>0</v>
      </c>
      <c r="I55" s="146">
        <f>C54*((F53-I54)/(F53-D53))</f>
        <v>0</v>
      </c>
      <c r="J55" s="325"/>
    </row>
    <row r="56" spans="1:10" ht="57.75" customHeight="1" x14ac:dyDescent="0.25">
      <c r="A56" s="325"/>
      <c r="B56" s="229" t="s">
        <v>123</v>
      </c>
      <c r="C56" s="230"/>
      <c r="D56" s="230"/>
      <c r="E56" s="230"/>
      <c r="F56" s="230"/>
      <c r="G56" s="230"/>
      <c r="H56" s="230"/>
      <c r="I56" s="231"/>
      <c r="J56" s="325"/>
    </row>
    <row r="57" spans="1:10" ht="21.75" thickBot="1" x14ac:dyDescent="0.35">
      <c r="A57" s="325"/>
      <c r="B57" s="204" t="s">
        <v>100</v>
      </c>
      <c r="C57" s="205"/>
      <c r="D57" s="205"/>
      <c r="E57" s="205"/>
      <c r="F57" s="205"/>
      <c r="G57" s="205"/>
      <c r="H57" s="206"/>
      <c r="I57" s="151">
        <f>B54*((F53-H54)/(F53-D53))+B54*((F53-I54)/(F53-D53))</f>
        <v>0</v>
      </c>
      <c r="J57" s="325"/>
    </row>
    <row r="58" spans="1:10" ht="15.75" thickBot="1" x14ac:dyDescent="0.3">
      <c r="A58" s="325"/>
      <c r="J58" s="325"/>
    </row>
    <row r="59" spans="1:10" ht="45.6" customHeight="1" x14ac:dyDescent="0.25">
      <c r="A59" s="325"/>
      <c r="B59" s="207" t="s">
        <v>131</v>
      </c>
      <c r="C59" s="208"/>
      <c r="D59" s="208"/>
      <c r="E59" s="208"/>
      <c r="F59" s="208"/>
      <c r="G59" s="208"/>
      <c r="H59" s="208"/>
      <c r="I59" s="209"/>
      <c r="J59" s="325"/>
    </row>
    <row r="60" spans="1:10" ht="90.6" customHeight="1" x14ac:dyDescent="0.25">
      <c r="A60" s="325"/>
      <c r="B60" s="210" t="s">
        <v>130</v>
      </c>
      <c r="C60" s="211"/>
      <c r="D60" s="211"/>
      <c r="E60" s="211"/>
      <c r="F60" s="211"/>
      <c r="G60" s="211"/>
      <c r="H60" s="211"/>
      <c r="I60" s="212"/>
      <c r="J60" s="325"/>
    </row>
    <row r="61" spans="1:10" ht="30" customHeight="1" x14ac:dyDescent="0.25">
      <c r="A61" s="325"/>
      <c r="B61" s="213" t="s">
        <v>98</v>
      </c>
      <c r="C61" s="214"/>
      <c r="D61" s="227" t="s">
        <v>132</v>
      </c>
      <c r="E61" s="228"/>
      <c r="F61" s="227" t="s">
        <v>133</v>
      </c>
      <c r="G61" s="228"/>
      <c r="H61" s="219" t="s">
        <v>99</v>
      </c>
      <c r="I61" s="220"/>
      <c r="J61" s="325"/>
    </row>
    <row r="62" spans="1:10" ht="30" customHeight="1" x14ac:dyDescent="0.25">
      <c r="A62" s="325"/>
      <c r="B62" s="117" t="s">
        <v>126</v>
      </c>
      <c r="C62" s="118" t="s">
        <v>127</v>
      </c>
      <c r="D62" s="218">
        <v>0</v>
      </c>
      <c r="E62" s="218"/>
      <c r="F62" s="218">
        <v>1200</v>
      </c>
      <c r="G62" s="218"/>
      <c r="H62" s="126" t="s">
        <v>124</v>
      </c>
      <c r="I62" s="127" t="s">
        <v>127</v>
      </c>
      <c r="J62" s="325"/>
    </row>
    <row r="63" spans="1:10" ht="30" customHeight="1" x14ac:dyDescent="0.25">
      <c r="A63" s="325"/>
      <c r="B63" s="136">
        <v>12500</v>
      </c>
      <c r="C63" s="137">
        <v>12500</v>
      </c>
      <c r="D63" s="218"/>
      <c r="E63" s="218"/>
      <c r="F63" s="218"/>
      <c r="G63" s="218"/>
      <c r="H63" s="141">
        <v>1200</v>
      </c>
      <c r="I63" s="142">
        <v>1200</v>
      </c>
      <c r="J63" s="325"/>
    </row>
    <row r="64" spans="1:10" ht="18.75" customHeight="1" x14ac:dyDescent="0.25">
      <c r="A64" s="325"/>
      <c r="B64" s="117" t="s">
        <v>128</v>
      </c>
      <c r="C64" s="139">
        <v>25000</v>
      </c>
      <c r="D64" s="226" t="s">
        <v>125</v>
      </c>
      <c r="E64" s="226"/>
      <c r="F64" s="226"/>
      <c r="G64" s="226"/>
      <c r="H64" s="138">
        <f>B63*((F62-H63)/(F62-D62))</f>
        <v>0</v>
      </c>
      <c r="I64" s="140">
        <f>C63*((F62-I63)/(F62-D62))</f>
        <v>0</v>
      </c>
      <c r="J64" s="325"/>
    </row>
    <row r="65" spans="1:10" ht="65.45" customHeight="1" x14ac:dyDescent="0.25">
      <c r="A65" s="325"/>
      <c r="B65" s="117" t="s">
        <v>92</v>
      </c>
      <c r="C65" s="224" t="s">
        <v>116</v>
      </c>
      <c r="D65" s="224"/>
      <c r="E65" s="118" t="s">
        <v>117</v>
      </c>
      <c r="F65" s="118" t="s">
        <v>136</v>
      </c>
      <c r="G65" s="118" t="s">
        <v>93</v>
      </c>
      <c r="H65" s="224" t="s">
        <v>94</v>
      </c>
      <c r="I65" s="225"/>
      <c r="J65" s="325"/>
    </row>
    <row r="66" spans="1:10" ht="39.950000000000003" customHeight="1" x14ac:dyDescent="0.25">
      <c r="A66" s="325"/>
      <c r="B66" s="153">
        <v>1</v>
      </c>
      <c r="C66" s="201"/>
      <c r="D66" s="203"/>
      <c r="E66" s="125"/>
      <c r="F66" s="125"/>
      <c r="G66" s="125"/>
      <c r="H66" s="201"/>
      <c r="I66" s="202"/>
      <c r="J66" s="325"/>
    </row>
    <row r="67" spans="1:10" ht="39.950000000000003" customHeight="1" x14ac:dyDescent="0.25">
      <c r="A67" s="325"/>
      <c r="B67" s="153">
        <v>2</v>
      </c>
      <c r="C67" s="201"/>
      <c r="D67" s="203"/>
      <c r="E67" s="125"/>
      <c r="F67" s="125"/>
      <c r="G67" s="125"/>
      <c r="H67" s="201"/>
      <c r="I67" s="202"/>
      <c r="J67" s="325"/>
    </row>
    <row r="68" spans="1:10" ht="39.950000000000003" customHeight="1" x14ac:dyDescent="0.25">
      <c r="A68" s="325"/>
      <c r="B68" s="153">
        <v>3</v>
      </c>
      <c r="C68" s="201"/>
      <c r="D68" s="203"/>
      <c r="E68" s="125"/>
      <c r="F68" s="125"/>
      <c r="G68" s="125"/>
      <c r="H68" s="201"/>
      <c r="I68" s="202"/>
      <c r="J68" s="325"/>
    </row>
    <row r="69" spans="1:10" ht="39.950000000000003" customHeight="1" x14ac:dyDescent="0.25">
      <c r="A69" s="325"/>
      <c r="B69" s="153">
        <v>4</v>
      </c>
      <c r="C69" s="201"/>
      <c r="D69" s="203"/>
      <c r="E69" s="125"/>
      <c r="F69" s="125"/>
      <c r="G69" s="125"/>
      <c r="H69" s="201"/>
      <c r="I69" s="202"/>
      <c r="J69" s="325"/>
    </row>
    <row r="70" spans="1:10" ht="39.950000000000003" customHeight="1" x14ac:dyDescent="0.25">
      <c r="A70" s="325"/>
      <c r="B70" s="153">
        <v>5</v>
      </c>
      <c r="C70" s="201"/>
      <c r="D70" s="203"/>
      <c r="E70" s="125"/>
      <c r="F70" s="125"/>
      <c r="G70" s="125"/>
      <c r="H70" s="201"/>
      <c r="I70" s="202"/>
      <c r="J70" s="325"/>
    </row>
    <row r="71" spans="1:10" ht="39.950000000000003" customHeight="1" x14ac:dyDescent="0.25">
      <c r="A71" s="325"/>
      <c r="B71" s="153">
        <v>6</v>
      </c>
      <c r="C71" s="201"/>
      <c r="D71" s="203"/>
      <c r="E71" s="125"/>
      <c r="F71" s="125"/>
      <c r="G71" s="125"/>
      <c r="H71" s="201"/>
      <c r="I71" s="202"/>
      <c r="J71" s="325"/>
    </row>
    <row r="72" spans="1:10" ht="39.950000000000003" customHeight="1" x14ac:dyDescent="0.25">
      <c r="A72" s="325"/>
      <c r="B72" s="153">
        <v>7</v>
      </c>
      <c r="C72" s="201"/>
      <c r="D72" s="203"/>
      <c r="E72" s="144"/>
      <c r="F72" s="144"/>
      <c r="G72" s="144"/>
      <c r="H72" s="201"/>
      <c r="I72" s="202"/>
      <c r="J72" s="325"/>
    </row>
    <row r="73" spans="1:10" ht="39.950000000000003" customHeight="1" x14ac:dyDescent="0.25">
      <c r="A73" s="325"/>
      <c r="B73" s="153">
        <v>8</v>
      </c>
      <c r="C73" s="201"/>
      <c r="D73" s="203"/>
      <c r="E73" s="144"/>
      <c r="F73" s="144"/>
      <c r="G73" s="144"/>
      <c r="H73" s="201"/>
      <c r="I73" s="202"/>
      <c r="J73" s="325"/>
    </row>
    <row r="74" spans="1:10" ht="39.950000000000003" customHeight="1" x14ac:dyDescent="0.25">
      <c r="A74" s="325"/>
      <c r="B74" s="153">
        <v>9</v>
      </c>
      <c r="C74" s="201"/>
      <c r="D74" s="203"/>
      <c r="E74" s="144"/>
      <c r="F74" s="144"/>
      <c r="G74" s="144"/>
      <c r="H74" s="201"/>
      <c r="I74" s="202"/>
      <c r="J74" s="325"/>
    </row>
    <row r="75" spans="1:10" ht="39.950000000000003" customHeight="1" x14ac:dyDescent="0.25">
      <c r="A75" s="325"/>
      <c r="B75" s="154">
        <v>10</v>
      </c>
      <c r="C75" s="221"/>
      <c r="D75" s="222"/>
      <c r="E75" s="143"/>
      <c r="F75" s="143"/>
      <c r="G75" s="132"/>
      <c r="H75" s="221"/>
      <c r="I75" s="223"/>
      <c r="J75" s="325"/>
    </row>
    <row r="76" spans="1:10" ht="39" customHeight="1" x14ac:dyDescent="0.25">
      <c r="A76" s="325"/>
      <c r="B76" s="348" t="s">
        <v>144</v>
      </c>
      <c r="C76" s="349"/>
      <c r="D76" s="349"/>
      <c r="E76" s="349"/>
      <c r="F76" s="349"/>
      <c r="G76" s="349"/>
      <c r="H76" s="349"/>
      <c r="I76" s="350"/>
      <c r="J76" s="325"/>
    </row>
    <row r="77" spans="1:10" ht="21" customHeight="1" thickBot="1" x14ac:dyDescent="0.35">
      <c r="A77" s="325"/>
      <c r="B77" s="204" t="s">
        <v>100</v>
      </c>
      <c r="C77" s="205"/>
      <c r="D77" s="205"/>
      <c r="E77" s="205"/>
      <c r="F77" s="205"/>
      <c r="G77" s="205"/>
      <c r="H77" s="206"/>
      <c r="I77" s="152">
        <f>SUM(H64,I64)</f>
        <v>0</v>
      </c>
      <c r="J77" s="325"/>
    </row>
    <row r="78" spans="1:10" ht="19.5" customHeight="1" thickBot="1" x14ac:dyDescent="0.3">
      <c r="A78" s="325"/>
      <c r="J78" s="325"/>
    </row>
    <row r="79" spans="1:10" ht="27.75" customHeight="1" x14ac:dyDescent="0.25">
      <c r="A79" s="325"/>
      <c r="B79" s="207" t="s">
        <v>138</v>
      </c>
      <c r="C79" s="208"/>
      <c r="D79" s="208"/>
      <c r="E79" s="208"/>
      <c r="F79" s="208"/>
      <c r="G79" s="208"/>
      <c r="H79" s="208"/>
      <c r="I79" s="209"/>
      <c r="J79" s="325"/>
    </row>
    <row r="80" spans="1:10" ht="66.95" customHeight="1" x14ac:dyDescent="0.25">
      <c r="A80" s="325"/>
      <c r="B80" s="210" t="s">
        <v>139</v>
      </c>
      <c r="C80" s="211"/>
      <c r="D80" s="211"/>
      <c r="E80" s="211"/>
      <c r="F80" s="211"/>
      <c r="G80" s="211"/>
      <c r="H80" s="211"/>
      <c r="I80" s="212"/>
      <c r="J80" s="325"/>
    </row>
    <row r="81" spans="1:12" ht="34.5" customHeight="1" x14ac:dyDescent="0.25">
      <c r="A81" s="325"/>
      <c r="B81" s="213" t="s">
        <v>98</v>
      </c>
      <c r="C81" s="214"/>
      <c r="D81" s="215" t="s">
        <v>134</v>
      </c>
      <c r="E81" s="216"/>
      <c r="F81" s="215" t="s">
        <v>135</v>
      </c>
      <c r="G81" s="216"/>
      <c r="H81" s="219" t="s">
        <v>99</v>
      </c>
      <c r="I81" s="220"/>
      <c r="J81" s="325"/>
      <c r="K81"/>
      <c r="L81"/>
    </row>
    <row r="82" spans="1:12" ht="61.5" customHeight="1" x14ac:dyDescent="0.25">
      <c r="A82" s="325"/>
      <c r="B82" s="117" t="s">
        <v>126</v>
      </c>
      <c r="C82" s="118" t="s">
        <v>127</v>
      </c>
      <c r="D82" s="217">
        <v>0</v>
      </c>
      <c r="E82" s="217"/>
      <c r="F82" s="217">
        <v>10</v>
      </c>
      <c r="G82" s="217"/>
      <c r="H82" s="149" t="s">
        <v>124</v>
      </c>
      <c r="I82" s="150" t="s">
        <v>127</v>
      </c>
      <c r="J82" s="325"/>
      <c r="K82"/>
      <c r="L82"/>
    </row>
    <row r="83" spans="1:12" ht="19.5" customHeight="1" x14ac:dyDescent="0.25">
      <c r="A83" s="325"/>
      <c r="B83" s="136">
        <v>4000</v>
      </c>
      <c r="C83" s="137">
        <v>4000</v>
      </c>
      <c r="D83" s="218"/>
      <c r="E83" s="218"/>
      <c r="F83" s="218"/>
      <c r="G83" s="218"/>
      <c r="H83" s="141">
        <v>10</v>
      </c>
      <c r="I83" s="142">
        <v>10</v>
      </c>
      <c r="J83" s="325"/>
      <c r="K83"/>
      <c r="L83"/>
    </row>
    <row r="84" spans="1:12" ht="19.5" customHeight="1" x14ac:dyDescent="0.25">
      <c r="A84" s="325"/>
      <c r="B84" s="117" t="s">
        <v>128</v>
      </c>
      <c r="C84" s="139">
        <v>8000</v>
      </c>
      <c r="D84" s="131"/>
      <c r="E84" s="131"/>
      <c r="F84" s="255" t="s">
        <v>125</v>
      </c>
      <c r="G84" s="255"/>
      <c r="H84" s="138">
        <f>B83*((F82-H83)/(F82-D82))</f>
        <v>0</v>
      </c>
      <c r="I84" s="140">
        <f>C83*((F82-I83)/(F82-D82))</f>
        <v>0</v>
      </c>
      <c r="J84" s="325"/>
      <c r="K84"/>
      <c r="L84"/>
    </row>
    <row r="85" spans="1:12" ht="55.5" customHeight="1" x14ac:dyDescent="0.25">
      <c r="A85" s="325"/>
      <c r="B85" s="117" t="s">
        <v>92</v>
      </c>
      <c r="C85" s="224" t="s">
        <v>116</v>
      </c>
      <c r="D85" s="224"/>
      <c r="E85" s="118" t="s">
        <v>140</v>
      </c>
      <c r="F85" s="118" t="s">
        <v>141</v>
      </c>
      <c r="G85" s="118" t="s">
        <v>93</v>
      </c>
      <c r="H85" s="224" t="s">
        <v>94</v>
      </c>
      <c r="I85" s="225"/>
      <c r="J85" s="325"/>
      <c r="K85"/>
      <c r="L85"/>
    </row>
    <row r="86" spans="1:12" ht="39.950000000000003" customHeight="1" x14ac:dyDescent="0.25">
      <c r="A86" s="325"/>
      <c r="B86" s="153">
        <v>1</v>
      </c>
      <c r="C86" s="201"/>
      <c r="D86" s="203"/>
      <c r="E86" s="125"/>
      <c r="F86" s="125"/>
      <c r="G86" s="125"/>
      <c r="H86" s="201"/>
      <c r="I86" s="202"/>
      <c r="J86" s="325"/>
      <c r="K86"/>
      <c r="L86"/>
    </row>
    <row r="87" spans="1:12" ht="39.950000000000003" customHeight="1" x14ac:dyDescent="0.25">
      <c r="A87" s="325"/>
      <c r="B87" s="153">
        <v>2</v>
      </c>
      <c r="C87" s="201"/>
      <c r="D87" s="203"/>
      <c r="E87" s="125"/>
      <c r="F87" s="125"/>
      <c r="G87" s="125"/>
      <c r="H87" s="201"/>
      <c r="I87" s="202"/>
      <c r="J87" s="325"/>
      <c r="K87"/>
      <c r="L87"/>
    </row>
    <row r="88" spans="1:12" ht="39.950000000000003" customHeight="1" x14ac:dyDescent="0.25">
      <c r="A88" s="325"/>
      <c r="B88" s="153">
        <v>3</v>
      </c>
      <c r="C88" s="201"/>
      <c r="D88" s="203"/>
      <c r="E88" s="125"/>
      <c r="F88" s="125"/>
      <c r="G88" s="125"/>
      <c r="H88" s="201"/>
      <c r="I88" s="202"/>
      <c r="J88" s="325"/>
    </row>
    <row r="89" spans="1:12" ht="39.950000000000003" customHeight="1" x14ac:dyDescent="0.25">
      <c r="A89" s="325"/>
      <c r="B89" s="153">
        <v>4</v>
      </c>
      <c r="C89" s="201"/>
      <c r="D89" s="203"/>
      <c r="E89" s="125"/>
      <c r="F89" s="125"/>
      <c r="G89" s="125"/>
      <c r="H89" s="201"/>
      <c r="I89" s="202"/>
      <c r="J89" s="325"/>
    </row>
    <row r="90" spans="1:12" ht="39.950000000000003" customHeight="1" x14ac:dyDescent="0.25">
      <c r="A90" s="325"/>
      <c r="B90" s="153">
        <v>5</v>
      </c>
      <c r="C90" s="201"/>
      <c r="D90" s="203"/>
      <c r="E90" s="125"/>
      <c r="F90" s="125"/>
      <c r="G90" s="125"/>
      <c r="H90" s="201"/>
      <c r="I90" s="202"/>
      <c r="J90" s="325"/>
    </row>
    <row r="91" spans="1:12" ht="39.950000000000003" customHeight="1" x14ac:dyDescent="0.25">
      <c r="A91" s="325"/>
      <c r="B91" s="153">
        <v>6</v>
      </c>
      <c r="C91" s="201"/>
      <c r="D91" s="203"/>
      <c r="E91" s="125"/>
      <c r="F91" s="125"/>
      <c r="G91" s="125"/>
      <c r="H91" s="201"/>
      <c r="I91" s="202"/>
      <c r="J91" s="325"/>
      <c r="L91" s="121" t="s">
        <v>101</v>
      </c>
    </row>
    <row r="92" spans="1:12" ht="39.950000000000003" customHeight="1" x14ac:dyDescent="0.25">
      <c r="A92" s="325"/>
      <c r="B92" s="153">
        <v>7</v>
      </c>
      <c r="C92" s="201"/>
      <c r="D92" s="203"/>
      <c r="E92" s="144"/>
      <c r="F92" s="144"/>
      <c r="G92" s="144"/>
      <c r="H92" s="201"/>
      <c r="I92" s="202"/>
      <c r="J92" s="325"/>
      <c r="L92" s="121"/>
    </row>
    <row r="93" spans="1:12" ht="39.950000000000003" customHeight="1" x14ac:dyDescent="0.25">
      <c r="A93" s="325"/>
      <c r="B93" s="153">
        <v>8</v>
      </c>
      <c r="C93" s="201"/>
      <c r="D93" s="203"/>
      <c r="E93" s="144"/>
      <c r="F93" s="144"/>
      <c r="G93" s="144"/>
      <c r="H93" s="201"/>
      <c r="I93" s="202"/>
      <c r="J93" s="325"/>
      <c r="L93" s="121"/>
    </row>
    <row r="94" spans="1:12" ht="39.950000000000003" customHeight="1" x14ac:dyDescent="0.25">
      <c r="A94" s="325"/>
      <c r="B94" s="153">
        <v>9</v>
      </c>
      <c r="C94" s="201"/>
      <c r="D94" s="203"/>
      <c r="E94" s="144"/>
      <c r="F94" s="144"/>
      <c r="G94" s="144"/>
      <c r="H94" s="201"/>
      <c r="I94" s="202"/>
      <c r="J94" s="325"/>
      <c r="L94" s="121"/>
    </row>
    <row r="95" spans="1:12" ht="39.950000000000003" customHeight="1" x14ac:dyDescent="0.25">
      <c r="A95" s="325"/>
      <c r="B95" s="154">
        <v>10</v>
      </c>
      <c r="C95" s="221"/>
      <c r="D95" s="222"/>
      <c r="E95" s="143"/>
      <c r="F95" s="143"/>
      <c r="G95" s="132"/>
      <c r="H95" s="221"/>
      <c r="I95" s="223"/>
      <c r="J95" s="325"/>
      <c r="L95" s="121"/>
    </row>
    <row r="96" spans="1:12" ht="36.75" customHeight="1" x14ac:dyDescent="0.25">
      <c r="A96" s="325"/>
      <c r="B96" s="348" t="s">
        <v>143</v>
      </c>
      <c r="C96" s="349"/>
      <c r="D96" s="349"/>
      <c r="E96" s="349"/>
      <c r="F96" s="349"/>
      <c r="G96" s="349"/>
      <c r="H96" s="349"/>
      <c r="I96" s="350"/>
      <c r="J96" s="325"/>
      <c r="L96" s="121"/>
    </row>
    <row r="97" spans="1:12" ht="21" customHeight="1" thickBot="1" x14ac:dyDescent="0.35">
      <c r="A97" s="325"/>
      <c r="B97" s="204" t="s">
        <v>100</v>
      </c>
      <c r="C97" s="205"/>
      <c r="D97" s="205"/>
      <c r="E97" s="205"/>
      <c r="F97" s="205"/>
      <c r="G97" s="205"/>
      <c r="H97" s="206"/>
      <c r="I97" s="152">
        <f>SUM(H84,I84)</f>
        <v>0</v>
      </c>
      <c r="J97" s="325"/>
      <c r="L97" s="121"/>
    </row>
    <row r="98" spans="1:12" ht="23.1" customHeight="1" thickBot="1" x14ac:dyDescent="0.3">
      <c r="A98" s="325"/>
      <c r="B98"/>
      <c r="C98"/>
      <c r="D98"/>
      <c r="E98"/>
      <c r="F98"/>
      <c r="G98"/>
      <c r="H98"/>
      <c r="I98"/>
      <c r="J98" s="325"/>
    </row>
    <row r="99" spans="1:12" ht="24" thickBot="1" x14ac:dyDescent="0.35">
      <c r="A99" s="325"/>
      <c r="B99" s="237" t="s">
        <v>102</v>
      </c>
      <c r="C99" s="238"/>
      <c r="D99" s="238"/>
      <c r="E99" s="238"/>
      <c r="F99" s="238"/>
      <c r="G99" s="238"/>
      <c r="H99" s="239"/>
      <c r="I99" s="145">
        <f>I97+I77+I57+H49</f>
        <v>0</v>
      </c>
      <c r="J99" s="325"/>
    </row>
    <row r="100" spans="1:12" x14ac:dyDescent="0.25">
      <c r="A100" s="325"/>
      <c r="B100" s="240" t="s">
        <v>37</v>
      </c>
      <c r="C100" s="242" t="s">
        <v>38</v>
      </c>
      <c r="D100" s="243"/>
      <c r="E100" s="244"/>
      <c r="F100" s="248" t="s">
        <v>39</v>
      </c>
      <c r="G100" s="249"/>
      <c r="H100" s="249"/>
      <c r="I100" s="250"/>
      <c r="J100" s="325"/>
    </row>
    <row r="101" spans="1:12" ht="15.75" thickBot="1" x14ac:dyDescent="0.3">
      <c r="A101" s="325"/>
      <c r="B101" s="241"/>
      <c r="C101" s="245"/>
      <c r="D101" s="246"/>
      <c r="E101" s="247"/>
      <c r="F101" s="251"/>
      <c r="G101" s="252"/>
      <c r="H101" s="252"/>
      <c r="I101" s="253"/>
      <c r="J101" s="325"/>
    </row>
    <row r="102" spans="1:12" x14ac:dyDescent="0.25">
      <c r="A102" s="325"/>
      <c r="B102" s="254"/>
      <c r="C102" s="254"/>
      <c r="D102" s="254"/>
      <c r="E102" s="254"/>
      <c r="F102" s="254"/>
      <c r="G102" s="254"/>
      <c r="H102" s="254"/>
      <c r="I102" s="254"/>
      <c r="J102" s="325"/>
    </row>
    <row r="108" spans="1:12" ht="21" customHeight="1" x14ac:dyDescent="0.25"/>
    <row r="110" spans="1:12" ht="15.75" customHeight="1" x14ac:dyDescent="0.25"/>
    <row r="112" spans="1:12" ht="15.75" customHeight="1" x14ac:dyDescent="0.25"/>
    <row r="113" ht="15.75" customHeight="1" x14ac:dyDescent="0.25"/>
    <row r="115" ht="21" customHeight="1" x14ac:dyDescent="0.25"/>
    <row r="116" ht="30" customHeight="1" x14ac:dyDescent="0.25"/>
  </sheetData>
  <sheetProtection algorithmName="SHA-512" hashValue="InNdozfjAHlJIaKFM0xCiC6P/2OW3uNjyPj1cpA5EwtcZ9bEjoYNgk7NowC6fnS2xdFb4U+vHIWaXn4uZFcuAA==" saltValue="fNVMp71vwYJFo6A+sUNH8g==" spinCount="100000" sheet="1" formatRows="0" insertRows="0" selectLockedCells="1"/>
  <mergeCells count="148">
    <mergeCell ref="A1:A102"/>
    <mergeCell ref="B1:I1"/>
    <mergeCell ref="J1:J102"/>
    <mergeCell ref="B2:I2"/>
    <mergeCell ref="B3:I3"/>
    <mergeCell ref="C4:I4"/>
    <mergeCell ref="C5:I5"/>
    <mergeCell ref="C6:I6"/>
    <mergeCell ref="C7:I7"/>
    <mergeCell ref="C8:I8"/>
    <mergeCell ref="H33:I33"/>
    <mergeCell ref="H34:I34"/>
    <mergeCell ref="H35:I35"/>
    <mergeCell ref="H36:I36"/>
    <mergeCell ref="H37:I37"/>
    <mergeCell ref="C42:E42"/>
    <mergeCell ref="F42:G42"/>
    <mergeCell ref="H42:I42"/>
    <mergeCell ref="B44:C44"/>
    <mergeCell ref="B15:H15"/>
    <mergeCell ref="B16:H16"/>
    <mergeCell ref="B17:H17"/>
    <mergeCell ref="B18:I18"/>
    <mergeCell ref="B19:I19"/>
    <mergeCell ref="B20:H20"/>
    <mergeCell ref="C9:I9"/>
    <mergeCell ref="C10:E10"/>
    <mergeCell ref="F10:I10"/>
    <mergeCell ref="B11:I11"/>
    <mergeCell ref="B12:I12"/>
    <mergeCell ref="B14:H14"/>
    <mergeCell ref="B13:H13"/>
    <mergeCell ref="B28:I28"/>
    <mergeCell ref="B29:I29"/>
    <mergeCell ref="B30:I30"/>
    <mergeCell ref="H31:I31"/>
    <mergeCell ref="H32:I32"/>
    <mergeCell ref="B21:I21"/>
    <mergeCell ref="B22:C22"/>
    <mergeCell ref="B23:C23"/>
    <mergeCell ref="B24:C24"/>
    <mergeCell ref="B25:C25"/>
    <mergeCell ref="B26:C26"/>
    <mergeCell ref="C31:D31"/>
    <mergeCell ref="C32:D32"/>
    <mergeCell ref="H38:I38"/>
    <mergeCell ref="B39:I39"/>
    <mergeCell ref="B40:I40"/>
    <mergeCell ref="C41:E41"/>
    <mergeCell ref="F41:G41"/>
    <mergeCell ref="H41:I41"/>
    <mergeCell ref="E43:I44"/>
    <mergeCell ref="E48:F48"/>
    <mergeCell ref="H48:I48"/>
    <mergeCell ref="B52:C52"/>
    <mergeCell ref="D52:E52"/>
    <mergeCell ref="F52:G52"/>
    <mergeCell ref="H52:I52"/>
    <mergeCell ref="E49:F49"/>
    <mergeCell ref="H49:I49"/>
    <mergeCell ref="D53:E54"/>
    <mergeCell ref="F53:G54"/>
    <mergeCell ref="B43:C43"/>
    <mergeCell ref="B46:I46"/>
    <mergeCell ref="B47:I47"/>
    <mergeCell ref="B48:C48"/>
    <mergeCell ref="C67:D67"/>
    <mergeCell ref="H67:I67"/>
    <mergeCell ref="C68:D68"/>
    <mergeCell ref="H68:I68"/>
    <mergeCell ref="C69:D69"/>
    <mergeCell ref="H69:I69"/>
    <mergeCell ref="C70:D70"/>
    <mergeCell ref="H70:I70"/>
    <mergeCell ref="C74:D74"/>
    <mergeCell ref="H74:I74"/>
    <mergeCell ref="B99:H99"/>
    <mergeCell ref="B100:B101"/>
    <mergeCell ref="C100:E101"/>
    <mergeCell ref="F100:I101"/>
    <mergeCell ref="B102:I102"/>
    <mergeCell ref="F84:G84"/>
    <mergeCell ref="H87:I87"/>
    <mergeCell ref="H91:I91"/>
    <mergeCell ref="C85:D85"/>
    <mergeCell ref="H85:I85"/>
    <mergeCell ref="C86:D86"/>
    <mergeCell ref="H86:I86"/>
    <mergeCell ref="C87:D87"/>
    <mergeCell ref="C88:D88"/>
    <mergeCell ref="H88:I88"/>
    <mergeCell ref="C89:D89"/>
    <mergeCell ref="H89:I89"/>
    <mergeCell ref="C90:D90"/>
    <mergeCell ref="H90:I90"/>
    <mergeCell ref="C91:D91"/>
    <mergeCell ref="C95:D95"/>
    <mergeCell ref="H95:I95"/>
    <mergeCell ref="B96:I96"/>
    <mergeCell ref="B97:H97"/>
    <mergeCell ref="C33:D33"/>
    <mergeCell ref="C34:D34"/>
    <mergeCell ref="C35:D35"/>
    <mergeCell ref="C36:D36"/>
    <mergeCell ref="C38:D38"/>
    <mergeCell ref="C37:D37"/>
    <mergeCell ref="C65:D65"/>
    <mergeCell ref="H65:I65"/>
    <mergeCell ref="C66:D66"/>
    <mergeCell ref="H66:I66"/>
    <mergeCell ref="D55:G55"/>
    <mergeCell ref="D64:G64"/>
    <mergeCell ref="B59:I59"/>
    <mergeCell ref="B60:I60"/>
    <mergeCell ref="B61:C61"/>
    <mergeCell ref="D61:E61"/>
    <mergeCell ref="F61:G61"/>
    <mergeCell ref="H61:I61"/>
    <mergeCell ref="D62:E63"/>
    <mergeCell ref="F62:G63"/>
    <mergeCell ref="B56:I56"/>
    <mergeCell ref="B57:H57"/>
    <mergeCell ref="B49:C49"/>
    <mergeCell ref="B51:I51"/>
    <mergeCell ref="H92:I92"/>
    <mergeCell ref="H93:I93"/>
    <mergeCell ref="H94:I94"/>
    <mergeCell ref="C71:D71"/>
    <mergeCell ref="H71:I71"/>
    <mergeCell ref="H72:I72"/>
    <mergeCell ref="H73:I73"/>
    <mergeCell ref="C73:D73"/>
    <mergeCell ref="C72:D72"/>
    <mergeCell ref="C92:D92"/>
    <mergeCell ref="C93:D93"/>
    <mergeCell ref="C94:D94"/>
    <mergeCell ref="B76:I76"/>
    <mergeCell ref="B77:H77"/>
    <mergeCell ref="B79:I79"/>
    <mergeCell ref="B80:I80"/>
    <mergeCell ref="B81:C81"/>
    <mergeCell ref="D81:E81"/>
    <mergeCell ref="D82:E83"/>
    <mergeCell ref="F82:G83"/>
    <mergeCell ref="F81:G81"/>
    <mergeCell ref="H81:I81"/>
    <mergeCell ref="C75:D75"/>
    <mergeCell ref="H75:I75"/>
  </mergeCells>
  <conditionalFormatting sqref="B22:B23 B24:C26">
    <cfRule type="expression" dxfId="8" priority="9" stopIfTrue="1">
      <formula>$I$20="áno"</formula>
    </cfRule>
  </conditionalFormatting>
  <conditionalFormatting sqref="D22:D26">
    <cfRule type="expression" dxfId="7" priority="7">
      <formula>$I$20="nie"</formula>
    </cfRule>
  </conditionalFormatting>
  <conditionalFormatting sqref="D26">
    <cfRule type="expression" dxfId="6" priority="2">
      <formula>$I$20="nie"</formula>
    </cfRule>
  </conditionalFormatting>
  <conditionalFormatting sqref="E22:I26">
    <cfRule type="expression" dxfId="5" priority="12">
      <formula>$I$20="nie"</formula>
    </cfRule>
  </conditionalFormatting>
  <conditionalFormatting sqref="E26:I26">
    <cfRule type="expression" dxfId="4" priority="10">
      <formula>$I$20="nie"</formula>
    </cfRule>
  </conditionalFormatting>
  <conditionalFormatting sqref="H63:I63">
    <cfRule type="expression" dxfId="3" priority="3">
      <formula>$I$20="nie"</formula>
    </cfRule>
  </conditionalFormatting>
  <conditionalFormatting sqref="H83:I83">
    <cfRule type="expression" dxfId="2" priority="1">
      <formula>$I$20="nie"</formula>
    </cfRule>
  </conditionalFormatting>
  <conditionalFormatting sqref="I22:I25">
    <cfRule type="expression" dxfId="1" priority="11">
      <formula>$I$20="nie"</formula>
    </cfRule>
  </conditionalFormatting>
  <conditionalFormatting sqref="I26">
    <cfRule type="expression" dxfId="0" priority="8">
      <formula>$I$20="nie"</formula>
    </cfRule>
  </conditionalFormatting>
  <dataValidations count="6">
    <dataValidation type="whole" showInputMessage="1" showErrorMessage="1" sqref="H54:I54" xr:uid="{ACB631D4-C345-4725-98DD-F67D0A8C20B3}">
      <formula1>30</formula1>
      <formula2>120</formula2>
    </dataValidation>
    <dataValidation type="list" allowBlank="1" showInputMessage="1" showErrorMessage="1" sqref="C10:D10" xr:uid="{6C25B61C-4E76-47B8-809F-99482A566344}">
      <formula1>"Som platcom DPH,Nie som platcom DPH"</formula1>
    </dataValidation>
    <dataValidation type="list" allowBlank="1" showInputMessage="1" showErrorMessage="1" sqref="I20 D43:D44" xr:uid="{BDFDB032-8541-469A-B2C3-635722EB421A}">
      <formula1>"áno, nie"</formula1>
    </dataValidation>
    <dataValidation type="list" allowBlank="1" showInputMessage="1" showErrorMessage="1" sqref="H41:I42" xr:uid="{F6363A43-D5BC-4435-A410-A5BC590C76E6}">
      <mc:AlternateContent xmlns:x12ac="http://schemas.microsoft.com/office/spreadsheetml/2011/1/ac" xmlns:mc="http://schemas.openxmlformats.org/markup-compatibility/2006">
        <mc:Choice Requires="x12ac">
          <x12ac:list>"Záznam v registri ""Certified European Tree Workers""", záznam v registri na portáli treesaregood.org, záznam v registri ČCA, predkladám elektronický doklad/scan dokumentu k ponuke</x12ac:list>
        </mc:Choice>
        <mc:Fallback>
          <formula1>"Záznam v registri ""Certified European Tree Workers"", záznam v registri na portáli treesaregood.org, záznam v registri ČCA, predkladám elektronický doklad/scan dokumentu k ponuke"</formula1>
        </mc:Fallback>
      </mc:AlternateContent>
    </dataValidation>
    <dataValidation type="whole" allowBlank="1" showInputMessage="1" showErrorMessage="1" sqref="H63:I63" xr:uid="{149B7FC8-04AB-4266-A459-6D07730ACFE9}">
      <formula1>0</formula1>
      <formula2>1200</formula2>
    </dataValidation>
    <dataValidation type="whole" allowBlank="1" showInputMessage="1" showErrorMessage="1" sqref="H83:I83" xr:uid="{3B811270-277F-4114-9BD1-2EED8CACC4FB}">
      <formula1>0</formula1>
      <formula2>10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Check Box 1">
              <controlPr defaultSize="0" autoFill="0" autoLine="0" autoPict="0">
                <anchor moveWithCells="1">
                  <from>
                    <xdr:col>8</xdr:col>
                    <xdr:colOff>704850</xdr:colOff>
                    <xdr:row>13</xdr:row>
                    <xdr:rowOff>9525</xdr:rowOff>
                  </from>
                  <to>
                    <xdr:col>10</xdr:col>
                    <xdr:colOff>685800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Check Box 2">
              <controlPr defaultSize="0" autoFill="0" autoLine="0" autoPict="0">
                <anchor moveWithCells="1">
                  <from>
                    <xdr:col>8</xdr:col>
                    <xdr:colOff>704850</xdr:colOff>
                    <xdr:row>14</xdr:row>
                    <xdr:rowOff>0</xdr:rowOff>
                  </from>
                  <to>
                    <xdr:col>10</xdr:col>
                    <xdr:colOff>676275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Check Box 3">
              <controlPr defaultSize="0" autoFill="0" autoLine="0" autoPict="0">
                <anchor moveWithCells="1">
                  <from>
                    <xdr:col>8</xdr:col>
                    <xdr:colOff>704850</xdr:colOff>
                    <xdr:row>15</xdr:row>
                    <xdr:rowOff>9525</xdr:rowOff>
                  </from>
                  <to>
                    <xdr:col>8</xdr:col>
                    <xdr:colOff>962025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Check Box 4">
              <controlPr defaultSize="0" autoFill="0" autoLine="0" autoPict="0">
                <anchor moveWithCells="1">
                  <from>
                    <xdr:col>8</xdr:col>
                    <xdr:colOff>704850</xdr:colOff>
                    <xdr:row>16</xdr:row>
                    <xdr:rowOff>19050</xdr:rowOff>
                  </from>
                  <to>
                    <xdr:col>8</xdr:col>
                    <xdr:colOff>942975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8" name="Check Box 8">
              <controlPr defaultSize="0" autoFill="0" autoLine="0" autoPict="0">
                <anchor moveWithCells="1">
                  <from>
                    <xdr:col>8</xdr:col>
                    <xdr:colOff>685800</xdr:colOff>
                    <xdr:row>11</xdr:row>
                    <xdr:rowOff>314325</xdr:rowOff>
                  </from>
                  <to>
                    <xdr:col>8</xdr:col>
                    <xdr:colOff>1076325</xdr:colOff>
                    <xdr:row>13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topLeftCell="A2" workbookViewId="0">
      <selection activeCell="A13" sqref="A13:XFD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73</v>
      </c>
    </row>
    <row r="3" spans="2:2" x14ac:dyDescent="0.25">
      <c r="B3" s="4"/>
    </row>
    <row r="4" spans="2:2" x14ac:dyDescent="0.25">
      <c r="B4" s="5" t="s">
        <v>41</v>
      </c>
    </row>
    <row r="5" spans="2:2" x14ac:dyDescent="0.25">
      <c r="B5" s="6"/>
    </row>
    <row r="6" spans="2:2" x14ac:dyDescent="0.25">
      <c r="B6" s="7" t="s">
        <v>42</v>
      </c>
    </row>
    <row r="7" spans="2:2" x14ac:dyDescent="0.25">
      <c r="B7" s="5"/>
    </row>
    <row r="8" spans="2:2" x14ac:dyDescent="0.25">
      <c r="B8" s="111" t="s">
        <v>74</v>
      </c>
    </row>
    <row r="9" spans="2:2" x14ac:dyDescent="0.25">
      <c r="B9" s="111"/>
    </row>
    <row r="10" spans="2:2" x14ac:dyDescent="0.25">
      <c r="B10" s="112" t="s">
        <v>76</v>
      </c>
    </row>
    <row r="11" spans="2:2" x14ac:dyDescent="0.25">
      <c r="B11" s="112" t="s">
        <v>77</v>
      </c>
    </row>
    <row r="12" spans="2:2" x14ac:dyDescent="0.25">
      <c r="B12" s="112" t="s">
        <v>78</v>
      </c>
    </row>
    <row r="13" spans="2:2" x14ac:dyDescent="0.25">
      <c r="B13" s="112" t="s">
        <v>79</v>
      </c>
    </row>
    <row r="14" spans="2:2" ht="16.5" customHeight="1" x14ac:dyDescent="0.25">
      <c r="B14" s="5"/>
    </row>
    <row r="15" spans="2:2" ht="30" x14ac:dyDescent="0.25">
      <c r="B15" s="111" t="s">
        <v>75</v>
      </c>
    </row>
    <row r="16" spans="2:2" x14ac:dyDescent="0.25">
      <c r="B16" s="8"/>
    </row>
    <row r="17" spans="2:2" ht="30" x14ac:dyDescent="0.25">
      <c r="B17" s="5" t="s">
        <v>80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40</v>
      </c>
    </row>
    <row r="3" spans="2:2" x14ac:dyDescent="0.25">
      <c r="B3" s="4"/>
    </row>
    <row r="4" spans="2:2" x14ac:dyDescent="0.25">
      <c r="B4" s="10" t="s">
        <v>41</v>
      </c>
    </row>
    <row r="5" spans="2:2" x14ac:dyDescent="0.25">
      <c r="B5" s="4"/>
    </row>
    <row r="6" spans="2:2" x14ac:dyDescent="0.25">
      <c r="B6" s="11" t="s">
        <v>42</v>
      </c>
    </row>
    <row r="7" spans="2:2" x14ac:dyDescent="0.25">
      <c r="B7" s="12"/>
    </row>
    <row r="8" spans="2:2" ht="60.75" customHeight="1" x14ac:dyDescent="0.25">
      <c r="B8" s="5" t="s">
        <v>43</v>
      </c>
    </row>
    <row r="9" spans="2:2" x14ac:dyDescent="0.25">
      <c r="B9" s="5"/>
    </row>
    <row r="10" spans="2:2" x14ac:dyDescent="0.25">
      <c r="B10" s="5" t="s">
        <v>44</v>
      </c>
    </row>
    <row r="11" spans="2:2" x14ac:dyDescent="0.25">
      <c r="B11" s="5" t="s">
        <v>45</v>
      </c>
    </row>
    <row r="12" spans="2:2" x14ac:dyDescent="0.25">
      <c r="B12" s="5" t="s">
        <v>46</v>
      </c>
    </row>
    <row r="13" spans="2:2" x14ac:dyDescent="0.25">
      <c r="B13" s="5" t="s">
        <v>47</v>
      </c>
    </row>
    <row r="14" spans="2:2" x14ac:dyDescent="0.25">
      <c r="B14" s="5" t="s">
        <v>48</v>
      </c>
    </row>
    <row r="15" spans="2:2" x14ac:dyDescent="0.25">
      <c r="B15" s="5" t="s">
        <v>49</v>
      </c>
    </row>
    <row r="16" spans="2:2" x14ac:dyDescent="0.25">
      <c r="B16" s="5" t="s">
        <v>50</v>
      </c>
    </row>
    <row r="17" spans="2:2" ht="30" x14ac:dyDescent="0.25">
      <c r="B17" s="5" t="s">
        <v>51</v>
      </c>
    </row>
    <row r="18" spans="2:2" x14ac:dyDescent="0.25">
      <c r="B18" s="5" t="s">
        <v>52</v>
      </c>
    </row>
    <row r="19" spans="2:2" x14ac:dyDescent="0.25">
      <c r="B19" s="5" t="s">
        <v>53</v>
      </c>
    </row>
    <row r="20" spans="2:2" x14ac:dyDescent="0.25">
      <c r="B20" s="5" t="s">
        <v>54</v>
      </c>
    </row>
    <row r="21" spans="2:2" ht="30" x14ac:dyDescent="0.25">
      <c r="B21" s="5" t="s">
        <v>55</v>
      </c>
    </row>
    <row r="22" spans="2:2" x14ac:dyDescent="0.25">
      <c r="B22" s="5" t="s">
        <v>56</v>
      </c>
    </row>
    <row r="23" spans="2:2" x14ac:dyDescent="0.25">
      <c r="B23" s="6"/>
    </row>
    <row r="24" spans="2:2" ht="60" x14ac:dyDescent="0.25">
      <c r="B24" s="5" t="s">
        <v>57</v>
      </c>
    </row>
    <row r="25" spans="2:2" ht="13.5" customHeight="1" x14ac:dyDescent="0.25">
      <c r="B25" s="5"/>
    </row>
    <row r="26" spans="2:2" ht="30" x14ac:dyDescent="0.25">
      <c r="B26" s="5" t="s">
        <v>58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abSelected="1" topLeftCell="A14" workbookViewId="0">
      <selection activeCell="B27" sqref="B27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59</v>
      </c>
    </row>
    <row r="3" spans="2:2" x14ac:dyDescent="0.25">
      <c r="B3" s="4"/>
    </row>
    <row r="4" spans="2:2" x14ac:dyDescent="0.25">
      <c r="B4" s="5" t="s">
        <v>41</v>
      </c>
    </row>
    <row r="5" spans="2:2" x14ac:dyDescent="0.25">
      <c r="B5" s="6"/>
    </row>
    <row r="6" spans="2:2" x14ac:dyDescent="0.25">
      <c r="B6" s="7" t="s">
        <v>42</v>
      </c>
    </row>
    <row r="7" spans="2:2" x14ac:dyDescent="0.25">
      <c r="B7" s="5"/>
    </row>
    <row r="8" spans="2:2" ht="60.75" customHeight="1" x14ac:dyDescent="0.25">
      <c r="B8" s="5" t="s">
        <v>60</v>
      </c>
    </row>
    <row r="9" spans="2:2" x14ac:dyDescent="0.25">
      <c r="B9" s="5" t="s">
        <v>61</v>
      </c>
    </row>
    <row r="10" spans="2:2" x14ac:dyDescent="0.25">
      <c r="B10" s="8"/>
    </row>
    <row r="11" spans="2:2" ht="30" x14ac:dyDescent="0.25">
      <c r="B11" s="5" t="s">
        <v>62</v>
      </c>
    </row>
    <row r="12" spans="2:2" x14ac:dyDescent="0.25">
      <c r="B12" s="5"/>
    </row>
    <row r="13" spans="2:2" ht="45" x14ac:dyDescent="0.25">
      <c r="B13" s="5" t="s">
        <v>63</v>
      </c>
    </row>
    <row r="14" spans="2:2" x14ac:dyDescent="0.25">
      <c r="B14" s="5"/>
    </row>
    <row r="15" spans="2:2" ht="45" x14ac:dyDescent="0.25">
      <c r="B15" s="5" t="s">
        <v>64</v>
      </c>
    </row>
    <row r="16" spans="2:2" x14ac:dyDescent="0.25">
      <c r="B16" s="5"/>
    </row>
    <row r="17" spans="2:2" ht="60" x14ac:dyDescent="0.25">
      <c r="B17" s="5" t="s">
        <v>65</v>
      </c>
    </row>
    <row r="18" spans="2:2" x14ac:dyDescent="0.25">
      <c r="B18" s="5"/>
    </row>
    <row r="19" spans="2:2" ht="75" x14ac:dyDescent="0.25">
      <c r="B19" s="5" t="s">
        <v>66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0551581D-FC23-4B2F-BDB3-6E31A22E7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4b31099-8163-4ac9-ab84-be06feeb7ef4"/>
    <ds:schemaRef ds:uri="bb3d1ceb-ec91-4593-ab49-8ce9533748d9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01_Ponuka</dc:title>
  <dc:subject/>
  <dc:creator>Horváth Jakub, Mgr.</dc:creator>
  <cp:keywords/>
  <dc:description/>
  <cp:lastModifiedBy>Horváth Jakub, Mgr.</cp:lastModifiedBy>
  <cp:revision/>
  <dcterms:created xsi:type="dcterms:W3CDTF">2022-09-22T09:41:16Z</dcterms:created>
  <dcterms:modified xsi:type="dcterms:W3CDTF">2025-05-29T13:57:09Z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