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Z:\mailbox\_01_PROJEKTY_\25 002_Aktualizace PD_ Vančurova 17, Znojmo\POLOŽKOVÝ ROZPOČET\"/>
    </mc:Choice>
  </mc:AlternateContent>
  <xr:revisionPtr revIDLastSave="0" documentId="8_{86BB82B3-25DE-4AFC-9E9F-CEEDAC4F9416}" xr6:coauthVersionLast="47" xr6:coauthVersionMax="47" xr10:uidLastSave="{00000000-0000-0000-0000-000000000000}"/>
  <bookViews>
    <workbookView xWindow="-28920" yWindow="-120" windowWidth="29040" windowHeight="16440" activeTab="3" xr2:uid="{00000000-000D-0000-FFFF-FFFF00000000}"/>
  </bookViews>
  <sheets>
    <sheet name="Pokyny pro vyplnění" sheetId="11" r:id="rId1"/>
    <sheet name="Stavba" sheetId="1" r:id="rId2"/>
    <sheet name="VzorPolozky" sheetId="10" state="hidden" r:id="rId3"/>
    <sheet name="B01 B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'B01 B01 Pol'!$1:$7</definedName>
    <definedName name="oadresa">Stavba!$D$6</definedName>
    <definedName name="Objednatel" localSheetId="1">Stavba!$D$5</definedName>
    <definedName name="Objekt" localSheetId="1">Stavba!$B$38</definedName>
    <definedName name="_xlnm.Print_Area" localSheetId="3">'B01 B01 Pol'!$A$1:$Y$483</definedName>
    <definedName name="_xlnm.Print_Area" localSheetId="1">Stavba!$A$1:$J$75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4" i="1" l="1"/>
  <c r="I73" i="1"/>
  <c r="I72" i="1"/>
  <c r="I71" i="1"/>
  <c r="I70" i="1"/>
  <c r="I69" i="1"/>
  <c r="I68" i="1"/>
  <c r="I67" i="1"/>
  <c r="I66" i="1"/>
  <c r="I65" i="1"/>
  <c r="I64" i="1"/>
  <c r="I63" i="1"/>
  <c r="I62" i="1"/>
  <c r="I61" i="1"/>
  <c r="I60" i="1"/>
  <c r="I59" i="1"/>
  <c r="I58" i="1"/>
  <c r="I57" i="1"/>
  <c r="I56" i="1"/>
  <c r="I55" i="1"/>
  <c r="I54" i="1"/>
  <c r="I53" i="1"/>
  <c r="G42" i="1"/>
  <c r="F42" i="1"/>
  <c r="G41" i="1"/>
  <c r="F41" i="1"/>
  <c r="G39" i="1"/>
  <c r="F39" i="1"/>
  <c r="G482" i="12"/>
  <c r="BA471" i="12"/>
  <c r="BA468" i="12"/>
  <c r="BA390" i="12"/>
  <c r="BA388" i="12"/>
  <c r="BA382" i="12"/>
  <c r="BA379" i="12"/>
  <c r="BA374" i="12"/>
  <c r="BA249" i="12"/>
  <c r="BA248" i="12"/>
  <c r="BA240" i="12"/>
  <c r="BA239" i="12"/>
  <c r="BA199" i="12"/>
  <c r="BA147" i="12"/>
  <c r="BA141" i="12"/>
  <c r="BA137" i="12"/>
  <c r="BA134" i="12"/>
  <c r="BA94" i="12"/>
  <c r="BA83" i="12"/>
  <c r="BA74" i="12"/>
  <c r="G9" i="12"/>
  <c r="M9" i="12" s="1"/>
  <c r="I9" i="12"/>
  <c r="I8" i="12" s="1"/>
  <c r="K9" i="12"/>
  <c r="K8" i="12" s="1"/>
  <c r="O9" i="12"/>
  <c r="Q9" i="12"/>
  <c r="Q8" i="12" s="1"/>
  <c r="V9" i="12"/>
  <c r="V8" i="12" s="1"/>
  <c r="G12" i="12"/>
  <c r="I12" i="12"/>
  <c r="K12" i="12"/>
  <c r="M12" i="12"/>
  <c r="O12" i="12"/>
  <c r="Q12" i="12"/>
  <c r="V12" i="12"/>
  <c r="G15" i="12"/>
  <c r="I15" i="12"/>
  <c r="K15" i="12"/>
  <c r="M15" i="12"/>
  <c r="O15" i="12"/>
  <c r="Q15" i="12"/>
  <c r="V15" i="12"/>
  <c r="G19" i="12"/>
  <c r="M19" i="12" s="1"/>
  <c r="I19" i="12"/>
  <c r="K19" i="12"/>
  <c r="O19" i="12"/>
  <c r="O8" i="12" s="1"/>
  <c r="Q19" i="12"/>
  <c r="V19" i="12"/>
  <c r="G22" i="12"/>
  <c r="M22" i="12" s="1"/>
  <c r="I22" i="12"/>
  <c r="K22" i="12"/>
  <c r="O22" i="12"/>
  <c r="Q22" i="12"/>
  <c r="V22" i="12"/>
  <c r="G24" i="12"/>
  <c r="K24" i="12"/>
  <c r="O24" i="12"/>
  <c r="V24" i="12"/>
  <c r="G25" i="12"/>
  <c r="I25" i="12"/>
  <c r="I24" i="12" s="1"/>
  <c r="K25" i="12"/>
  <c r="M25" i="12"/>
  <c r="M24" i="12" s="1"/>
  <c r="O25" i="12"/>
  <c r="Q25" i="12"/>
  <c r="Q24" i="12" s="1"/>
  <c r="V25" i="12"/>
  <c r="G27" i="12"/>
  <c r="O27" i="12"/>
  <c r="G28" i="12"/>
  <c r="I28" i="12"/>
  <c r="I27" i="12" s="1"/>
  <c r="K28" i="12"/>
  <c r="M28" i="12"/>
  <c r="O28" i="12"/>
  <c r="Q28" i="12"/>
  <c r="Q27" i="12" s="1"/>
  <c r="V28" i="12"/>
  <c r="G31" i="12"/>
  <c r="M31" i="12" s="1"/>
  <c r="I31" i="12"/>
  <c r="K31" i="12"/>
  <c r="K27" i="12" s="1"/>
  <c r="O31" i="12"/>
  <c r="Q31" i="12"/>
  <c r="V31" i="12"/>
  <c r="V27" i="12" s="1"/>
  <c r="G34" i="12"/>
  <c r="G33" i="12" s="1"/>
  <c r="I34" i="12"/>
  <c r="K34" i="12"/>
  <c r="K33" i="12" s="1"/>
  <c r="O34" i="12"/>
  <c r="O33" i="12" s="1"/>
  <c r="Q34" i="12"/>
  <c r="V34" i="12"/>
  <c r="V33" i="12" s="1"/>
  <c r="G38" i="12"/>
  <c r="I38" i="12"/>
  <c r="I33" i="12" s="1"/>
  <c r="K38" i="12"/>
  <c r="M38" i="12"/>
  <c r="O38" i="12"/>
  <c r="Q38" i="12"/>
  <c r="Q33" i="12" s="1"/>
  <c r="V38" i="12"/>
  <c r="K41" i="12"/>
  <c r="V41" i="12"/>
  <c r="G42" i="12"/>
  <c r="I42" i="12"/>
  <c r="I41" i="12" s="1"/>
  <c r="K42" i="12"/>
  <c r="M42" i="12"/>
  <c r="O42" i="12"/>
  <c r="Q42" i="12"/>
  <c r="Q41" i="12" s="1"/>
  <c r="V42" i="12"/>
  <c r="G45" i="12"/>
  <c r="G41" i="12" s="1"/>
  <c r="I45" i="12"/>
  <c r="K45" i="12"/>
  <c r="O45" i="12"/>
  <c r="O41" i="12" s="1"/>
  <c r="Q45" i="12"/>
  <c r="V45" i="12"/>
  <c r="G48" i="12"/>
  <c r="I48" i="12"/>
  <c r="K48" i="12"/>
  <c r="M48" i="12"/>
  <c r="O48" i="12"/>
  <c r="Q48" i="12"/>
  <c r="V48" i="12"/>
  <c r="G52" i="12"/>
  <c r="I52" i="12"/>
  <c r="I51" i="12" s="1"/>
  <c r="K52" i="12"/>
  <c r="M52" i="12"/>
  <c r="O52" i="12"/>
  <c r="Q52" i="12"/>
  <c r="Q51" i="12" s="1"/>
  <c r="V52" i="12"/>
  <c r="G55" i="12"/>
  <c r="G51" i="12" s="1"/>
  <c r="I55" i="12"/>
  <c r="K55" i="12"/>
  <c r="O55" i="12"/>
  <c r="O51" i="12" s="1"/>
  <c r="Q55" i="12"/>
  <c r="V55" i="12"/>
  <c r="G58" i="12"/>
  <c r="I58" i="12"/>
  <c r="K58" i="12"/>
  <c r="M58" i="12"/>
  <c r="O58" i="12"/>
  <c r="Q58" i="12"/>
  <c r="V58" i="12"/>
  <c r="G65" i="12"/>
  <c r="M65" i="12" s="1"/>
  <c r="I65" i="12"/>
  <c r="K65" i="12"/>
  <c r="K51" i="12" s="1"/>
  <c r="O65" i="12"/>
  <c r="Q65" i="12"/>
  <c r="V65" i="12"/>
  <c r="V51" i="12" s="1"/>
  <c r="G67" i="12"/>
  <c r="I67" i="12"/>
  <c r="K67" i="12"/>
  <c r="M67" i="12"/>
  <c r="O67" i="12"/>
  <c r="Q67" i="12"/>
  <c r="V67" i="12"/>
  <c r="G73" i="12"/>
  <c r="M73" i="12" s="1"/>
  <c r="I73" i="12"/>
  <c r="K73" i="12"/>
  <c r="O73" i="12"/>
  <c r="Q73" i="12"/>
  <c r="V73" i="12"/>
  <c r="G77" i="12"/>
  <c r="I77" i="12"/>
  <c r="K77" i="12"/>
  <c r="M77" i="12"/>
  <c r="O77" i="12"/>
  <c r="Q77" i="12"/>
  <c r="V77" i="12"/>
  <c r="G79" i="12"/>
  <c r="M79" i="12" s="1"/>
  <c r="I79" i="12"/>
  <c r="K79" i="12"/>
  <c r="O79" i="12"/>
  <c r="Q79" i="12"/>
  <c r="V79" i="12"/>
  <c r="G82" i="12"/>
  <c r="I82" i="12"/>
  <c r="K82" i="12"/>
  <c r="M82" i="12"/>
  <c r="O82" i="12"/>
  <c r="Q82" i="12"/>
  <c r="V82" i="12"/>
  <c r="G93" i="12"/>
  <c r="M93" i="12" s="1"/>
  <c r="I93" i="12"/>
  <c r="K93" i="12"/>
  <c r="O93" i="12"/>
  <c r="Q93" i="12"/>
  <c r="V93" i="12"/>
  <c r="G133" i="12"/>
  <c r="I133" i="12"/>
  <c r="K133" i="12"/>
  <c r="M133" i="12"/>
  <c r="O133" i="12"/>
  <c r="Q133" i="12"/>
  <c r="V133" i="12"/>
  <c r="G136" i="12"/>
  <c r="M136" i="12" s="1"/>
  <c r="I136" i="12"/>
  <c r="K136" i="12"/>
  <c r="O136" i="12"/>
  <c r="Q136" i="12"/>
  <c r="V136" i="12"/>
  <c r="G140" i="12"/>
  <c r="I140" i="12"/>
  <c r="K140" i="12"/>
  <c r="M140" i="12"/>
  <c r="O140" i="12"/>
  <c r="Q140" i="12"/>
  <c r="V140" i="12"/>
  <c r="G146" i="12"/>
  <c r="M146" i="12" s="1"/>
  <c r="I146" i="12"/>
  <c r="K146" i="12"/>
  <c r="O146" i="12"/>
  <c r="Q146" i="12"/>
  <c r="V146" i="12"/>
  <c r="G150" i="12"/>
  <c r="I150" i="12"/>
  <c r="K150" i="12"/>
  <c r="M150" i="12"/>
  <c r="O150" i="12"/>
  <c r="Q150" i="12"/>
  <c r="V150" i="12"/>
  <c r="G153" i="12"/>
  <c r="M153" i="12" s="1"/>
  <c r="I153" i="12"/>
  <c r="K153" i="12"/>
  <c r="O153" i="12"/>
  <c r="Q153" i="12"/>
  <c r="V153" i="12"/>
  <c r="G165" i="12"/>
  <c r="I165" i="12"/>
  <c r="K165" i="12"/>
  <c r="M165" i="12"/>
  <c r="O165" i="12"/>
  <c r="Q165" i="12"/>
  <c r="V165" i="12"/>
  <c r="G168" i="12"/>
  <c r="M168" i="12" s="1"/>
  <c r="I168" i="12"/>
  <c r="K168" i="12"/>
  <c r="O168" i="12"/>
  <c r="Q168" i="12"/>
  <c r="V168" i="12"/>
  <c r="G174" i="12"/>
  <c r="I174" i="12"/>
  <c r="K174" i="12"/>
  <c r="M174" i="12"/>
  <c r="O174" i="12"/>
  <c r="Q174" i="12"/>
  <c r="V174" i="12"/>
  <c r="G177" i="12"/>
  <c r="M177" i="12" s="1"/>
  <c r="I177" i="12"/>
  <c r="K177" i="12"/>
  <c r="O177" i="12"/>
  <c r="Q177" i="12"/>
  <c r="V177" i="12"/>
  <c r="G181" i="12"/>
  <c r="I181" i="12"/>
  <c r="K181" i="12"/>
  <c r="M181" i="12"/>
  <c r="O181" i="12"/>
  <c r="Q181" i="12"/>
  <c r="V181" i="12"/>
  <c r="G187" i="12"/>
  <c r="M187" i="12" s="1"/>
  <c r="I187" i="12"/>
  <c r="K187" i="12"/>
  <c r="O187" i="12"/>
  <c r="Q187" i="12"/>
  <c r="V187" i="12"/>
  <c r="G190" i="12"/>
  <c r="I190" i="12"/>
  <c r="K190" i="12"/>
  <c r="M190" i="12"/>
  <c r="O190" i="12"/>
  <c r="Q190" i="12"/>
  <c r="V190" i="12"/>
  <c r="G192" i="12"/>
  <c r="M192" i="12" s="1"/>
  <c r="I192" i="12"/>
  <c r="K192" i="12"/>
  <c r="O192" i="12"/>
  <c r="Q192" i="12"/>
  <c r="V192" i="12"/>
  <c r="G195" i="12"/>
  <c r="G194" i="12" s="1"/>
  <c r="I195" i="12"/>
  <c r="K195" i="12"/>
  <c r="K194" i="12" s="1"/>
  <c r="O195" i="12"/>
  <c r="O194" i="12" s="1"/>
  <c r="Q195" i="12"/>
  <c r="V195" i="12"/>
  <c r="V194" i="12" s="1"/>
  <c r="G198" i="12"/>
  <c r="I198" i="12"/>
  <c r="I194" i="12" s="1"/>
  <c r="K198" i="12"/>
  <c r="M198" i="12"/>
  <c r="O198" i="12"/>
  <c r="Q198" i="12"/>
  <c r="Q194" i="12" s="1"/>
  <c r="V198" i="12"/>
  <c r="G202" i="12"/>
  <c r="I202" i="12"/>
  <c r="I201" i="12" s="1"/>
  <c r="K202" i="12"/>
  <c r="M202" i="12"/>
  <c r="O202" i="12"/>
  <c r="Q202" i="12"/>
  <c r="Q201" i="12" s="1"/>
  <c r="V202" i="12"/>
  <c r="G209" i="12"/>
  <c r="M209" i="12" s="1"/>
  <c r="I209" i="12"/>
  <c r="K209" i="12"/>
  <c r="K201" i="12" s="1"/>
  <c r="O209" i="12"/>
  <c r="Q209" i="12"/>
  <c r="V209" i="12"/>
  <c r="V201" i="12" s="1"/>
  <c r="G213" i="12"/>
  <c r="I213" i="12"/>
  <c r="K213" i="12"/>
  <c r="M213" i="12"/>
  <c r="O213" i="12"/>
  <c r="Q213" i="12"/>
  <c r="V213" i="12"/>
  <c r="G215" i="12"/>
  <c r="M215" i="12" s="1"/>
  <c r="I215" i="12"/>
  <c r="K215" i="12"/>
  <c r="O215" i="12"/>
  <c r="O201" i="12" s="1"/>
  <c r="Q215" i="12"/>
  <c r="V215" i="12"/>
  <c r="G217" i="12"/>
  <c r="I217" i="12"/>
  <c r="K217" i="12"/>
  <c r="M217" i="12"/>
  <c r="O217" i="12"/>
  <c r="Q217" i="12"/>
  <c r="V217" i="12"/>
  <c r="G220" i="12"/>
  <c r="M220" i="12" s="1"/>
  <c r="I220" i="12"/>
  <c r="K220" i="12"/>
  <c r="O220" i="12"/>
  <c r="Q220" i="12"/>
  <c r="V220" i="12"/>
  <c r="G222" i="12"/>
  <c r="I222" i="12"/>
  <c r="K222" i="12"/>
  <c r="M222" i="12"/>
  <c r="O222" i="12"/>
  <c r="Q222" i="12"/>
  <c r="V222" i="12"/>
  <c r="G224" i="12"/>
  <c r="M224" i="12" s="1"/>
  <c r="I224" i="12"/>
  <c r="K224" i="12"/>
  <c r="O224" i="12"/>
  <c r="Q224" i="12"/>
  <c r="V224" i="12"/>
  <c r="G226" i="12"/>
  <c r="I226" i="12"/>
  <c r="K226" i="12"/>
  <c r="M226" i="12"/>
  <c r="O226" i="12"/>
  <c r="Q226" i="12"/>
  <c r="V226" i="12"/>
  <c r="K229" i="12"/>
  <c r="V229" i="12"/>
  <c r="G230" i="12"/>
  <c r="I230" i="12"/>
  <c r="I229" i="12" s="1"/>
  <c r="K230" i="12"/>
  <c r="M230" i="12"/>
  <c r="O230" i="12"/>
  <c r="Q230" i="12"/>
  <c r="Q229" i="12" s="1"/>
  <c r="V230" i="12"/>
  <c r="G232" i="12"/>
  <c r="M232" i="12" s="1"/>
  <c r="I232" i="12"/>
  <c r="K232" i="12"/>
  <c r="O232" i="12"/>
  <c r="O229" i="12" s="1"/>
  <c r="Q232" i="12"/>
  <c r="V232" i="12"/>
  <c r="G234" i="12"/>
  <c r="I234" i="12"/>
  <c r="K234" i="12"/>
  <c r="M234" i="12"/>
  <c r="O234" i="12"/>
  <c r="Q234" i="12"/>
  <c r="V234" i="12"/>
  <c r="G238" i="12"/>
  <c r="I238" i="12"/>
  <c r="I237" i="12" s="1"/>
  <c r="K238" i="12"/>
  <c r="M238" i="12"/>
  <c r="O238" i="12"/>
  <c r="Q238" i="12"/>
  <c r="Q237" i="12" s="1"/>
  <c r="V238" i="12"/>
  <c r="G247" i="12"/>
  <c r="M247" i="12" s="1"/>
  <c r="I247" i="12"/>
  <c r="K247" i="12"/>
  <c r="K237" i="12" s="1"/>
  <c r="O247" i="12"/>
  <c r="Q247" i="12"/>
  <c r="V247" i="12"/>
  <c r="V237" i="12" s="1"/>
  <c r="G251" i="12"/>
  <c r="I251" i="12"/>
  <c r="K251" i="12"/>
  <c r="M251" i="12"/>
  <c r="O251" i="12"/>
  <c r="Q251" i="12"/>
  <c r="V251" i="12"/>
  <c r="G256" i="12"/>
  <c r="M256" i="12" s="1"/>
  <c r="I256" i="12"/>
  <c r="K256" i="12"/>
  <c r="O256" i="12"/>
  <c r="O237" i="12" s="1"/>
  <c r="Q256" i="12"/>
  <c r="V256" i="12"/>
  <c r="G261" i="12"/>
  <c r="I261" i="12"/>
  <c r="K261" i="12"/>
  <c r="M261" i="12"/>
  <c r="O261" i="12"/>
  <c r="Q261" i="12"/>
  <c r="V261" i="12"/>
  <c r="G264" i="12"/>
  <c r="K264" i="12"/>
  <c r="O264" i="12"/>
  <c r="V264" i="12"/>
  <c r="G265" i="12"/>
  <c r="I265" i="12"/>
  <c r="I264" i="12" s="1"/>
  <c r="K265" i="12"/>
  <c r="M265" i="12"/>
  <c r="M264" i="12" s="1"/>
  <c r="O265" i="12"/>
  <c r="Q265" i="12"/>
  <c r="Q264" i="12" s="1"/>
  <c r="V265" i="12"/>
  <c r="G267" i="12"/>
  <c r="O267" i="12"/>
  <c r="G268" i="12"/>
  <c r="I268" i="12"/>
  <c r="I267" i="12" s="1"/>
  <c r="K268" i="12"/>
  <c r="M268" i="12"/>
  <c r="O268" i="12"/>
  <c r="Q268" i="12"/>
  <c r="Q267" i="12" s="1"/>
  <c r="V268" i="12"/>
  <c r="G270" i="12"/>
  <c r="M270" i="12" s="1"/>
  <c r="I270" i="12"/>
  <c r="K270" i="12"/>
  <c r="K267" i="12" s="1"/>
  <c r="O270" i="12"/>
  <c r="Q270" i="12"/>
  <c r="V270" i="12"/>
  <c r="V267" i="12" s="1"/>
  <c r="G273" i="12"/>
  <c r="G272" i="12" s="1"/>
  <c r="I273" i="12"/>
  <c r="K273" i="12"/>
  <c r="K272" i="12" s="1"/>
  <c r="O273" i="12"/>
  <c r="O272" i="12" s="1"/>
  <c r="Q273" i="12"/>
  <c r="V273" i="12"/>
  <c r="V272" i="12" s="1"/>
  <c r="G278" i="12"/>
  <c r="I278" i="12"/>
  <c r="I272" i="12" s="1"/>
  <c r="K278" i="12"/>
  <c r="M278" i="12"/>
  <c r="O278" i="12"/>
  <c r="Q278" i="12"/>
  <c r="Q272" i="12" s="1"/>
  <c r="V278" i="12"/>
  <c r="G281" i="12"/>
  <c r="M281" i="12" s="1"/>
  <c r="I281" i="12"/>
  <c r="K281" i="12"/>
  <c r="O281" i="12"/>
  <c r="Q281" i="12"/>
  <c r="V281" i="12"/>
  <c r="G283" i="12"/>
  <c r="I283" i="12"/>
  <c r="K283" i="12"/>
  <c r="M283" i="12"/>
  <c r="O283" i="12"/>
  <c r="Q283" i="12"/>
  <c r="V283" i="12"/>
  <c r="G285" i="12"/>
  <c r="M285" i="12" s="1"/>
  <c r="I285" i="12"/>
  <c r="K285" i="12"/>
  <c r="O285" i="12"/>
  <c r="Q285" i="12"/>
  <c r="V285" i="12"/>
  <c r="G291" i="12"/>
  <c r="I291" i="12"/>
  <c r="K291" i="12"/>
  <c r="M291" i="12"/>
  <c r="O291" i="12"/>
  <c r="Q291" i="12"/>
  <c r="V291" i="12"/>
  <c r="G293" i="12"/>
  <c r="M293" i="12" s="1"/>
  <c r="I293" i="12"/>
  <c r="K293" i="12"/>
  <c r="O293" i="12"/>
  <c r="Q293" i="12"/>
  <c r="V293" i="12"/>
  <c r="G295" i="12"/>
  <c r="I295" i="12"/>
  <c r="K295" i="12"/>
  <c r="M295" i="12"/>
  <c r="O295" i="12"/>
  <c r="Q295" i="12"/>
  <c r="V295" i="12"/>
  <c r="G297" i="12"/>
  <c r="M297" i="12" s="1"/>
  <c r="I297" i="12"/>
  <c r="K297" i="12"/>
  <c r="O297" i="12"/>
  <c r="Q297" i="12"/>
  <c r="V297" i="12"/>
  <c r="G299" i="12"/>
  <c r="I299" i="12"/>
  <c r="K299" i="12"/>
  <c r="M299" i="12"/>
  <c r="O299" i="12"/>
  <c r="Q299" i="12"/>
  <c r="V299" i="12"/>
  <c r="K301" i="12"/>
  <c r="V301" i="12"/>
  <c r="G302" i="12"/>
  <c r="I302" i="12"/>
  <c r="I301" i="12" s="1"/>
  <c r="K302" i="12"/>
  <c r="M302" i="12"/>
  <c r="O302" i="12"/>
  <c r="Q302" i="12"/>
  <c r="Q301" i="12" s="1"/>
  <c r="V302" i="12"/>
  <c r="G304" i="12"/>
  <c r="G301" i="12" s="1"/>
  <c r="I304" i="12"/>
  <c r="K304" i="12"/>
  <c r="O304" i="12"/>
  <c r="O301" i="12" s="1"/>
  <c r="Q304" i="12"/>
  <c r="V304" i="12"/>
  <c r="G306" i="12"/>
  <c r="I306" i="12"/>
  <c r="K306" i="12"/>
  <c r="M306" i="12"/>
  <c r="O306" i="12"/>
  <c r="Q306" i="12"/>
  <c r="V306" i="12"/>
  <c r="G309" i="12"/>
  <c r="I309" i="12"/>
  <c r="I308" i="12" s="1"/>
  <c r="K309" i="12"/>
  <c r="M309" i="12"/>
  <c r="O309" i="12"/>
  <c r="Q309" i="12"/>
  <c r="Q308" i="12" s="1"/>
  <c r="V309" i="12"/>
  <c r="G312" i="12"/>
  <c r="G308" i="12" s="1"/>
  <c r="I312" i="12"/>
  <c r="K312" i="12"/>
  <c r="K308" i="12" s="1"/>
  <c r="O312" i="12"/>
  <c r="O308" i="12" s="1"/>
  <c r="Q312" i="12"/>
  <c r="V312" i="12"/>
  <c r="V308" i="12" s="1"/>
  <c r="G315" i="12"/>
  <c r="I315" i="12"/>
  <c r="K315" i="12"/>
  <c r="M315" i="12"/>
  <c r="O315" i="12"/>
  <c r="Q315" i="12"/>
  <c r="V315" i="12"/>
  <c r="G318" i="12"/>
  <c r="M318" i="12" s="1"/>
  <c r="I318" i="12"/>
  <c r="K318" i="12"/>
  <c r="O318" i="12"/>
  <c r="Q318" i="12"/>
  <c r="V318" i="12"/>
  <c r="G324" i="12"/>
  <c r="I324" i="12"/>
  <c r="K324" i="12"/>
  <c r="M324" i="12"/>
  <c r="O324" i="12"/>
  <c r="Q324" i="12"/>
  <c r="V324" i="12"/>
  <c r="G326" i="12"/>
  <c r="M326" i="12" s="1"/>
  <c r="I326" i="12"/>
  <c r="K326" i="12"/>
  <c r="O326" i="12"/>
  <c r="Q326" i="12"/>
  <c r="V326" i="12"/>
  <c r="G328" i="12"/>
  <c r="I328" i="12"/>
  <c r="K328" i="12"/>
  <c r="M328" i="12"/>
  <c r="O328" i="12"/>
  <c r="Q328" i="12"/>
  <c r="V328" i="12"/>
  <c r="G330" i="12"/>
  <c r="M330" i="12" s="1"/>
  <c r="I330" i="12"/>
  <c r="K330" i="12"/>
  <c r="O330" i="12"/>
  <c r="Q330" i="12"/>
  <c r="V330" i="12"/>
  <c r="G332" i="12"/>
  <c r="I332" i="12"/>
  <c r="K332" i="12"/>
  <c r="M332" i="12"/>
  <c r="O332" i="12"/>
  <c r="Q332" i="12"/>
  <c r="V332" i="12"/>
  <c r="G334" i="12"/>
  <c r="M334" i="12" s="1"/>
  <c r="I334" i="12"/>
  <c r="K334" i="12"/>
  <c r="O334" i="12"/>
  <c r="Q334" i="12"/>
  <c r="V334" i="12"/>
  <c r="G337" i="12"/>
  <c r="I337" i="12"/>
  <c r="K337" i="12"/>
  <c r="M337" i="12"/>
  <c r="O337" i="12"/>
  <c r="Q337" i="12"/>
  <c r="V337" i="12"/>
  <c r="G339" i="12"/>
  <c r="M339" i="12" s="1"/>
  <c r="I339" i="12"/>
  <c r="K339" i="12"/>
  <c r="O339" i="12"/>
  <c r="Q339" i="12"/>
  <c r="V339" i="12"/>
  <c r="G342" i="12"/>
  <c r="I342" i="12"/>
  <c r="K342" i="12"/>
  <c r="M342" i="12"/>
  <c r="O342" i="12"/>
  <c r="Q342" i="12"/>
  <c r="V342" i="12"/>
  <c r="G344" i="12"/>
  <c r="M344" i="12" s="1"/>
  <c r="I344" i="12"/>
  <c r="K344" i="12"/>
  <c r="O344" i="12"/>
  <c r="Q344" i="12"/>
  <c r="V344" i="12"/>
  <c r="G347" i="12"/>
  <c r="M347" i="12" s="1"/>
  <c r="M346" i="12" s="1"/>
  <c r="I347" i="12"/>
  <c r="K347" i="12"/>
  <c r="K346" i="12" s="1"/>
  <c r="O347" i="12"/>
  <c r="O346" i="12" s="1"/>
  <c r="Q347" i="12"/>
  <c r="V347" i="12"/>
  <c r="V346" i="12" s="1"/>
  <c r="G349" i="12"/>
  <c r="I349" i="12"/>
  <c r="I346" i="12" s="1"/>
  <c r="K349" i="12"/>
  <c r="M349" i="12"/>
  <c r="O349" i="12"/>
  <c r="Q349" i="12"/>
  <c r="Q346" i="12" s="1"/>
  <c r="V349" i="12"/>
  <c r="G351" i="12"/>
  <c r="M351" i="12" s="1"/>
  <c r="I351" i="12"/>
  <c r="K351" i="12"/>
  <c r="O351" i="12"/>
  <c r="Q351" i="12"/>
  <c r="V351" i="12"/>
  <c r="G354" i="12"/>
  <c r="M354" i="12" s="1"/>
  <c r="I354" i="12"/>
  <c r="K354" i="12"/>
  <c r="K353" i="12" s="1"/>
  <c r="O354" i="12"/>
  <c r="O353" i="12" s="1"/>
  <c r="Q354" i="12"/>
  <c r="V354" i="12"/>
  <c r="V353" i="12" s="1"/>
  <c r="G358" i="12"/>
  <c r="I358" i="12"/>
  <c r="I353" i="12" s="1"/>
  <c r="K358" i="12"/>
  <c r="M358" i="12"/>
  <c r="O358" i="12"/>
  <c r="Q358" i="12"/>
  <c r="Q353" i="12" s="1"/>
  <c r="V358" i="12"/>
  <c r="G361" i="12"/>
  <c r="M361" i="12" s="1"/>
  <c r="I361" i="12"/>
  <c r="K361" i="12"/>
  <c r="O361" i="12"/>
  <c r="Q361" i="12"/>
  <c r="V361" i="12"/>
  <c r="G363" i="12"/>
  <c r="I363" i="12"/>
  <c r="K363" i="12"/>
  <c r="M363" i="12"/>
  <c r="O363" i="12"/>
  <c r="Q363" i="12"/>
  <c r="V363" i="12"/>
  <c r="G365" i="12"/>
  <c r="M365" i="12" s="1"/>
  <c r="I365" i="12"/>
  <c r="K365" i="12"/>
  <c r="O365" i="12"/>
  <c r="Q365" i="12"/>
  <c r="V365" i="12"/>
  <c r="G371" i="12"/>
  <c r="I371" i="12"/>
  <c r="K371" i="12"/>
  <c r="M371" i="12"/>
  <c r="O371" i="12"/>
  <c r="Q371" i="12"/>
  <c r="V371" i="12"/>
  <c r="G373" i="12"/>
  <c r="M373" i="12" s="1"/>
  <c r="I373" i="12"/>
  <c r="K373" i="12"/>
  <c r="O373" i="12"/>
  <c r="Q373" i="12"/>
  <c r="V373" i="12"/>
  <c r="G376" i="12"/>
  <c r="I376" i="12"/>
  <c r="K376" i="12"/>
  <c r="M376" i="12"/>
  <c r="O376" i="12"/>
  <c r="Q376" i="12"/>
  <c r="V376" i="12"/>
  <c r="G385" i="12"/>
  <c r="M385" i="12" s="1"/>
  <c r="I385" i="12"/>
  <c r="K385" i="12"/>
  <c r="O385" i="12"/>
  <c r="Q385" i="12"/>
  <c r="V385" i="12"/>
  <c r="G393" i="12"/>
  <c r="I393" i="12"/>
  <c r="K393" i="12"/>
  <c r="M393" i="12"/>
  <c r="O393" i="12"/>
  <c r="Q393" i="12"/>
  <c r="V393" i="12"/>
  <c r="G395" i="12"/>
  <c r="M395" i="12" s="1"/>
  <c r="I395" i="12"/>
  <c r="K395" i="12"/>
  <c r="O395" i="12"/>
  <c r="Q395" i="12"/>
  <c r="V395" i="12"/>
  <c r="G397" i="12"/>
  <c r="I397" i="12"/>
  <c r="K397" i="12"/>
  <c r="M397" i="12"/>
  <c r="O397" i="12"/>
  <c r="Q397" i="12"/>
  <c r="V397" i="12"/>
  <c r="G399" i="12"/>
  <c r="M399" i="12" s="1"/>
  <c r="I399" i="12"/>
  <c r="K399" i="12"/>
  <c r="O399" i="12"/>
  <c r="Q399" i="12"/>
  <c r="V399" i="12"/>
  <c r="G401" i="12"/>
  <c r="I401" i="12"/>
  <c r="K401" i="12"/>
  <c r="M401" i="12"/>
  <c r="O401" i="12"/>
  <c r="Q401" i="12"/>
  <c r="V401" i="12"/>
  <c r="G403" i="12"/>
  <c r="M403" i="12" s="1"/>
  <c r="I403" i="12"/>
  <c r="K403" i="12"/>
  <c r="O403" i="12"/>
  <c r="Q403" i="12"/>
  <c r="V403" i="12"/>
  <c r="G405" i="12"/>
  <c r="I405" i="12"/>
  <c r="K405" i="12"/>
  <c r="M405" i="12"/>
  <c r="O405" i="12"/>
  <c r="Q405" i="12"/>
  <c r="V405" i="12"/>
  <c r="G407" i="12"/>
  <c r="M407" i="12" s="1"/>
  <c r="I407" i="12"/>
  <c r="K407" i="12"/>
  <c r="O407" i="12"/>
  <c r="Q407" i="12"/>
  <c r="V407" i="12"/>
  <c r="G410" i="12"/>
  <c r="G409" i="12" s="1"/>
  <c r="I410" i="12"/>
  <c r="K410" i="12"/>
  <c r="K409" i="12" s="1"/>
  <c r="O410" i="12"/>
  <c r="O409" i="12" s="1"/>
  <c r="Q410" i="12"/>
  <c r="V410" i="12"/>
  <c r="V409" i="12" s="1"/>
  <c r="G413" i="12"/>
  <c r="I413" i="12"/>
  <c r="I409" i="12" s="1"/>
  <c r="K413" i="12"/>
  <c r="M413" i="12"/>
  <c r="O413" i="12"/>
  <c r="Q413" i="12"/>
  <c r="Q409" i="12" s="1"/>
  <c r="V413" i="12"/>
  <c r="G416" i="12"/>
  <c r="M416" i="12" s="1"/>
  <c r="I416" i="12"/>
  <c r="K416" i="12"/>
  <c r="O416" i="12"/>
  <c r="Q416" i="12"/>
  <c r="V416" i="12"/>
  <c r="G418" i="12"/>
  <c r="I418" i="12"/>
  <c r="K418" i="12"/>
  <c r="M418" i="12"/>
  <c r="O418" i="12"/>
  <c r="Q418" i="12"/>
  <c r="V418" i="12"/>
  <c r="G420" i="12"/>
  <c r="M420" i="12" s="1"/>
  <c r="I420" i="12"/>
  <c r="K420" i="12"/>
  <c r="O420" i="12"/>
  <c r="Q420" i="12"/>
  <c r="V420" i="12"/>
  <c r="G422" i="12"/>
  <c r="I422" i="12"/>
  <c r="K422" i="12"/>
  <c r="M422" i="12"/>
  <c r="O422" i="12"/>
  <c r="Q422" i="12"/>
  <c r="V422" i="12"/>
  <c r="G424" i="12"/>
  <c r="M424" i="12" s="1"/>
  <c r="I424" i="12"/>
  <c r="K424" i="12"/>
  <c r="O424" i="12"/>
  <c r="Q424" i="12"/>
  <c r="V424" i="12"/>
  <c r="G426" i="12"/>
  <c r="I426" i="12"/>
  <c r="K426" i="12"/>
  <c r="M426" i="12"/>
  <c r="O426" i="12"/>
  <c r="Q426" i="12"/>
  <c r="V426" i="12"/>
  <c r="G428" i="12"/>
  <c r="M428" i="12" s="1"/>
  <c r="I428" i="12"/>
  <c r="K428" i="12"/>
  <c r="O428" i="12"/>
  <c r="Q428" i="12"/>
  <c r="V428" i="12"/>
  <c r="G430" i="12"/>
  <c r="I430" i="12"/>
  <c r="K430" i="12"/>
  <c r="M430" i="12"/>
  <c r="O430" i="12"/>
  <c r="Q430" i="12"/>
  <c r="V430" i="12"/>
  <c r="G432" i="12"/>
  <c r="M432" i="12" s="1"/>
  <c r="I432" i="12"/>
  <c r="K432" i="12"/>
  <c r="O432" i="12"/>
  <c r="Q432" i="12"/>
  <c r="V432" i="12"/>
  <c r="G434" i="12"/>
  <c r="I434" i="12"/>
  <c r="K434" i="12"/>
  <c r="M434" i="12"/>
  <c r="O434" i="12"/>
  <c r="Q434" i="12"/>
  <c r="V434" i="12"/>
  <c r="G436" i="12"/>
  <c r="M436" i="12" s="1"/>
  <c r="I436" i="12"/>
  <c r="K436" i="12"/>
  <c r="O436" i="12"/>
  <c r="Q436" i="12"/>
  <c r="V436" i="12"/>
  <c r="G438" i="12"/>
  <c r="I438" i="12"/>
  <c r="K438" i="12"/>
  <c r="M438" i="12"/>
  <c r="O438" i="12"/>
  <c r="Q438" i="12"/>
  <c r="V438" i="12"/>
  <c r="G440" i="12"/>
  <c r="O440" i="12"/>
  <c r="G441" i="12"/>
  <c r="I441" i="12"/>
  <c r="I440" i="12" s="1"/>
  <c r="K441" i="12"/>
  <c r="M441" i="12"/>
  <c r="O441" i="12"/>
  <c r="Q441" i="12"/>
  <c r="Q440" i="12" s="1"/>
  <c r="V441" i="12"/>
  <c r="G445" i="12"/>
  <c r="M445" i="12" s="1"/>
  <c r="I445" i="12"/>
  <c r="K445" i="12"/>
  <c r="K440" i="12" s="1"/>
  <c r="O445" i="12"/>
  <c r="Q445" i="12"/>
  <c r="V445" i="12"/>
  <c r="V440" i="12" s="1"/>
  <c r="G448" i="12"/>
  <c r="I448" i="12"/>
  <c r="K448" i="12"/>
  <c r="M448" i="12"/>
  <c r="O448" i="12"/>
  <c r="Q448" i="12"/>
  <c r="V448" i="12"/>
  <c r="G453" i="12"/>
  <c r="O453" i="12"/>
  <c r="G454" i="12"/>
  <c r="I454" i="12"/>
  <c r="I453" i="12" s="1"/>
  <c r="K454" i="12"/>
  <c r="M454" i="12"/>
  <c r="O454" i="12"/>
  <c r="Q454" i="12"/>
  <c r="Q453" i="12" s="1"/>
  <c r="V454" i="12"/>
  <c r="G456" i="12"/>
  <c r="M456" i="12" s="1"/>
  <c r="I456" i="12"/>
  <c r="K456" i="12"/>
  <c r="K453" i="12" s="1"/>
  <c r="O456" i="12"/>
  <c r="Q456" i="12"/>
  <c r="V456" i="12"/>
  <c r="V453" i="12" s="1"/>
  <c r="G459" i="12"/>
  <c r="M459" i="12" s="1"/>
  <c r="I459" i="12"/>
  <c r="K459" i="12"/>
  <c r="K458" i="12" s="1"/>
  <c r="O459" i="12"/>
  <c r="O458" i="12" s="1"/>
  <c r="Q459" i="12"/>
  <c r="V459" i="12"/>
  <c r="V458" i="12" s="1"/>
  <c r="G461" i="12"/>
  <c r="I461" i="12"/>
  <c r="I458" i="12" s="1"/>
  <c r="K461" i="12"/>
  <c r="M461" i="12"/>
  <c r="O461" i="12"/>
  <c r="Q461" i="12"/>
  <c r="Q458" i="12" s="1"/>
  <c r="V461" i="12"/>
  <c r="G463" i="12"/>
  <c r="M463" i="12" s="1"/>
  <c r="I463" i="12"/>
  <c r="K463" i="12"/>
  <c r="O463" i="12"/>
  <c r="Q463" i="12"/>
  <c r="V463" i="12"/>
  <c r="G465" i="12"/>
  <c r="I465" i="12"/>
  <c r="K465" i="12"/>
  <c r="M465" i="12"/>
  <c r="O465" i="12"/>
  <c r="Q465" i="12"/>
  <c r="V465" i="12"/>
  <c r="G467" i="12"/>
  <c r="M467" i="12" s="1"/>
  <c r="I467" i="12"/>
  <c r="K467" i="12"/>
  <c r="O467" i="12"/>
  <c r="Q467" i="12"/>
  <c r="V467" i="12"/>
  <c r="G470" i="12"/>
  <c r="I470" i="12"/>
  <c r="K470" i="12"/>
  <c r="M470" i="12"/>
  <c r="O470" i="12"/>
  <c r="Q470" i="12"/>
  <c r="V470" i="12"/>
  <c r="G473" i="12"/>
  <c r="M473" i="12" s="1"/>
  <c r="I473" i="12"/>
  <c r="K473" i="12"/>
  <c r="O473" i="12"/>
  <c r="Q473" i="12"/>
  <c r="V473" i="12"/>
  <c r="G475" i="12"/>
  <c r="I475" i="12"/>
  <c r="K475" i="12"/>
  <c r="M475" i="12"/>
  <c r="O475" i="12"/>
  <c r="Q475" i="12"/>
  <c r="V475" i="12"/>
  <c r="G477" i="12"/>
  <c r="K477" i="12"/>
  <c r="O477" i="12"/>
  <c r="V477" i="12"/>
  <c r="G478" i="12"/>
  <c r="I478" i="12"/>
  <c r="I477" i="12" s="1"/>
  <c r="K478" i="12"/>
  <c r="M478" i="12"/>
  <c r="M477" i="12" s="1"/>
  <c r="O478" i="12"/>
  <c r="Q478" i="12"/>
  <c r="Q477" i="12" s="1"/>
  <c r="V478" i="12"/>
  <c r="AE482" i="12"/>
  <c r="AF482" i="12"/>
  <c r="I20" i="1"/>
  <c r="I19" i="1"/>
  <c r="I18" i="1"/>
  <c r="I17" i="1"/>
  <c r="I16" i="1"/>
  <c r="F43" i="1"/>
  <c r="G43" i="1"/>
  <c r="G25" i="1" s="1"/>
  <c r="A25" i="1" s="1"/>
  <c r="H42" i="1"/>
  <c r="I42" i="1" s="1"/>
  <c r="H41" i="1"/>
  <c r="I41" i="1" s="1"/>
  <c r="H40" i="1"/>
  <c r="H39" i="1"/>
  <c r="I39" i="1" s="1"/>
  <c r="I43" i="1" s="1"/>
  <c r="J28" i="1"/>
  <c r="J26" i="1"/>
  <c r="G38" i="1"/>
  <c r="F38" i="1"/>
  <c r="J23" i="1"/>
  <c r="J24" i="1"/>
  <c r="J25" i="1"/>
  <c r="J27" i="1"/>
  <c r="E24" i="1"/>
  <c r="E26" i="1"/>
  <c r="I75" i="1" l="1"/>
  <c r="J74" i="1" s="1"/>
  <c r="J68" i="1"/>
  <c r="J53" i="1"/>
  <c r="J55" i="1"/>
  <c r="J57" i="1"/>
  <c r="J59" i="1"/>
  <c r="J61" i="1"/>
  <c r="J63" i="1"/>
  <c r="J65" i="1"/>
  <c r="J67" i="1"/>
  <c r="J69" i="1"/>
  <c r="J71" i="1"/>
  <c r="J73" i="1"/>
  <c r="G26" i="1"/>
  <c r="A26" i="1"/>
  <c r="G28" i="1"/>
  <c r="G23" i="1"/>
  <c r="M27" i="12"/>
  <c r="M8" i="12"/>
  <c r="M267" i="12"/>
  <c r="M453" i="12"/>
  <c r="M353" i="12"/>
  <c r="M237" i="12"/>
  <c r="M229" i="12"/>
  <c r="M458" i="12"/>
  <c r="M440" i="12"/>
  <c r="M201" i="12"/>
  <c r="G237" i="12"/>
  <c r="G229" i="12"/>
  <c r="G8" i="12"/>
  <c r="G458" i="12"/>
  <c r="M410" i="12"/>
  <c r="M409" i="12" s="1"/>
  <c r="G353" i="12"/>
  <c r="G346" i="12"/>
  <c r="M312" i="12"/>
  <c r="M308" i="12" s="1"/>
  <c r="M304" i="12"/>
  <c r="M301" i="12" s="1"/>
  <c r="M273" i="12"/>
  <c r="M272" i="12" s="1"/>
  <c r="M195" i="12"/>
  <c r="M194" i="12" s="1"/>
  <c r="M55" i="12"/>
  <c r="M51" i="12" s="1"/>
  <c r="M45" i="12"/>
  <c r="M41" i="12" s="1"/>
  <c r="M34" i="12"/>
  <c r="M33" i="12" s="1"/>
  <c r="G201" i="12"/>
  <c r="I21" i="1"/>
  <c r="J41" i="1"/>
  <c r="J39" i="1"/>
  <c r="J43" i="1" s="1"/>
  <c r="J42" i="1"/>
  <c r="H43" i="1"/>
  <c r="J60" i="1" l="1"/>
  <c r="J70" i="1"/>
  <c r="J54" i="1"/>
  <c r="J64" i="1"/>
  <c r="J56" i="1"/>
  <c r="J62" i="1"/>
  <c r="J72" i="1"/>
  <c r="J66" i="1"/>
  <c r="J58" i="1"/>
  <c r="A23" i="1"/>
  <c r="J75"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Simerský</author>
  </authors>
  <commentList>
    <comment ref="S6" authorId="0" shapeId="0" xr:uid="{4A2CA417-0955-4892-A71F-4E8B75B1429C}">
      <text>
        <r>
          <rPr>
            <sz val="9"/>
            <color indexed="81"/>
            <rFont val="Tahoma"/>
            <family val="2"/>
            <charset val="238"/>
          </rPr>
          <t>Jedná se o informaci, zda se jedná o položku, která je do rozpočtu zadána z cenové soustavy RTS, nebo vlastní.</t>
        </r>
      </text>
    </comment>
    <comment ref="T6" authorId="0" shapeId="0" xr:uid="{3B80F586-F183-4775-9E69-DE9065A56E0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<sst xmlns="http://schemas.openxmlformats.org/spreadsheetml/2006/main" count="2098" uniqueCount="726">
  <si>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</si>
  <si>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</si>
  <si>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</si>
  <si>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</si>
  <si>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</si>
  <si>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</si>
  <si>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</si>
  <si>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</si>
  <si>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</si>
  <si>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</si>
  <si>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</si>
  <si>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</si>
  <si>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</si>
  <si>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</si>
  <si>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</si>
  <si>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</si>
  <si>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</si>
  <si>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</si>
  <si>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</si>
  <si>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</si>
  <si>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</si>
  <si>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</si>
  <si>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</si>
  <si>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</si>
  <si>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</si>
  <si>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</si>
  <si>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</si>
  <si>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</si>
  <si>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</si>
  <si>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</si>
  <si>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</si>
  <si>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</si>
  <si>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</si>
  <si>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</si>
  <si>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</si>
  <si>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</si>
  <si>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</si>
  <si>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</si>
  <si>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</si>
  <si>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</si>
  <si>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</si>
  <si>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</si>
  <si>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</si>
  <si>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B01</t>
  </si>
  <si>
    <t>2025_Zateplení fasády Budova B</t>
  </si>
  <si>
    <t>Budova B</t>
  </si>
  <si>
    <t>Objekt:</t>
  </si>
  <si>
    <t>Rozpočet:</t>
  </si>
  <si>
    <t>21040</t>
  </si>
  <si>
    <t xml:space="preserve"> Zateplení DPS Vančurova 17, Znojmo</t>
  </si>
  <si>
    <t>Stavba</t>
  </si>
  <si>
    <t>Stavební objekt</t>
  </si>
  <si>
    <t>Celkem za stavbu</t>
  </si>
  <si>
    <t>CZK</t>
  </si>
  <si>
    <t>#POPS</t>
  </si>
  <si>
    <t>Popis stavby: 21040 -  Zateplení DPS Vančurova 17, Znojmo</t>
  </si>
  <si>
    <t>#POPO</t>
  </si>
  <si>
    <t>Popis objektu: B01 - Budova B</t>
  </si>
  <si>
    <t>#POPR</t>
  </si>
  <si>
    <t>Popis rozpoetu: B01 - 2025_Zateplení fasády Budova B</t>
  </si>
  <si>
    <t>Rekapitulace dílů</t>
  </si>
  <si>
    <t>Typ dílu</t>
  </si>
  <si>
    <t>3</t>
  </si>
  <si>
    <t>Svislé a kompletní konstrukce</t>
  </si>
  <si>
    <t>4</t>
  </si>
  <si>
    <t>Vodorovné konstrukce</t>
  </si>
  <si>
    <t>56</t>
  </si>
  <si>
    <t>Podkladní vrstvy komunikací a zpevněných ploch</t>
  </si>
  <si>
    <t>6</t>
  </si>
  <si>
    <t>Úpravy povrchu, podlahy</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</si>
  <si>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</si>
  <si>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</si>
  <si>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</si>
  <si>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</si>
  <si>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</si>
  <si>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</si>
  <si>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</si>
  <si>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</si>
  <si>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</si>
  <si>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</si>
  <si>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</si>
  <si>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</si>
  <si>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</si>
  <si>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</si>
  <si>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</si>
  <si>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</si>
  <si>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</si>
  <si>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</si>
  <si>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762</t>
  </si>
  <si>
    <t>Konstrukce tesařské</t>
  </si>
  <si>
    <t>764</t>
  </si>
  <si>
    <t>Konstrukce klempířské</t>
  </si>
  <si>
    <t>766</t>
  </si>
  <si>
    <t>Konstrukce truhlářské</t>
  </si>
  <si>
    <t>767</t>
  </si>
  <si>
    <t>Konstrukce zámečnické</t>
  </si>
  <si>
    <t>771</t>
  </si>
  <si>
    <t>Podlahy z dlaždic a obklady</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</si>
  <si>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</si>
  <si>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</si>
  <si>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</si>
  <si>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</si>
  <si>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</si>
  <si>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</si>
  <si>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</si>
  <si>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</si>
  <si>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</si>
  <si>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</si>
  <si>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</si>
  <si>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</si>
  <si>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</si>
  <si>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</si>
  <si>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</si>
  <si>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</si>
  <si>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</si>
  <si>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</si>
  <si>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</si>
  <si>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</si>
  <si>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</si>
  <si>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</si>
  <si>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</si>
  <si>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</si>
  <si>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</si>
  <si>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</si>
  <si>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</si>
  <si>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</si>
  <si>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</si>
  <si>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</si>
  <si>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</si>
  <si>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</si>
  <si>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</si>
  <si>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</si>
  <si>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</si>
  <si>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</si>
  <si>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</si>
  <si>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</si>
  <si>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</si>
  <si>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</si>
  <si>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319201315R00</t>
  </si>
  <si>
    <t>Vyrovnání povrchu zdiva pod omítku maltou ze SMS tloušťka 10 mm</t>
  </si>
  <si>
    <t>m2</t>
  </si>
  <si>
    <t>801-1</t>
  </si>
  <si>
    <t>RTS 25/ I</t>
  </si>
  <si>
    <t>Práce</t>
  </si>
  <si>
    <t>Nová</t>
  </si>
  <si>
    <t>POL1_</t>
  </si>
  <si>
    <t>maltou ze suché směsi, bez pomocného lešení,</t>
  </si>
  <si>
    <t>SPI</t>
  </si>
  <si>
    <t>Odkaz na mn. položky pořadí 32 : 49,22740</t>
  </si>
  <si>
    <t>VV</t>
  </si>
  <si>
    <t>320101111R00</t>
  </si>
  <si>
    <t>Osazení betonových prefabrikátů hmotnost do 1000 kg</t>
  </si>
  <si>
    <t>m3</t>
  </si>
  <si>
    <t>832-1</t>
  </si>
  <si>
    <t>Včetně kotevních prvků a odstranění transportní výztuže.</t>
  </si>
  <si>
    <t>POP</t>
  </si>
  <si>
    <t>Z19 - Nové vodorovné ŽB panely balkonů, budova B : (13*7*(1,00*0,10*3,6))</t>
  </si>
  <si>
    <t>pohled SZ   1ks 3.6*1.0*0.125=0.44 : 6*0,45</t>
  </si>
  <si>
    <t>pohled JV : 7*0,45</t>
  </si>
  <si>
    <t xml:space="preserve">1ks 3.6*1.0*0.125=0.45 : </t>
  </si>
  <si>
    <t>553530008R</t>
  </si>
  <si>
    <t>střešní panel 1400x420 mm; legovaný hliník; povrch - přední strana 2x vypalovaný lak; sklon střechy od 17 °; 5 hřebíků 28/25</t>
  </si>
  <si>
    <t xml:space="preserve">ks    </t>
  </si>
  <si>
    <t>SPCM</t>
  </si>
  <si>
    <t>Indiv</t>
  </si>
  <si>
    <t>Specifikace</t>
  </si>
  <si>
    <t>POL3_</t>
  </si>
  <si>
    <t>pohled SZ : 6</t>
  </si>
  <si>
    <t>pohled JV : 7</t>
  </si>
  <si>
    <t>59341435R01</t>
  </si>
  <si>
    <t>Prefabrikovaný železobetonový panel 360x95x10cm, vodorovný panel balkonů</t>
  </si>
  <si>
    <t>kus</t>
  </si>
  <si>
    <t>Vlastní</t>
  </si>
  <si>
    <t>13*7</t>
  </si>
  <si>
    <t>457621914R00</t>
  </si>
  <si>
    <t>Plášťové těsnění z vodostavebního asfaltobetonu  ,  ,  , příplatek za zakřivené plochy</t>
  </si>
  <si>
    <t>Odkaz na mn. položky pořadí 11 : 43,20640</t>
  </si>
  <si>
    <t>632921911R00</t>
  </si>
  <si>
    <t>Dlažba vnitřní nebo vnější při objektu z dlaždic betonových betonových kladených do písku  se zalitím spár na celou výšku cementovou maltou pro spárování   o tloušťce dlaždic 40 mm</t>
  </si>
  <si>
    <t>Běžná</t>
  </si>
  <si>
    <t>vodorovná nebo ve spádu do 15° od vodorovné roviny</t>
  </si>
  <si>
    <t>okapový chodník kolem budovy : (14,4*1)+(8,85*0,5)+(13,6*0,5)+(30,1*0,5)+(5,6*0,5)+(4,9*0,5)</t>
  </si>
  <si>
    <t>24551544R</t>
  </si>
  <si>
    <t>písek posypový křemičitý; frakce 0,3 až 0,8 mm; 25,00 kg</t>
  </si>
  <si>
    <t>kg</t>
  </si>
  <si>
    <t>45,925*0,1*1600</t>
  </si>
  <si>
    <t>601011147RT1</t>
  </si>
  <si>
    <t xml:space="preserve">Omítka stropů a podhledů z hotových směsí stěrka, sádrová,  , tloušťka vrstvy 2 mm,  </t>
  </si>
  <si>
    <t>RTS 21/ II</t>
  </si>
  <si>
    <t>Zelená</t>
  </si>
  <si>
    <t>po jednotlivých vrstvách</t>
  </si>
  <si>
    <t>Odkaz na mn. položky pořadí 60 : 409,71020</t>
  </si>
  <si>
    <t xml:space="preserve">stěrka na KZS stropu 1.PP : </t>
  </si>
  <si>
    <t>601023193R00</t>
  </si>
  <si>
    <t xml:space="preserve">Omítka stropů a podhledů z hotových směsí adhézní nátěr, umělopryskyřičná disperze, interiérová,  ,  </t>
  </si>
  <si>
    <t>hloubková penetrace výtahové šachty a schodiště : 321,50</t>
  </si>
  <si>
    <t>611474410R00</t>
  </si>
  <si>
    <t>Omítka vnitřní stropů ze suché směsi tenkovrstvá, vápenná,  , na monolitický podklad</t>
  </si>
  <si>
    <t>kompletní souvrství</t>
  </si>
  <si>
    <t>omítka zateplení stropu pod vytahovou šachtou 2x120mm : 2*(3,46*5,4+0,41*2*(1,26+2,3))</t>
  </si>
  <si>
    <t>611481211RT2</t>
  </si>
  <si>
    <t>Vyztužení vnitřních omítek stropů sklotextilní síťovinou s dodávkou síťoviny a stěrkového tmelu</t>
  </si>
  <si>
    <t>s pomocným lešením o výšce podlahy do 1900 mm a pro zatížení do 1,5 kPa,</t>
  </si>
  <si>
    <t>612474410RT4</t>
  </si>
  <si>
    <t>Omítka vnitřní stěn ze suché směsi tenkovrstvá (stěrka, štuk),  , vápenná, na monolitický beton, ruční zpracování</t>
  </si>
  <si>
    <t>25</t>
  </si>
  <si>
    <t>601015187RT6</t>
  </si>
  <si>
    <t xml:space="preserve">Omítka stropů a podhledů z hotových směsí vrchní tenkovrstvá, silikonová, zatíraná, zrnitost 1,5 mm,  </t>
  </si>
  <si>
    <t>balkony : 91*3,6*0,95</t>
  </si>
  <si>
    <t>601015191R00</t>
  </si>
  <si>
    <t>Omítka stropů a podhledů z hotových směsí doplňkové práce podkladní nátěr stropů pod tenkovrstvé omítky</t>
  </si>
  <si>
    <t>Odkaz na mn. položky pořadí 14 : 311,22000</t>
  </si>
  <si>
    <t>602021187RT1</t>
  </si>
  <si>
    <t xml:space="preserve">Omítka stěn z hotových směsí vrchní tenkovrstvá, silikonová, škrábaná, zrnitost 1,5 mm,  </t>
  </si>
  <si>
    <t>Odkaz na mn. položky pořadí 23 : 2471,64370</t>
  </si>
  <si>
    <t>Odkaz na mn. položky pořadí 26 : 204,15120</t>
  </si>
  <si>
    <t>Odkaz na mn. položky pořadí 21 : 42,31500</t>
  </si>
  <si>
    <t>Odkaz na mn. položky pořadí 24 : 57,28500</t>
  </si>
  <si>
    <t>Odkaz na mn. položky pořadí 25 : 112,62160</t>
  </si>
  <si>
    <t>602021191R00</t>
  </si>
  <si>
    <t>Jádrová omítka podkladní nátěr pod tenkovrstvé omítky</t>
  </si>
  <si>
    <t>Odkaz na mn. položky pořadí 16 : 2888,01650</t>
  </si>
  <si>
    <t>620991111R00</t>
  </si>
  <si>
    <t>Zakrývání spár panelů z lešeňové klece páskou z lešeňové klece</t>
  </si>
  <si>
    <t>m</t>
  </si>
  <si>
    <t>před jejich znečištěním při úpravách povrchu nástřikem plastických (lepivých) maltovin</t>
  </si>
  <si>
    <t>JZ : 0</t>
  </si>
  <si>
    <t>SV : 0</t>
  </si>
  <si>
    <t>JV : (7*23,43+22,1)/2</t>
  </si>
  <si>
    <t>SZ : (11*23,43+7,6+18,5)/2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</si>
  <si>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</si>
  <si>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</si>
  <si>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</si>
  <si>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1.NP : 13*2,1*1,6+1,2*0,6+2,1*2,4+2,1*2,5+1,0*2,1+1,5*0,5</t>
  </si>
  <si>
    <t>2.NP-8.NP : 7*(16*(1,2*1,6+0,9*2,4)+1,5*1,5+1,2*1,45)</t>
  </si>
  <si>
    <t>622300281RT2</t>
  </si>
  <si>
    <t>Montáž kabelové chráničky do zateplení z minerálních desek, chránička DN 40 mm</t>
  </si>
  <si>
    <t>rozvod chrániky internetu pohled SZ : 50</t>
  </si>
  <si>
    <t>622311854T00</t>
  </si>
  <si>
    <t>Kontaktní zatepl. syst., miner.desky s podel. vláknem tl. 50 mm, lambda 0,039 W/mK, zakončený stěrkou s výztužnou tkaninou, kotvení 12ks/m2</t>
  </si>
  <si>
    <t>Kalkul</t>
  </si>
  <si>
    <t>Položka neobsahuje kontaktní nátěr a povrchovou úpravu omítkou.</t>
  </si>
  <si>
    <t>Spodní líc nových balkonů v místě L profilů : 91*(0,5*0,93)</t>
  </si>
  <si>
    <t>622311523RV1</t>
  </si>
  <si>
    <t>Zateplení soklu extrudovaným polystyrénem, tloušťky 120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</si>
  <si>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</si>
  <si>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0,036W/(mK)</t>
  </si>
  <si>
    <t xml:space="preserve">budovy B (na pohledech ozn. M2): JZ : </t>
  </si>
  <si>
    <t xml:space="preserve">budovy B (na pohledech ozn. R1) : </t>
  </si>
  <si>
    <t xml:space="preserve">odpočet smluvní VV  -107,63 : </t>
  </si>
  <si>
    <t>balkony : (3,6*91)*0,3</t>
  </si>
  <si>
    <t>lodžie : (5,2*21)*0,3</t>
  </si>
  <si>
    <t>SV štít hl.vchod : 8,41*0,3</t>
  </si>
  <si>
    <t>SZ : 4,1*0,3</t>
  </si>
  <si>
    <t>výtah+schod. : 19,2*0,3</t>
  </si>
  <si>
    <t>622311833RV1</t>
  </si>
  <si>
    <t xml:space="preserve">Zateplení fasády  , minerálními deskami s podélným vláknem,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</si>
  <si>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</si>
  <si>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budovy B (na pohledech ozn. M1): JZ : </t>
  </si>
  <si>
    <t>navýšení dle sml. rozpočtu : +215,5</t>
  </si>
  <si>
    <t xml:space="preserve">nově výměra-výpočet příloha :  : </t>
  </si>
  <si>
    <t>SZ : (8,2+18,75+2,86)*23,7</t>
  </si>
  <si>
    <t>stěny lodžie : (1,17*2,6)*14</t>
  </si>
  <si>
    <t>vchod-BOČNÍ VSTUP : (1,18*1,5)*2+(2,5*2,86)</t>
  </si>
  <si>
    <t>odpočet balk.okno+dveře : -(7+49)*((1,5*1,2)+(0,77*2,3))</t>
  </si>
  <si>
    <t>odpočet okno : -7*(1,98*1,53)</t>
  </si>
  <si>
    <t>odpočet sokl lodžie+bal.---- (sml.pol.14) : -((49*3,6*0,3)+(4,3*0,3*7))</t>
  </si>
  <si>
    <t>odpočet -výtah+schod.-doplněné : -19,2*0,3</t>
  </si>
  <si>
    <t>odpočet-lodžie-doplněné : -(5,2*21)*0,3</t>
  </si>
  <si>
    <t>odpočet stříška--------------- (doplněné) : -0,15*3,6*7</t>
  </si>
  <si>
    <t>JV : (22,4+3,47+3,94)*23,7</t>
  </si>
  <si>
    <t>stěny lodžie : 1,17*2,6*28</t>
  </si>
  <si>
    <t>odpočet dveře,okna : -(42+14)*(1,5*1,2)</t>
  </si>
  <si>
    <t>-(42+14)*(0,7*2,3)</t>
  </si>
  <si>
    <t>-6*1,98*1,53</t>
  </si>
  <si>
    <t>-1*1,1*0,6</t>
  </si>
  <si>
    <t>odpočet XPS 120------- (sml.pol.14) : -6,48*7 : -6,48*7</t>
  </si>
  <si>
    <t>odpočet stříška--------- (doplněné) : -0,15*3,6*6 : -0,15*3,6*6</t>
  </si>
  <si>
    <t>štít JZ : (3,65+5,62)*23,7</t>
  </si>
  <si>
    <t>štít SV : (13+5,56)*23,7</t>
  </si>
  <si>
    <t>odpočet okna :  -7*1,1*1,45</t>
  </si>
  <si>
    <t>výtahová šachta : (5,14+3,9)*28,5</t>
  </si>
  <si>
    <t>odpočet izol.140---------(sml.pol.16) : -2,85*23,83</t>
  </si>
  <si>
    <t>dveře,okna : -0,86*2,05</t>
  </si>
  <si>
    <t>-0,8*0,9</t>
  </si>
  <si>
    <t>schodiště : (5,3+5,4+10,42)*28,8</t>
  </si>
  <si>
    <t>odpočet okna : -1,4*0,55*1</t>
  </si>
  <si>
    <t>-1,4*1,45*7</t>
  </si>
  <si>
    <t>odskok : -1,2*5,3*2</t>
  </si>
  <si>
    <t>-2,4*5,4*1</t>
  </si>
  <si>
    <t>-2*(5,4+5,3)</t>
  </si>
  <si>
    <t>-(5,55+2,43+0,4)*9,02</t>
  </si>
  <si>
    <t>odpočet plochy bet.desek - doplněné : -0,15*2,96*7 : -0,15*2,96*7</t>
  </si>
  <si>
    <t>-0,15*2,84*14 : -0,15*2,84*14</t>
  </si>
  <si>
    <t>ODPOČET nově-pož.dveře : -8</t>
  </si>
  <si>
    <t>622311834RV1</t>
  </si>
  <si>
    <t xml:space="preserve">Zateplení fasády  , minerálními deskami s podélným vláknem, tloušťky 140 mm, zakončené stěrkou s výztužnou tkaninou,  </t>
  </si>
  <si>
    <t>výtahová šachta : 2,85*20,1</t>
  </si>
  <si>
    <t>622311854RV1</t>
  </si>
  <si>
    <t>Zateplení ostění  , minerálními deskami s podélným vláknem, tloušťky 40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</si>
  <si>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</si>
  <si>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bud. B Spodní líc stávajících lodžií : 7*(1,08*2,98+2*(1,03*2,84))</t>
  </si>
  <si>
    <t>bud. B Spodní líc stříšky nad balkóny : 1,05*(7,2+18+21,6)</t>
  </si>
  <si>
    <t>Ostění oken zateplení budovy B: 1np : 0,22*2*(0,5+0,55+0,6+1,6*13+2,5+2,42+2,05)</t>
  </si>
  <si>
    <t>2-8np : 0,22*7*(2*1,5+2*1,45+16*(1,6+2,4+0,8))</t>
  </si>
  <si>
    <t>Nadpraží zateplení budovy B: 1np : 0,22*(1,5+1,165+1,2+2,1*13+2,1*2+1,0)</t>
  </si>
  <si>
    <t>2-8np : 0,22*7*(1,5+1,165+2,1*16)</t>
  </si>
  <si>
    <t>622311864RT1</t>
  </si>
  <si>
    <t>Zateplení parapetu minerálními deskami s podélným vláknem, tloušťky 40 mm</t>
  </si>
  <si>
    <t>nanesení lepicího tmelu na izolační desky, nalepení desek, natažení stěrky, vtlačení výztužné tkaniny a přehlazení stěrky. Včetně parapetních lišt.</t>
  </si>
  <si>
    <t>Parapet zateplení budovy B: 1np : 0,22*(1,5+1,165+1,2+2,1*13)</t>
  </si>
  <si>
    <t>2-8np : 0,22*7*(1,5+1,165+1,2*16)</t>
  </si>
  <si>
    <t>622311013R00</t>
  </si>
  <si>
    <t>Profil zakládací hliníkový, pro izolaci tl. 120 mm</t>
  </si>
  <si>
    <t>založení KZS těsně nad atikou střechy u navazujících objektů</t>
  </si>
  <si>
    <t>18</t>
  </si>
  <si>
    <t>622311041R00</t>
  </si>
  <si>
    <t>Profil zakládací plastový, pro jakoukoliv tloušťku izolantu</t>
  </si>
  <si>
    <t>budovy B - JZ nad terénem : 5,2</t>
  </si>
  <si>
    <t>budovy B - SV nad terénem : 18,7</t>
  </si>
  <si>
    <t>budovy B - SZ nad terénem : 27,44</t>
  </si>
  <si>
    <t>budovy B - SZ na lodžiích : 7*(1,68+0,62+2*1,15)</t>
  </si>
  <si>
    <t>7*6*(1,95+0,75)</t>
  </si>
  <si>
    <t>7*(1,58+0,36+2*1,15)</t>
  </si>
  <si>
    <t>budovy B - SZ nad stříškou lodžií : 21,6</t>
  </si>
  <si>
    <t>budovy B - JV nad terénem : (7,78+1,15+0,54+0,54+1,15+18,64)</t>
  </si>
  <si>
    <t>budovy B - JV na lodžiích : 7*7*(1,95+0,75)</t>
  </si>
  <si>
    <t>7*(1,62+0,42+2*1,15)</t>
  </si>
  <si>
    <t>budovy B - JV nad stříškou lodžií : (7,2+18)</t>
  </si>
  <si>
    <t>622311113R00</t>
  </si>
  <si>
    <t>Profily dilatační rohové V</t>
  </si>
  <si>
    <t>budova B od bud C : 6,15+8,8</t>
  </si>
  <si>
    <t>budova B od bud kotelny : 1,90+4,7</t>
  </si>
  <si>
    <t>622421492R00</t>
  </si>
  <si>
    <t>Doplňky zateplovacích systémů okenní lišta</t>
  </si>
  <si>
    <t>RTS 24/ I</t>
  </si>
  <si>
    <t>Kompletační prvky nad rámec obsahu položek zateplovacích systémů.</t>
  </si>
  <si>
    <t>Ostění oken zateplení budovy B: 1np : 2*(0,5+0,55+0,6+1,6*13+2,5+2,42+2,05)</t>
  </si>
  <si>
    <t>2-8np : 7*(2*1,5+2*1,45+16*(1,6+2,4+0,8))</t>
  </si>
  <si>
    <t>Nadpraží zateplení budovy B: 1np : (1,5+1,165+1,2+2,1*13+2,1*2+1,0)</t>
  </si>
  <si>
    <t>2-8np : 7*(1,5+1,165+2,1*16)</t>
  </si>
  <si>
    <t>622432112R00</t>
  </si>
  <si>
    <t>Omítky vnější stěn z umělého kamene v přírodní barvě drtí dekorativní střednězrnné, akrylátové</t>
  </si>
  <si>
    <t>sokl : 0,64*(21,98+5,625+5,4+29,18+12,825)+0,3*(5,15)-12*0,45*0,25</t>
  </si>
  <si>
    <t>budova B (na pohledech ozn. R1) : 0,3*(1,15+0,56)*2</t>
  </si>
  <si>
    <t>622454321R00</t>
  </si>
  <si>
    <t>Oprava vnějších omítek cementových v množství opravované plochy přes 10  do 30 % , štukových hlazených ocelovým hladítkem</t>
  </si>
  <si>
    <t>801-4</t>
  </si>
  <si>
    <t>Vyspravení omítky budnik nad střechou : 2,6*(4,55+4,15)*2</t>
  </si>
  <si>
    <t>Vyspravení omítky schodišťový prostor nad střechou POHLED SV : 9,5*5,0</t>
  </si>
  <si>
    <t>ODPOČET DVEŘE : -1*2</t>
  </si>
  <si>
    <t>622904112R00</t>
  </si>
  <si>
    <t>Očištění fasád tlakovou vodou, složitost fasády 1 - 2</t>
  </si>
  <si>
    <t xml:space="preserve">Budova B : </t>
  </si>
  <si>
    <t>JZ : 404,5</t>
  </si>
  <si>
    <t>SV : 502,5</t>
  </si>
  <si>
    <t>JV : 954,0</t>
  </si>
  <si>
    <t>SZ : 926,8</t>
  </si>
  <si>
    <t>625907111R00</t>
  </si>
  <si>
    <t>Očištění ocelových konstrukcí očištění ocelových konstrukcí od usazenin, rzi a nátěru</t>
  </si>
  <si>
    <t>Z/04 : 224*0,7</t>
  </si>
  <si>
    <t>Z/05 : 75</t>
  </si>
  <si>
    <t>627452145RT2</t>
  </si>
  <si>
    <t>Spárování maltou cementovou zapuštěné rovné  mezi prefabrikovanými dílci, spárovací maltou</t>
  </si>
  <si>
    <t>spárování - vylívání mezer balkonové desky a nosných konzol : 1,00*(6*7)+(7*7)</t>
  </si>
  <si>
    <t>6201V01</t>
  </si>
  <si>
    <t>Přesně řezání stávajícího KZS pro vytvoření styku nového zateplení</t>
  </si>
  <si>
    <t>stávající zateplení tl. 60mm : 12,9+12,95+3,9+10,6</t>
  </si>
  <si>
    <t>632411904R00</t>
  </si>
  <si>
    <t xml:space="preserve">Potěr ze suchých směsí nátěr savých podkladů penetrační,  </t>
  </si>
  <si>
    <t>s rozprostřením a uhlazením</t>
  </si>
  <si>
    <t>Odkaz na mn. položky pořadí 39 : 65,31840*2</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</si>
  <si>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</si>
  <si>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</si>
  <si>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</si>
  <si>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Lodžie budovy B - ve spádu : 7*((1,08*2,96)+2*(1,08*2,84))</t>
  </si>
  <si>
    <t>941941042R00</t>
  </si>
  <si>
    <t>Montáž lešení lehkého pracovního řadového s podlahami šířky od 1,00 do 1,20 m, výšky přes 10 do 30 m</t>
  </si>
  <si>
    <t>800-3</t>
  </si>
  <si>
    <t>včetně kotvení</t>
  </si>
  <si>
    <t>Včetně kotvení lešení.</t>
  </si>
  <si>
    <t>budovy B: JZ : 465</t>
  </si>
  <si>
    <t>SV : 583</t>
  </si>
  <si>
    <t>SZ : 1015</t>
  </si>
  <si>
    <t>JV : 1045</t>
  </si>
  <si>
    <t>941941292R00</t>
  </si>
  <si>
    <t>Montáž lešení lehkého pracovního řadového s podlahami příplatek za každý další i započatý měsíc použití lešení  šířky od 1,00 do 1,20 m a výšky přes 10 do 30 m</t>
  </si>
  <si>
    <t xml:space="preserve">4 měsíce : </t>
  </si>
  <si>
    <t>Odkaz na mn. položky pořadí 40 : 3108,00000*4</t>
  </si>
  <si>
    <t>941941842R00</t>
  </si>
  <si>
    <t>Demontáž lešení lehkého řadového s podlahami šířky přes 1 do 1,2 m, výšky přes 10 do 30 m</t>
  </si>
  <si>
    <t>Odkaz na mn. položky pořadí 40 : 3108,00000</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</si>
  <si>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</si>
  <si>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</si>
  <si>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</si>
  <si>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</si>
  <si>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</si>
  <si>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</si>
  <si>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944945013R00</t>
  </si>
  <si>
    <t>Montáž záchytné stříšky šířky přes 2 m</t>
  </si>
  <si>
    <t>944945193R00</t>
  </si>
  <si>
    <t>Montáž záchytné stříšky příplatek k ceně za každý další i započatý měsíc použití záchytné stříšky  šířky přes 2 m</t>
  </si>
  <si>
    <t>Odkaz na mn. položky pořadí 46 : 3,00000</t>
  </si>
  <si>
    <t>944945813R00</t>
  </si>
  <si>
    <t>Demontáž záchytné stříšky šířky přes 2 m</t>
  </si>
  <si>
    <t>zřizované současně s lehkým nebo těžkým lešením,</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</si>
  <si>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</si>
  <si>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</si>
  <si>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Odkaz na mn. položky pořadí 50 : 6,00000</t>
  </si>
  <si>
    <t>35441830R</t>
  </si>
  <si>
    <t>Prvek ochranný hromosvodu - L úhelník FeZn; rozměr 30 x 30 x 3 mm; dl = 2 000 mm</t>
  </si>
  <si>
    <t>ochranný úhelník hromosvodu : 6</t>
  </si>
  <si>
    <t>35441840R</t>
  </si>
  <si>
    <t>Příslušenství ochranného prvku hromosvodu - držák úhelníku FeZn; dl = 250 mm</t>
  </si>
  <si>
    <t>Odkaz na mn. položky pořadí 50 : 6,00000*3</t>
  </si>
  <si>
    <t xml:space="preserve">3xNA JEDEN ÚHELNÍK : </t>
  </si>
  <si>
    <t>960111221R02</t>
  </si>
  <si>
    <t>Bourání konstrukcí vodních staveb dílce prefabrikované betonové a železobetonové</t>
  </si>
  <si>
    <t>s naložením vybouraných hmot a suti na dopravní prostředek nebo s odklizením na hromady do vzdálenosti 20 m</t>
  </si>
  <si>
    <t>Včetně bourání geotextilií, výplně otvorů tvárnic, drenáží, trubek a dilatačních prvků apod. zabudovaných v bouraných konstrukcích.</t>
  </si>
  <si>
    <t>svislé ŽB panely zábradlí balkonů POHLED SZ : (6*7)*(1,05*0,1*3,6)</t>
  </si>
  <si>
    <t>svislé ŽB panely zábradlí balkonů POHLED JV : (7*7)*(1,05*0,1*3,6)</t>
  </si>
  <si>
    <t>svislé ŽB panely zábradlí balkonů POHLED SZ - BOČNICE : (7*7)*(2,45*0,09*0,8)</t>
  </si>
  <si>
    <t>svislé ŽB panely zábradlí balkonů POHLED JV - BOČNICE : (9*7)*(2,45*0,09*0,8)</t>
  </si>
  <si>
    <t>vodorovné ŽB panely balkonů POHLED SZ - DESKY : (6*7)*(1,0*0,14*3,6)</t>
  </si>
  <si>
    <t>vodorovné ŽB panely balkonů POHLED JV - DESKY : (7*7)*(1,0*0,14*3,6)</t>
  </si>
  <si>
    <t>Odkaz na mn. položky pořadí 3 : 5,85000</t>
  </si>
  <si>
    <t>978041103R00</t>
  </si>
  <si>
    <t>Odstranění kontaktního zateplovacího systému z fasádního polystyrenu EPS F, tloušťky 30 mm, s omítkou</t>
  </si>
  <si>
    <t>801-3</t>
  </si>
  <si>
    <t>pohled JZ : (0,5*2+1,5+1,5*3*7)*0,3</t>
  </si>
  <si>
    <t>SV : (0,55*2+1,165+(1,165+2*1,45)*7)*0,3</t>
  </si>
  <si>
    <t>SZ : (1,2*0,6)*0,2</t>
  </si>
  <si>
    <t>JV : (1*2,05)*0,2</t>
  </si>
  <si>
    <t>978041106R00</t>
  </si>
  <si>
    <t>Odstranění kontaktního zateplovacího systému z fasádního polystyrenu EPS F, tloušťky 60 mm, s omítkou</t>
  </si>
  <si>
    <t>pohled JZ : 415</t>
  </si>
  <si>
    <t>SV : 435</t>
  </si>
  <si>
    <t>SZ : 230</t>
  </si>
  <si>
    <t>JV : 243</t>
  </si>
  <si>
    <t>978059611R00</t>
  </si>
  <si>
    <t>Odsekání a odebrání obkladů stěn z obkladaček vnějších z jakýchkoliv materiálů, plochy do 1 m2</t>
  </si>
  <si>
    <t>včetně otlučení podkladní omítky až na zdivo,</t>
  </si>
  <si>
    <t>odsekání cihelného pásku - sokl : (4,5*0,2)+(13,1*0,3)</t>
  </si>
  <si>
    <t>999281111R00</t>
  </si>
  <si>
    <t xml:space="preserve">Přesun hmot pro opravy a údržbu objektů pro opravy a údržbu dosavadních objektů včetně vnějších plášťů  výšky do 25 m,  </t>
  </si>
  <si>
    <t>t</t>
  </si>
  <si>
    <t>Přesun hmot</t>
  </si>
  <si>
    <t>POL7_</t>
  </si>
  <si>
    <t>oborů 801, 803, 811 a 812</t>
  </si>
  <si>
    <t>711212122R01</t>
  </si>
  <si>
    <t>Stěrka hydroiz. proti vlhkosti silikát. pro systémovou skladbu balkonu</t>
  </si>
  <si>
    <t>Lodžie budovy B : 14*(1,03*2,98)+7*(1,03*2,84)</t>
  </si>
  <si>
    <t>998711203R00</t>
  </si>
  <si>
    <t>Přesun hmot pro izolace proti vodě svisle do 60 m</t>
  </si>
  <si>
    <t>800-711</t>
  </si>
  <si>
    <t>50 m vodorovně měřeno od těžiště půdorysné plochy skládky do těžiště půdorysné plochy objektu</t>
  </si>
  <si>
    <t>713111127RT2</t>
  </si>
  <si>
    <t xml:space="preserve">Montáž tepelné izolace stropů tepelná izolace stropů rovných spodem na tmel a hmoždinky, betonový strop, bez dodávky materiálu,  </t>
  </si>
  <si>
    <t>800-713</t>
  </si>
  <si>
    <t xml:space="preserve">EPS 80 : </t>
  </si>
  <si>
    <t xml:space="preserve">zatepleni 1PP budova B: v místě kde byl lignopor - Z1 : </t>
  </si>
  <si>
    <t>Odkaz na mn. položky pořadí 88 : 368,99880</t>
  </si>
  <si>
    <t>v místě kde nebyl lignopor - Z2 : (4,73*4,85-2,12*1,84+2,12*(2,09+2,07)+2,65*4,85)</t>
  </si>
  <si>
    <t xml:space="preserve">MV tl.240mm : </t>
  </si>
  <si>
    <t>zateplení stropu pod vytahovou šachtou 2x120mm : 2*(3,46*5,4+0,41*2*(1,26+2,3))</t>
  </si>
  <si>
    <t>713133113R00</t>
  </si>
  <si>
    <t>Montáž tepelné izolace stěn lepením a přikotvení hmoždinkami doplňkové práce montáž zakládací lišty pro izolaci, beton</t>
  </si>
  <si>
    <t>oprava oplechování u KOTELNY K/12 : 5+4,2</t>
  </si>
  <si>
    <t>71300000R01</t>
  </si>
  <si>
    <t>Těsnící provazec, utěsnění omítky u terénu a balkonu</t>
  </si>
  <si>
    <t>lodžie budovy B : 7*(1,15+2,98+1,15+(1,15+2,84+1,15)*2)</t>
  </si>
  <si>
    <t>283502542R</t>
  </si>
  <si>
    <t>Příslušenství izolace pro budovy z minerální vlny tvar: zátka; průměr = 65,0 mm; tl = 15 mm</t>
  </si>
  <si>
    <t>Zátka pro hmoždinky 10ks/m2 : 10*(1733,82)*0,45</t>
  </si>
  <si>
    <t>Zátka pro hmoždinky 8ks/m2 : 8*(548,04+21,73)*0,45</t>
  </si>
  <si>
    <t>Zátka pro hmoždinky 6ks/m2 : 6*(43,2)*0,45</t>
  </si>
  <si>
    <t>2ks pro okrajové pásma : 2*(1733,82+548,04+21,73)*0,3*0,45</t>
  </si>
  <si>
    <t>navýšení dle smluvního rozpočtu : 871</t>
  </si>
  <si>
    <t>283760078R</t>
  </si>
  <si>
    <t>Výrobek izolační pro budovy z pěnového polystyrenu (EPS) tvar: deska; typ: F; tl = 80 mm; OH = 16 kg/m3; lambda = 0,039 W/(m.K); pevnost v tlaku = 70 kPa; povrchová úprava: perforování</t>
  </si>
  <si>
    <t>553927490R</t>
  </si>
  <si>
    <t>lišta soklová; s okapničkou; pro desky tl. 120 mm; materiál Al</t>
  </si>
  <si>
    <t>RTS 24/ II</t>
  </si>
  <si>
    <t>v místě tl. tepelené izolace 120mm - U kotelny : 5</t>
  </si>
  <si>
    <t>553927491R</t>
  </si>
  <si>
    <t>lišta soklová; s okapničkou; pro desky tl. 140 mm; materiál Al</t>
  </si>
  <si>
    <t>v místě tl. tepelené izolace 140mm - U kotelny : 4,2</t>
  </si>
  <si>
    <t>631515374R</t>
  </si>
  <si>
    <t>Výrobek izolační pro budovy z minerální vlny (MW) tvar: deska; vlákna: podélná; tl = 240 mm; OH = 150 kg/m3; lambda = 0,038 W/(m.K); pevnost v tlaku = 40 kPa; TR 15,0 kPa</t>
  </si>
  <si>
    <t>Odkaz na mn. položky pořadí 61 : 43,20640</t>
  </si>
  <si>
    <t>998713203R00</t>
  </si>
  <si>
    <t>Přesun hmot pro izolace tepelné v objektech výšky do 24 m</t>
  </si>
  <si>
    <t>50 m vodorovně</t>
  </si>
  <si>
    <t>762395010R00</t>
  </si>
  <si>
    <t>Spojovací a ochranné prostředky zajištění spojů tesařským lepidlem</t>
  </si>
  <si>
    <t>800-762</t>
  </si>
  <si>
    <t>8</t>
  </si>
  <si>
    <t>762841931R00</t>
  </si>
  <si>
    <t>Zabednění otvorů v podbíjení včetně dodávky prken tloušťky 24 mm, plochy do 0,25 m2</t>
  </si>
  <si>
    <t>bednění pod klempířský prvek K/07 : (5+5+5,5)*0,4</t>
  </si>
  <si>
    <t>60623355R</t>
  </si>
  <si>
    <t>překližka vodovzdorná; BR; jakost BB/CP; tl = 21,0 mm; š = 2 500 mm; h = 1 250,0 mm; počet vrstev 15</t>
  </si>
  <si>
    <t>Odkaz na mn. položky pořadí 71 : 6,20000</t>
  </si>
  <si>
    <t>764918101R00</t>
  </si>
  <si>
    <t xml:space="preserve">Krytina hladká z tabulí, z pozinkovaného lakovaného plechu, sklon střechy do 30°, výroba (zhotovení) a montáž </t>
  </si>
  <si>
    <t>800-764</t>
  </si>
  <si>
    <t>s úpravou krytiny u okapů, prostupů a výčnělků</t>
  </si>
  <si>
    <t>K/06 - RŠ 1,25m : (7,2+18+21,6)*1,25</t>
  </si>
  <si>
    <t>764817133R00</t>
  </si>
  <si>
    <t xml:space="preserve">Oplechování  zdí (atik), z lakovaného pozinkovaného plechu, rš 330 mm, dodávka a montáž </t>
  </si>
  <si>
    <t>včetně zhotovení rohů, spojů a dilatací</t>
  </si>
  <si>
    <t>oplechování atiky budníku K/05 : 4,4+4,7+4,7</t>
  </si>
  <si>
    <t>764817140R00</t>
  </si>
  <si>
    <t xml:space="preserve">Oplechování  zdí (atik), z lakovaného pozinkovaného plechu, rš 400 mm, dodávka a montáž </t>
  </si>
  <si>
    <t>oprava atikového plechu přilehlé kotelny K/11 : 3,7+11,3</t>
  </si>
  <si>
    <t>764908307RT3</t>
  </si>
  <si>
    <t>Oplechování parapetů z pozinkovaného plechu s povrchem z polyesteru tl. 0,6 mm, rš 330 mm, dodávka a montáž, včetně rohů, lepené lepidlem</t>
  </si>
  <si>
    <t>včetně rohů</t>
  </si>
  <si>
    <t>K/01 : 2,1*13</t>
  </si>
  <si>
    <t>K/02 : 1,165*8</t>
  </si>
  <si>
    <t>K/03 : 1,5*9</t>
  </si>
  <si>
    <t>K/04 : 1,2*114</t>
  </si>
  <si>
    <t>764321830R00</t>
  </si>
  <si>
    <t>Demontáž oplechování říms pod nadřímsovým žlabem, rš 660 mm, sklonu do 30°</t>
  </si>
  <si>
    <t>K/07 : 5,5+2*5</t>
  </si>
  <si>
    <t>764321860R00</t>
  </si>
  <si>
    <t>Demontáž oplechování říms pod nadřímsovým žlabem, rš 1000 mm, sklonu do 30°</t>
  </si>
  <si>
    <t>K/06 : (7,2+18+21,6)</t>
  </si>
  <si>
    <t>764410850R00</t>
  </si>
  <si>
    <t>Demontáž oplechování parapetů rš od 100 do 330 mm</t>
  </si>
  <si>
    <t>Odkaz na mn. položky pořadí 76 : 186,92000</t>
  </si>
  <si>
    <t>764430840R00</t>
  </si>
  <si>
    <t>Demontáž oplechování zdí a nadezdívek rš od 330 do 500 mm</t>
  </si>
  <si>
    <t>Odkaz na mn. položky pořadí 74 : 13,80000</t>
  </si>
  <si>
    <t>764928305V00</t>
  </si>
  <si>
    <t>Z+M oplechování zdí z lakovaného plechu, rš 550 mm</t>
  </si>
  <si>
    <t>K/07 : 2*5+5,5</t>
  </si>
  <si>
    <t>13851063R</t>
  </si>
  <si>
    <t>Výrobek plochý ocelový s povlakem - plech; hladký; tl = 0,60 mm; povrchová úprava: PES tl. 25 mikronů; s ochrannou fólií</t>
  </si>
  <si>
    <t>Odkaz na mn. položky pořadí 73 : 58,50000*1,15</t>
  </si>
  <si>
    <t>Odkaz na mn. položky pořadí 81 : 15,50000*0,6325</t>
  </si>
  <si>
    <t>30910092R</t>
  </si>
  <si>
    <t>šroub ocelový; přesný se šestihran.hlavou a dříkem; pr. M16; l = 75 mm; pevnost 8.8</t>
  </si>
  <si>
    <t>1</t>
  </si>
  <si>
    <t>553441003R</t>
  </si>
  <si>
    <t>žlab podokapní půlkruhový; hliník + prášková barva; l = 3 000,0 mm; š = 62 mm; h = 50,0 mm; barva stříbrná</t>
  </si>
  <si>
    <t>ukončovací profil balk/lodžie: K/08 : 91*3,6</t>
  </si>
  <si>
    <t>K/14 : 14*2,98+7*2,84</t>
  </si>
  <si>
    <t>553449083R</t>
  </si>
  <si>
    <t>oplechování ke zdi kónické; ocel, žárové zinkování; tl. 0,5 mm; povrch. úprava polyest. nátěr mat; rš = 330 mm; l = 2 000 mm</t>
  </si>
  <si>
    <t>998764203R00</t>
  </si>
  <si>
    <t>Přesun hmot pro konstrukce klempířské v objektech výšky do 24 m</t>
  </si>
  <si>
    <t>766421811R00</t>
  </si>
  <si>
    <t>Demontáž obložení podhledů panely velikosti do 1,5 m2</t>
  </si>
  <si>
    <t>800-766</t>
  </si>
  <si>
    <t>1PP budova B demontáž lignoporu (podkladový rošt v samostatné pložce) : (3,06*1,15+12*3,46*8+3,46*7,28+1,2*3,46+1,15*3,46)</t>
  </si>
  <si>
    <t>766421822R00</t>
  </si>
  <si>
    <t>Demontáž obložení podhledů podkladových roštů</t>
  </si>
  <si>
    <t>Odkaz na mn. položky pořadí 87 : 368,99880</t>
  </si>
  <si>
    <t>998766203R00</t>
  </si>
  <si>
    <t>Přesun hmot pro konstrukce truhlářské v objektech výšky do 24 m</t>
  </si>
  <si>
    <t>767591240R00</t>
  </si>
  <si>
    <t>Montáž podlahových konstrukcí vytvoření schodů šířky do 30 cm</t>
  </si>
  <si>
    <t>800-767</t>
  </si>
  <si>
    <t>lodžie : 7</t>
  </si>
  <si>
    <t>balkóny : 91</t>
  </si>
  <si>
    <t xml:space="preserve">vyrovnávací schodek balkóny + bytové lodžie : </t>
  </si>
  <si>
    <t>767995101R00</t>
  </si>
  <si>
    <t>Výroba a montáž atypických kovovových doplňků staveb hmotnosti do 5 kg</t>
  </si>
  <si>
    <t>Odkaz na mn. položky pořadí 100 : 0,14350*1000</t>
  </si>
  <si>
    <t>Odkaz na mn. položky pořadí 104 : 0,13240*1000</t>
  </si>
  <si>
    <t>767995103R00</t>
  </si>
  <si>
    <t>Výroba a montáž atypických kovovových doplňků staveb hmotnosti přes 10 do 20 kg</t>
  </si>
  <si>
    <t>zábradlí u budovy C - Z/08 : 30</t>
  </si>
  <si>
    <t>767996802R00</t>
  </si>
  <si>
    <t>Demontáž ostatních doplňků staveb atypických konstrukcí  o hmotnosti přes 50 do 100 kg</t>
  </si>
  <si>
    <t>zábradlí zapuštěné lodžie : 21*100</t>
  </si>
  <si>
    <t>76700000R04</t>
  </si>
  <si>
    <t>Dočasná úprava zastřešní u bezbariérového vstupu budovy B</t>
  </si>
  <si>
    <t xml:space="preserve">m2    </t>
  </si>
  <si>
    <t/>
  </si>
  <si>
    <t>ZASTŘEŠENÍ JE TVOŘENO OCELOVÝMI SLOUPKY, DŘEVĚNÝM KROVEM, PLNOPLOŠNÉ BEDNĚNÍ, ASFALTOVÝ ŠINDEL,</t>
  </si>
  <si>
    <t>+ NUTNÁ ÚPRAVA KONSTRUKCE Z DŮVODŮ ZATEPLENÍ - ROZEBRÁNÍ KCE A OPĚTOVNÉ SMONTOVÁNÍ</t>
  </si>
  <si>
    <t>Z/04 PLOCHA STŘECHY PŘEKÁŽEJÍCÍ LEŠENÍ : (0,3*15,5+3,6*1,2+4,3*1,2)</t>
  </si>
  <si>
    <t>76700000R07</t>
  </si>
  <si>
    <t>Dodávka + montáž zvonkového tabla s elektronickým vrátným, 50 tlačítek</t>
  </si>
  <si>
    <t>Z/07 : 1</t>
  </si>
  <si>
    <t>76700000R10</t>
  </si>
  <si>
    <t>Dodávka + montáž oc.poz zábradlí, výška zábradlí 1100 mm, délka 2900 mm, rám a svislá výplň konstrukce z jekl profilů, pozink. provedení, kotvené z boku chemickými kotvami</t>
  </si>
  <si>
    <t>Hlavní sloupky obdélníkový profil 50x30mm, výplň část sloupky 20x30 mm a část trapézový plech tl. 1,5mm</t>
  </si>
  <si>
    <t>Z/1 : 21</t>
  </si>
  <si>
    <t>76700000R20</t>
  </si>
  <si>
    <t>Dodávka + montáž ocelového zábradlí, výška zábradlí 1100 mm, délka 3400 mm, rám konstrukce z jekl profilů, výplň z cetris desek s pozink. povrchovou úpravou</t>
  </si>
  <si>
    <t>rám konstrukce z jekl profilů 50x50x3mm</t>
  </si>
  <si>
    <t>výztuhy, kotvící body z ploché oceli 50x10mm</t>
  </si>
  <si>
    <t>zábradlí z jekl profilů 50x30x3mm</t>
  </si>
  <si>
    <t>jednotlivé ocelové prvky spojovány svařováním</t>
  </si>
  <si>
    <t>výplň z cementotřískových desek - oboustranně, uchycení pomocí šroubového spoje m10 - cementrotřískové desky s povrchovou úpravou požadované barvy</t>
  </si>
  <si>
    <t>provedení konstrukce a kotvení podle dodavatelské dokumentace!!!</t>
  </si>
  <si>
    <t>Z/02 : 91</t>
  </si>
  <si>
    <t>76700000R30</t>
  </si>
  <si>
    <t>Dodávka + montáž bočních zástěn balkónů, výška 2500 mm, šířky 800 mm, rám konstrukce z jekl profilů, výplň z cetris desek s pozink. povrchovou úpravou</t>
  </si>
  <si>
    <t>Z/18 : 112</t>
  </si>
  <si>
    <t>76700001R11</t>
  </si>
  <si>
    <t>Demontáž, dodávka a montáž nových štítků s číslem popisným</t>
  </si>
  <si>
    <t>soubor</t>
  </si>
  <si>
    <t>Z/14 : 1</t>
  </si>
  <si>
    <t>13322750R</t>
  </si>
  <si>
    <t>Tyč ocelová válcovaná za tepla průřez: plochý; značka: S235JR (1.0038); šířka ramene = 80 mm; t = 5,0 mm</t>
  </si>
  <si>
    <t>vyrovnávací schodek balkóny + bytové lodžie : 0,1435</t>
  </si>
  <si>
    <t>13322809R</t>
  </si>
  <si>
    <t>Tyč ocelová válcovaná za tepla průřez: plochý; značka: S235JR (1.0038); šířka ramene = 100 mm; t = 8,0 mm</t>
  </si>
  <si>
    <t>zábradlí u budovy C - Z/08 : 0,007</t>
  </si>
  <si>
    <t>14587716R</t>
  </si>
  <si>
    <t>Profil ocelový uzavřený průřez: obdélníkový; značka: S235JRH (1.0039); H = 30 mm; B = 20 mm; T = 2,0 mm</t>
  </si>
  <si>
    <t>14587744R</t>
  </si>
  <si>
    <t>Profil ocelový uzavřený průřez: obdélníkový; značka: S235JRH (1.0039); H = 50 mm; B = 30 mm; T = 2,0 mm</t>
  </si>
  <si>
    <t>zábradlí u budovy C - Z/08 : 0,016</t>
  </si>
  <si>
    <t>14587768R</t>
  </si>
  <si>
    <t>Profil ocelový uzavřený průřez: obdélníkový; značka: S235JRH (1.0039); H = 80 mm; B = 20 mm; T = 2,0 mm</t>
  </si>
  <si>
    <t>vyrovnávací schodek balkóny + bytové lodžie : 0,1324</t>
  </si>
  <si>
    <t>60726010.AR</t>
  </si>
  <si>
    <t>Deska z plochých třísek (OSB) typ: 3; tl = 12,0 mm; povrch: nebroušený; hrana: P + D</t>
  </si>
  <si>
    <t>vyrovnávací schod balkóny a bytové lodžie : 98*0,23</t>
  </si>
  <si>
    <t>998767203R00</t>
  </si>
  <si>
    <t>Přesun hmot pro kovové stavební doplňk. konstrukce v objektech výšky do 24 m</t>
  </si>
  <si>
    <t>771212113R00</t>
  </si>
  <si>
    <t>Kladení dlažby keramické do tmele velikosti do 400 x 400 m</t>
  </si>
  <si>
    <t>800-771</t>
  </si>
  <si>
    <t>do tmele, rovnoběžně se stěnou, bez skládání složitých vzorů a tvarů.</t>
  </si>
  <si>
    <t>771275511R00</t>
  </si>
  <si>
    <t>Montáž obkladů schodišť z dlaždic keramických a ze schodovek na stupnice,  , kladených do tmele, C2TS1</t>
  </si>
  <si>
    <t>bytové lodžie : 7*0,8</t>
  </si>
  <si>
    <t>balkóny : 91*0,8</t>
  </si>
  <si>
    <t>771275521R00</t>
  </si>
  <si>
    <t>Montáž obkladů schodišť z dlaždic keramických z dlaždic na podstupnice,  , kladených do tmele, C2TS1</t>
  </si>
  <si>
    <t>Odkaz na mn. položky pořadí 108 : 78,40000</t>
  </si>
  <si>
    <t>771475014R00</t>
  </si>
  <si>
    <t>Montáž soklíků z dlaždic keramických výšky 100 mm, soklíků vodorovných, kladených do flexibilního tmele</t>
  </si>
  <si>
    <t>Lodžie budovy B sokl : 7*(1,15+2,98+1,15)+14*(1,15+2,84+1,15)</t>
  </si>
  <si>
    <t>771479001R00</t>
  </si>
  <si>
    <t>Montáž soklíků z dlaždic keramických Řezání dlaždic pro soklíky</t>
  </si>
  <si>
    <t>Odkaz na mn. položky pořadí 110 : 108,92000</t>
  </si>
  <si>
    <t>771578011R00</t>
  </si>
  <si>
    <t>Zvláštní úpravy spár spára podlaha-stěna silikonem</t>
  </si>
  <si>
    <t>31171802.AR</t>
  </si>
  <si>
    <t>ampule pro chem. kotvu závrtná; pr.ampule 12 mm; p. otvoru pro ampuli 14 mm; průměr otvoru ve fix.materiálu 13-14 mm; průměr otvoru v betonu 14 mm; min.hloubka otvoru 110 mm; max.síla fixovaného materiálu 34 mm; min.síla zákl.materiálu 140 mm; použitelnost vhodné pro beton, použitelné pro kámen, plnou cihlu, plné betonové bloky</t>
  </si>
  <si>
    <t>vyrovnávací schodek balkóny + bytové lodžie : 98</t>
  </si>
  <si>
    <t>553438250R</t>
  </si>
  <si>
    <t>kotevní tyč s maltovou patronou, matice, podložky; nerez</t>
  </si>
  <si>
    <t>585820510R1</t>
  </si>
  <si>
    <t>Hmota spárovací flexibilní šedá á 5 kg, pro dlažbu na balkonech, pro spáry šířky 2 - 20 mm</t>
  </si>
  <si>
    <t>Lodžie budovy B : 7*((1,03*2,98)+(1,03*2,84)*2)/2</t>
  </si>
  <si>
    <t>58591614.AR1</t>
  </si>
  <si>
    <t>Lepidlo flexiblilní systémové pro balkony, 25 kg</t>
  </si>
  <si>
    <t>T</t>
  </si>
  <si>
    <t>Lodžie budovy B dlažba : (14*(1,03*2,98)+7*(1,03*2,84))*0,005</t>
  </si>
  <si>
    <t>59760131V</t>
  </si>
  <si>
    <t>Lišta koutoutová soklová dvoudílná - sokl balkonů</t>
  </si>
  <si>
    <t>Lodžie budovy B sokl :  14*(1,15+2,98+1,15)+7*(1,15+2,84+1,15)</t>
  </si>
  <si>
    <t>59764203R</t>
  </si>
  <si>
    <t>Dlažba keramická bez glazury (UGL); tl. = 9,0 mm; a = 298 mm; b = 298 mm; nasákavost = 0,5 %; protiskluznost: R9; povrch: hladký, matný; barva: šedá</t>
  </si>
  <si>
    <t>Lodžie budovy B sokl : 7*(1,15+2,98+1,15)+14*(1,15+2,84+1,15)*0,3</t>
  </si>
  <si>
    <t>59764210R</t>
  </si>
  <si>
    <t>Dlažba keramická bez glazury (UGL); tl. = 9,0 mm; a = 298 mm; b = 298 mm; nasákavost = 0,5 %; protiskluznost: R10; povrch: hladký, matný, protiskluzová úprava; barva: šedá</t>
  </si>
  <si>
    <t>998771203R00</t>
  </si>
  <si>
    <t>Přesun hmot pro podlahy z dlaždic v objektech výšky do 24 m</t>
  </si>
  <si>
    <t>783224900R00</t>
  </si>
  <si>
    <t xml:space="preserve">Údržba nátěrů doplňkových konstrukcí, syntetické jednonásobné s 1x emailováním,  </t>
  </si>
  <si>
    <t>800-783</t>
  </si>
  <si>
    <t>na vzduchu schnoucích</t>
  </si>
  <si>
    <t>nátěry stávajících zámečnických konstrukcí</t>
  </si>
  <si>
    <t>Odkaz na mn. položky pořadí 35 : 231,80000</t>
  </si>
  <si>
    <t>783522900R00</t>
  </si>
  <si>
    <t>Údržba nátěrů klempířských konstrukcí, syntetické dvojnásobné se základním nátěrem</t>
  </si>
  <si>
    <t>K/15 - VĚTRACÍ MŘÍŽKY : 13*(0,46*0,26)</t>
  </si>
  <si>
    <t>,</t>
  </si>
  <si>
    <t>783782209R01</t>
  </si>
  <si>
    <t>Nátěr tesařských konstrukcí ochranný 2x</t>
  </si>
  <si>
    <t>včetně montáže, dodávky a demontáže lešení.</t>
  </si>
  <si>
    <t>nátěr dřevěné části zastřešení rampy u vstupu do budovy B : (4,5*5,6+18*2+7*2)</t>
  </si>
  <si>
    <t>(0,5*(4,5+2*18+2*7+4*5,5))</t>
  </si>
  <si>
    <t>((0,12+0,16)*2*(5,6*4+20*2))</t>
  </si>
  <si>
    <t>784191101R00</t>
  </si>
  <si>
    <t>Příprava povrchu Penetrace (napouštění) podkladu disperzní, jednonásobná</t>
  </si>
  <si>
    <t>800-784</t>
  </si>
  <si>
    <t>Odkaz na mn. položky pořadí 125 : 43,20640</t>
  </si>
  <si>
    <t>784195112R00</t>
  </si>
  <si>
    <t>Malby z malířských směsí hlinkových,  , bělost 77 %, dvojnásobné</t>
  </si>
  <si>
    <t>M21000   T00</t>
  </si>
  <si>
    <t>Revize hromosvodu</t>
  </si>
  <si>
    <t>Soubor</t>
  </si>
  <si>
    <t>revizní zkouška jímací soustavy Hromosvodu : 1</t>
  </si>
  <si>
    <t>21000000R00</t>
  </si>
  <si>
    <t>Ochrana před bleskem, svody hromosvodu - demontáž a zpětná montáž, Budova B</t>
  </si>
  <si>
    <t>budova B : 1</t>
  </si>
  <si>
    <t>21000000R02</t>
  </si>
  <si>
    <t>Demontáž a po zateplení fasády zpětná montáž venkovního nástěného svítidla, se samostatným vypínačem, včetně úpravy přívodního kabelu</t>
  </si>
  <si>
    <t>u zadního vstupu budovy B : 1</t>
  </si>
  <si>
    <t>21000000R04</t>
  </si>
  <si>
    <t>Demontáž a po zateplení stropu zpětná montáž vnitřního stropního svítidla</t>
  </si>
  <si>
    <t>budovy A,B : 4</t>
  </si>
  <si>
    <t>21000000R05</t>
  </si>
  <si>
    <t>Demontáž a zpětná montáž vnitřního stropního svítidla</t>
  </si>
  <si>
    <t>Demontáž před vybouráním lignoporu a po zateplení stropu EPS TL. 80 mm a zpětná montáž vnitřního stropního svítidla, včetně dočasného svěšení a opětovného zavěšení přívodního kabelu</t>
  </si>
  <si>
    <t>budovy B : (13*2+1+1+1)</t>
  </si>
  <si>
    <t>21000000R06</t>
  </si>
  <si>
    <t>Demontáž a zpětná montáž kabelových rozvodů</t>
  </si>
  <si>
    <t>budovy B : 1</t>
  </si>
  <si>
    <t>21000000R07</t>
  </si>
  <si>
    <t>Demontáž a po zateplení zpětná montáž venkovní klimatizační jednotky</t>
  </si>
  <si>
    <t>Z/15 : 1</t>
  </si>
  <si>
    <t>35444180R</t>
  </si>
  <si>
    <t>Drát hromosvodový AlMgSi; d = 8 mm</t>
  </si>
  <si>
    <t>OCHRANNÝ VODIČ HROMOSVODU : 180</t>
  </si>
  <si>
    <t>R-9970135</t>
  </si>
  <si>
    <t>Náklady spojené s odvozem a likvidací stavební suti</t>
  </si>
  <si>
    <t>Přesun suti</t>
  </si>
  <si>
    <t>POL8_</t>
  </si>
  <si>
    <t>naložení a odvoz stavební suti, likvidace v souladu se zákonem č. 185/2001 Sb., o odpadech</t>
  </si>
  <si>
    <t>dle technologie určené zhotovitelem, včetně poplatků za uložení odpadu</t>
  </si>
  <si>
    <t>SUM</t>
  </si>
  <si>
    <t>DOČASNÁ ÚPRAVA ZASTŘEŠENÍ RAMPY U BEZBARIÉROVÉHO VSTUPU DO BUDOVY A,B PRO MONTÁŽ LEŠENÍ,</t>
  </si>
  <si>
    <t>kotvení ke stávajícímu profilu pro vynesení balkónů a ke konstrukci zábradlí pomocí svařovaného plechu přes kotvy z ploché oceli 50x10mm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</si>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</sst>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0" fontId="16"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opLeftCell="A9"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AOhVVGJWgCmeN4wDiVMhbmU5DIY7nwpmrqsDDIqSRP/4lBNtyTJWyl4VBUPfWcephKlkdX4hWZJ2NddBepSOQw==" saltValue="4x5Z4cKtJ/VNK2svo7qNb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8"/>
  <sheetViews>
    <sheetView showGridLines="0" topLeftCell="B22"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2" t="s">
        <v>22</v>
      </c>
      <c r="C2" s="113"/>
      <c r="D2" s="114" t="s">
        <v>48</v>
      </c>
      <c r="E2" s="115" t="s">
        <v>49</v>
      </c>
      <c r="F2" s="116"/>
      <c r="G2" s="116"/>
      <c r="H2" s="116"/>
      <c r="I2" s="116"/>
      <c r="J2" s="117"/>
      <c r="O2" s="1"/>
    </row>
    <row r="3" spans="1:15" ht="27" customHeight="1" x14ac:dyDescent="0.2">
      <c r="A3" s="2"/>
      <c r="B3" s="118" t="s">
        <v>46</v>
      </c>
      <c r="C3" s="113"/>
      <c r="D3" s="119" t="s">
        <v>43</v>
      </c>
      <c r="E3" s="120" t="s">
        <v>45</v>
      </c>
      <c r="F3" s="121"/>
      <c r="G3" s="121"/>
      <c r="H3" s="121"/>
      <c r="I3" s="121"/>
      <c r="J3" s="122"/>
    </row>
    <row r="4" spans="1:15" ht="23.25" customHeight="1" x14ac:dyDescent="0.2">
      <c r="A4" s="111">
        <v>9558</v>
      </c>
      <c r="B4" s="123" t="s">
        <v>47</v>
      </c>
      <c r="C4" s="124"/>
      <c r="D4" s="125" t="s">
        <v>43</v>
      </c>
      <c r="E4" s="126" t="s">
        <v>44</v>
      </c>
      <c r="F4" s="127"/>
      <c r="G4" s="127"/>
      <c r="H4" s="127"/>
      <c r="I4" s="127"/>
      <c r="J4" s="128"/>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SUMIF(F53:F74,A16,I53:I74)+SUMIF(F53:F74,"PSU",I53:I74)</f>
        <v>0</v>
      </c>
      <c r="J16" s="85"/>
    </row>
    <row r="17" spans="1:10" ht="23.25" customHeight="1" x14ac:dyDescent="0.2">
      <c r="A17" s="196" t="s">
        <v>25</v>
      </c>
      <c r="B17" s="38" t="s">
        <v>25</v>
      </c>
      <c r="C17" s="62"/>
      <c r="D17" s="63"/>
      <c r="E17" s="83"/>
      <c r="F17" s="84"/>
      <c r="G17" s="83"/>
      <c r="H17" s="84"/>
      <c r="I17" s="83">
        <f>SUMIF(F53:F74,A17,I53:I74)</f>
        <v>0</v>
      </c>
      <c r="J17" s="85"/>
    </row>
    <row r="18" spans="1:10" ht="23.25" customHeight="1" x14ac:dyDescent="0.2">
      <c r="A18" s="196" t="s">
        <v>26</v>
      </c>
      <c r="B18" s="38" t="s">
        <v>26</v>
      </c>
      <c r="C18" s="62"/>
      <c r="D18" s="63"/>
      <c r="E18" s="83"/>
      <c r="F18" s="84"/>
      <c r="G18" s="83"/>
      <c r="H18" s="84"/>
      <c r="I18" s="83">
        <f>SUMIF(F53:F74,A18,I53:I74)</f>
        <v>0</v>
      </c>
      <c r="J18" s="85"/>
    </row>
    <row r="19" spans="1:10" ht="23.25" customHeight="1" x14ac:dyDescent="0.2">
      <c r="A19" s="196" t="s">
        <v>107</v>
      </c>
      <c r="B19" s="38" t="s">
        <v>27</v>
      </c>
      <c r="C19" s="62"/>
      <c r="D19" s="63"/>
      <c r="E19" s="83"/>
      <c r="F19" s="84"/>
      <c r="G19" s="83"/>
      <c r="H19" s="84"/>
      <c r="I19" s="83">
        <f>SUMIF(F53:F74,A19,I53:I74)</f>
        <v>0</v>
      </c>
      <c r="J19" s="85"/>
    </row>
    <row r="20" spans="1:10" ht="23.25" customHeight="1" x14ac:dyDescent="0.2">
      <c r="A20" s="196" t="s">
        <v>108</v>
      </c>
      <c r="B20" s="38" t="s">
        <v>28</v>
      </c>
      <c r="C20" s="62"/>
      <c r="D20" s="63"/>
      <c r="E20" s="83"/>
      <c r="F20" s="84"/>
      <c r="G20" s="83"/>
      <c r="H20" s="84"/>
      <c r="I20" s="83">
        <f>SUMIF(F53:F74,A20,I53:I74)</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53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7" t="s">
        <v>16</v>
      </c>
      <c r="C37" s="138"/>
      <c r="D37" s="138"/>
      <c r="E37" s="138"/>
      <c r="F37" s="139"/>
      <c r="G37" s="139"/>
      <c r="H37" s="139"/>
      <c r="I37" s="139"/>
      <c r="J37" s="140"/>
    </row>
    <row r="38" spans="1:10" ht="25.5" hidden="1"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50</v>
      </c>
      <c r="C39" s="147"/>
      <c r="D39" s="147"/>
      <c r="E39" s="147"/>
      <c r="F39" s="148">
        <f>'B01 B01 Pol'!AE482</f>
        <v>0</v>
      </c>
      <c r="G39" s="149">
        <f>'B01 B01 Pol'!AF482</f>
        <v>0</v>
      </c>
      <c r="H39" s="150">
        <f>(F39*SazbaDPH1/100)+(G39*SazbaDPH2/100)</f>
        <v>0</v>
      </c>
      <c r="I39" s="150">
        <f>F39+G39+H39</f>
        <v>0</v>
      </c>
      <c r="J39" s="151" t="str">
        <f>IF(CenaCelkemVypocet=0,"",I39/CenaCelkemVypocet*100)</f>
        <v/>
      </c>
    </row>
    <row r="40" spans="1:10" ht="25.5" hidden="1" customHeight="1" x14ac:dyDescent="0.2">
      <c r="A40" s="136">
        <v>2</v>
      </c>
      <c r="B40" s="152"/>
      <c r="C40" s="153" t="s">
        <v>51</v>
      </c>
      <c r="D40" s="153"/>
      <c r="E40" s="153"/>
      <c r="F40" s="154"/>
      <c r="G40" s="155"/>
      <c r="H40" s="155">
        <f>(F40*SazbaDPH1/100)+(G40*SazbaDPH2/100)</f>
        <v>0</v>
      </c>
      <c r="I40" s="155"/>
      <c r="J40" s="156"/>
    </row>
    <row r="41" spans="1:10" ht="25.5" hidden="1" customHeight="1" x14ac:dyDescent="0.2">
      <c r="A41" s="136">
        <v>2</v>
      </c>
      <c r="B41" s="152" t="s">
        <v>43</v>
      </c>
      <c r="C41" s="153" t="s">
        <v>45</v>
      </c>
      <c r="D41" s="153"/>
      <c r="E41" s="153"/>
      <c r="F41" s="154">
        <f>'B01 B01 Pol'!AE482</f>
        <v>0</v>
      </c>
      <c r="G41" s="155">
        <f>'B01 B01 Pol'!AF482</f>
        <v>0</v>
      </c>
      <c r="H41" s="155">
        <f>(F41*SazbaDPH1/100)+(G41*SazbaDPH2/100)</f>
        <v>0</v>
      </c>
      <c r="I41" s="155">
        <f>F41+G41+H41</f>
        <v>0</v>
      </c>
      <c r="J41" s="156" t="str">
        <f>IF(CenaCelkemVypocet=0,"",I41/CenaCelkemVypocet*100)</f>
        <v/>
      </c>
    </row>
    <row r="42" spans="1:10" ht="25.5" hidden="1" customHeight="1" x14ac:dyDescent="0.2">
      <c r="A42" s="136">
        <v>3</v>
      </c>
      <c r="B42" s="157" t="s">
        <v>43</v>
      </c>
      <c r="C42" s="147" t="s">
        <v>44</v>
      </c>
      <c r="D42" s="147"/>
      <c r="E42" s="147"/>
      <c r="F42" s="158">
        <f>'B01 B01 Pol'!AE482</f>
        <v>0</v>
      </c>
      <c r="G42" s="150">
        <f>'B01 B01 Pol'!AF482</f>
        <v>0</v>
      </c>
      <c r="H42" s="150">
        <f>(F42*SazbaDPH1/100)+(G42*SazbaDPH2/100)</f>
        <v>0</v>
      </c>
      <c r="I42" s="150">
        <f>F42+G42+H42</f>
        <v>0</v>
      </c>
      <c r="J42" s="151" t="str">
        <f>IF(CenaCelkemVypocet=0,"",I42/CenaCelkemVypocet*100)</f>
        <v/>
      </c>
    </row>
    <row r="43" spans="1:10" ht="25.5" hidden="1" customHeight="1" x14ac:dyDescent="0.2">
      <c r="A43" s="136"/>
      <c r="B43" s="159" t="s">
        <v>52</v>
      </c>
      <c r="C43" s="160"/>
      <c r="D43" s="160"/>
      <c r="E43" s="161"/>
      <c r="F43" s="162">
        <f>SUMIF(A39:A42,"=1",F39:F42)</f>
        <v>0</v>
      </c>
      <c r="G43" s="163">
        <f>SUMIF(A39:A42,"=1",G39:G42)</f>
        <v>0</v>
      </c>
      <c r="H43" s="163">
        <f>SUMIF(A39:A42,"=1",H39:H42)</f>
        <v>0</v>
      </c>
      <c r="I43" s="163">
        <f>SUMIF(A39:A42,"=1",I39:I42)</f>
        <v>0</v>
      </c>
      <c r="J43" s="164">
        <f>SUMIF(A39:A42,"=1",J39:J42)</f>
        <v>0</v>
      </c>
    </row>
    <row r="45" spans="1:10" x14ac:dyDescent="0.2">
      <c r="A45" t="s">
        <v>54</v>
      </c>
      <c r="B45" t="s">
        <v>55</v>
      </c>
    </row>
    <row r="46" spans="1:10" x14ac:dyDescent="0.2">
      <c r="A46" t="s">
        <v>56</v>
      </c>
      <c r="B46" t="s">
        <v>57</v>
      </c>
    </row>
    <row r="47" spans="1:10" x14ac:dyDescent="0.2">
      <c r="A47" t="s">
        <v>58</v>
      </c>
      <c r="B47" t="s">
        <v>59</v>
      </c>
    </row>
    <row r="50" spans="1:10" ht="15.75" x14ac:dyDescent="0.25">
      <c r="B50" s="175" t="s">
        <v>60</v>
      </c>
    </row>
    <row r="52" spans="1:10" ht="25.5" customHeight="1" x14ac:dyDescent="0.2">
      <c r="A52" s="177"/>
      <c r="B52" s="180" t="s">
        <v>17</v>
      </c>
      <c r="C52" s="180" t="s">
        <v>5</v>
      </c>
      <c r="D52" s="181"/>
      <c r="E52" s="181"/>
      <c r="F52" s="182" t="s">
        <v>61</v>
      </c>
      <c r="G52" s="182"/>
      <c r="H52" s="182"/>
      <c r="I52" s="182" t="s">
        <v>29</v>
      </c>
      <c r="J52" s="182" t="s">
        <v>0</v>
      </c>
    </row>
    <row r="53" spans="1:10" ht="36.75" customHeight="1" x14ac:dyDescent="0.2">
      <c r="A53" s="178"/>
      <c r="B53" s="183" t="s">
        <v>62</v>
      </c>
      <c r="C53" s="184" t="s">
        <v>63</v>
      </c>
      <c r="D53" s="185"/>
      <c r="E53" s="185"/>
      <c r="F53" s="192" t="s">
        <v>24</v>
      </c>
      <c r="G53" s="193"/>
      <c r="H53" s="193"/>
      <c r="I53" s="193">
        <f>'B01 B01 Pol'!G8</f>
        <v>0</v>
      </c>
      <c r="J53" s="189" t="str">
        <f>IF(I75=0,"",I53/I75*100)</f>
        <v/>
      </c>
    </row>
    <row r="54" spans="1:10" ht="36.75" customHeight="1" x14ac:dyDescent="0.2">
      <c r="A54" s="178"/>
      <c r="B54" s="183" t="s">
        <v>64</v>
      </c>
      <c r="C54" s="184" t="s">
        <v>65</v>
      </c>
      <c r="D54" s="185"/>
      <c r="E54" s="185"/>
      <c r="F54" s="192" t="s">
        <v>24</v>
      </c>
      <c r="G54" s="193"/>
      <c r="H54" s="193"/>
      <c r="I54" s="193">
        <f>'B01 B01 Pol'!G24</f>
        <v>0</v>
      </c>
      <c r="J54" s="189" t="str">
        <f>IF(I75=0,"",I54/I75*100)</f>
        <v/>
      </c>
    </row>
    <row r="55" spans="1:10" ht="36.75" customHeight="1" x14ac:dyDescent="0.2">
      <c r="A55" s="178"/>
      <c r="B55" s="183" t="s">
        <v>66</v>
      </c>
      <c r="C55" s="184" t="s">
        <v>67</v>
      </c>
      <c r="D55" s="185"/>
      <c r="E55" s="185"/>
      <c r="F55" s="192" t="s">
        <v>24</v>
      </c>
      <c r="G55" s="193"/>
      <c r="H55" s="193"/>
      <c r="I55" s="193">
        <f>'B01 B01 Pol'!G27</f>
        <v>0</v>
      </c>
      <c r="J55" s="189" t="str">
        <f>IF(I75=0,"",I55/I75*100)</f>
        <v/>
      </c>
    </row>
    <row r="56" spans="1:10" ht="36.75" customHeight="1" x14ac:dyDescent="0.2">
      <c r="A56" s="178"/>
      <c r="B56" s="183" t="s">
        <v>68</v>
      </c>
      <c r="C56" s="184" t="s">
        <v>69</v>
      </c>
      <c r="D56" s="185"/>
      <c r="E56" s="185"/>
      <c r="F56" s="192" t="s">
        <v>24</v>
      </c>
      <c r="G56" s="193"/>
      <c r="H56" s="193"/>
      <c r="I56" s="193">
        <f>'B01 B01 Pol'!G33</f>
        <v>0</v>
      </c>
      <c r="J56" s="189" t="str">
        <f>IF(I75=0,"",I56/I75*100)</f>
        <v/>
      </c>
    </row>
    <row r="57" spans="1:10" ht="36.75" customHeight="1" x14ac:dyDescent="0.2">
      <c r="A57" s="178"/>
      <c r="B57" s="183" t="s">
        <v>70</v>
      </c>
      <c r="C57" s="184" t="s">
        <v>71</v>
      </c>
      <c r="D57" s="185"/>
      <c r="E57" s="185"/>
      <c r="F57" s="192" t="s">
        <v>24</v>
      </c>
      <c r="G57" s="193"/>
      <c r="H57" s="193"/>
      <c r="I57" s="193">
        <f>'B01 B01 Pol'!G41</f>
        <v>0</v>
      </c>
      <c r="J57" s="189" t="str">
        <f>IF(I75=0,"",I57/I75*100)</f>
        <v/>
      </c>
    </row>
    <row r="58" spans="1:10" ht="36.75" customHeight="1" x14ac:dyDescent="0.2">
      <c r="A58" s="178"/>
      <c r="B58" s="183" t="s">
        <v>72</v>
      </c>
      <c r="C58" s="184" t="s">
        <v>73</v>
      </c>
      <c r="D58" s="185"/>
      <c r="E58" s="185"/>
      <c r="F58" s="192" t="s">
        <v>24</v>
      </c>
      <c r="G58" s="193"/>
      <c r="H58" s="193"/>
      <c r="I58" s="193">
        <f>'B01 B01 Pol'!G51</f>
        <v>0</v>
      </c>
      <c r="J58" s="189" t="str">
        <f>IF(I75=0,"",I58/I75*100)</f>
        <v/>
      </c>
    </row>
    <row r="59" spans="1:10" ht="36.75" customHeight="1" x14ac:dyDescent="0.2">
      <c r="A59" s="178"/>
      <c r="B59" s="183" t="s">
        <v>74</v>
      </c>
      <c r="C59" s="184" t="s">
        <v>75</v>
      </c>
      <c r="D59" s="185"/>
      <c r="E59" s="185"/>
      <c r="F59" s="192" t="s">
        <v>24</v>
      </c>
      <c r="G59" s="193"/>
      <c r="H59" s="193"/>
      <c r="I59" s="193">
        <f>'B01 B01 Pol'!G194</f>
        <v>0</v>
      </c>
      <c r="J59" s="189" t="str">
        <f>IF(I75=0,"",I59/I75*100)</f>
        <v/>
      </c>
    </row>
    <row r="60" spans="1:10" ht="36.75" customHeight="1" x14ac:dyDescent="0.2">
      <c r="A60" s="178"/>
      <c r="B60" s="183" t="s">
        <v>76</v>
      </c>
      <c r="C60" s="184" t="s">
        <v>77</v>
      </c>
      <c r="D60" s="185"/>
      <c r="E60" s="185"/>
      <c r="F60" s="192" t="s">
        <v>24</v>
      </c>
      <c r="G60" s="193"/>
      <c r="H60" s="193"/>
      <c r="I60" s="193">
        <f>'B01 B01 Pol'!G201</f>
        <v>0</v>
      </c>
      <c r="J60" s="189" t="str">
        <f>IF(I75=0,"",I60/I75*100)</f>
        <v/>
      </c>
    </row>
    <row r="61" spans="1:10" ht="36.75" customHeight="1" x14ac:dyDescent="0.2">
      <c r="A61" s="178"/>
      <c r="B61" s="183" t="s">
        <v>78</v>
      </c>
      <c r="C61" s="184" t="s">
        <v>79</v>
      </c>
      <c r="D61" s="185"/>
      <c r="E61" s="185"/>
      <c r="F61" s="192" t="s">
        <v>24</v>
      </c>
      <c r="G61" s="193"/>
      <c r="H61" s="193"/>
      <c r="I61" s="193">
        <f>'B01 B01 Pol'!G229</f>
        <v>0</v>
      </c>
      <c r="J61" s="189" t="str">
        <f>IF(I75=0,"",I61/I75*100)</f>
        <v/>
      </c>
    </row>
    <row r="62" spans="1:10" ht="36.75" customHeight="1" x14ac:dyDescent="0.2">
      <c r="A62" s="178"/>
      <c r="B62" s="183" t="s">
        <v>80</v>
      </c>
      <c r="C62" s="184" t="s">
        <v>81</v>
      </c>
      <c r="D62" s="185"/>
      <c r="E62" s="185"/>
      <c r="F62" s="192" t="s">
        <v>24</v>
      </c>
      <c r="G62" s="193"/>
      <c r="H62" s="193"/>
      <c r="I62" s="193">
        <f>'B01 B01 Pol'!G237</f>
        <v>0</v>
      </c>
      <c r="J62" s="189" t="str">
        <f>IF(I75=0,"",I62/I75*100)</f>
        <v/>
      </c>
    </row>
    <row r="63" spans="1:10" ht="36.75" customHeight="1" x14ac:dyDescent="0.2">
      <c r="A63" s="178"/>
      <c r="B63" s="183" t="s">
        <v>82</v>
      </c>
      <c r="C63" s="184" t="s">
        <v>83</v>
      </c>
      <c r="D63" s="185"/>
      <c r="E63" s="185"/>
      <c r="F63" s="192" t="s">
        <v>24</v>
      </c>
      <c r="G63" s="193"/>
      <c r="H63" s="193"/>
      <c r="I63" s="193">
        <f>'B01 B01 Pol'!G264</f>
        <v>0</v>
      </c>
      <c r="J63" s="189" t="str">
        <f>IF(I75=0,"",I63/I75*100)</f>
        <v/>
      </c>
    </row>
    <row r="64" spans="1:10" ht="36.75" customHeight="1" x14ac:dyDescent="0.2">
      <c r="A64" s="178"/>
      <c r="B64" s="183" t="s">
        <v>84</v>
      </c>
      <c r="C64" s="184" t="s">
        <v>85</v>
      </c>
      <c r="D64" s="185"/>
      <c r="E64" s="185"/>
      <c r="F64" s="192" t="s">
        <v>25</v>
      </c>
      <c r="G64" s="193"/>
      <c r="H64" s="193"/>
      <c r="I64" s="193">
        <f>'B01 B01 Pol'!G267</f>
        <v>0</v>
      </c>
      <c r="J64" s="189" t="str">
        <f>IF(I75=0,"",I64/I75*100)</f>
        <v/>
      </c>
    </row>
    <row r="65" spans="1:10" ht="36.75" customHeight="1" x14ac:dyDescent="0.2">
      <c r="A65" s="178"/>
      <c r="B65" s="183" t="s">
        <v>86</v>
      </c>
      <c r="C65" s="184" t="s">
        <v>87</v>
      </c>
      <c r="D65" s="185"/>
      <c r="E65" s="185"/>
      <c r="F65" s="192" t="s">
        <v>25</v>
      </c>
      <c r="G65" s="193"/>
      <c r="H65" s="193"/>
      <c r="I65" s="193">
        <f>'B01 B01 Pol'!G272</f>
        <v>0</v>
      </c>
      <c r="J65" s="189" t="str">
        <f>IF(I75=0,"",I65/I75*100)</f>
        <v/>
      </c>
    </row>
    <row r="66" spans="1:10" ht="36.75" customHeight="1" x14ac:dyDescent="0.2">
      <c r="A66" s="178"/>
      <c r="B66" s="183" t="s">
        <v>88</v>
      </c>
      <c r="C66" s="184" t="s">
        <v>89</v>
      </c>
      <c r="D66" s="185"/>
      <c r="E66" s="185"/>
      <c r="F66" s="192" t="s">
        <v>25</v>
      </c>
      <c r="G66" s="193"/>
      <c r="H66" s="193"/>
      <c r="I66" s="193">
        <f>'B01 B01 Pol'!G301</f>
        <v>0</v>
      </c>
      <c r="J66" s="189" t="str">
        <f>IF(I75=0,"",I66/I75*100)</f>
        <v/>
      </c>
    </row>
    <row r="67" spans="1:10" ht="36.75" customHeight="1" x14ac:dyDescent="0.2">
      <c r="A67" s="178"/>
      <c r="B67" s="183" t="s">
        <v>90</v>
      </c>
      <c r="C67" s="184" t="s">
        <v>91</v>
      </c>
      <c r="D67" s="185"/>
      <c r="E67" s="185"/>
      <c r="F67" s="192" t="s">
        <v>25</v>
      </c>
      <c r="G67" s="193"/>
      <c r="H67" s="193"/>
      <c r="I67" s="193">
        <f>'B01 B01 Pol'!G308</f>
        <v>0</v>
      </c>
      <c r="J67" s="189" t="str">
        <f>IF(I75=0,"",I67/I75*100)</f>
        <v/>
      </c>
    </row>
    <row r="68" spans="1:10" ht="36.75" customHeight="1" x14ac:dyDescent="0.2">
      <c r="A68" s="178"/>
      <c r="B68" s="183" t="s">
        <v>92</v>
      </c>
      <c r="C68" s="184" t="s">
        <v>93</v>
      </c>
      <c r="D68" s="185"/>
      <c r="E68" s="185"/>
      <c r="F68" s="192" t="s">
        <v>25</v>
      </c>
      <c r="G68" s="193"/>
      <c r="H68" s="193"/>
      <c r="I68" s="193">
        <f>'B01 B01 Pol'!G346</f>
        <v>0</v>
      </c>
      <c r="J68" s="189" t="str">
        <f>IF(I75=0,"",I68/I75*100)</f>
        <v/>
      </c>
    </row>
    <row r="69" spans="1:10" ht="36.75" customHeight="1" x14ac:dyDescent="0.2">
      <c r="A69" s="178"/>
      <c r="B69" s="183" t="s">
        <v>94</v>
      </c>
      <c r="C69" s="184" t="s">
        <v>95</v>
      </c>
      <c r="D69" s="185"/>
      <c r="E69" s="185"/>
      <c r="F69" s="192" t="s">
        <v>25</v>
      </c>
      <c r="G69" s="193"/>
      <c r="H69" s="193"/>
      <c r="I69" s="193">
        <f>'B01 B01 Pol'!G353</f>
        <v>0</v>
      </c>
      <c r="J69" s="189" t="str">
        <f>IF(I75=0,"",I69/I75*100)</f>
        <v/>
      </c>
    </row>
    <row r="70" spans="1:10" ht="36.75" customHeight="1" x14ac:dyDescent="0.2">
      <c r="A70" s="178"/>
      <c r="B70" s="183" t="s">
        <v>96</v>
      </c>
      <c r="C70" s="184" t="s">
        <v>97</v>
      </c>
      <c r="D70" s="185"/>
      <c r="E70" s="185"/>
      <c r="F70" s="192" t="s">
        <v>25</v>
      </c>
      <c r="G70" s="193"/>
      <c r="H70" s="193"/>
      <c r="I70" s="193">
        <f>'B01 B01 Pol'!G409</f>
        <v>0</v>
      </c>
      <c r="J70" s="189" t="str">
        <f>IF(I75=0,"",I70/I75*100)</f>
        <v/>
      </c>
    </row>
    <row r="71" spans="1:10" ht="36.75" customHeight="1" x14ac:dyDescent="0.2">
      <c r="A71" s="178"/>
      <c r="B71" s="183" t="s">
        <v>98</v>
      </c>
      <c r="C71" s="184" t="s">
        <v>99</v>
      </c>
      <c r="D71" s="185"/>
      <c r="E71" s="185"/>
      <c r="F71" s="192" t="s">
        <v>25</v>
      </c>
      <c r="G71" s="193"/>
      <c r="H71" s="193"/>
      <c r="I71" s="193">
        <f>'B01 B01 Pol'!G440</f>
        <v>0</v>
      </c>
      <c r="J71" s="189" t="str">
        <f>IF(I75=0,"",I71/I75*100)</f>
        <v/>
      </c>
    </row>
    <row r="72" spans="1:10" ht="36.75" customHeight="1" x14ac:dyDescent="0.2">
      <c r="A72" s="178"/>
      <c r="B72" s="183" t="s">
        <v>100</v>
      </c>
      <c r="C72" s="184" t="s">
        <v>101</v>
      </c>
      <c r="D72" s="185"/>
      <c r="E72" s="185"/>
      <c r="F72" s="192" t="s">
        <v>25</v>
      </c>
      <c r="G72" s="193"/>
      <c r="H72" s="193"/>
      <c r="I72" s="193">
        <f>'B01 B01 Pol'!G453</f>
        <v>0</v>
      </c>
      <c r="J72" s="189" t="str">
        <f>IF(I75=0,"",I72/I75*100)</f>
        <v/>
      </c>
    </row>
    <row r="73" spans="1:10" ht="36.75" customHeight="1" x14ac:dyDescent="0.2">
      <c r="A73" s="178"/>
      <c r="B73" s="183" t="s">
        <v>102</v>
      </c>
      <c r="C73" s="184" t="s">
        <v>103</v>
      </c>
      <c r="D73" s="185"/>
      <c r="E73" s="185"/>
      <c r="F73" s="192" t="s">
        <v>26</v>
      </c>
      <c r="G73" s="193"/>
      <c r="H73" s="193"/>
      <c r="I73" s="193">
        <f>'B01 B01 Pol'!G458</f>
        <v>0</v>
      </c>
      <c r="J73" s="189" t="str">
        <f>IF(I75=0,"",I73/I75*100)</f>
        <v/>
      </c>
    </row>
    <row r="74" spans="1:10" ht="36.75" customHeight="1" x14ac:dyDescent="0.2">
      <c r="A74" s="178"/>
      <c r="B74" s="183" t="s">
        <v>104</v>
      </c>
      <c r="C74" s="184" t="s">
        <v>105</v>
      </c>
      <c r="D74" s="185"/>
      <c r="E74" s="185"/>
      <c r="F74" s="192" t="s">
        <v>106</v>
      </c>
      <c r="G74" s="193"/>
      <c r="H74" s="193"/>
      <c r="I74" s="193">
        <f>'B01 B01 Pol'!G477</f>
        <v>0</v>
      </c>
      <c r="J74" s="189" t="str">
        <f>IF(I75=0,"",I74/I75*100)</f>
        <v/>
      </c>
    </row>
    <row r="75" spans="1:10" ht="25.5" customHeight="1" x14ac:dyDescent="0.2">
      <c r="A75" s="179"/>
      <c r="B75" s="186" t="s">
        <v>1</v>
      </c>
      <c r="C75" s="187"/>
      <c r="D75" s="188"/>
      <c r="E75" s="188"/>
      <c r="F75" s="194"/>
      <c r="G75" s="195"/>
      <c r="H75" s="195"/>
      <c r="I75" s="195">
        <f>SUM(I53:I74)</f>
        <v>0</v>
      </c>
      <c r="J75" s="190">
        <f>SUM(J53:J74)</f>
        <v>0</v>
      </c>
    </row>
    <row r="76" spans="1:10" x14ac:dyDescent="0.2">
      <c r="F76" s="135"/>
      <c r="G76" s="135"/>
      <c r="H76" s="135"/>
      <c r="I76" s="135"/>
      <c r="J76" s="191"/>
    </row>
    <row r="77" spans="1:10" x14ac:dyDescent="0.2">
      <c r="F77" s="135"/>
      <c r="G77" s="135"/>
      <c r="H77" s="135"/>
      <c r="I77" s="135"/>
      <c r="J77" s="191"/>
    </row>
    <row r="78" spans="1:10" x14ac:dyDescent="0.2">
      <c r="F78" s="135"/>
      <c r="G78" s="135"/>
      <c r="H78" s="135"/>
      <c r="I78" s="135"/>
      <c r="J78" s="191"/>
    </row>
  </sheetData>
  <sheetProtection algorithmName="SHA-512" hashValue="rDeS29ybzL+vTJGaIMVPjYp5y8IjCCTS3RRNdEOFpOSGKZoF0HMquWDY6uO6/gkfZpe5L1PIGQKMxn+15OzWYw==" saltValue="BhXXohsH7yKXiY6tOBoCn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8">
    <mergeCell ref="C73:E73"/>
    <mergeCell ref="C74:E74"/>
    <mergeCell ref="C68:E68"/>
    <mergeCell ref="C69:E69"/>
    <mergeCell ref="C70:E70"/>
    <mergeCell ref="C71:E71"/>
    <mergeCell ref="C72:E72"/>
    <mergeCell ref="C63:E63"/>
    <mergeCell ref="C64:E64"/>
    <mergeCell ref="C65:E65"/>
    <mergeCell ref="C66:E66"/>
    <mergeCell ref="C67:E67"/>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0wT4g75GKXOsudv3YMIqhCHyxQrQOAZEfetODw/TPMDvJcu7KFgOHSUdbwGiVLDKI8DktD305A9gQPOT+tMppg==" saltValue="ZWcyDhbSV/uFhNVf53AZG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7F0C-89F2-488F-B492-0D7258D71CBA}">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109</v>
      </c>
      <c r="B1" s="197"/>
      <c r="C1" s="197"/>
      <c r="D1" s="197"/>
      <c r="E1" s="197"/>
      <c r="F1" s="197"/>
      <c r="G1" s="197"/>
      <c r="AG1" t="s">
        <v>110</v>
      </c>
    </row>
    <row r="2" spans="1:60" ht="24.95" customHeight="1" x14ac:dyDescent="0.2">
      <c r="A2" s="198" t="s">
        <v>7</v>
      </c>
      <c r="B2" s="49" t="s">
        <v>48</v>
      </c>
      <c r="C2" s="201" t="s">
        <v>49</v>
      </c>
      <c r="D2" s="199"/>
      <c r="E2" s="199"/>
      <c r="F2" s="199"/>
      <c r="G2" s="200"/>
      <c r="AG2" t="s">
        <v>111</v>
      </c>
    </row>
    <row r="3" spans="1:60" ht="24.95" customHeight="1" x14ac:dyDescent="0.2">
      <c r="A3" s="198" t="s">
        <v>8</v>
      </c>
      <c r="B3" s="49" t="s">
        <v>43</v>
      </c>
      <c r="C3" s="201" t="s">
        <v>45</v>
      </c>
      <c r="D3" s="199"/>
      <c r="E3" s="199"/>
      <c r="F3" s="199"/>
      <c r="G3" s="200"/>
      <c r="AC3" s="176" t="s">
        <v>111</v>
      </c>
      <c r="AG3" t="s">
        <v>112</v>
      </c>
    </row>
    <row r="4" spans="1:60" ht="24.95" customHeight="1" x14ac:dyDescent="0.2">
      <c r="A4" s="202" t="s">
        <v>9</v>
      </c>
      <c r="B4" s="203" t="s">
        <v>43</v>
      </c>
      <c r="C4" s="204" t="s">
        <v>44</v>
      </c>
      <c r="D4" s="205"/>
      <c r="E4" s="205"/>
      <c r="F4" s="205"/>
      <c r="G4" s="206"/>
      <c r="AG4" t="s">
        <v>113</v>
      </c>
    </row>
    <row r="5" spans="1:60" x14ac:dyDescent="0.2">
      <c r="D5" s="10"/>
    </row>
    <row r="6" spans="1:60" ht="38.25" x14ac:dyDescent="0.2">
      <c r="A6" s="208" t="s">
        <v>114</v>
      </c>
      <c r="B6" s="210" t="s">
        <v>115</v>
      </c>
      <c r="C6" s="210" t="s">
        <v>116</v>
      </c>
      <c r="D6" s="209" t="s">
        <v>117</v>
      </c>
      <c r="E6" s="208" t="s">
        <v>118</v>
      </c>
      <c r="F6" s="207" t="s">
        <v>119</v>
      </c>
      <c r="G6" s="208" t="s">
        <v>29</v>
      </c>
      <c r="H6" s="211" t="s">
        <v>30</v>
      </c>
      <c r="I6" s="211" t="s">
        <v>120</v>
      </c>
      <c r="J6" s="211" t="s">
        <v>31</v>
      </c>
      <c r="K6" s="211" t="s">
        <v>121</v>
      </c>
      <c r="L6" s="211" t="s">
        <v>122</v>
      </c>
      <c r="M6" s="211" t="s">
        <v>123</v>
      </c>
      <c r="N6" s="211" t="s">
        <v>124</v>
      </c>
      <c r="O6" s="211" t="s">
        <v>125</v>
      </c>
      <c r="P6" s="211" t="s">
        <v>126</v>
      </c>
      <c r="Q6" s="211" t="s">
        <v>127</v>
      </c>
      <c r="R6" s="211" t="s">
        <v>128</v>
      </c>
      <c r="S6" s="211" t="s">
        <v>129</v>
      </c>
      <c r="T6" s="211" t="s">
        <v>130</v>
      </c>
      <c r="U6" s="211" t="s">
        <v>131</v>
      </c>
      <c r="V6" s="211" t="s">
        <v>132</v>
      </c>
      <c r="W6" s="211" t="s">
        <v>133</v>
      </c>
      <c r="X6" s="211" t="s">
        <v>134</v>
      </c>
      <c r="Y6" s="211" t="s">
        <v>135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1" t="s">
        <v>136</v>
      </c>
      <c r="B8" s="232" t="s">
        <v>62</v>
      </c>
      <c r="C8" s="251" t="s">
        <v>63</v>
      </c>
      <c r="D8" s="233"/>
      <c r="E8" s="234"/>
      <c r="F8" s="235"/>
      <c r="G8" s="235">
        <f>SUMIF(AG9:AG23,"&lt;&gt;NOR",G9:G23)</f>
        <v>0</v>
      </c>
      <c r="H8" s="235"/>
      <c r="I8" s="235">
        <f>SUM(I9:I23)</f>
        <v>0</v>
      </c>
      <c r="J8" s="235"/>
      <c r="K8" s="235">
        <f>SUM(K9:K23)</f>
        <v>0</v>
      </c>
      <c r="L8" s="235"/>
      <c r="M8" s="235">
        <f>SUM(M9:M23)</f>
        <v>0</v>
      </c>
      <c r="N8" s="234"/>
      <c r="O8" s="234">
        <f>SUM(O9:O23)</f>
        <v>152.41</v>
      </c>
      <c r="P8" s="234"/>
      <c r="Q8" s="234">
        <f>SUM(Q9:Q23)</f>
        <v>0</v>
      </c>
      <c r="R8" s="235"/>
      <c r="S8" s="235"/>
      <c r="T8" s="236"/>
      <c r="U8" s="230"/>
      <c r="V8" s="230">
        <f>SUM(V9:V23)</f>
        <v>202.19000000000003</v>
      </c>
      <c r="W8" s="230"/>
      <c r="X8" s="230"/>
      <c r="Y8" s="230"/>
      <c r="AG8" t="s">
        <v>137</v>
      </c>
    </row>
    <row r="9" spans="1:60" outlineLevel="1" x14ac:dyDescent="0.2">
      <c r="A9" s="238">
        <v>1</v>
      </c>
      <c r="B9" s="239" t="s">
        <v>138</v>
      </c>
      <c r="C9" s="252" t="s">
        <v>139</v>
      </c>
      <c r="D9" s="240" t="s">
        <v>140</v>
      </c>
      <c r="E9" s="241">
        <v>49.227400000000003</v>
      </c>
      <c r="F9" s="242"/>
      <c r="G9" s="243">
        <f>ROUND(E9*F9,2)</f>
        <v>0</v>
      </c>
      <c r="H9" s="242"/>
      <c r="I9" s="243">
        <f>ROUND(E9*H9,2)</f>
        <v>0</v>
      </c>
      <c r="J9" s="242"/>
      <c r="K9" s="243">
        <f>ROUND(E9*J9,2)</f>
        <v>0</v>
      </c>
      <c r="L9" s="243">
        <v>21</v>
      </c>
      <c r="M9" s="243">
        <f>G9*(1+L9/100)</f>
        <v>0</v>
      </c>
      <c r="N9" s="241">
        <v>8.2500000000000004E-3</v>
      </c>
      <c r="O9" s="241">
        <f>ROUND(E9*N9,2)</f>
        <v>0.41</v>
      </c>
      <c r="P9" s="241">
        <v>0</v>
      </c>
      <c r="Q9" s="241">
        <f>ROUND(E9*P9,2)</f>
        <v>0</v>
      </c>
      <c r="R9" s="243" t="s">
        <v>141</v>
      </c>
      <c r="S9" s="243" t="s">
        <v>142</v>
      </c>
      <c r="T9" s="244" t="s">
        <v>142</v>
      </c>
      <c r="U9" s="223">
        <v>0.3</v>
      </c>
      <c r="V9" s="223">
        <f>ROUND(E9*U9,2)</f>
        <v>14.77</v>
      </c>
      <c r="W9" s="223"/>
      <c r="X9" s="223" t="s">
        <v>143</v>
      </c>
      <c r="Y9" s="223" t="s">
        <v>144</v>
      </c>
      <c r="Z9" s="212"/>
      <c r="AA9" s="212"/>
      <c r="AB9" s="212"/>
      <c r="AC9" s="212"/>
      <c r="AD9" s="212"/>
      <c r="AE9" s="212"/>
      <c r="AF9" s="212"/>
      <c r="AG9" s="212" t="s">
        <v>145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3" t="s">
        <v>146</v>
      </c>
      <c r="D10" s="245"/>
      <c r="E10" s="245"/>
      <c r="F10" s="245"/>
      <c r="G10" s="245"/>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147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4" t="s">
        <v>148</v>
      </c>
      <c r="D11" s="225"/>
      <c r="E11" s="226">
        <v>49.227400000000003</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149</v>
      </c>
      <c r="AH11" s="212">
        <v>5</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8">
        <v>2</v>
      </c>
      <c r="B12" s="239" t="s">
        <v>150</v>
      </c>
      <c r="C12" s="252" t="s">
        <v>151</v>
      </c>
      <c r="D12" s="240" t="s">
        <v>152</v>
      </c>
      <c r="E12" s="241">
        <v>32.76</v>
      </c>
      <c r="F12" s="242"/>
      <c r="G12" s="243">
        <f>ROUND(E12*F12,2)</f>
        <v>0</v>
      </c>
      <c r="H12" s="242"/>
      <c r="I12" s="243">
        <f>ROUND(E12*H12,2)</f>
        <v>0</v>
      </c>
      <c r="J12" s="242"/>
      <c r="K12" s="243">
        <f>ROUND(E12*J12,2)</f>
        <v>0</v>
      </c>
      <c r="L12" s="243">
        <v>21</v>
      </c>
      <c r="M12" s="243">
        <f>G12*(1+L12/100)</f>
        <v>0</v>
      </c>
      <c r="N12" s="241">
        <v>0.25967000000000001</v>
      </c>
      <c r="O12" s="241">
        <f>ROUND(E12*N12,2)</f>
        <v>8.51</v>
      </c>
      <c r="P12" s="241">
        <v>0</v>
      </c>
      <c r="Q12" s="241">
        <f>ROUND(E12*P12,2)</f>
        <v>0</v>
      </c>
      <c r="R12" s="243" t="s">
        <v>153</v>
      </c>
      <c r="S12" s="243" t="s">
        <v>142</v>
      </c>
      <c r="T12" s="244" t="s">
        <v>142</v>
      </c>
      <c r="U12" s="223">
        <v>4.8540000000000001</v>
      </c>
      <c r="V12" s="223">
        <f>ROUND(E12*U12,2)</f>
        <v>159.02000000000001</v>
      </c>
      <c r="W12" s="223"/>
      <c r="X12" s="223" t="s">
        <v>143</v>
      </c>
      <c r="Y12" s="223" t="s">
        <v>144</v>
      </c>
      <c r="Z12" s="212"/>
      <c r="AA12" s="212"/>
      <c r="AB12" s="212"/>
      <c r="AC12" s="212"/>
      <c r="AD12" s="212"/>
      <c r="AE12" s="212"/>
      <c r="AF12" s="212"/>
      <c r="AG12" s="212" t="s">
        <v>145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5" t="s">
        <v>154</v>
      </c>
      <c r="D13" s="246"/>
      <c r="E13" s="246"/>
      <c r="F13" s="246"/>
      <c r="G13" s="246"/>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155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4" t="s">
        <v>156</v>
      </c>
      <c r="D14" s="225"/>
      <c r="E14" s="226">
        <v>32.76</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149</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8">
        <v>3</v>
      </c>
      <c r="B15" s="239" t="s">
        <v>150</v>
      </c>
      <c r="C15" s="252" t="s">
        <v>151</v>
      </c>
      <c r="D15" s="240" t="s">
        <v>152</v>
      </c>
      <c r="E15" s="241">
        <v>5.85</v>
      </c>
      <c r="F15" s="242"/>
      <c r="G15" s="243">
        <f>ROUND(E15*F15,2)</f>
        <v>0</v>
      </c>
      <c r="H15" s="242"/>
      <c r="I15" s="243">
        <f>ROUND(E15*H15,2)</f>
        <v>0</v>
      </c>
      <c r="J15" s="242"/>
      <c r="K15" s="243">
        <f>ROUND(E15*J15,2)</f>
        <v>0</v>
      </c>
      <c r="L15" s="243">
        <v>21</v>
      </c>
      <c r="M15" s="243">
        <f>G15*(1+L15/100)</f>
        <v>0</v>
      </c>
      <c r="N15" s="241">
        <v>0.25967000000000001</v>
      </c>
      <c r="O15" s="241">
        <f>ROUND(E15*N15,2)</f>
        <v>1.52</v>
      </c>
      <c r="P15" s="241">
        <v>0</v>
      </c>
      <c r="Q15" s="241">
        <f>ROUND(E15*P15,2)</f>
        <v>0</v>
      </c>
      <c r="R15" s="243" t="s">
        <v>153</v>
      </c>
      <c r="S15" s="243" t="s">
        <v>142</v>
      </c>
      <c r="T15" s="244" t="s">
        <v>142</v>
      </c>
      <c r="U15" s="223">
        <v>4.8540000000000001</v>
      </c>
      <c r="V15" s="223">
        <f>ROUND(E15*U15,2)</f>
        <v>28.4</v>
      </c>
      <c r="W15" s="223"/>
      <c r="X15" s="223" t="s">
        <v>143</v>
      </c>
      <c r="Y15" s="223" t="s">
        <v>144</v>
      </c>
      <c r="Z15" s="212"/>
      <c r="AA15" s="212"/>
      <c r="AB15" s="212"/>
      <c r="AC15" s="212"/>
      <c r="AD15" s="212"/>
      <c r="AE15" s="212"/>
      <c r="AF15" s="212"/>
      <c r="AG15" s="212" t="s">
        <v>145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4" t="s">
        <v>157</v>
      </c>
      <c r="D16" s="225"/>
      <c r="E16" s="226">
        <v>2.7</v>
      </c>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149</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4" t="s">
        <v>158</v>
      </c>
      <c r="D17" s="225"/>
      <c r="E17" s="226">
        <v>3.15</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149</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4" t="s">
        <v>159</v>
      </c>
      <c r="D18" s="225"/>
      <c r="E18" s="226"/>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149</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8">
        <v>4</v>
      </c>
      <c r="B19" s="239" t="s">
        <v>160</v>
      </c>
      <c r="C19" s="252" t="s">
        <v>161</v>
      </c>
      <c r="D19" s="240" t="s">
        <v>162</v>
      </c>
      <c r="E19" s="241">
        <v>13</v>
      </c>
      <c r="F19" s="242"/>
      <c r="G19" s="243">
        <f>ROUND(E19*F19,2)</f>
        <v>0</v>
      </c>
      <c r="H19" s="242"/>
      <c r="I19" s="243">
        <f>ROUND(E19*H19,2)</f>
        <v>0</v>
      </c>
      <c r="J19" s="242"/>
      <c r="K19" s="243">
        <f>ROUND(E19*J19,2)</f>
        <v>0</v>
      </c>
      <c r="L19" s="243">
        <v>21</v>
      </c>
      <c r="M19" s="243">
        <f>G19*(1+L19/100)</f>
        <v>0</v>
      </c>
      <c r="N19" s="241">
        <v>1.1000000000000001</v>
      </c>
      <c r="O19" s="241">
        <f>ROUND(E19*N19,2)</f>
        <v>14.3</v>
      </c>
      <c r="P19" s="241">
        <v>0</v>
      </c>
      <c r="Q19" s="241">
        <f>ROUND(E19*P19,2)</f>
        <v>0</v>
      </c>
      <c r="R19" s="243" t="s">
        <v>163</v>
      </c>
      <c r="S19" s="243" t="s">
        <v>142</v>
      </c>
      <c r="T19" s="244" t="s">
        <v>164</v>
      </c>
      <c r="U19" s="223">
        <v>0</v>
      </c>
      <c r="V19" s="223">
        <f>ROUND(E19*U19,2)</f>
        <v>0</v>
      </c>
      <c r="W19" s="223"/>
      <c r="X19" s="223" t="s">
        <v>165</v>
      </c>
      <c r="Y19" s="223" t="s">
        <v>118</v>
      </c>
      <c r="Z19" s="212"/>
      <c r="AA19" s="212"/>
      <c r="AB19" s="212"/>
      <c r="AC19" s="212"/>
      <c r="AD19" s="212"/>
      <c r="AE19" s="212"/>
      <c r="AF19" s="212"/>
      <c r="AG19" s="212" t="s">
        <v>166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4" t="s">
        <v>167</v>
      </c>
      <c r="D20" s="225"/>
      <c r="E20" s="226">
        <v>6</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149</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4" t="s">
        <v>168</v>
      </c>
      <c r="D21" s="225"/>
      <c r="E21" s="226">
        <v>7</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149</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8">
        <v>5</v>
      </c>
      <c r="B22" s="239" t="s">
        <v>169</v>
      </c>
      <c r="C22" s="252" t="s">
        <v>170</v>
      </c>
      <c r="D22" s="240" t="s">
        <v>171</v>
      </c>
      <c r="E22" s="241">
        <v>91</v>
      </c>
      <c r="F22" s="242"/>
      <c r="G22" s="243">
        <f>ROUND(E22*F22,2)</f>
        <v>0</v>
      </c>
      <c r="H22" s="242"/>
      <c r="I22" s="243">
        <f>ROUND(E22*H22,2)</f>
        <v>0</v>
      </c>
      <c r="J22" s="242"/>
      <c r="K22" s="243">
        <f>ROUND(E22*J22,2)</f>
        <v>0</v>
      </c>
      <c r="L22" s="243">
        <v>21</v>
      </c>
      <c r="M22" s="243">
        <f>G22*(1+L22/100)</f>
        <v>0</v>
      </c>
      <c r="N22" s="241">
        <v>1.403</v>
      </c>
      <c r="O22" s="241">
        <f>ROUND(E22*N22,2)</f>
        <v>127.67</v>
      </c>
      <c r="P22" s="241">
        <v>0</v>
      </c>
      <c r="Q22" s="241">
        <f>ROUND(E22*P22,2)</f>
        <v>0</v>
      </c>
      <c r="R22" s="243"/>
      <c r="S22" s="243" t="s">
        <v>172</v>
      </c>
      <c r="T22" s="244" t="s">
        <v>164</v>
      </c>
      <c r="U22" s="223">
        <v>0</v>
      </c>
      <c r="V22" s="223">
        <f>ROUND(E22*U22,2)</f>
        <v>0</v>
      </c>
      <c r="W22" s="223"/>
      <c r="X22" s="223" t="s">
        <v>165</v>
      </c>
      <c r="Y22" s="223" t="s">
        <v>118</v>
      </c>
      <c r="Z22" s="212"/>
      <c r="AA22" s="212"/>
      <c r="AB22" s="212"/>
      <c r="AC22" s="212"/>
      <c r="AD22" s="212"/>
      <c r="AE22" s="212"/>
      <c r="AF22" s="212"/>
      <c r="AG22" s="212" t="s">
        <v>166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4" t="s">
        <v>173</v>
      </c>
      <c r="D23" s="225"/>
      <c r="E23" s="226">
        <v>91</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149</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31" t="s">
        <v>136</v>
      </c>
      <c r="B24" s="232" t="s">
        <v>64</v>
      </c>
      <c r="C24" s="251" t="s">
        <v>65</v>
      </c>
      <c r="D24" s="233"/>
      <c r="E24" s="234"/>
      <c r="F24" s="235"/>
      <c r="G24" s="235">
        <f>SUMIF(AG25:AG26,"&lt;&gt;NOR",G25:G26)</f>
        <v>0</v>
      </c>
      <c r="H24" s="235"/>
      <c r="I24" s="235">
        <f>SUM(I25:I26)</f>
        <v>0</v>
      </c>
      <c r="J24" s="235"/>
      <c r="K24" s="235">
        <f>SUM(K25:K26)</f>
        <v>0</v>
      </c>
      <c r="L24" s="235"/>
      <c r="M24" s="235">
        <f>SUM(M25:M26)</f>
        <v>0</v>
      </c>
      <c r="N24" s="234"/>
      <c r="O24" s="234">
        <f>SUM(O25:O26)</f>
        <v>0</v>
      </c>
      <c r="P24" s="234"/>
      <c r="Q24" s="234">
        <f>SUM(Q25:Q26)</f>
        <v>0</v>
      </c>
      <c r="R24" s="235"/>
      <c r="S24" s="235"/>
      <c r="T24" s="236"/>
      <c r="U24" s="230"/>
      <c r="V24" s="230">
        <f>SUM(V25:V26)</f>
        <v>5.27</v>
      </c>
      <c r="W24" s="230"/>
      <c r="X24" s="230"/>
      <c r="Y24" s="230"/>
      <c r="AG24" t="s">
        <v>137</v>
      </c>
    </row>
    <row r="25" spans="1:60" outlineLevel="1" x14ac:dyDescent="0.2">
      <c r="A25" s="238">
        <v>6</v>
      </c>
      <c r="B25" s="239" t="s">
        <v>174</v>
      </c>
      <c r="C25" s="252" t="s">
        <v>175</v>
      </c>
      <c r="D25" s="240" t="s">
        <v>140</v>
      </c>
      <c r="E25" s="241">
        <v>43.206400000000002</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t="s">
        <v>153</v>
      </c>
      <c r="S25" s="243" t="s">
        <v>142</v>
      </c>
      <c r="T25" s="244" t="s">
        <v>142</v>
      </c>
      <c r="U25" s="223">
        <v>0.122</v>
      </c>
      <c r="V25" s="223">
        <f>ROUND(E25*U25,2)</f>
        <v>5.27</v>
      </c>
      <c r="W25" s="223"/>
      <c r="X25" s="223" t="s">
        <v>143</v>
      </c>
      <c r="Y25" s="223" t="s">
        <v>144</v>
      </c>
      <c r="Z25" s="212"/>
      <c r="AA25" s="212"/>
      <c r="AB25" s="212"/>
      <c r="AC25" s="212"/>
      <c r="AD25" s="212"/>
      <c r="AE25" s="212"/>
      <c r="AF25" s="212"/>
      <c r="AG25" s="212" t="s">
        <v>145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4" t="s">
        <v>176</v>
      </c>
      <c r="D26" s="225"/>
      <c r="E26" s="226">
        <v>43.206400000000002</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149</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31" t="s">
        <v>136</v>
      </c>
      <c r="B27" s="232" t="s">
        <v>66</v>
      </c>
      <c r="C27" s="251" t="s">
        <v>67</v>
      </c>
      <c r="D27" s="233"/>
      <c r="E27" s="234"/>
      <c r="F27" s="235"/>
      <c r="G27" s="235">
        <f>SUMIF(AG28:AG32,"&lt;&gt;NOR",G28:G32)</f>
        <v>0</v>
      </c>
      <c r="H27" s="235"/>
      <c r="I27" s="235">
        <f>SUM(I28:I32)</f>
        <v>0</v>
      </c>
      <c r="J27" s="235"/>
      <c r="K27" s="235">
        <f>SUM(K28:K32)</f>
        <v>0</v>
      </c>
      <c r="L27" s="235"/>
      <c r="M27" s="235">
        <f>SUM(M28:M32)</f>
        <v>0</v>
      </c>
      <c r="N27" s="234"/>
      <c r="O27" s="234">
        <f>SUM(O28:O32)</f>
        <v>18.02</v>
      </c>
      <c r="P27" s="234"/>
      <c r="Q27" s="234">
        <f>SUM(Q28:Q32)</f>
        <v>0</v>
      </c>
      <c r="R27" s="235"/>
      <c r="S27" s="235"/>
      <c r="T27" s="236"/>
      <c r="U27" s="230"/>
      <c r="V27" s="230">
        <f>SUM(V28:V32)</f>
        <v>27.78</v>
      </c>
      <c r="W27" s="230"/>
      <c r="X27" s="230"/>
      <c r="Y27" s="230"/>
      <c r="AG27" t="s">
        <v>137</v>
      </c>
    </row>
    <row r="28" spans="1:60" ht="33.75" outlineLevel="1" x14ac:dyDescent="0.2">
      <c r="A28" s="238">
        <v>7</v>
      </c>
      <c r="B28" s="239" t="s">
        <v>177</v>
      </c>
      <c r="C28" s="252" t="s">
        <v>178</v>
      </c>
      <c r="D28" s="240" t="s">
        <v>140</v>
      </c>
      <c r="E28" s="241">
        <v>45.924999999999997</v>
      </c>
      <c r="F28" s="242"/>
      <c r="G28" s="243">
        <f>ROUND(E28*F28,2)</f>
        <v>0</v>
      </c>
      <c r="H28" s="242"/>
      <c r="I28" s="243">
        <f>ROUND(E28*H28,2)</f>
        <v>0</v>
      </c>
      <c r="J28" s="242"/>
      <c r="K28" s="243">
        <f>ROUND(E28*J28,2)</f>
        <v>0</v>
      </c>
      <c r="L28" s="243">
        <v>21</v>
      </c>
      <c r="M28" s="243">
        <f>G28*(1+L28/100)</f>
        <v>0</v>
      </c>
      <c r="N28" s="241">
        <v>0.23236999999999999</v>
      </c>
      <c r="O28" s="241">
        <f>ROUND(E28*N28,2)</f>
        <v>10.67</v>
      </c>
      <c r="P28" s="241">
        <v>0</v>
      </c>
      <c r="Q28" s="241">
        <f>ROUND(E28*P28,2)</f>
        <v>0</v>
      </c>
      <c r="R28" s="243" t="s">
        <v>141</v>
      </c>
      <c r="S28" s="243" t="s">
        <v>142</v>
      </c>
      <c r="T28" s="244" t="s">
        <v>142</v>
      </c>
      <c r="U28" s="223">
        <v>0.60499999999999998</v>
      </c>
      <c r="V28" s="223">
        <f>ROUND(E28*U28,2)</f>
        <v>27.78</v>
      </c>
      <c r="W28" s="223"/>
      <c r="X28" s="223" t="s">
        <v>143</v>
      </c>
      <c r="Y28" s="223" t="s">
        <v>179</v>
      </c>
      <c r="Z28" s="212"/>
      <c r="AA28" s="212"/>
      <c r="AB28" s="212"/>
      <c r="AC28" s="212"/>
      <c r="AD28" s="212"/>
      <c r="AE28" s="212"/>
      <c r="AF28" s="212"/>
      <c r="AG28" s="212" t="s">
        <v>145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3" t="s">
        <v>180</v>
      </c>
      <c r="D29" s="245"/>
      <c r="E29" s="245"/>
      <c r="F29" s="245"/>
      <c r="G29" s="245"/>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147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2" x14ac:dyDescent="0.2">
      <c r="A30" s="219"/>
      <c r="B30" s="220"/>
      <c r="C30" s="254" t="s">
        <v>181</v>
      </c>
      <c r="D30" s="225"/>
      <c r="E30" s="226">
        <v>45.924999999999997</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149</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8">
        <v>8</v>
      </c>
      <c r="B31" s="239" t="s">
        <v>182</v>
      </c>
      <c r="C31" s="252" t="s">
        <v>183</v>
      </c>
      <c r="D31" s="240" t="s">
        <v>184</v>
      </c>
      <c r="E31" s="241">
        <v>7348</v>
      </c>
      <c r="F31" s="242"/>
      <c r="G31" s="243">
        <f>ROUND(E31*F31,2)</f>
        <v>0</v>
      </c>
      <c r="H31" s="242"/>
      <c r="I31" s="243">
        <f>ROUND(E31*H31,2)</f>
        <v>0</v>
      </c>
      <c r="J31" s="242"/>
      <c r="K31" s="243">
        <f>ROUND(E31*J31,2)</f>
        <v>0</v>
      </c>
      <c r="L31" s="243">
        <v>21</v>
      </c>
      <c r="M31" s="243">
        <f>G31*(1+L31/100)</f>
        <v>0</v>
      </c>
      <c r="N31" s="241">
        <v>1E-3</v>
      </c>
      <c r="O31" s="241">
        <f>ROUND(E31*N31,2)</f>
        <v>7.35</v>
      </c>
      <c r="P31" s="241">
        <v>0</v>
      </c>
      <c r="Q31" s="241">
        <f>ROUND(E31*P31,2)</f>
        <v>0</v>
      </c>
      <c r="R31" s="243" t="s">
        <v>163</v>
      </c>
      <c r="S31" s="243" t="s">
        <v>142</v>
      </c>
      <c r="T31" s="244" t="s">
        <v>142</v>
      </c>
      <c r="U31" s="223">
        <v>0</v>
      </c>
      <c r="V31" s="223">
        <f>ROUND(E31*U31,2)</f>
        <v>0</v>
      </c>
      <c r="W31" s="223"/>
      <c r="X31" s="223" t="s">
        <v>165</v>
      </c>
      <c r="Y31" s="223" t="s">
        <v>179</v>
      </c>
      <c r="Z31" s="212"/>
      <c r="AA31" s="212"/>
      <c r="AB31" s="212"/>
      <c r="AC31" s="212"/>
      <c r="AD31" s="212"/>
      <c r="AE31" s="212"/>
      <c r="AF31" s="212"/>
      <c r="AG31" s="212" t="s">
        <v>166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4" t="s">
        <v>185</v>
      </c>
      <c r="D32" s="225"/>
      <c r="E32" s="226">
        <v>7348</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149</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31" t="s">
        <v>136</v>
      </c>
      <c r="B33" s="232" t="s">
        <v>68</v>
      </c>
      <c r="C33" s="251" t="s">
        <v>69</v>
      </c>
      <c r="D33" s="233"/>
      <c r="E33" s="234"/>
      <c r="F33" s="235"/>
      <c r="G33" s="235">
        <f>SUMIF(AG34:AG40,"&lt;&gt;NOR",G34:G40)</f>
        <v>0</v>
      </c>
      <c r="H33" s="235"/>
      <c r="I33" s="235">
        <f>SUM(I34:I40)</f>
        <v>0</v>
      </c>
      <c r="J33" s="235"/>
      <c r="K33" s="235">
        <f>SUM(K34:K40)</f>
        <v>0</v>
      </c>
      <c r="L33" s="235"/>
      <c r="M33" s="235">
        <f>SUM(M34:M40)</f>
        <v>0</v>
      </c>
      <c r="N33" s="234"/>
      <c r="O33" s="234">
        <f>SUM(O34:O40)</f>
        <v>1.98</v>
      </c>
      <c r="P33" s="234"/>
      <c r="Q33" s="234">
        <f>SUM(Q34:Q40)</f>
        <v>0</v>
      </c>
      <c r="R33" s="235"/>
      <c r="S33" s="235"/>
      <c r="T33" s="236"/>
      <c r="U33" s="230"/>
      <c r="V33" s="230">
        <f>SUM(V34:V40)</f>
        <v>155.62</v>
      </c>
      <c r="W33" s="230"/>
      <c r="X33" s="230"/>
      <c r="Y33" s="230"/>
      <c r="AG33" t="s">
        <v>137</v>
      </c>
    </row>
    <row r="34" spans="1:60" outlineLevel="1" x14ac:dyDescent="0.2">
      <c r="A34" s="238">
        <v>9</v>
      </c>
      <c r="B34" s="239" t="s">
        <v>186</v>
      </c>
      <c r="C34" s="252" t="s">
        <v>187</v>
      </c>
      <c r="D34" s="240" t="s">
        <v>140</v>
      </c>
      <c r="E34" s="241">
        <v>409.71019999999999</v>
      </c>
      <c r="F34" s="242"/>
      <c r="G34" s="243">
        <f>ROUND(E34*F34,2)</f>
        <v>0</v>
      </c>
      <c r="H34" s="242"/>
      <c r="I34" s="243">
        <f>ROUND(E34*H34,2)</f>
        <v>0</v>
      </c>
      <c r="J34" s="242"/>
      <c r="K34" s="243">
        <f>ROUND(E34*J34,2)</f>
        <v>0</v>
      </c>
      <c r="L34" s="243">
        <v>21</v>
      </c>
      <c r="M34" s="243">
        <f>G34*(1+L34/100)</f>
        <v>0</v>
      </c>
      <c r="N34" s="241">
        <v>4.1799999999999997E-3</v>
      </c>
      <c r="O34" s="241">
        <f>ROUND(E34*N34,2)</f>
        <v>1.71</v>
      </c>
      <c r="P34" s="241">
        <v>0</v>
      </c>
      <c r="Q34" s="241">
        <f>ROUND(E34*P34,2)</f>
        <v>0</v>
      </c>
      <c r="R34" s="243" t="s">
        <v>141</v>
      </c>
      <c r="S34" s="243" t="s">
        <v>142</v>
      </c>
      <c r="T34" s="244" t="s">
        <v>188</v>
      </c>
      <c r="U34" s="223">
        <v>0.31</v>
      </c>
      <c r="V34" s="223">
        <f>ROUND(E34*U34,2)</f>
        <v>127.01</v>
      </c>
      <c r="W34" s="223"/>
      <c r="X34" s="223" t="s">
        <v>143</v>
      </c>
      <c r="Y34" s="223" t="s">
        <v>189</v>
      </c>
      <c r="Z34" s="212"/>
      <c r="AA34" s="212"/>
      <c r="AB34" s="212"/>
      <c r="AC34" s="212"/>
      <c r="AD34" s="212"/>
      <c r="AE34" s="212"/>
      <c r="AF34" s="212"/>
      <c r="AG34" s="212" t="s">
        <v>145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3" t="s">
        <v>190</v>
      </c>
      <c r="D35" s="245"/>
      <c r="E35" s="245"/>
      <c r="F35" s="245"/>
      <c r="G35" s="245"/>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147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4" t="s">
        <v>191</v>
      </c>
      <c r="D36" s="225"/>
      <c r="E36" s="226">
        <v>409.71019999999999</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149</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4" t="s">
        <v>192</v>
      </c>
      <c r="D37" s="225"/>
      <c r="E37" s="226"/>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149</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38">
        <v>10</v>
      </c>
      <c r="B38" s="239" t="s">
        <v>193</v>
      </c>
      <c r="C38" s="252" t="s">
        <v>194</v>
      </c>
      <c r="D38" s="240" t="s">
        <v>140</v>
      </c>
      <c r="E38" s="241">
        <v>321.5</v>
      </c>
      <c r="F38" s="242"/>
      <c r="G38" s="243">
        <f>ROUND(E38*F38,2)</f>
        <v>0</v>
      </c>
      <c r="H38" s="242"/>
      <c r="I38" s="243">
        <f>ROUND(E38*H38,2)</f>
        <v>0</v>
      </c>
      <c r="J38" s="242"/>
      <c r="K38" s="243">
        <f>ROUND(E38*J38,2)</f>
        <v>0</v>
      </c>
      <c r="L38" s="243">
        <v>21</v>
      </c>
      <c r="M38" s="243">
        <f>G38*(1+L38/100)</f>
        <v>0</v>
      </c>
      <c r="N38" s="241">
        <v>8.4000000000000003E-4</v>
      </c>
      <c r="O38" s="241">
        <f>ROUND(E38*N38,2)</f>
        <v>0.27</v>
      </c>
      <c r="P38" s="241">
        <v>0</v>
      </c>
      <c r="Q38" s="241">
        <f>ROUND(E38*P38,2)</f>
        <v>0</v>
      </c>
      <c r="R38" s="243" t="s">
        <v>141</v>
      </c>
      <c r="S38" s="243" t="s">
        <v>142</v>
      </c>
      <c r="T38" s="244" t="s">
        <v>142</v>
      </c>
      <c r="U38" s="223">
        <v>8.8999999999999996E-2</v>
      </c>
      <c r="V38" s="223">
        <f>ROUND(E38*U38,2)</f>
        <v>28.61</v>
      </c>
      <c r="W38" s="223"/>
      <c r="X38" s="223" t="s">
        <v>143</v>
      </c>
      <c r="Y38" s="223" t="s">
        <v>144</v>
      </c>
      <c r="Z38" s="212"/>
      <c r="AA38" s="212"/>
      <c r="AB38" s="212"/>
      <c r="AC38" s="212"/>
      <c r="AD38" s="212"/>
      <c r="AE38" s="212"/>
      <c r="AF38" s="212"/>
      <c r="AG38" s="212" t="s">
        <v>145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3" t="s">
        <v>190</v>
      </c>
      <c r="D39" s="245"/>
      <c r="E39" s="245"/>
      <c r="F39" s="245"/>
      <c r="G39" s="245"/>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147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4" t="s">
        <v>195</v>
      </c>
      <c r="D40" s="225"/>
      <c r="E40" s="226">
        <v>321.5</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149</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31" t="s">
        <v>136</v>
      </c>
      <c r="B41" s="232" t="s">
        <v>70</v>
      </c>
      <c r="C41" s="251" t="s">
        <v>71</v>
      </c>
      <c r="D41" s="233"/>
      <c r="E41" s="234"/>
      <c r="F41" s="235"/>
      <c r="G41" s="235">
        <f>SUMIF(AG42:AG50,"&lt;&gt;NOR",G42:G50)</f>
        <v>0</v>
      </c>
      <c r="H41" s="235"/>
      <c r="I41" s="235">
        <f>SUM(I42:I50)</f>
        <v>0</v>
      </c>
      <c r="J41" s="235"/>
      <c r="K41" s="235">
        <f>SUM(K42:K50)</f>
        <v>0</v>
      </c>
      <c r="L41" s="235"/>
      <c r="M41" s="235">
        <f>SUM(M42:M50)</f>
        <v>0</v>
      </c>
      <c r="N41" s="234"/>
      <c r="O41" s="234">
        <f>SUM(O42:O50)</f>
        <v>2.2400000000000002</v>
      </c>
      <c r="P41" s="234"/>
      <c r="Q41" s="234">
        <f>SUM(Q42:Q50)</f>
        <v>0</v>
      </c>
      <c r="R41" s="235"/>
      <c r="S41" s="235"/>
      <c r="T41" s="236"/>
      <c r="U41" s="230"/>
      <c r="V41" s="230">
        <f>SUM(V42:V50)</f>
        <v>223.89000000000001</v>
      </c>
      <c r="W41" s="230"/>
      <c r="X41" s="230"/>
      <c r="Y41" s="230"/>
      <c r="AG41" t="s">
        <v>137</v>
      </c>
    </row>
    <row r="42" spans="1:60" outlineLevel="1" x14ac:dyDescent="0.2">
      <c r="A42" s="238">
        <v>11</v>
      </c>
      <c r="B42" s="239" t="s">
        <v>196</v>
      </c>
      <c r="C42" s="252" t="s">
        <v>197</v>
      </c>
      <c r="D42" s="240" t="s">
        <v>140</v>
      </c>
      <c r="E42" s="241">
        <v>43.206400000000002</v>
      </c>
      <c r="F42" s="242"/>
      <c r="G42" s="243">
        <f>ROUND(E42*F42,2)</f>
        <v>0</v>
      </c>
      <c r="H42" s="242"/>
      <c r="I42" s="243">
        <f>ROUND(E42*H42,2)</f>
        <v>0</v>
      </c>
      <c r="J42" s="242"/>
      <c r="K42" s="243">
        <f>ROUND(E42*J42,2)</f>
        <v>0</v>
      </c>
      <c r="L42" s="243">
        <v>21</v>
      </c>
      <c r="M42" s="243">
        <f>G42*(1+L42/100)</f>
        <v>0</v>
      </c>
      <c r="N42" s="241">
        <v>8.3300000000000006E-3</v>
      </c>
      <c r="O42" s="241">
        <f>ROUND(E42*N42,2)</f>
        <v>0.36</v>
      </c>
      <c r="P42" s="241">
        <v>0</v>
      </c>
      <c r="Q42" s="241">
        <f>ROUND(E42*P42,2)</f>
        <v>0</v>
      </c>
      <c r="R42" s="243" t="s">
        <v>141</v>
      </c>
      <c r="S42" s="243" t="s">
        <v>142</v>
      </c>
      <c r="T42" s="244" t="s">
        <v>142</v>
      </c>
      <c r="U42" s="223">
        <v>0.40400000000000003</v>
      </c>
      <c r="V42" s="223">
        <f>ROUND(E42*U42,2)</f>
        <v>17.46</v>
      </c>
      <c r="W42" s="223"/>
      <c r="X42" s="223" t="s">
        <v>143</v>
      </c>
      <c r="Y42" s="223" t="s">
        <v>144</v>
      </c>
      <c r="Z42" s="212"/>
      <c r="AA42" s="212"/>
      <c r="AB42" s="212"/>
      <c r="AC42" s="212"/>
      <c r="AD42" s="212"/>
      <c r="AE42" s="212"/>
      <c r="AF42" s="212"/>
      <c r="AG42" s="212" t="s">
        <v>145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3" t="s">
        <v>198</v>
      </c>
      <c r="D43" s="245"/>
      <c r="E43" s="245"/>
      <c r="F43" s="245"/>
      <c r="G43" s="245"/>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147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54" t="s">
        <v>199</v>
      </c>
      <c r="D44" s="225"/>
      <c r="E44" s="226">
        <v>43.206400000000002</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149</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8">
        <v>12</v>
      </c>
      <c r="B45" s="239" t="s">
        <v>200</v>
      </c>
      <c r="C45" s="252" t="s">
        <v>201</v>
      </c>
      <c r="D45" s="240" t="s">
        <v>140</v>
      </c>
      <c r="E45" s="241">
        <v>409.71019999999999</v>
      </c>
      <c r="F45" s="242"/>
      <c r="G45" s="243">
        <f>ROUND(E45*F45,2)</f>
        <v>0</v>
      </c>
      <c r="H45" s="242"/>
      <c r="I45" s="243">
        <f>ROUND(E45*H45,2)</f>
        <v>0</v>
      </c>
      <c r="J45" s="242"/>
      <c r="K45" s="243">
        <f>ROUND(E45*J45,2)</f>
        <v>0</v>
      </c>
      <c r="L45" s="243">
        <v>21</v>
      </c>
      <c r="M45" s="243">
        <f>G45*(1+L45/100)</f>
        <v>0</v>
      </c>
      <c r="N45" s="241">
        <v>4.1099999999999999E-3</v>
      </c>
      <c r="O45" s="241">
        <f>ROUND(E45*N45,2)</f>
        <v>1.68</v>
      </c>
      <c r="P45" s="241">
        <v>0</v>
      </c>
      <c r="Q45" s="241">
        <f>ROUND(E45*P45,2)</f>
        <v>0</v>
      </c>
      <c r="R45" s="243" t="s">
        <v>141</v>
      </c>
      <c r="S45" s="243" t="s">
        <v>142</v>
      </c>
      <c r="T45" s="244" t="s">
        <v>142</v>
      </c>
      <c r="U45" s="223">
        <v>0.48399999999999999</v>
      </c>
      <c r="V45" s="223">
        <f>ROUND(E45*U45,2)</f>
        <v>198.3</v>
      </c>
      <c r="W45" s="223"/>
      <c r="X45" s="223" t="s">
        <v>143</v>
      </c>
      <c r="Y45" s="223" t="s">
        <v>144</v>
      </c>
      <c r="Z45" s="212"/>
      <c r="AA45" s="212"/>
      <c r="AB45" s="212"/>
      <c r="AC45" s="212"/>
      <c r="AD45" s="212"/>
      <c r="AE45" s="212"/>
      <c r="AF45" s="212"/>
      <c r="AG45" s="212" t="s">
        <v>145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3" t="s">
        <v>202</v>
      </c>
      <c r="D46" s="245"/>
      <c r="E46" s="245"/>
      <c r="F46" s="245"/>
      <c r="G46" s="245"/>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147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4" t="s">
        <v>191</v>
      </c>
      <c r="D47" s="225"/>
      <c r="E47" s="226">
        <v>409.71019999999999</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149</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8">
        <v>13</v>
      </c>
      <c r="B48" s="239" t="s">
        <v>203</v>
      </c>
      <c r="C48" s="252" t="s">
        <v>204</v>
      </c>
      <c r="D48" s="240" t="s">
        <v>140</v>
      </c>
      <c r="E48" s="241">
        <v>25</v>
      </c>
      <c r="F48" s="242"/>
      <c r="G48" s="243">
        <f>ROUND(E48*F48,2)</f>
        <v>0</v>
      </c>
      <c r="H48" s="242"/>
      <c r="I48" s="243">
        <f>ROUND(E48*H48,2)</f>
        <v>0</v>
      </c>
      <c r="J48" s="242"/>
      <c r="K48" s="243">
        <f>ROUND(E48*J48,2)</f>
        <v>0</v>
      </c>
      <c r="L48" s="243">
        <v>21</v>
      </c>
      <c r="M48" s="243">
        <f>G48*(1+L48/100)</f>
        <v>0</v>
      </c>
      <c r="N48" s="241">
        <v>7.8799999999999999E-3</v>
      </c>
      <c r="O48" s="241">
        <f>ROUND(E48*N48,2)</f>
        <v>0.2</v>
      </c>
      <c r="P48" s="241">
        <v>0</v>
      </c>
      <c r="Q48" s="241">
        <f>ROUND(E48*P48,2)</f>
        <v>0</v>
      </c>
      <c r="R48" s="243" t="s">
        <v>141</v>
      </c>
      <c r="S48" s="243" t="s">
        <v>142</v>
      </c>
      <c r="T48" s="244" t="s">
        <v>142</v>
      </c>
      <c r="U48" s="223">
        <v>0.32500000000000001</v>
      </c>
      <c r="V48" s="223">
        <f>ROUND(E48*U48,2)</f>
        <v>8.1300000000000008</v>
      </c>
      <c r="W48" s="223"/>
      <c r="X48" s="223" t="s">
        <v>143</v>
      </c>
      <c r="Y48" s="223" t="s">
        <v>144</v>
      </c>
      <c r="Z48" s="212"/>
      <c r="AA48" s="212"/>
      <c r="AB48" s="212"/>
      <c r="AC48" s="212"/>
      <c r="AD48" s="212"/>
      <c r="AE48" s="212"/>
      <c r="AF48" s="212"/>
      <c r="AG48" s="212" t="s">
        <v>145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3" t="s">
        <v>198</v>
      </c>
      <c r="D49" s="245"/>
      <c r="E49" s="245"/>
      <c r="F49" s="245"/>
      <c r="G49" s="245"/>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147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4" t="s">
        <v>205</v>
      </c>
      <c r="D50" s="225"/>
      <c r="E50" s="226">
        <v>25</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149</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31" t="s">
        <v>136</v>
      </c>
      <c r="B51" s="232" t="s">
        <v>72</v>
      </c>
      <c r="C51" s="251" t="s">
        <v>73</v>
      </c>
      <c r="D51" s="233"/>
      <c r="E51" s="234"/>
      <c r="F51" s="235"/>
      <c r="G51" s="235">
        <f>SUMIF(AG52:AG193,"&lt;&gt;NOR",G52:G193)</f>
        <v>0</v>
      </c>
      <c r="H51" s="235"/>
      <c r="I51" s="235">
        <f>SUM(I52:I193)</f>
        <v>0</v>
      </c>
      <c r="J51" s="235"/>
      <c r="K51" s="235">
        <f>SUM(K52:K193)</f>
        <v>0</v>
      </c>
      <c r="L51" s="235"/>
      <c r="M51" s="235">
        <f>SUM(M52:M193)</f>
        <v>0</v>
      </c>
      <c r="N51" s="234"/>
      <c r="O51" s="234">
        <f>SUM(O52:O193)</f>
        <v>107.11</v>
      </c>
      <c r="P51" s="234"/>
      <c r="Q51" s="234">
        <f>SUM(Q52:Q193)</f>
        <v>0</v>
      </c>
      <c r="R51" s="235"/>
      <c r="S51" s="235"/>
      <c r="T51" s="236"/>
      <c r="U51" s="230"/>
      <c r="V51" s="230">
        <f>SUM(V52:V193)</f>
        <v>5385.3499999999995</v>
      </c>
      <c r="W51" s="230"/>
      <c r="X51" s="230"/>
      <c r="Y51" s="230"/>
      <c r="AG51" t="s">
        <v>137</v>
      </c>
    </row>
    <row r="52" spans="1:60" ht="22.5" outlineLevel="1" x14ac:dyDescent="0.2">
      <c r="A52" s="238">
        <v>14</v>
      </c>
      <c r="B52" s="239" t="s">
        <v>206</v>
      </c>
      <c r="C52" s="252" t="s">
        <v>207</v>
      </c>
      <c r="D52" s="240" t="s">
        <v>140</v>
      </c>
      <c r="E52" s="241">
        <v>311.22000000000003</v>
      </c>
      <c r="F52" s="242"/>
      <c r="G52" s="243">
        <f>ROUND(E52*F52,2)</f>
        <v>0</v>
      </c>
      <c r="H52" s="242"/>
      <c r="I52" s="243">
        <f>ROUND(E52*H52,2)</f>
        <v>0</v>
      </c>
      <c r="J52" s="242"/>
      <c r="K52" s="243">
        <f>ROUND(E52*J52,2)</f>
        <v>0</v>
      </c>
      <c r="L52" s="243">
        <v>21</v>
      </c>
      <c r="M52" s="243">
        <f>G52*(1+L52/100)</f>
        <v>0</v>
      </c>
      <c r="N52" s="241">
        <v>3.0699999999999998E-3</v>
      </c>
      <c r="O52" s="241">
        <f>ROUND(E52*N52,2)</f>
        <v>0.96</v>
      </c>
      <c r="P52" s="241">
        <v>0</v>
      </c>
      <c r="Q52" s="241">
        <f>ROUND(E52*P52,2)</f>
        <v>0</v>
      </c>
      <c r="R52" s="243" t="s">
        <v>141</v>
      </c>
      <c r="S52" s="243" t="s">
        <v>142</v>
      </c>
      <c r="T52" s="244" t="s">
        <v>142</v>
      </c>
      <c r="U52" s="223">
        <v>0.30599999999999999</v>
      </c>
      <c r="V52" s="223">
        <f>ROUND(E52*U52,2)</f>
        <v>95.23</v>
      </c>
      <c r="W52" s="223"/>
      <c r="X52" s="223" t="s">
        <v>143</v>
      </c>
      <c r="Y52" s="223" t="s">
        <v>144</v>
      </c>
      <c r="Z52" s="212"/>
      <c r="AA52" s="212"/>
      <c r="AB52" s="212"/>
      <c r="AC52" s="212"/>
      <c r="AD52" s="212"/>
      <c r="AE52" s="212"/>
      <c r="AF52" s="212"/>
      <c r="AG52" s="212" t="s">
        <v>145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3" t="s">
        <v>190</v>
      </c>
      <c r="D53" s="245"/>
      <c r="E53" s="245"/>
      <c r="F53" s="245"/>
      <c r="G53" s="245"/>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147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4" t="s">
        <v>208</v>
      </c>
      <c r="D54" s="225"/>
      <c r="E54" s="226">
        <v>311.22000000000003</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149</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38">
        <v>15</v>
      </c>
      <c r="B55" s="239" t="s">
        <v>209</v>
      </c>
      <c r="C55" s="252" t="s">
        <v>210</v>
      </c>
      <c r="D55" s="240" t="s">
        <v>140</v>
      </c>
      <c r="E55" s="241">
        <v>311.22000000000003</v>
      </c>
      <c r="F55" s="242"/>
      <c r="G55" s="243">
        <f>ROUND(E55*F55,2)</f>
        <v>0</v>
      </c>
      <c r="H55" s="242"/>
      <c r="I55" s="243">
        <f>ROUND(E55*H55,2)</f>
        <v>0</v>
      </c>
      <c r="J55" s="242"/>
      <c r="K55" s="243">
        <f>ROUND(E55*J55,2)</f>
        <v>0</v>
      </c>
      <c r="L55" s="243">
        <v>21</v>
      </c>
      <c r="M55" s="243">
        <f>G55*(1+L55/100)</f>
        <v>0</v>
      </c>
      <c r="N55" s="241">
        <v>1.9000000000000001E-4</v>
      </c>
      <c r="O55" s="241">
        <f>ROUND(E55*N55,2)</f>
        <v>0.06</v>
      </c>
      <c r="P55" s="241">
        <v>0</v>
      </c>
      <c r="Q55" s="241">
        <f>ROUND(E55*P55,2)</f>
        <v>0</v>
      </c>
      <c r="R55" s="243" t="s">
        <v>141</v>
      </c>
      <c r="S55" s="243" t="s">
        <v>142</v>
      </c>
      <c r="T55" s="244" t="s">
        <v>142</v>
      </c>
      <c r="U55" s="223">
        <v>6.83E-2</v>
      </c>
      <c r="V55" s="223">
        <f>ROUND(E55*U55,2)</f>
        <v>21.26</v>
      </c>
      <c r="W55" s="223"/>
      <c r="X55" s="223" t="s">
        <v>143</v>
      </c>
      <c r="Y55" s="223" t="s">
        <v>144</v>
      </c>
      <c r="Z55" s="212"/>
      <c r="AA55" s="212"/>
      <c r="AB55" s="212"/>
      <c r="AC55" s="212"/>
      <c r="AD55" s="212"/>
      <c r="AE55" s="212"/>
      <c r="AF55" s="212"/>
      <c r="AG55" s="212" t="s">
        <v>145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3" t="s">
        <v>190</v>
      </c>
      <c r="D56" s="245"/>
      <c r="E56" s="245"/>
      <c r="F56" s="245"/>
      <c r="G56" s="245"/>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147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4" t="s">
        <v>211</v>
      </c>
      <c r="D57" s="225"/>
      <c r="E57" s="226">
        <v>311.22000000000003</v>
      </c>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149</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8">
        <v>16</v>
      </c>
      <c r="B58" s="239" t="s">
        <v>212</v>
      </c>
      <c r="C58" s="252" t="s">
        <v>213</v>
      </c>
      <c r="D58" s="240" t="s">
        <v>140</v>
      </c>
      <c r="E58" s="241">
        <v>2888.0165000000002</v>
      </c>
      <c r="F58" s="242"/>
      <c r="G58" s="243">
        <f>ROUND(E58*F58,2)</f>
        <v>0</v>
      </c>
      <c r="H58" s="242"/>
      <c r="I58" s="243">
        <f>ROUND(E58*H58,2)</f>
        <v>0</v>
      </c>
      <c r="J58" s="242"/>
      <c r="K58" s="243">
        <f>ROUND(E58*J58,2)</f>
        <v>0</v>
      </c>
      <c r="L58" s="243">
        <v>21</v>
      </c>
      <c r="M58" s="243">
        <f>G58*(1+L58/100)</f>
        <v>0</v>
      </c>
      <c r="N58" s="241">
        <v>2.63E-3</v>
      </c>
      <c r="O58" s="241">
        <f>ROUND(E58*N58,2)</f>
        <v>7.6</v>
      </c>
      <c r="P58" s="241">
        <v>0</v>
      </c>
      <c r="Q58" s="241">
        <f>ROUND(E58*P58,2)</f>
        <v>0</v>
      </c>
      <c r="R58" s="243" t="s">
        <v>141</v>
      </c>
      <c r="S58" s="243" t="s">
        <v>142</v>
      </c>
      <c r="T58" s="244" t="s">
        <v>142</v>
      </c>
      <c r="U58" s="223">
        <v>0.22400999999999999</v>
      </c>
      <c r="V58" s="223">
        <f>ROUND(E58*U58,2)</f>
        <v>646.94000000000005</v>
      </c>
      <c r="W58" s="223"/>
      <c r="X58" s="223" t="s">
        <v>143</v>
      </c>
      <c r="Y58" s="223" t="s">
        <v>144</v>
      </c>
      <c r="Z58" s="212"/>
      <c r="AA58" s="212"/>
      <c r="AB58" s="212"/>
      <c r="AC58" s="212"/>
      <c r="AD58" s="212"/>
      <c r="AE58" s="212"/>
      <c r="AF58" s="212"/>
      <c r="AG58" s="212" t="s">
        <v>145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3" t="s">
        <v>190</v>
      </c>
      <c r="D59" s="245"/>
      <c r="E59" s="245"/>
      <c r="F59" s="245"/>
      <c r="G59" s="245"/>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147</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4" t="s">
        <v>214</v>
      </c>
      <c r="D60" s="225"/>
      <c r="E60" s="226">
        <v>2471.6437000000001</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149</v>
      </c>
      <c r="AH60" s="212">
        <v>5</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4" t="s">
        <v>215</v>
      </c>
      <c r="D61" s="225"/>
      <c r="E61" s="226">
        <v>204.15119999999999</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149</v>
      </c>
      <c r="AH61" s="212">
        <v>5</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4" t="s">
        <v>216</v>
      </c>
      <c r="D62" s="225"/>
      <c r="E62" s="226">
        <v>42.314999999999998</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149</v>
      </c>
      <c r="AH62" s="212">
        <v>5</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4" t="s">
        <v>217</v>
      </c>
      <c r="D63" s="225"/>
      <c r="E63" s="226">
        <v>57.284999999999997</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149</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4" t="s">
        <v>218</v>
      </c>
      <c r="D64" s="225"/>
      <c r="E64" s="226">
        <v>112.6216</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149</v>
      </c>
      <c r="AH64" s="212">
        <v>5</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8">
        <v>17</v>
      </c>
      <c r="B65" s="239" t="s">
        <v>219</v>
      </c>
      <c r="C65" s="252" t="s">
        <v>220</v>
      </c>
      <c r="D65" s="240" t="s">
        <v>140</v>
      </c>
      <c r="E65" s="241">
        <v>2888.0165000000002</v>
      </c>
      <c r="F65" s="242"/>
      <c r="G65" s="243">
        <f>ROUND(E65*F65,2)</f>
        <v>0</v>
      </c>
      <c r="H65" s="242"/>
      <c r="I65" s="243">
        <f>ROUND(E65*H65,2)</f>
        <v>0</v>
      </c>
      <c r="J65" s="242"/>
      <c r="K65" s="243">
        <f>ROUND(E65*J65,2)</f>
        <v>0</v>
      </c>
      <c r="L65" s="243">
        <v>21</v>
      </c>
      <c r="M65" s="243">
        <f>G65*(1+L65/100)</f>
        <v>0</v>
      </c>
      <c r="N65" s="241">
        <v>2.5999999999999998E-4</v>
      </c>
      <c r="O65" s="241">
        <f>ROUND(E65*N65,2)</f>
        <v>0.75</v>
      </c>
      <c r="P65" s="241">
        <v>0</v>
      </c>
      <c r="Q65" s="241">
        <f>ROUND(E65*P65,2)</f>
        <v>0</v>
      </c>
      <c r="R65" s="243" t="s">
        <v>141</v>
      </c>
      <c r="S65" s="243" t="s">
        <v>142</v>
      </c>
      <c r="T65" s="244" t="s">
        <v>142</v>
      </c>
      <c r="U65" s="223">
        <v>7.0000000000000007E-2</v>
      </c>
      <c r="V65" s="223">
        <f>ROUND(E65*U65,2)</f>
        <v>202.16</v>
      </c>
      <c r="W65" s="223"/>
      <c r="X65" s="223" t="s">
        <v>143</v>
      </c>
      <c r="Y65" s="223" t="s">
        <v>144</v>
      </c>
      <c r="Z65" s="212"/>
      <c r="AA65" s="212"/>
      <c r="AB65" s="212"/>
      <c r="AC65" s="212"/>
      <c r="AD65" s="212"/>
      <c r="AE65" s="212"/>
      <c r="AF65" s="212"/>
      <c r="AG65" s="212" t="s">
        <v>145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4" t="s">
        <v>221</v>
      </c>
      <c r="D66" s="225"/>
      <c r="E66" s="226">
        <v>2888.0165000000002</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149</v>
      </c>
      <c r="AH66" s="212">
        <v>5</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8">
        <v>18</v>
      </c>
      <c r="B67" s="239" t="s">
        <v>222</v>
      </c>
      <c r="C67" s="252" t="s">
        <v>223</v>
      </c>
      <c r="D67" s="240" t="s">
        <v>224</v>
      </c>
      <c r="E67" s="241">
        <v>234.97</v>
      </c>
      <c r="F67" s="242"/>
      <c r="G67" s="243">
        <f>ROUND(E67*F67,2)</f>
        <v>0</v>
      </c>
      <c r="H67" s="242"/>
      <c r="I67" s="243">
        <f>ROUND(E67*H67,2)</f>
        <v>0</v>
      </c>
      <c r="J67" s="242"/>
      <c r="K67" s="243">
        <f>ROUND(E67*J67,2)</f>
        <v>0</v>
      </c>
      <c r="L67" s="243">
        <v>21</v>
      </c>
      <c r="M67" s="243">
        <f>G67*(1+L67/100)</f>
        <v>0</v>
      </c>
      <c r="N67" s="241">
        <v>1.0000000000000001E-5</v>
      </c>
      <c r="O67" s="241">
        <f>ROUND(E67*N67,2)</f>
        <v>0</v>
      </c>
      <c r="P67" s="241">
        <v>0</v>
      </c>
      <c r="Q67" s="241">
        <f>ROUND(E67*P67,2)</f>
        <v>0</v>
      </c>
      <c r="R67" s="243" t="s">
        <v>141</v>
      </c>
      <c r="S67" s="243" t="s">
        <v>142</v>
      </c>
      <c r="T67" s="244" t="s">
        <v>142</v>
      </c>
      <c r="U67" s="223">
        <v>4.8000000000000001E-2</v>
      </c>
      <c r="V67" s="223">
        <f>ROUND(E67*U67,2)</f>
        <v>11.28</v>
      </c>
      <c r="W67" s="223"/>
      <c r="X67" s="223" t="s">
        <v>143</v>
      </c>
      <c r="Y67" s="223" t="s">
        <v>144</v>
      </c>
      <c r="Z67" s="212"/>
      <c r="AA67" s="212"/>
      <c r="AB67" s="212"/>
      <c r="AC67" s="212"/>
      <c r="AD67" s="212"/>
      <c r="AE67" s="212"/>
      <c r="AF67" s="212"/>
      <c r="AG67" s="212" t="s">
        <v>145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3" t="s">
        <v>225</v>
      </c>
      <c r="D68" s="245"/>
      <c r="E68" s="245"/>
      <c r="F68" s="245"/>
      <c r="G68" s="245"/>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147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4" t="s">
        <v>226</v>
      </c>
      <c r="D69" s="225"/>
      <c r="E69" s="226"/>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149</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4" t="s">
        <v>227</v>
      </c>
      <c r="D70" s="225"/>
      <c r="E70" s="226"/>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149</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4" t="s">
        <v>228</v>
      </c>
      <c r="D71" s="225"/>
      <c r="E71" s="226">
        <v>93.055000000000007</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149</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4" t="s">
        <v>229</v>
      </c>
      <c r="D72" s="225"/>
      <c r="E72" s="226">
        <v>141.91499999999999</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149</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8">
        <v>19</v>
      </c>
      <c r="B73" s="239" t="s">
        <v>230</v>
      </c>
      <c r="C73" s="252" t="s">
        <v>231</v>
      </c>
      <c r="D73" s="240" t="s">
        <v>140</v>
      </c>
      <c r="E73" s="241">
        <v>542.42999999999995</v>
      </c>
      <c r="F73" s="242"/>
      <c r="G73" s="243">
        <f>ROUND(E73*F73,2)</f>
        <v>0</v>
      </c>
      <c r="H73" s="242"/>
      <c r="I73" s="243">
        <f>ROUND(E73*H73,2)</f>
        <v>0</v>
      </c>
      <c r="J73" s="242"/>
      <c r="K73" s="243">
        <f>ROUND(E73*J73,2)</f>
        <v>0</v>
      </c>
      <c r="L73" s="243">
        <v>21</v>
      </c>
      <c r="M73" s="243">
        <f>G73*(1+L73/100)</f>
        <v>0</v>
      </c>
      <c r="N73" s="241">
        <v>4.0000000000000003E-5</v>
      </c>
      <c r="O73" s="241">
        <f>ROUND(E73*N73,2)</f>
        <v>0.02</v>
      </c>
      <c r="P73" s="241">
        <v>0</v>
      </c>
      <c r="Q73" s="241">
        <f>ROUND(E73*P73,2)</f>
        <v>0</v>
      </c>
      <c r="R73" s="243" t="s">
        <v>141</v>
      </c>
      <c r="S73" s="243" t="s">
        <v>142</v>
      </c>
      <c r="T73" s="244" t="s">
        <v>142</v>
      </c>
      <c r="U73" s="223">
        <v>7.8E-2</v>
      </c>
      <c r="V73" s="223">
        <f>ROUND(E73*U73,2)</f>
        <v>42.31</v>
      </c>
      <c r="W73" s="223"/>
      <c r="X73" s="223" t="s">
        <v>143</v>
      </c>
      <c r="Y73" s="223" t="s">
        <v>144</v>
      </c>
      <c r="Z73" s="212"/>
      <c r="AA73" s="212"/>
      <c r="AB73" s="212"/>
      <c r="AC73" s="212"/>
      <c r="AD73" s="212"/>
      <c r="AE73" s="212"/>
      <c r="AF73" s="212"/>
      <c r="AG73" s="212" t="s">
        <v>145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2" x14ac:dyDescent="0.2">
      <c r="A74" s="219"/>
      <c r="B74" s="220"/>
      <c r="C74" s="253" t="s">
        <v>232</v>
      </c>
      <c r="D74" s="245"/>
      <c r="E74" s="245"/>
      <c r="F74" s="245"/>
      <c r="G74" s="245"/>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147</v>
      </c>
      <c r="AH74" s="212"/>
      <c r="AI74" s="212"/>
      <c r="AJ74" s="212"/>
      <c r="AK74" s="212"/>
      <c r="AL74" s="212"/>
      <c r="AM74" s="212"/>
      <c r="AN74" s="212"/>
      <c r="AO74" s="212"/>
      <c r="AP74" s="212"/>
      <c r="AQ74" s="212"/>
      <c r="AR74" s="212"/>
      <c r="AS74" s="212"/>
      <c r="AT74" s="212"/>
      <c r="AU74" s="212"/>
      <c r="AV74" s="212"/>
      <c r="AW74" s="212"/>
      <c r="AX74" s="212"/>
      <c r="AY74" s="212"/>
      <c r="AZ74" s="212"/>
      <c r="BA74" s="247" t="str">
        <f>C74</f>
        <v>s rámy a zárubněmi, zábradlí, předmětů oplechování apod., které se zřizují ještě před úpravami povrchu, před jejich znečištěním při úpravách povrchu nástřikem plastických (lepivých) maltovin</v>
      </c>
      <c r="BB74" s="212"/>
      <c r="BC74" s="212"/>
      <c r="BD74" s="212"/>
      <c r="BE74" s="212"/>
      <c r="BF74" s="212"/>
      <c r="BG74" s="212"/>
      <c r="BH74" s="212"/>
    </row>
    <row r="75" spans="1:60" outlineLevel="2" x14ac:dyDescent="0.2">
      <c r="A75" s="219"/>
      <c r="B75" s="220"/>
      <c r="C75" s="254" t="s">
        <v>233</v>
      </c>
      <c r="D75" s="225"/>
      <c r="E75" s="226">
        <v>57.54</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149</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4" t="s">
        <v>234</v>
      </c>
      <c r="D76" s="225"/>
      <c r="E76" s="226">
        <v>484.89</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149</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8">
        <v>20</v>
      </c>
      <c r="B77" s="239" t="s">
        <v>235</v>
      </c>
      <c r="C77" s="252" t="s">
        <v>236</v>
      </c>
      <c r="D77" s="240" t="s">
        <v>224</v>
      </c>
      <c r="E77" s="241">
        <v>50</v>
      </c>
      <c r="F77" s="242"/>
      <c r="G77" s="243">
        <f>ROUND(E77*F77,2)</f>
        <v>0</v>
      </c>
      <c r="H77" s="242"/>
      <c r="I77" s="243">
        <f>ROUND(E77*H77,2)</f>
        <v>0</v>
      </c>
      <c r="J77" s="242"/>
      <c r="K77" s="243">
        <f>ROUND(E77*J77,2)</f>
        <v>0</v>
      </c>
      <c r="L77" s="243">
        <v>21</v>
      </c>
      <c r="M77" s="243">
        <f>G77*(1+L77/100)</f>
        <v>0</v>
      </c>
      <c r="N77" s="241">
        <v>2.0000000000000001E-4</v>
      </c>
      <c r="O77" s="241">
        <f>ROUND(E77*N77,2)</f>
        <v>0.01</v>
      </c>
      <c r="P77" s="241">
        <v>0</v>
      </c>
      <c r="Q77" s="241">
        <f>ROUND(E77*P77,2)</f>
        <v>0</v>
      </c>
      <c r="R77" s="243" t="s">
        <v>141</v>
      </c>
      <c r="S77" s="243" t="s">
        <v>142</v>
      </c>
      <c r="T77" s="244" t="s">
        <v>142</v>
      </c>
      <c r="U77" s="223">
        <v>0.18</v>
      </c>
      <c r="V77" s="223">
        <f>ROUND(E77*U77,2)</f>
        <v>9</v>
      </c>
      <c r="W77" s="223"/>
      <c r="X77" s="223" t="s">
        <v>143</v>
      </c>
      <c r="Y77" s="223" t="s">
        <v>144</v>
      </c>
      <c r="Z77" s="212"/>
      <c r="AA77" s="212"/>
      <c r="AB77" s="212"/>
      <c r="AC77" s="212"/>
      <c r="AD77" s="212"/>
      <c r="AE77" s="212"/>
      <c r="AF77" s="212"/>
      <c r="AG77" s="212" t="s">
        <v>145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4" t="s">
        <v>237</v>
      </c>
      <c r="D78" s="225"/>
      <c r="E78" s="226">
        <v>50</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149</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8">
        <v>21</v>
      </c>
      <c r="B79" s="239" t="s">
        <v>238</v>
      </c>
      <c r="C79" s="252" t="s">
        <v>239</v>
      </c>
      <c r="D79" s="240" t="s">
        <v>140</v>
      </c>
      <c r="E79" s="241">
        <v>42.314999999999998</v>
      </c>
      <c r="F79" s="242"/>
      <c r="G79" s="243">
        <f>ROUND(E79*F79,2)</f>
        <v>0</v>
      </c>
      <c r="H79" s="242"/>
      <c r="I79" s="243">
        <f>ROUND(E79*H79,2)</f>
        <v>0</v>
      </c>
      <c r="J79" s="242"/>
      <c r="K79" s="243">
        <f>ROUND(E79*J79,2)</f>
        <v>0</v>
      </c>
      <c r="L79" s="243">
        <v>21</v>
      </c>
      <c r="M79" s="243">
        <f>G79*(1+L79/100)</f>
        <v>0</v>
      </c>
      <c r="N79" s="241">
        <v>2.0930000000000001E-2</v>
      </c>
      <c r="O79" s="241">
        <f>ROUND(E79*N79,2)</f>
        <v>0.89</v>
      </c>
      <c r="P79" s="241">
        <v>0</v>
      </c>
      <c r="Q79" s="241">
        <f>ROUND(E79*P79,2)</f>
        <v>0</v>
      </c>
      <c r="R79" s="243"/>
      <c r="S79" s="243" t="s">
        <v>172</v>
      </c>
      <c r="T79" s="244" t="s">
        <v>240</v>
      </c>
      <c r="U79" s="223">
        <v>1.4450000000000001</v>
      </c>
      <c r="V79" s="223">
        <f>ROUND(E79*U79,2)</f>
        <v>61.15</v>
      </c>
      <c r="W79" s="223"/>
      <c r="X79" s="223" t="s">
        <v>143</v>
      </c>
      <c r="Y79" s="223" t="s">
        <v>144</v>
      </c>
      <c r="Z79" s="212"/>
      <c r="AA79" s="212"/>
      <c r="AB79" s="212"/>
      <c r="AC79" s="212"/>
      <c r="AD79" s="212"/>
      <c r="AE79" s="212"/>
      <c r="AF79" s="212"/>
      <c r="AG79" s="212" t="s">
        <v>145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5" t="s">
        <v>241</v>
      </c>
      <c r="D80" s="246"/>
      <c r="E80" s="246"/>
      <c r="F80" s="246"/>
      <c r="G80" s="246"/>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155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4" t="s">
        <v>242</v>
      </c>
      <c r="D81" s="225"/>
      <c r="E81" s="226">
        <v>42.314999999999998</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149</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8">
        <v>22</v>
      </c>
      <c r="B82" s="239" t="s">
        <v>243</v>
      </c>
      <c r="C82" s="252" t="s">
        <v>244</v>
      </c>
      <c r="D82" s="240" t="s">
        <v>140</v>
      </c>
      <c r="E82" s="241">
        <v>140.553</v>
      </c>
      <c r="F82" s="242"/>
      <c r="G82" s="243">
        <f>ROUND(E82*F82,2)</f>
        <v>0</v>
      </c>
      <c r="H82" s="242"/>
      <c r="I82" s="243">
        <f>ROUND(E82*H82,2)</f>
        <v>0</v>
      </c>
      <c r="J82" s="242"/>
      <c r="K82" s="243">
        <f>ROUND(E82*J82,2)</f>
        <v>0</v>
      </c>
      <c r="L82" s="243">
        <v>21</v>
      </c>
      <c r="M82" s="243">
        <f>G82*(1+L82/100)</f>
        <v>0</v>
      </c>
      <c r="N82" s="241">
        <v>1.1820000000000001E-2</v>
      </c>
      <c r="O82" s="241">
        <f>ROUND(E82*N82,2)</f>
        <v>1.66</v>
      </c>
      <c r="P82" s="241">
        <v>0</v>
      </c>
      <c r="Q82" s="241">
        <f>ROUND(E82*P82,2)</f>
        <v>0</v>
      </c>
      <c r="R82" s="243" t="s">
        <v>141</v>
      </c>
      <c r="S82" s="243" t="s">
        <v>142</v>
      </c>
      <c r="T82" s="244" t="s">
        <v>142</v>
      </c>
      <c r="U82" s="223">
        <v>0.85699999999999998</v>
      </c>
      <c r="V82" s="223">
        <f>ROUND(E82*U82,2)</f>
        <v>120.45</v>
      </c>
      <c r="W82" s="223"/>
      <c r="X82" s="223" t="s">
        <v>143</v>
      </c>
      <c r="Y82" s="223" t="s">
        <v>144</v>
      </c>
      <c r="Z82" s="212"/>
      <c r="AA82" s="212"/>
      <c r="AB82" s="212"/>
      <c r="AC82" s="212"/>
      <c r="AD82" s="212"/>
      <c r="AE82" s="212"/>
      <c r="AF82" s="212"/>
      <c r="AG82" s="212" t="s">
        <v>145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2" x14ac:dyDescent="0.2">
      <c r="A83" s="219"/>
      <c r="B83" s="220"/>
      <c r="C83" s="253" t="s">
        <v>245</v>
      </c>
      <c r="D83" s="245"/>
      <c r="E83" s="245"/>
      <c r="F83" s="245"/>
      <c r="G83" s="245"/>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147</v>
      </c>
      <c r="AH83" s="212"/>
      <c r="AI83" s="212"/>
      <c r="AJ83" s="212"/>
      <c r="AK83" s="212"/>
      <c r="AL83" s="212"/>
      <c r="AM83" s="212"/>
      <c r="AN83" s="212"/>
      <c r="AO83" s="212"/>
      <c r="AP83" s="212"/>
      <c r="AQ83" s="212"/>
      <c r="AR83" s="212"/>
      <c r="AS83" s="212"/>
      <c r="AT83" s="212"/>
      <c r="AU83" s="212"/>
      <c r="AV83" s="212"/>
      <c r="AW83" s="212"/>
      <c r="AX83" s="212"/>
      <c r="AY83" s="212"/>
      <c r="AZ83" s="212"/>
      <c r="BA83" s="247" t="str">
        <f>C83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3" s="212"/>
      <c r="BC83" s="212"/>
      <c r="BD83" s="212"/>
      <c r="BE83" s="212"/>
      <c r="BF83" s="212"/>
      <c r="BG83" s="212"/>
      <c r="BH83" s="212"/>
    </row>
    <row r="84" spans="1:60" outlineLevel="2" x14ac:dyDescent="0.2">
      <c r="A84" s="219"/>
      <c r="B84" s="220"/>
      <c r="C84" s="256" t="s">
        <v>246</v>
      </c>
      <c r="D84" s="248"/>
      <c r="E84" s="248"/>
      <c r="F84" s="248"/>
      <c r="G84" s="248"/>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155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4" t="s">
        <v>247</v>
      </c>
      <c r="D85" s="225"/>
      <c r="E85" s="226"/>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149</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4" t="s">
        <v>248</v>
      </c>
      <c r="D86" s="225"/>
      <c r="E86" s="226"/>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149</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4" t="s">
        <v>249</v>
      </c>
      <c r="D87" s="225"/>
      <c r="E87" s="226"/>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149</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4" t="s">
        <v>250</v>
      </c>
      <c r="D88" s="225"/>
      <c r="E88" s="226">
        <v>98.28</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149</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4" t="s">
        <v>251</v>
      </c>
      <c r="D89" s="225"/>
      <c r="E89" s="226">
        <v>32.76</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149</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4" t="s">
        <v>252</v>
      </c>
      <c r="D90" s="225"/>
      <c r="E90" s="226">
        <v>2.5230000000000001</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149</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4" t="s">
        <v>253</v>
      </c>
      <c r="D91" s="225"/>
      <c r="E91" s="226">
        <v>1.23</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149</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4" t="s">
        <v>254</v>
      </c>
      <c r="D92" s="225"/>
      <c r="E92" s="226">
        <v>5.76</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149</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8">
        <v>23</v>
      </c>
      <c r="B93" s="239" t="s">
        <v>255</v>
      </c>
      <c r="C93" s="252" t="s">
        <v>256</v>
      </c>
      <c r="D93" s="240" t="s">
        <v>140</v>
      </c>
      <c r="E93" s="241">
        <v>2471.6437000000001</v>
      </c>
      <c r="F93" s="242"/>
      <c r="G93" s="243">
        <f>ROUND(E93*F93,2)</f>
        <v>0</v>
      </c>
      <c r="H93" s="242"/>
      <c r="I93" s="243">
        <f>ROUND(E93*H93,2)</f>
        <v>0</v>
      </c>
      <c r="J93" s="242"/>
      <c r="K93" s="243">
        <f>ROUND(E93*J93,2)</f>
        <v>0</v>
      </c>
      <c r="L93" s="243">
        <v>21</v>
      </c>
      <c r="M93" s="243">
        <f>G93*(1+L93/100)</f>
        <v>0</v>
      </c>
      <c r="N93" s="241">
        <v>3.2800000000000003E-2</v>
      </c>
      <c r="O93" s="241">
        <f>ROUND(E93*N93,2)</f>
        <v>81.069999999999993</v>
      </c>
      <c r="P93" s="241">
        <v>0</v>
      </c>
      <c r="Q93" s="241">
        <f>ROUND(E93*P93,2)</f>
        <v>0</v>
      </c>
      <c r="R93" s="243" t="s">
        <v>141</v>
      </c>
      <c r="S93" s="243" t="s">
        <v>142</v>
      </c>
      <c r="T93" s="244" t="s">
        <v>142</v>
      </c>
      <c r="U93" s="223">
        <v>1.0169999999999999</v>
      </c>
      <c r="V93" s="223">
        <f>ROUND(E93*U93,2)</f>
        <v>2513.66</v>
      </c>
      <c r="W93" s="223"/>
      <c r="X93" s="223" t="s">
        <v>143</v>
      </c>
      <c r="Y93" s="223" t="s">
        <v>144</v>
      </c>
      <c r="Z93" s="212"/>
      <c r="AA93" s="212"/>
      <c r="AB93" s="212"/>
      <c r="AC93" s="212"/>
      <c r="AD93" s="212"/>
      <c r="AE93" s="212"/>
      <c r="AF93" s="212"/>
      <c r="AG93" s="212" t="s">
        <v>145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2" x14ac:dyDescent="0.2">
      <c r="A94" s="219"/>
      <c r="B94" s="220"/>
      <c r="C94" s="253" t="s">
        <v>257</v>
      </c>
      <c r="D94" s="245"/>
      <c r="E94" s="245"/>
      <c r="F94" s="245"/>
      <c r="G94" s="245"/>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147</v>
      </c>
      <c r="AH94" s="212"/>
      <c r="AI94" s="212"/>
      <c r="AJ94" s="212"/>
      <c r="AK94" s="212"/>
      <c r="AL94" s="212"/>
      <c r="AM94" s="212"/>
      <c r="AN94" s="212"/>
      <c r="AO94" s="212"/>
      <c r="AP94" s="212"/>
      <c r="AQ94" s="212"/>
      <c r="AR94" s="212"/>
      <c r="AS94" s="212"/>
      <c r="AT94" s="212"/>
      <c r="AU94" s="212"/>
      <c r="AV94" s="212"/>
      <c r="AW94" s="212"/>
      <c r="AX94" s="212"/>
      <c r="AY94" s="212"/>
      <c r="AZ94" s="212"/>
      <c r="BA94" s="247" t="str">
        <f>C94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4" s="212"/>
      <c r="BC94" s="212"/>
      <c r="BD94" s="212"/>
      <c r="BE94" s="212"/>
      <c r="BF94" s="212"/>
      <c r="BG94" s="212"/>
      <c r="BH94" s="212"/>
    </row>
    <row r="95" spans="1:60" outlineLevel="2" x14ac:dyDescent="0.2">
      <c r="A95" s="219"/>
      <c r="B95" s="220"/>
      <c r="C95" s="254" t="s">
        <v>258</v>
      </c>
      <c r="D95" s="225"/>
      <c r="E95" s="226"/>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149</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4" t="s">
        <v>259</v>
      </c>
      <c r="D96" s="225"/>
      <c r="E96" s="226">
        <v>215.5</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149</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4" t="s">
        <v>260</v>
      </c>
      <c r="D97" s="225"/>
      <c r="E97" s="226"/>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149</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4" t="s">
        <v>261</v>
      </c>
      <c r="D98" s="225"/>
      <c r="E98" s="226">
        <v>706.49699999999996</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149</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4" t="s">
        <v>262</v>
      </c>
      <c r="D99" s="225"/>
      <c r="E99" s="226">
        <v>42.588000000000001</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149</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4" t="s">
        <v>263</v>
      </c>
      <c r="D100" s="225"/>
      <c r="E100" s="226">
        <v>10.69</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149</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4" t="s">
        <v>264</v>
      </c>
      <c r="D101" s="225"/>
      <c r="E101" s="226">
        <v>-199.976</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149</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4" t="s">
        <v>265</v>
      </c>
      <c r="D102" s="225"/>
      <c r="E102" s="226">
        <v>-21.2058</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149</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4" t="s">
        <v>266</v>
      </c>
      <c r="D103" s="225"/>
      <c r="E103" s="226">
        <v>-61.95</v>
      </c>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149</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4" t="s">
        <v>267</v>
      </c>
      <c r="D104" s="225"/>
      <c r="E104" s="226">
        <v>-5.76</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149</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4" t="s">
        <v>268</v>
      </c>
      <c r="D105" s="225"/>
      <c r="E105" s="226">
        <v>-32.76</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149</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4" t="s">
        <v>269</v>
      </c>
      <c r="D106" s="225"/>
      <c r="E106" s="226">
        <v>-3.78</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149</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4" t="s">
        <v>270</v>
      </c>
      <c r="D107" s="225"/>
      <c r="E107" s="226">
        <v>706.49699999999996</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149</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4" t="s">
        <v>271</v>
      </c>
      <c r="D108" s="225"/>
      <c r="E108" s="226">
        <v>85.176000000000002</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149</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4" t="s">
        <v>272</v>
      </c>
      <c r="D109" s="225"/>
      <c r="E109" s="226">
        <v>-100.8</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149</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4" t="s">
        <v>273</v>
      </c>
      <c r="D110" s="225"/>
      <c r="E110" s="226">
        <v>-90.16</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149</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4" t="s">
        <v>274</v>
      </c>
      <c r="D111" s="225"/>
      <c r="E111" s="226">
        <v>-18.176400000000001</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149</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4" t="s">
        <v>275</v>
      </c>
      <c r="D112" s="225"/>
      <c r="E112" s="226">
        <v>-0.66</v>
      </c>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149</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4" t="s">
        <v>276</v>
      </c>
      <c r="D113" s="225"/>
      <c r="E113" s="226">
        <v>-45.36</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149</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4" t="s">
        <v>277</v>
      </c>
      <c r="D114" s="225"/>
      <c r="E114" s="226">
        <v>-3.24</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149</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4" t="s">
        <v>278</v>
      </c>
      <c r="D115" s="225"/>
      <c r="E115" s="226">
        <v>219.69900000000001</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149</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4" t="s">
        <v>279</v>
      </c>
      <c r="D116" s="225"/>
      <c r="E116" s="226">
        <v>439.87200000000001</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149</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4" t="s">
        <v>280</v>
      </c>
      <c r="D117" s="225"/>
      <c r="E117" s="226">
        <v>-11.164999999999999</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149</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4" t="s">
        <v>275</v>
      </c>
      <c r="D118" s="225"/>
      <c r="E118" s="226">
        <v>-0.66</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149</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4" t="s">
        <v>281</v>
      </c>
      <c r="D119" s="225"/>
      <c r="E119" s="226">
        <v>257.64</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149</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4" t="s">
        <v>282</v>
      </c>
      <c r="D120" s="225"/>
      <c r="E120" s="226">
        <v>-67.915499999999994</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149</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4" t="s">
        <v>283</v>
      </c>
      <c r="D121" s="225"/>
      <c r="E121" s="226">
        <v>-1.7629999999999999</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149</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4" t="s">
        <v>284</v>
      </c>
      <c r="D122" s="225"/>
      <c r="E122" s="226">
        <v>-0.72</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149</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4" t="s">
        <v>285</v>
      </c>
      <c r="D123" s="225"/>
      <c r="E123" s="226">
        <v>608.25599999999997</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149</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4" t="s">
        <v>286</v>
      </c>
      <c r="D124" s="225"/>
      <c r="E124" s="226">
        <v>-0.77</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149</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4" t="s">
        <v>287</v>
      </c>
      <c r="D125" s="225"/>
      <c r="E125" s="226">
        <v>-14.21</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149</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4" t="s">
        <v>288</v>
      </c>
      <c r="D126" s="225"/>
      <c r="E126" s="226">
        <v>-12.72</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149</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4" t="s">
        <v>289</v>
      </c>
      <c r="D127" s="225"/>
      <c r="E127" s="226">
        <v>-12.96</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149</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4" t="s">
        <v>290</v>
      </c>
      <c r="D128" s="225"/>
      <c r="E128" s="226">
        <v>-21.4</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149</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4" t="s">
        <v>291</v>
      </c>
      <c r="D129" s="225"/>
      <c r="E129" s="226">
        <v>-75.587599999999995</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149</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4" t="s">
        <v>292</v>
      </c>
      <c r="D130" s="225"/>
      <c r="E130" s="226">
        <v>-3.1080000000000001</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149</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4" t="s">
        <v>293</v>
      </c>
      <c r="D131" s="225"/>
      <c r="E131" s="226">
        <v>-5.9640000000000004</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149</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4" t="s">
        <v>294</v>
      </c>
      <c r="D132" s="225"/>
      <c r="E132" s="226">
        <v>-8</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149</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8">
        <v>24</v>
      </c>
      <c r="B133" s="239" t="s">
        <v>295</v>
      </c>
      <c r="C133" s="252" t="s">
        <v>296</v>
      </c>
      <c r="D133" s="240" t="s">
        <v>140</v>
      </c>
      <c r="E133" s="241">
        <v>57.284999999999997</v>
      </c>
      <c r="F133" s="242"/>
      <c r="G133" s="243">
        <f>ROUND(E133*F133,2)</f>
        <v>0</v>
      </c>
      <c r="H133" s="242"/>
      <c r="I133" s="243">
        <f>ROUND(E133*H133,2)</f>
        <v>0</v>
      </c>
      <c r="J133" s="242"/>
      <c r="K133" s="243">
        <f>ROUND(E133*J133,2)</f>
        <v>0</v>
      </c>
      <c r="L133" s="243">
        <v>21</v>
      </c>
      <c r="M133" s="243">
        <f>G133*(1+L133/100)</f>
        <v>0</v>
      </c>
      <c r="N133" s="241">
        <v>3.6040000000000003E-2</v>
      </c>
      <c r="O133" s="241">
        <f>ROUND(E133*N133,2)</f>
        <v>2.06</v>
      </c>
      <c r="P133" s="241">
        <v>0</v>
      </c>
      <c r="Q133" s="241">
        <f>ROUND(E133*P133,2)</f>
        <v>0</v>
      </c>
      <c r="R133" s="243" t="s">
        <v>141</v>
      </c>
      <c r="S133" s="243" t="s">
        <v>142</v>
      </c>
      <c r="T133" s="244" t="s">
        <v>142</v>
      </c>
      <c r="U133" s="223">
        <v>1.0169999999999999</v>
      </c>
      <c r="V133" s="223">
        <f>ROUND(E133*U133,2)</f>
        <v>58.26</v>
      </c>
      <c r="W133" s="223"/>
      <c r="X133" s="223" t="s">
        <v>143</v>
      </c>
      <c r="Y133" s="223" t="s">
        <v>144</v>
      </c>
      <c r="Z133" s="212"/>
      <c r="AA133" s="212"/>
      <c r="AB133" s="212"/>
      <c r="AC133" s="212"/>
      <c r="AD133" s="212"/>
      <c r="AE133" s="212"/>
      <c r="AF133" s="212"/>
      <c r="AG133" s="212" t="s">
        <v>145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33.75" outlineLevel="2" x14ac:dyDescent="0.2">
      <c r="A134" s="219"/>
      <c r="B134" s="220"/>
      <c r="C134" s="253" t="s">
        <v>257</v>
      </c>
      <c r="D134" s="245"/>
      <c r="E134" s="245"/>
      <c r="F134" s="245"/>
      <c r="G134" s="245"/>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147</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7" t="str">
        <f>C134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34" s="212"/>
      <c r="BC134" s="212"/>
      <c r="BD134" s="212"/>
      <c r="BE134" s="212"/>
      <c r="BF134" s="212"/>
      <c r="BG134" s="212"/>
      <c r="BH134" s="212"/>
    </row>
    <row r="135" spans="1:60" outlineLevel="2" x14ac:dyDescent="0.2">
      <c r="A135" s="219"/>
      <c r="B135" s="220"/>
      <c r="C135" s="254" t="s">
        <v>297</v>
      </c>
      <c r="D135" s="225"/>
      <c r="E135" s="226">
        <v>57.284999999999997</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149</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8">
        <v>25</v>
      </c>
      <c r="B136" s="239" t="s">
        <v>298</v>
      </c>
      <c r="C136" s="252" t="s">
        <v>299</v>
      </c>
      <c r="D136" s="240" t="s">
        <v>140</v>
      </c>
      <c r="E136" s="241">
        <v>112.6216</v>
      </c>
      <c r="F136" s="242"/>
      <c r="G136" s="243">
        <f>ROUND(E136*F136,2)</f>
        <v>0</v>
      </c>
      <c r="H136" s="242"/>
      <c r="I136" s="243">
        <f>ROUND(E136*H136,2)</f>
        <v>0</v>
      </c>
      <c r="J136" s="242"/>
      <c r="K136" s="243">
        <f>ROUND(E136*J136,2)</f>
        <v>0</v>
      </c>
      <c r="L136" s="243">
        <v>21</v>
      </c>
      <c r="M136" s="243">
        <f>G136*(1+L136/100)</f>
        <v>0</v>
      </c>
      <c r="N136" s="241">
        <v>2.018E-2</v>
      </c>
      <c r="O136" s="241">
        <f>ROUND(E136*N136,2)</f>
        <v>2.27</v>
      </c>
      <c r="P136" s="241">
        <v>0</v>
      </c>
      <c r="Q136" s="241">
        <f>ROUND(E136*P136,2)</f>
        <v>0</v>
      </c>
      <c r="R136" s="243" t="s">
        <v>141</v>
      </c>
      <c r="S136" s="243" t="s">
        <v>142</v>
      </c>
      <c r="T136" s="244" t="s">
        <v>142</v>
      </c>
      <c r="U136" s="223">
        <v>2.492</v>
      </c>
      <c r="V136" s="223">
        <f>ROUND(E136*U136,2)</f>
        <v>280.64999999999998</v>
      </c>
      <c r="W136" s="223"/>
      <c r="X136" s="223" t="s">
        <v>143</v>
      </c>
      <c r="Y136" s="223" t="s">
        <v>144</v>
      </c>
      <c r="Z136" s="212"/>
      <c r="AA136" s="212"/>
      <c r="AB136" s="212"/>
      <c r="AC136" s="212"/>
      <c r="AD136" s="212"/>
      <c r="AE136" s="212"/>
      <c r="AF136" s="212"/>
      <c r="AG136" s="212" t="s">
        <v>145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33.75" outlineLevel="2" x14ac:dyDescent="0.2">
      <c r="A137" s="219"/>
      <c r="B137" s="220"/>
      <c r="C137" s="253" t="s">
        <v>300</v>
      </c>
      <c r="D137" s="245"/>
      <c r="E137" s="245"/>
      <c r="F137" s="245"/>
      <c r="G137" s="245"/>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147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47" t="str">
        <f>C137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37" s="212"/>
      <c r="BC137" s="212"/>
      <c r="BD137" s="212"/>
      <c r="BE137" s="212"/>
      <c r="BF137" s="212"/>
      <c r="BG137" s="212"/>
      <c r="BH137" s="212"/>
    </row>
    <row r="138" spans="1:60" outlineLevel="2" x14ac:dyDescent="0.2">
      <c r="A138" s="219"/>
      <c r="B138" s="220"/>
      <c r="C138" s="254" t="s">
        <v>301</v>
      </c>
      <c r="D138" s="225"/>
      <c r="E138" s="226">
        <v>63.4816</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149</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4" t="s">
        <v>302</v>
      </c>
      <c r="D139" s="225"/>
      <c r="E139" s="226">
        <v>49.14</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149</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1" x14ac:dyDescent="0.2">
      <c r="A140" s="238">
        <v>26</v>
      </c>
      <c r="B140" s="239" t="s">
        <v>298</v>
      </c>
      <c r="C140" s="252" t="s">
        <v>299</v>
      </c>
      <c r="D140" s="240" t="s">
        <v>140</v>
      </c>
      <c r="E140" s="241">
        <v>204.15119999999999</v>
      </c>
      <c r="F140" s="242"/>
      <c r="G140" s="243">
        <f>ROUND(E140*F140,2)</f>
        <v>0</v>
      </c>
      <c r="H140" s="242"/>
      <c r="I140" s="243">
        <f>ROUND(E140*H140,2)</f>
        <v>0</v>
      </c>
      <c r="J140" s="242"/>
      <c r="K140" s="243">
        <f>ROUND(E140*J140,2)</f>
        <v>0</v>
      </c>
      <c r="L140" s="243">
        <v>21</v>
      </c>
      <c r="M140" s="243">
        <f>G140*(1+L140/100)</f>
        <v>0</v>
      </c>
      <c r="N140" s="241">
        <v>2.018E-2</v>
      </c>
      <c r="O140" s="241">
        <f>ROUND(E140*N140,2)</f>
        <v>4.12</v>
      </c>
      <c r="P140" s="241">
        <v>0</v>
      </c>
      <c r="Q140" s="241">
        <f>ROUND(E140*P140,2)</f>
        <v>0</v>
      </c>
      <c r="R140" s="243" t="s">
        <v>141</v>
      </c>
      <c r="S140" s="243" t="s">
        <v>142</v>
      </c>
      <c r="T140" s="244" t="s">
        <v>142</v>
      </c>
      <c r="U140" s="223">
        <v>2.492</v>
      </c>
      <c r="V140" s="223">
        <f>ROUND(E140*U140,2)</f>
        <v>508.74</v>
      </c>
      <c r="W140" s="223"/>
      <c r="X140" s="223" t="s">
        <v>143</v>
      </c>
      <c r="Y140" s="223" t="s">
        <v>144</v>
      </c>
      <c r="Z140" s="212"/>
      <c r="AA140" s="212"/>
      <c r="AB140" s="212"/>
      <c r="AC140" s="212"/>
      <c r="AD140" s="212"/>
      <c r="AE140" s="212"/>
      <c r="AF140" s="212"/>
      <c r="AG140" s="212" t="s">
        <v>145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33.75" outlineLevel="2" x14ac:dyDescent="0.2">
      <c r="A141" s="219"/>
      <c r="B141" s="220"/>
      <c r="C141" s="253" t="s">
        <v>300</v>
      </c>
      <c r="D141" s="245"/>
      <c r="E141" s="245"/>
      <c r="F141" s="245"/>
      <c r="G141" s="245"/>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147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47" t="str">
        <f>C141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1" s="212"/>
      <c r="BC141" s="212"/>
      <c r="BD141" s="212"/>
      <c r="BE141" s="212"/>
      <c r="BF141" s="212"/>
      <c r="BG141" s="212"/>
      <c r="BH141" s="212"/>
    </row>
    <row r="142" spans="1:60" outlineLevel="2" x14ac:dyDescent="0.2">
      <c r="A142" s="219"/>
      <c r="B142" s="220"/>
      <c r="C142" s="254" t="s">
        <v>303</v>
      </c>
      <c r="D142" s="225"/>
      <c r="E142" s="226">
        <v>12.944800000000001</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149</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4" t="s">
        <v>304</v>
      </c>
      <c r="D143" s="225"/>
      <c r="E143" s="226">
        <v>127.358</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149</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4" t="s">
        <v>305</v>
      </c>
      <c r="D144" s="225"/>
      <c r="E144" s="226">
        <v>8.0002999999999993</v>
      </c>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149</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4" t="s">
        <v>306</v>
      </c>
      <c r="D145" s="225"/>
      <c r="E145" s="226">
        <v>55.848100000000002</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149</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8">
        <v>27</v>
      </c>
      <c r="B146" s="239" t="s">
        <v>307</v>
      </c>
      <c r="C146" s="252" t="s">
        <v>308</v>
      </c>
      <c r="D146" s="240" t="s">
        <v>140</v>
      </c>
      <c r="E146" s="241">
        <v>40.528399999999998</v>
      </c>
      <c r="F146" s="242"/>
      <c r="G146" s="243">
        <f>ROUND(E146*F146,2)</f>
        <v>0</v>
      </c>
      <c r="H146" s="242"/>
      <c r="I146" s="243">
        <f>ROUND(E146*H146,2)</f>
        <v>0</v>
      </c>
      <c r="J146" s="242"/>
      <c r="K146" s="243">
        <f>ROUND(E146*J146,2)</f>
        <v>0</v>
      </c>
      <c r="L146" s="243">
        <v>21</v>
      </c>
      <c r="M146" s="243">
        <f>G146*(1+L146/100)</f>
        <v>0</v>
      </c>
      <c r="N146" s="241">
        <v>1.9949999999999999E-2</v>
      </c>
      <c r="O146" s="241">
        <f>ROUND(E146*N146,2)</f>
        <v>0.81</v>
      </c>
      <c r="P146" s="241">
        <v>0</v>
      </c>
      <c r="Q146" s="241">
        <f>ROUND(E146*P146,2)</f>
        <v>0</v>
      </c>
      <c r="R146" s="243" t="s">
        <v>141</v>
      </c>
      <c r="S146" s="243" t="s">
        <v>142</v>
      </c>
      <c r="T146" s="244" t="s">
        <v>142</v>
      </c>
      <c r="U146" s="223">
        <v>1.5820000000000001</v>
      </c>
      <c r="V146" s="223">
        <f>ROUND(E146*U146,2)</f>
        <v>64.12</v>
      </c>
      <c r="W146" s="223"/>
      <c r="X146" s="223" t="s">
        <v>143</v>
      </c>
      <c r="Y146" s="223" t="s">
        <v>144</v>
      </c>
      <c r="Z146" s="212"/>
      <c r="AA146" s="212"/>
      <c r="AB146" s="212"/>
      <c r="AC146" s="212"/>
      <c r="AD146" s="212"/>
      <c r="AE146" s="212"/>
      <c r="AF146" s="212"/>
      <c r="AG146" s="212" t="s">
        <v>145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2" x14ac:dyDescent="0.2">
      <c r="A147" s="219"/>
      <c r="B147" s="220"/>
      <c r="C147" s="253" t="s">
        <v>309</v>
      </c>
      <c r="D147" s="245"/>
      <c r="E147" s="245"/>
      <c r="F147" s="245"/>
      <c r="G147" s="245"/>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147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47" t="str">
        <f>C147</f>
        <v>nanesení lepicího tmelu na izolační desky, nalepení desek, natažení stěrky, vtlačení výztužné tkaniny a přehlazení stěrky. Včetně parapetních lišt.</v>
      </c>
      <c r="BB147" s="212"/>
      <c r="BC147" s="212"/>
      <c r="BD147" s="212"/>
      <c r="BE147" s="212"/>
      <c r="BF147" s="212"/>
      <c r="BG147" s="212"/>
      <c r="BH147" s="212"/>
    </row>
    <row r="148" spans="1:60" outlineLevel="2" x14ac:dyDescent="0.2">
      <c r="A148" s="219"/>
      <c r="B148" s="220"/>
      <c r="C148" s="254" t="s">
        <v>310</v>
      </c>
      <c r="D148" s="225"/>
      <c r="E148" s="226">
        <v>6.8563000000000001</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149</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4" t="s">
        <v>311</v>
      </c>
      <c r="D149" s="225"/>
      <c r="E149" s="226">
        <v>33.6721</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149</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8">
        <v>28</v>
      </c>
      <c r="B150" s="239" t="s">
        <v>312</v>
      </c>
      <c r="C150" s="252" t="s">
        <v>313</v>
      </c>
      <c r="D150" s="240" t="s">
        <v>224</v>
      </c>
      <c r="E150" s="241">
        <v>18</v>
      </c>
      <c r="F150" s="242"/>
      <c r="G150" s="243">
        <f>ROUND(E150*F150,2)</f>
        <v>0</v>
      </c>
      <c r="H150" s="242"/>
      <c r="I150" s="243">
        <f>ROUND(E150*H150,2)</f>
        <v>0</v>
      </c>
      <c r="J150" s="242"/>
      <c r="K150" s="243">
        <f>ROUND(E150*J150,2)</f>
        <v>0</v>
      </c>
      <c r="L150" s="243">
        <v>21</v>
      </c>
      <c r="M150" s="243">
        <f>G150*(1+L150/100)</f>
        <v>0</v>
      </c>
      <c r="N150" s="241">
        <v>6.4000000000000005E-4</v>
      </c>
      <c r="O150" s="241">
        <f>ROUND(E150*N150,2)</f>
        <v>0.01</v>
      </c>
      <c r="P150" s="241">
        <v>0</v>
      </c>
      <c r="Q150" s="241">
        <f>ROUND(E150*P150,2)</f>
        <v>0</v>
      </c>
      <c r="R150" s="243" t="s">
        <v>141</v>
      </c>
      <c r="S150" s="243" t="s">
        <v>142</v>
      </c>
      <c r="T150" s="244" t="s">
        <v>142</v>
      </c>
      <c r="U150" s="223">
        <v>0.21360000000000001</v>
      </c>
      <c r="V150" s="223">
        <f>ROUND(E150*U150,2)</f>
        <v>3.84</v>
      </c>
      <c r="W150" s="223"/>
      <c r="X150" s="223" t="s">
        <v>143</v>
      </c>
      <c r="Y150" s="223" t="s">
        <v>144</v>
      </c>
      <c r="Z150" s="212"/>
      <c r="AA150" s="212"/>
      <c r="AB150" s="212"/>
      <c r="AC150" s="212"/>
      <c r="AD150" s="212"/>
      <c r="AE150" s="212"/>
      <c r="AF150" s="212"/>
      <c r="AG150" s="212" t="s">
        <v>145</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5" t="s">
        <v>314</v>
      </c>
      <c r="D151" s="246"/>
      <c r="E151" s="246"/>
      <c r="F151" s="246"/>
      <c r="G151" s="246"/>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155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4" t="s">
        <v>315</v>
      </c>
      <c r="D152" s="225"/>
      <c r="E152" s="226">
        <v>18</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149</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8">
        <v>29</v>
      </c>
      <c r="B153" s="239" t="s">
        <v>316</v>
      </c>
      <c r="C153" s="252" t="s">
        <v>317</v>
      </c>
      <c r="D153" s="240" t="s">
        <v>224</v>
      </c>
      <c r="E153" s="241">
        <v>465.9</v>
      </c>
      <c r="F153" s="242"/>
      <c r="G153" s="243">
        <f>ROUND(E153*F153,2)</f>
        <v>0</v>
      </c>
      <c r="H153" s="242"/>
      <c r="I153" s="243">
        <f>ROUND(E153*H153,2)</f>
        <v>0</v>
      </c>
      <c r="J153" s="242"/>
      <c r="K153" s="243">
        <f>ROUND(E153*J153,2)</f>
        <v>0</v>
      </c>
      <c r="L153" s="243">
        <v>21</v>
      </c>
      <c r="M153" s="243">
        <f>G153*(1+L153/100)</f>
        <v>0</v>
      </c>
      <c r="N153" s="241">
        <v>3.4000000000000002E-4</v>
      </c>
      <c r="O153" s="241">
        <f>ROUND(E153*N153,2)</f>
        <v>0.16</v>
      </c>
      <c r="P153" s="241">
        <v>0</v>
      </c>
      <c r="Q153" s="241">
        <f>ROUND(E153*P153,2)</f>
        <v>0</v>
      </c>
      <c r="R153" s="243" t="s">
        <v>141</v>
      </c>
      <c r="S153" s="243" t="s">
        <v>142</v>
      </c>
      <c r="T153" s="244" t="s">
        <v>142</v>
      </c>
      <c r="U153" s="223">
        <v>0.32</v>
      </c>
      <c r="V153" s="223">
        <f>ROUND(E153*U153,2)</f>
        <v>149.09</v>
      </c>
      <c r="W153" s="223"/>
      <c r="X153" s="223" t="s">
        <v>143</v>
      </c>
      <c r="Y153" s="223" t="s">
        <v>144</v>
      </c>
      <c r="Z153" s="212"/>
      <c r="AA153" s="212"/>
      <c r="AB153" s="212"/>
      <c r="AC153" s="212"/>
      <c r="AD153" s="212"/>
      <c r="AE153" s="212"/>
      <c r="AF153" s="212"/>
      <c r="AG153" s="212" t="s">
        <v>145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54" t="s">
        <v>318</v>
      </c>
      <c r="D154" s="225"/>
      <c r="E154" s="226">
        <v>5.2</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149</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4" t="s">
        <v>319</v>
      </c>
      <c r="D155" s="225"/>
      <c r="E155" s="226">
        <v>18.7</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149</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4" t="s">
        <v>320</v>
      </c>
      <c r="D156" s="225"/>
      <c r="E156" s="226">
        <v>27.44</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149</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4" t="s">
        <v>321</v>
      </c>
      <c r="D157" s="225"/>
      <c r="E157" s="226">
        <v>32.200000000000003</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149</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4" t="s">
        <v>322</v>
      </c>
      <c r="D158" s="225"/>
      <c r="E158" s="226">
        <v>113.4</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149</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4" t="s">
        <v>323</v>
      </c>
      <c r="D159" s="225"/>
      <c r="E159" s="226">
        <v>29.68</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149</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4" t="s">
        <v>324</v>
      </c>
      <c r="D160" s="225"/>
      <c r="E160" s="226">
        <v>21.6</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149</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4" t="s">
        <v>325</v>
      </c>
      <c r="D161" s="225"/>
      <c r="E161" s="226">
        <v>29.8</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149</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4" t="s">
        <v>326</v>
      </c>
      <c r="D162" s="225"/>
      <c r="E162" s="226">
        <v>132.30000000000001</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149</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4" t="s">
        <v>327</v>
      </c>
      <c r="D163" s="225"/>
      <c r="E163" s="226">
        <v>30.38</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149</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4" t="s">
        <v>328</v>
      </c>
      <c r="D164" s="225"/>
      <c r="E164" s="226">
        <v>25.2</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149</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8">
        <v>30</v>
      </c>
      <c r="B165" s="239" t="s">
        <v>329</v>
      </c>
      <c r="C165" s="252" t="s">
        <v>330</v>
      </c>
      <c r="D165" s="240" t="s">
        <v>224</v>
      </c>
      <c r="E165" s="241">
        <v>21.55</v>
      </c>
      <c r="F165" s="242"/>
      <c r="G165" s="243">
        <f>ROUND(E165*F165,2)</f>
        <v>0</v>
      </c>
      <c r="H165" s="242"/>
      <c r="I165" s="243">
        <f>ROUND(E165*H165,2)</f>
        <v>0</v>
      </c>
      <c r="J165" s="242"/>
      <c r="K165" s="243">
        <f>ROUND(E165*J165,2)</f>
        <v>0</v>
      </c>
      <c r="L165" s="243">
        <v>21</v>
      </c>
      <c r="M165" s="243">
        <f>G165*(1+L165/100)</f>
        <v>0</v>
      </c>
      <c r="N165" s="241">
        <v>5.1000000000000004E-4</v>
      </c>
      <c r="O165" s="241">
        <f>ROUND(E165*N165,2)</f>
        <v>0.01</v>
      </c>
      <c r="P165" s="241">
        <v>0</v>
      </c>
      <c r="Q165" s="241">
        <f>ROUND(E165*P165,2)</f>
        <v>0</v>
      </c>
      <c r="R165" s="243" t="s">
        <v>141</v>
      </c>
      <c r="S165" s="243" t="s">
        <v>142</v>
      </c>
      <c r="T165" s="244" t="s">
        <v>142</v>
      </c>
      <c r="U165" s="223">
        <v>0.16</v>
      </c>
      <c r="V165" s="223">
        <f>ROUND(E165*U165,2)</f>
        <v>3.45</v>
      </c>
      <c r="W165" s="223"/>
      <c r="X165" s="223" t="s">
        <v>143</v>
      </c>
      <c r="Y165" s="223" t="s">
        <v>144</v>
      </c>
      <c r="Z165" s="212"/>
      <c r="AA165" s="212"/>
      <c r="AB165" s="212"/>
      <c r="AC165" s="212"/>
      <c r="AD165" s="212"/>
      <c r="AE165" s="212"/>
      <c r="AF165" s="212"/>
      <c r="AG165" s="212" t="s">
        <v>145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54" t="s">
        <v>331</v>
      </c>
      <c r="D166" s="225"/>
      <c r="E166" s="226">
        <v>14.95</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149</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4" t="s">
        <v>332</v>
      </c>
      <c r="D167" s="225"/>
      <c r="E167" s="226">
        <v>6.6</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149</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8">
        <v>31</v>
      </c>
      <c r="B168" s="239" t="s">
        <v>333</v>
      </c>
      <c r="C168" s="252" t="s">
        <v>334</v>
      </c>
      <c r="D168" s="240" t="s">
        <v>224</v>
      </c>
      <c r="E168" s="241">
        <v>927.96</v>
      </c>
      <c r="F168" s="242"/>
      <c r="G168" s="243">
        <f>ROUND(E168*F168,2)</f>
        <v>0</v>
      </c>
      <c r="H168" s="242"/>
      <c r="I168" s="243">
        <f>ROUND(E168*H168,2)</f>
        <v>0</v>
      </c>
      <c r="J168" s="242"/>
      <c r="K168" s="243">
        <f>ROUND(E168*J168,2)</f>
        <v>0</v>
      </c>
      <c r="L168" s="243">
        <v>21</v>
      </c>
      <c r="M168" s="243">
        <f>G168*(1+L168/100)</f>
        <v>0</v>
      </c>
      <c r="N168" s="241">
        <v>0</v>
      </c>
      <c r="O168" s="241">
        <f>ROUND(E168*N168,2)</f>
        <v>0</v>
      </c>
      <c r="P168" s="241">
        <v>0</v>
      </c>
      <c r="Q168" s="241">
        <f>ROUND(E168*P168,2)</f>
        <v>0</v>
      </c>
      <c r="R168" s="243" t="s">
        <v>141</v>
      </c>
      <c r="S168" s="243" t="s">
        <v>335</v>
      </c>
      <c r="T168" s="244" t="s">
        <v>335</v>
      </c>
      <c r="U168" s="223">
        <v>0.16</v>
      </c>
      <c r="V168" s="223">
        <f>ROUND(E168*U168,2)</f>
        <v>148.47</v>
      </c>
      <c r="W168" s="223"/>
      <c r="X168" s="223" t="s">
        <v>143</v>
      </c>
      <c r="Y168" s="223" t="s">
        <v>144</v>
      </c>
      <c r="Z168" s="212"/>
      <c r="AA168" s="212"/>
      <c r="AB168" s="212"/>
      <c r="AC168" s="212"/>
      <c r="AD168" s="212"/>
      <c r="AE168" s="212"/>
      <c r="AF168" s="212"/>
      <c r="AG168" s="212" t="s">
        <v>145</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3" t="s">
        <v>336</v>
      </c>
      <c r="D169" s="245"/>
      <c r="E169" s="245"/>
      <c r="F169" s="245"/>
      <c r="G169" s="245"/>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147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4" t="s">
        <v>337</v>
      </c>
      <c r="D170" s="225"/>
      <c r="E170" s="226">
        <v>58.84</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149</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4" t="s">
        <v>338</v>
      </c>
      <c r="D171" s="225"/>
      <c r="E171" s="226">
        <v>578.9</v>
      </c>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149</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4" t="s">
        <v>339</v>
      </c>
      <c r="D172" s="225"/>
      <c r="E172" s="226">
        <v>36.365000000000002</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149</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4" t="s">
        <v>340</v>
      </c>
      <c r="D173" s="225"/>
      <c r="E173" s="226">
        <v>253.85499999999999</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149</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8">
        <v>32</v>
      </c>
      <c r="B174" s="239" t="s">
        <v>341</v>
      </c>
      <c r="C174" s="252" t="s">
        <v>342</v>
      </c>
      <c r="D174" s="240" t="s">
        <v>140</v>
      </c>
      <c r="E174" s="241">
        <v>49.227400000000003</v>
      </c>
      <c r="F174" s="242"/>
      <c r="G174" s="243">
        <f>ROUND(E174*F174,2)</f>
        <v>0</v>
      </c>
      <c r="H174" s="242"/>
      <c r="I174" s="243">
        <f>ROUND(E174*H174,2)</f>
        <v>0</v>
      </c>
      <c r="J174" s="242"/>
      <c r="K174" s="243">
        <f>ROUND(E174*J174,2)</f>
        <v>0</v>
      </c>
      <c r="L174" s="243">
        <v>21</v>
      </c>
      <c r="M174" s="243">
        <f>G174*(1+L174/100)</f>
        <v>0</v>
      </c>
      <c r="N174" s="241">
        <v>6.1799999999999997E-3</v>
      </c>
      <c r="O174" s="241">
        <f>ROUND(E174*N174,2)</f>
        <v>0.3</v>
      </c>
      <c r="P174" s="241">
        <v>0</v>
      </c>
      <c r="Q174" s="241">
        <f>ROUND(E174*P174,2)</f>
        <v>0</v>
      </c>
      <c r="R174" s="243" t="s">
        <v>141</v>
      </c>
      <c r="S174" s="243" t="s">
        <v>142</v>
      </c>
      <c r="T174" s="244" t="s">
        <v>142</v>
      </c>
      <c r="U174" s="223">
        <v>0.5</v>
      </c>
      <c r="V174" s="223">
        <f>ROUND(E174*U174,2)</f>
        <v>24.61</v>
      </c>
      <c r="W174" s="223"/>
      <c r="X174" s="223" t="s">
        <v>143</v>
      </c>
      <c r="Y174" s="223" t="s">
        <v>144</v>
      </c>
      <c r="Z174" s="212"/>
      <c r="AA174" s="212"/>
      <c r="AB174" s="212"/>
      <c r="AC174" s="212"/>
      <c r="AD174" s="212"/>
      <c r="AE174" s="212"/>
      <c r="AF174" s="212"/>
      <c r="AG174" s="212" t="s">
        <v>145</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54" t="s">
        <v>343</v>
      </c>
      <c r="D175" s="225"/>
      <c r="E175" s="226">
        <v>48.2014</v>
      </c>
      <c r="F175" s="223"/>
      <c r="G175" s="223"/>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149</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4" t="s">
        <v>344</v>
      </c>
      <c r="D176" s="225"/>
      <c r="E176" s="226">
        <v>1.026</v>
      </c>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149</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8">
        <v>33</v>
      </c>
      <c r="B177" s="239" t="s">
        <v>345</v>
      </c>
      <c r="C177" s="252" t="s">
        <v>346</v>
      </c>
      <c r="D177" s="240" t="s">
        <v>140</v>
      </c>
      <c r="E177" s="241">
        <v>90.74</v>
      </c>
      <c r="F177" s="242"/>
      <c r="G177" s="243">
        <f>ROUND(E177*F177,2)</f>
        <v>0</v>
      </c>
      <c r="H177" s="242"/>
      <c r="I177" s="243">
        <f>ROUND(E177*H177,2)</f>
        <v>0</v>
      </c>
      <c r="J177" s="242"/>
      <c r="K177" s="243">
        <f>ROUND(E177*J177,2)</f>
        <v>0</v>
      </c>
      <c r="L177" s="243">
        <v>21</v>
      </c>
      <c r="M177" s="243">
        <f>G177*(1+L177/100)</f>
        <v>0</v>
      </c>
      <c r="N177" s="241">
        <v>4.6170000000000003E-2</v>
      </c>
      <c r="O177" s="241">
        <f>ROUND(E177*N177,2)</f>
        <v>4.1900000000000004</v>
      </c>
      <c r="P177" s="241">
        <v>0</v>
      </c>
      <c r="Q177" s="241">
        <f>ROUND(E177*P177,2)</f>
        <v>0</v>
      </c>
      <c r="R177" s="243" t="s">
        <v>347</v>
      </c>
      <c r="S177" s="243" t="s">
        <v>142</v>
      </c>
      <c r="T177" s="244" t="s">
        <v>142</v>
      </c>
      <c r="U177" s="223">
        <v>0.38153999999999999</v>
      </c>
      <c r="V177" s="223">
        <f>ROUND(E177*U177,2)</f>
        <v>34.619999999999997</v>
      </c>
      <c r="W177" s="223"/>
      <c r="X177" s="223" t="s">
        <v>143</v>
      </c>
      <c r="Y177" s="223" t="s">
        <v>144</v>
      </c>
      <c r="Z177" s="212"/>
      <c r="AA177" s="212"/>
      <c r="AB177" s="212"/>
      <c r="AC177" s="212"/>
      <c r="AD177" s="212"/>
      <c r="AE177" s="212"/>
      <c r="AF177" s="212"/>
      <c r="AG177" s="212" t="s">
        <v>145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4" t="s">
        <v>348</v>
      </c>
      <c r="D178" s="225"/>
      <c r="E178" s="226">
        <v>45.24</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149</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4" t="s">
        <v>349</v>
      </c>
      <c r="D179" s="225"/>
      <c r="E179" s="226">
        <v>47.5</v>
      </c>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149</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4" t="s">
        <v>350</v>
      </c>
      <c r="D180" s="225"/>
      <c r="E180" s="226">
        <v>-2</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149</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8">
        <v>34</v>
      </c>
      <c r="B181" s="239" t="s">
        <v>351</v>
      </c>
      <c r="C181" s="252" t="s">
        <v>352</v>
      </c>
      <c r="D181" s="240" t="s">
        <v>140</v>
      </c>
      <c r="E181" s="241">
        <v>2787.8</v>
      </c>
      <c r="F181" s="242"/>
      <c r="G181" s="243">
        <f>ROUND(E181*F181,2)</f>
        <v>0</v>
      </c>
      <c r="H181" s="242"/>
      <c r="I181" s="243">
        <f>ROUND(E181*H181,2)</f>
        <v>0</v>
      </c>
      <c r="J181" s="242"/>
      <c r="K181" s="243">
        <f>ROUND(E181*J181,2)</f>
        <v>0</v>
      </c>
      <c r="L181" s="243">
        <v>21</v>
      </c>
      <c r="M181" s="243">
        <f>G181*(1+L181/100)</f>
        <v>0</v>
      </c>
      <c r="N181" s="241">
        <v>2.0000000000000002E-5</v>
      </c>
      <c r="O181" s="241">
        <f>ROUND(E181*N181,2)</f>
        <v>0.06</v>
      </c>
      <c r="P181" s="241">
        <v>0</v>
      </c>
      <c r="Q181" s="241">
        <f>ROUND(E181*P181,2)</f>
        <v>0</v>
      </c>
      <c r="R181" s="243" t="s">
        <v>141</v>
      </c>
      <c r="S181" s="243" t="s">
        <v>142</v>
      </c>
      <c r="T181" s="244" t="s">
        <v>142</v>
      </c>
      <c r="U181" s="223">
        <v>0.11</v>
      </c>
      <c r="V181" s="223">
        <f>ROUND(E181*U181,2)</f>
        <v>306.66000000000003</v>
      </c>
      <c r="W181" s="223"/>
      <c r="X181" s="223" t="s">
        <v>143</v>
      </c>
      <c r="Y181" s="223" t="s">
        <v>144</v>
      </c>
      <c r="Z181" s="212"/>
      <c r="AA181" s="212"/>
      <c r="AB181" s="212"/>
      <c r="AC181" s="212"/>
      <c r="AD181" s="212"/>
      <c r="AE181" s="212"/>
      <c r="AF181" s="212"/>
      <c r="AG181" s="212" t="s">
        <v>145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4" t="s">
        <v>353</v>
      </c>
      <c r="D182" s="225"/>
      <c r="E182" s="226"/>
      <c r="F182" s="223"/>
      <c r="G182" s="223"/>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149</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4" t="s">
        <v>354</v>
      </c>
      <c r="D183" s="225"/>
      <c r="E183" s="226">
        <v>404.5</v>
      </c>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149</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4" t="s">
        <v>355</v>
      </c>
      <c r="D184" s="225"/>
      <c r="E184" s="226">
        <v>502.5</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149</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4" t="s">
        <v>356</v>
      </c>
      <c r="D185" s="225"/>
      <c r="E185" s="226">
        <v>954</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149</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4" t="s">
        <v>357</v>
      </c>
      <c r="D186" s="225"/>
      <c r="E186" s="226">
        <v>926.8</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149</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8">
        <v>35</v>
      </c>
      <c r="B187" s="239" t="s">
        <v>358</v>
      </c>
      <c r="C187" s="252" t="s">
        <v>359</v>
      </c>
      <c r="D187" s="240" t="s">
        <v>140</v>
      </c>
      <c r="E187" s="241">
        <v>231.8</v>
      </c>
      <c r="F187" s="242"/>
      <c r="G187" s="243">
        <f>ROUND(E187*F187,2)</f>
        <v>0</v>
      </c>
      <c r="H187" s="242"/>
      <c r="I187" s="243">
        <f>ROUND(E187*H187,2)</f>
        <v>0</v>
      </c>
      <c r="J187" s="242"/>
      <c r="K187" s="243">
        <f>ROUND(E187*J187,2)</f>
        <v>0</v>
      </c>
      <c r="L187" s="243">
        <v>21</v>
      </c>
      <c r="M187" s="243">
        <f>G187*(1+L187/100)</f>
        <v>0</v>
      </c>
      <c r="N187" s="241">
        <v>2.1000000000000001E-4</v>
      </c>
      <c r="O187" s="241">
        <f>ROUND(E187*N187,2)</f>
        <v>0.05</v>
      </c>
      <c r="P187" s="241">
        <v>0</v>
      </c>
      <c r="Q187" s="241">
        <f>ROUND(E187*P187,2)</f>
        <v>0</v>
      </c>
      <c r="R187" s="243" t="s">
        <v>153</v>
      </c>
      <c r="S187" s="243" t="s">
        <v>142</v>
      </c>
      <c r="T187" s="244" t="s">
        <v>142</v>
      </c>
      <c r="U187" s="223">
        <v>0.33</v>
      </c>
      <c r="V187" s="223">
        <f>ROUND(E187*U187,2)</f>
        <v>76.489999999999995</v>
      </c>
      <c r="W187" s="223"/>
      <c r="X187" s="223" t="s">
        <v>143</v>
      </c>
      <c r="Y187" s="223" t="s">
        <v>144</v>
      </c>
      <c r="Z187" s="212"/>
      <c r="AA187" s="212"/>
      <c r="AB187" s="212"/>
      <c r="AC187" s="212"/>
      <c r="AD187" s="212"/>
      <c r="AE187" s="212"/>
      <c r="AF187" s="212"/>
      <c r="AG187" s="212" t="s">
        <v>145</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4" t="s">
        <v>360</v>
      </c>
      <c r="D188" s="225"/>
      <c r="E188" s="226">
        <v>156.80000000000001</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149</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4" t="s">
        <v>361</v>
      </c>
      <c r="D189" s="225"/>
      <c r="E189" s="226">
        <v>75</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149</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38">
        <v>36</v>
      </c>
      <c r="B190" s="239" t="s">
        <v>362</v>
      </c>
      <c r="C190" s="252" t="s">
        <v>363</v>
      </c>
      <c r="D190" s="240" t="s">
        <v>224</v>
      </c>
      <c r="E190" s="241">
        <v>91</v>
      </c>
      <c r="F190" s="242"/>
      <c r="G190" s="243">
        <f>ROUND(E190*F190,2)</f>
        <v>0</v>
      </c>
      <c r="H190" s="242"/>
      <c r="I190" s="243">
        <f>ROUND(E190*H190,2)</f>
        <v>0</v>
      </c>
      <c r="J190" s="242"/>
      <c r="K190" s="243">
        <f>ROUND(E190*J190,2)</f>
        <v>0</v>
      </c>
      <c r="L190" s="243">
        <v>21</v>
      </c>
      <c r="M190" s="243">
        <f>G190*(1+L190/100)</f>
        <v>0</v>
      </c>
      <c r="N190" s="241">
        <v>5.4000000000000001E-4</v>
      </c>
      <c r="O190" s="241">
        <f>ROUND(E190*N190,2)</f>
        <v>0.05</v>
      </c>
      <c r="P190" s="241">
        <v>0</v>
      </c>
      <c r="Q190" s="241">
        <f>ROUND(E190*P190,2)</f>
        <v>0</v>
      </c>
      <c r="R190" s="243" t="s">
        <v>141</v>
      </c>
      <c r="S190" s="243" t="s">
        <v>142</v>
      </c>
      <c r="T190" s="244" t="s">
        <v>164</v>
      </c>
      <c r="U190" s="223">
        <v>3.2000000000000001E-2</v>
      </c>
      <c r="V190" s="223">
        <f>ROUND(E190*U190,2)</f>
        <v>2.91</v>
      </c>
      <c r="W190" s="223"/>
      <c r="X190" s="223" t="s">
        <v>143</v>
      </c>
      <c r="Y190" s="223" t="s">
        <v>118</v>
      </c>
      <c r="Z190" s="212"/>
      <c r="AA190" s="212"/>
      <c r="AB190" s="212"/>
      <c r="AC190" s="212"/>
      <c r="AD190" s="212"/>
      <c r="AE190" s="212"/>
      <c r="AF190" s="212"/>
      <c r="AG190" s="212" t="s">
        <v>145</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4" t="s">
        <v>364</v>
      </c>
      <c r="D191" s="225"/>
      <c r="E191" s="226">
        <v>91</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149</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8">
        <v>37</v>
      </c>
      <c r="B192" s="239" t="s">
        <v>365</v>
      </c>
      <c r="C192" s="252" t="s">
        <v>366</v>
      </c>
      <c r="D192" s="240" t="s">
        <v>224</v>
      </c>
      <c r="E192" s="241">
        <v>40.35</v>
      </c>
      <c r="F192" s="242"/>
      <c r="G192" s="243">
        <f>ROUND(E192*F192,2)</f>
        <v>0</v>
      </c>
      <c r="H192" s="242"/>
      <c r="I192" s="243">
        <f>ROUND(E192*H192,2)</f>
        <v>0</v>
      </c>
      <c r="J192" s="242"/>
      <c r="K192" s="243">
        <f>ROUND(E192*J192,2)</f>
        <v>0</v>
      </c>
      <c r="L192" s="243">
        <v>21</v>
      </c>
      <c r="M192" s="243">
        <f>G192*(1+L192/100)</f>
        <v>0</v>
      </c>
      <c r="N192" s="241">
        <v>0</v>
      </c>
      <c r="O192" s="241">
        <f>ROUND(E192*N192,2)</f>
        <v>0</v>
      </c>
      <c r="P192" s="241">
        <v>0</v>
      </c>
      <c r="Q192" s="241">
        <f>ROUND(E192*P192,2)</f>
        <v>0</v>
      </c>
      <c r="R192" s="243"/>
      <c r="S192" s="243" t="s">
        <v>172</v>
      </c>
      <c r="T192" s="244" t="s">
        <v>164</v>
      </c>
      <c r="U192" s="223">
        <v>0</v>
      </c>
      <c r="V192" s="223">
        <f>ROUND(E192*U192,2)</f>
        <v>0</v>
      </c>
      <c r="W192" s="223"/>
      <c r="X192" s="223" t="s">
        <v>143</v>
      </c>
      <c r="Y192" s="223" t="s">
        <v>118</v>
      </c>
      <c r="Z192" s="212"/>
      <c r="AA192" s="212"/>
      <c r="AB192" s="212"/>
      <c r="AC192" s="212"/>
      <c r="AD192" s="212"/>
      <c r="AE192" s="212"/>
      <c r="AF192" s="212"/>
      <c r="AG192" s="212" t="s">
        <v>145</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54" t="s">
        <v>367</v>
      </c>
      <c r="D193" s="225"/>
      <c r="E193" s="226">
        <v>40.35</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149</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31" t="s">
        <v>136</v>
      </c>
      <c r="B194" s="232" t="s">
        <v>74</v>
      </c>
      <c r="C194" s="251" t="s">
        <v>75</v>
      </c>
      <c r="D194" s="233"/>
      <c r="E194" s="234"/>
      <c r="F194" s="235"/>
      <c r="G194" s="235">
        <f>SUMIF(AG195:AG200,"&lt;&gt;NOR",G195:G200)</f>
        <v>0</v>
      </c>
      <c r="H194" s="235"/>
      <c r="I194" s="235">
        <f>SUM(I195:I200)</f>
        <v>0</v>
      </c>
      <c r="J194" s="235"/>
      <c r="K194" s="235">
        <f>SUM(K195:K200)</f>
        <v>0</v>
      </c>
      <c r="L194" s="235"/>
      <c r="M194" s="235">
        <f>SUM(M195:M200)</f>
        <v>0</v>
      </c>
      <c r="N194" s="234"/>
      <c r="O194" s="234">
        <f>SUM(O195:O200)</f>
        <v>4.88</v>
      </c>
      <c r="P194" s="234"/>
      <c r="Q194" s="234">
        <f>SUM(Q195:Q200)</f>
        <v>0</v>
      </c>
      <c r="R194" s="235"/>
      <c r="S194" s="235"/>
      <c r="T194" s="236"/>
      <c r="U194" s="230"/>
      <c r="V194" s="230">
        <f>SUM(V195:V200)</f>
        <v>29.46</v>
      </c>
      <c r="W194" s="230"/>
      <c r="X194" s="230"/>
      <c r="Y194" s="230"/>
      <c r="AG194" t="s">
        <v>137</v>
      </c>
    </row>
    <row r="195" spans="1:60" outlineLevel="1" x14ac:dyDescent="0.2">
      <c r="A195" s="238">
        <v>38</v>
      </c>
      <c r="B195" s="239" t="s">
        <v>368</v>
      </c>
      <c r="C195" s="252" t="s">
        <v>369</v>
      </c>
      <c r="D195" s="240" t="s">
        <v>140</v>
      </c>
      <c r="E195" s="241">
        <v>130.63679999999999</v>
      </c>
      <c r="F195" s="242"/>
      <c r="G195" s="243">
        <f>ROUND(E195*F195,2)</f>
        <v>0</v>
      </c>
      <c r="H195" s="242"/>
      <c r="I195" s="243">
        <f>ROUND(E195*H195,2)</f>
        <v>0</v>
      </c>
      <c r="J195" s="242"/>
      <c r="K195" s="243">
        <f>ROUND(E195*J195,2)</f>
        <v>0</v>
      </c>
      <c r="L195" s="243">
        <v>21</v>
      </c>
      <c r="M195" s="243">
        <f>G195*(1+L195/100)</f>
        <v>0</v>
      </c>
      <c r="N195" s="241">
        <v>2.5999999999999998E-4</v>
      </c>
      <c r="O195" s="241">
        <f>ROUND(E195*N195,2)</f>
        <v>0.03</v>
      </c>
      <c r="P195" s="241">
        <v>0</v>
      </c>
      <c r="Q195" s="241">
        <f>ROUND(E195*P195,2)</f>
        <v>0</v>
      </c>
      <c r="R195" s="243" t="s">
        <v>141</v>
      </c>
      <c r="S195" s="243" t="s">
        <v>142</v>
      </c>
      <c r="T195" s="244" t="s">
        <v>142</v>
      </c>
      <c r="U195" s="223">
        <v>0.09</v>
      </c>
      <c r="V195" s="223">
        <f>ROUND(E195*U195,2)</f>
        <v>11.76</v>
      </c>
      <c r="W195" s="223"/>
      <c r="X195" s="223" t="s">
        <v>143</v>
      </c>
      <c r="Y195" s="223" t="s">
        <v>144</v>
      </c>
      <c r="Z195" s="212"/>
      <c r="AA195" s="212"/>
      <c r="AB195" s="212"/>
      <c r="AC195" s="212"/>
      <c r="AD195" s="212"/>
      <c r="AE195" s="212"/>
      <c r="AF195" s="212"/>
      <c r="AG195" s="212" t="s">
        <v>145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53" t="s">
        <v>370</v>
      </c>
      <c r="D196" s="245"/>
      <c r="E196" s="245"/>
      <c r="F196" s="245"/>
      <c r="G196" s="245"/>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147</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54" t="s">
        <v>371</v>
      </c>
      <c r="D197" s="225"/>
      <c r="E197" s="226">
        <v>130.63679999999999</v>
      </c>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149</v>
      </c>
      <c r="AH197" s="212">
        <v>5</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22.5" outlineLevel="1" x14ac:dyDescent="0.2">
      <c r="A198" s="238">
        <v>39</v>
      </c>
      <c r="B198" s="239" t="s">
        <v>372</v>
      </c>
      <c r="C198" s="252" t="s">
        <v>373</v>
      </c>
      <c r="D198" s="240" t="s">
        <v>140</v>
      </c>
      <c r="E198" s="241">
        <v>65.318399999999997</v>
      </c>
      <c r="F198" s="242"/>
      <c r="G198" s="243">
        <f>ROUND(E198*F198,2)</f>
        <v>0</v>
      </c>
      <c r="H198" s="242"/>
      <c r="I198" s="243">
        <f>ROUND(E198*H198,2)</f>
        <v>0</v>
      </c>
      <c r="J198" s="242"/>
      <c r="K198" s="243">
        <f>ROUND(E198*J198,2)</f>
        <v>0</v>
      </c>
      <c r="L198" s="243">
        <v>21</v>
      </c>
      <c r="M198" s="243">
        <f>G198*(1+L198/100)</f>
        <v>0</v>
      </c>
      <c r="N198" s="241">
        <v>7.4260000000000007E-2</v>
      </c>
      <c r="O198" s="241">
        <f>ROUND(E198*N198,2)</f>
        <v>4.8499999999999996</v>
      </c>
      <c r="P198" s="241">
        <v>0</v>
      </c>
      <c r="Q198" s="241">
        <f>ROUND(E198*P198,2)</f>
        <v>0</v>
      </c>
      <c r="R198" s="243" t="s">
        <v>141</v>
      </c>
      <c r="S198" s="243" t="s">
        <v>142</v>
      </c>
      <c r="T198" s="244" t="s">
        <v>142</v>
      </c>
      <c r="U198" s="223">
        <v>0.27100000000000002</v>
      </c>
      <c r="V198" s="223">
        <f>ROUND(E198*U198,2)</f>
        <v>17.7</v>
      </c>
      <c r="W198" s="223"/>
      <c r="X198" s="223" t="s">
        <v>143</v>
      </c>
      <c r="Y198" s="223" t="s">
        <v>144</v>
      </c>
      <c r="Z198" s="212"/>
      <c r="AA198" s="212"/>
      <c r="AB198" s="212"/>
      <c r="AC198" s="212"/>
      <c r="AD198" s="212"/>
      <c r="AE198" s="212"/>
      <c r="AF198" s="212"/>
      <c r="AG198" s="212" t="s">
        <v>145</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45" outlineLevel="2" x14ac:dyDescent="0.2">
      <c r="A199" s="219"/>
      <c r="B199" s="220"/>
      <c r="C199" s="253" t="s">
        <v>374</v>
      </c>
      <c r="D199" s="245"/>
      <c r="E199" s="245"/>
      <c r="F199" s="245"/>
      <c r="G199" s="245"/>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147</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47" t="str">
        <f>C199</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99" s="212"/>
      <c r="BC199" s="212"/>
      <c r="BD199" s="212"/>
      <c r="BE199" s="212"/>
      <c r="BF199" s="212"/>
      <c r="BG199" s="212"/>
      <c r="BH199" s="212"/>
    </row>
    <row r="200" spans="1:60" outlineLevel="2" x14ac:dyDescent="0.2">
      <c r="A200" s="219"/>
      <c r="B200" s="220"/>
      <c r="C200" s="254" t="s">
        <v>375</v>
      </c>
      <c r="D200" s="225"/>
      <c r="E200" s="226">
        <v>65.318399999999997</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149</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x14ac:dyDescent="0.2">
      <c r="A201" s="231" t="s">
        <v>136</v>
      </c>
      <c r="B201" s="232" t="s">
        <v>76</v>
      </c>
      <c r="C201" s="251" t="s">
        <v>77</v>
      </c>
      <c r="D201" s="233"/>
      <c r="E201" s="234"/>
      <c r="F201" s="235"/>
      <c r="G201" s="235">
        <f>SUMIF(AG202:AG228,"&lt;&gt;NOR",G202:G228)</f>
        <v>0</v>
      </c>
      <c r="H201" s="235"/>
      <c r="I201" s="235">
        <f>SUM(I202:I228)</f>
        <v>0</v>
      </c>
      <c r="J201" s="235"/>
      <c r="K201" s="235">
        <f>SUM(K202:K228)</f>
        <v>0</v>
      </c>
      <c r="L201" s="235"/>
      <c r="M201" s="235">
        <f>SUM(M202:M228)</f>
        <v>0</v>
      </c>
      <c r="N201" s="234"/>
      <c r="O201" s="234">
        <f>SUM(O202:O228)</f>
        <v>69.02</v>
      </c>
      <c r="P201" s="234"/>
      <c r="Q201" s="234">
        <f>SUM(Q202:Q228)</f>
        <v>0</v>
      </c>
      <c r="R201" s="235"/>
      <c r="S201" s="235"/>
      <c r="T201" s="236"/>
      <c r="U201" s="230"/>
      <c r="V201" s="230">
        <f>SUM(V202:V228)</f>
        <v>1082.79</v>
      </c>
      <c r="W201" s="230"/>
      <c r="X201" s="230"/>
      <c r="Y201" s="230"/>
      <c r="AG201" t="s">
        <v>137</v>
      </c>
    </row>
    <row r="202" spans="1:60" ht="22.5" outlineLevel="1" x14ac:dyDescent="0.2">
      <c r="A202" s="238">
        <v>40</v>
      </c>
      <c r="B202" s="239" t="s">
        <v>376</v>
      </c>
      <c r="C202" s="252" t="s">
        <v>377</v>
      </c>
      <c r="D202" s="240" t="s">
        <v>140</v>
      </c>
      <c r="E202" s="241">
        <v>3108</v>
      </c>
      <c r="F202" s="242"/>
      <c r="G202" s="243">
        <f>ROUND(E202*F202,2)</f>
        <v>0</v>
      </c>
      <c r="H202" s="242"/>
      <c r="I202" s="243">
        <f>ROUND(E202*H202,2)</f>
        <v>0</v>
      </c>
      <c r="J202" s="242"/>
      <c r="K202" s="243">
        <f>ROUND(E202*J202,2)</f>
        <v>0</v>
      </c>
      <c r="L202" s="243">
        <v>21</v>
      </c>
      <c r="M202" s="243">
        <f>G202*(1+L202/100)</f>
        <v>0</v>
      </c>
      <c r="N202" s="241">
        <v>1.8380000000000001E-2</v>
      </c>
      <c r="O202" s="241">
        <f>ROUND(E202*N202,2)</f>
        <v>57.13</v>
      </c>
      <c r="P202" s="241">
        <v>0</v>
      </c>
      <c r="Q202" s="241">
        <f>ROUND(E202*P202,2)</f>
        <v>0</v>
      </c>
      <c r="R202" s="243" t="s">
        <v>378</v>
      </c>
      <c r="S202" s="243" t="s">
        <v>142</v>
      </c>
      <c r="T202" s="244" t="s">
        <v>142</v>
      </c>
      <c r="U202" s="223">
        <v>0.13900000000000001</v>
      </c>
      <c r="V202" s="223">
        <f>ROUND(E202*U202,2)</f>
        <v>432.01</v>
      </c>
      <c r="W202" s="223"/>
      <c r="X202" s="223" t="s">
        <v>143</v>
      </c>
      <c r="Y202" s="223" t="s">
        <v>144</v>
      </c>
      <c r="Z202" s="212"/>
      <c r="AA202" s="212"/>
      <c r="AB202" s="212"/>
      <c r="AC202" s="212"/>
      <c r="AD202" s="212"/>
      <c r="AE202" s="212"/>
      <c r="AF202" s="212"/>
      <c r="AG202" s="212" t="s">
        <v>145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53" t="s">
        <v>379</v>
      </c>
      <c r="D203" s="245"/>
      <c r="E203" s="245"/>
      <c r="F203" s="245"/>
      <c r="G203" s="245"/>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147</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6" t="s">
        <v>380</v>
      </c>
      <c r="D204" s="248"/>
      <c r="E204" s="248"/>
      <c r="F204" s="248"/>
      <c r="G204" s="248"/>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155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4" t="s">
        <v>381</v>
      </c>
      <c r="D205" s="225"/>
      <c r="E205" s="226">
        <v>465</v>
      </c>
      <c r="F205" s="223"/>
      <c r="G205" s="223"/>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149</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4" t="s">
        <v>382</v>
      </c>
      <c r="D206" s="225"/>
      <c r="E206" s="226">
        <v>583</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149</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4" t="s">
        <v>383</v>
      </c>
      <c r="D207" s="225"/>
      <c r="E207" s="226">
        <v>1015</v>
      </c>
      <c r="F207" s="223"/>
      <c r="G207" s="223"/>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149</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4" t="s">
        <v>384</v>
      </c>
      <c r="D208" s="225"/>
      <c r="E208" s="226">
        <v>1045</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149</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38">
        <v>41</v>
      </c>
      <c r="B209" s="239" t="s">
        <v>385</v>
      </c>
      <c r="C209" s="252" t="s">
        <v>386</v>
      </c>
      <c r="D209" s="240" t="s">
        <v>140</v>
      </c>
      <c r="E209" s="241">
        <v>12432</v>
      </c>
      <c r="F209" s="242"/>
      <c r="G209" s="243">
        <f>ROUND(E209*F209,2)</f>
        <v>0</v>
      </c>
      <c r="H209" s="242"/>
      <c r="I209" s="243">
        <f>ROUND(E209*H209,2)</f>
        <v>0</v>
      </c>
      <c r="J209" s="242"/>
      <c r="K209" s="243">
        <f>ROUND(E209*J209,2)</f>
        <v>0</v>
      </c>
      <c r="L209" s="243">
        <v>21</v>
      </c>
      <c r="M209" s="243">
        <f>G209*(1+L209/100)</f>
        <v>0</v>
      </c>
      <c r="N209" s="241">
        <v>9.5E-4</v>
      </c>
      <c r="O209" s="241">
        <f>ROUND(E209*N209,2)</f>
        <v>11.81</v>
      </c>
      <c r="P209" s="241">
        <v>0</v>
      </c>
      <c r="Q209" s="241">
        <f>ROUND(E209*P209,2)</f>
        <v>0</v>
      </c>
      <c r="R209" s="243" t="s">
        <v>378</v>
      </c>
      <c r="S209" s="243" t="s">
        <v>142</v>
      </c>
      <c r="T209" s="244" t="s">
        <v>142</v>
      </c>
      <c r="U209" s="223">
        <v>7.0000000000000001E-3</v>
      </c>
      <c r="V209" s="223">
        <f>ROUND(E209*U209,2)</f>
        <v>87.02</v>
      </c>
      <c r="W209" s="223"/>
      <c r="X209" s="223" t="s">
        <v>143</v>
      </c>
      <c r="Y209" s="223" t="s">
        <v>144</v>
      </c>
      <c r="Z209" s="212"/>
      <c r="AA209" s="212"/>
      <c r="AB209" s="212"/>
      <c r="AC209" s="212"/>
      <c r="AD209" s="212"/>
      <c r="AE209" s="212"/>
      <c r="AF209" s="212"/>
      <c r="AG209" s="212" t="s">
        <v>145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53" t="s">
        <v>379</v>
      </c>
      <c r="D210" s="245"/>
      <c r="E210" s="245"/>
      <c r="F210" s="245"/>
      <c r="G210" s="245"/>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147</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4" t="s">
        <v>387</v>
      </c>
      <c r="D211" s="225"/>
      <c r="E211" s="226"/>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149</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4" t="s">
        <v>388</v>
      </c>
      <c r="D212" s="225"/>
      <c r="E212" s="226">
        <v>12432</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149</v>
      </c>
      <c r="AH212" s="212">
        <v>5</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2.5" outlineLevel="1" x14ac:dyDescent="0.2">
      <c r="A213" s="238">
        <v>42</v>
      </c>
      <c r="B213" s="239" t="s">
        <v>389</v>
      </c>
      <c r="C213" s="252" t="s">
        <v>390</v>
      </c>
      <c r="D213" s="240" t="s">
        <v>140</v>
      </c>
      <c r="E213" s="241">
        <v>3108</v>
      </c>
      <c r="F213" s="242"/>
      <c r="G213" s="243">
        <f>ROUND(E213*F213,2)</f>
        <v>0</v>
      </c>
      <c r="H213" s="242"/>
      <c r="I213" s="243">
        <f>ROUND(E213*H213,2)</f>
        <v>0</v>
      </c>
      <c r="J213" s="242"/>
      <c r="K213" s="243">
        <f>ROUND(E213*J213,2)</f>
        <v>0</v>
      </c>
      <c r="L213" s="243">
        <v>21</v>
      </c>
      <c r="M213" s="243">
        <f>G213*(1+L213/100)</f>
        <v>0</v>
      </c>
      <c r="N213" s="241">
        <v>0</v>
      </c>
      <c r="O213" s="241">
        <f>ROUND(E213*N213,2)</f>
        <v>0</v>
      </c>
      <c r="P213" s="241">
        <v>0</v>
      </c>
      <c r="Q213" s="241">
        <f>ROUND(E213*P213,2)</f>
        <v>0</v>
      </c>
      <c r="R213" s="243" t="s">
        <v>378</v>
      </c>
      <c r="S213" s="243" t="s">
        <v>142</v>
      </c>
      <c r="T213" s="244" t="s">
        <v>142</v>
      </c>
      <c r="U213" s="223">
        <v>0.11700000000000001</v>
      </c>
      <c r="V213" s="223">
        <f>ROUND(E213*U213,2)</f>
        <v>363.64</v>
      </c>
      <c r="W213" s="223"/>
      <c r="X213" s="223" t="s">
        <v>143</v>
      </c>
      <c r="Y213" s="223" t="s">
        <v>144</v>
      </c>
      <c r="Z213" s="212"/>
      <c r="AA213" s="212"/>
      <c r="AB213" s="212"/>
      <c r="AC213" s="212"/>
      <c r="AD213" s="212"/>
      <c r="AE213" s="212"/>
      <c r="AF213" s="212"/>
      <c r="AG213" s="212" t="s">
        <v>145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54" t="s">
        <v>391</v>
      </c>
      <c r="D214" s="225"/>
      <c r="E214" s="226">
        <v>3108</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149</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8">
        <v>43</v>
      </c>
      <c r="B215" s="239" t="s">
        <v>392</v>
      </c>
      <c r="C215" s="252" t="s">
        <v>393</v>
      </c>
      <c r="D215" s="240" t="s">
        <v>140</v>
      </c>
      <c r="E215" s="241">
        <v>3108</v>
      </c>
      <c r="F215" s="242"/>
      <c r="G215" s="243">
        <f>ROUND(E215*F215,2)</f>
        <v>0</v>
      </c>
      <c r="H215" s="242"/>
      <c r="I215" s="243">
        <f>ROUND(E215*H215,2)</f>
        <v>0</v>
      </c>
      <c r="J215" s="242"/>
      <c r="K215" s="243">
        <f>ROUND(E215*J215,2)</f>
        <v>0</v>
      </c>
      <c r="L215" s="243">
        <v>21</v>
      </c>
      <c r="M215" s="243">
        <f>G215*(1+L215/100)</f>
        <v>0</v>
      </c>
      <c r="N215" s="241">
        <v>0</v>
      </c>
      <c r="O215" s="241">
        <f>ROUND(E215*N215,2)</f>
        <v>0</v>
      </c>
      <c r="P215" s="241">
        <v>0</v>
      </c>
      <c r="Q215" s="241">
        <f>ROUND(E215*P215,2)</f>
        <v>0</v>
      </c>
      <c r="R215" s="243" t="s">
        <v>378</v>
      </c>
      <c r="S215" s="243" t="s">
        <v>142</v>
      </c>
      <c r="T215" s="244" t="s">
        <v>142</v>
      </c>
      <c r="U215" s="223">
        <v>0.04</v>
      </c>
      <c r="V215" s="223">
        <f>ROUND(E215*U215,2)</f>
        <v>124.32</v>
      </c>
      <c r="W215" s="223"/>
      <c r="X215" s="223" t="s">
        <v>143</v>
      </c>
      <c r="Y215" s="223" t="s">
        <v>144</v>
      </c>
      <c r="Z215" s="212"/>
      <c r="AA215" s="212"/>
      <c r="AB215" s="212"/>
      <c r="AC215" s="212"/>
      <c r="AD215" s="212"/>
      <c r="AE215" s="212"/>
      <c r="AF215" s="212"/>
      <c r="AG215" s="212" t="s">
        <v>145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54" t="s">
        <v>391</v>
      </c>
      <c r="D216" s="225"/>
      <c r="E216" s="226">
        <v>3108</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149</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1" x14ac:dyDescent="0.2">
      <c r="A217" s="238">
        <v>44</v>
      </c>
      <c r="B217" s="239" t="s">
        <v>394</v>
      </c>
      <c r="C217" s="252" t="s">
        <v>395</v>
      </c>
      <c r="D217" s="240" t="s">
        <v>140</v>
      </c>
      <c r="E217" s="241">
        <v>12432</v>
      </c>
      <c r="F217" s="242"/>
      <c r="G217" s="243">
        <f>ROUND(E217*F217,2)</f>
        <v>0</v>
      </c>
      <c r="H217" s="242"/>
      <c r="I217" s="243">
        <f>ROUND(E217*H217,2)</f>
        <v>0</v>
      </c>
      <c r="J217" s="242"/>
      <c r="K217" s="243">
        <f>ROUND(E217*J217,2)</f>
        <v>0</v>
      </c>
      <c r="L217" s="243">
        <v>21</v>
      </c>
      <c r="M217" s="243">
        <f>G217*(1+L217/100)</f>
        <v>0</v>
      </c>
      <c r="N217" s="241">
        <v>0</v>
      </c>
      <c r="O217" s="241">
        <f>ROUND(E217*N217,2)</f>
        <v>0</v>
      </c>
      <c r="P217" s="241">
        <v>0</v>
      </c>
      <c r="Q217" s="241">
        <f>ROUND(E217*P217,2)</f>
        <v>0</v>
      </c>
      <c r="R217" s="243" t="s">
        <v>378</v>
      </c>
      <c r="S217" s="243" t="s">
        <v>142</v>
      </c>
      <c r="T217" s="244" t="s">
        <v>142</v>
      </c>
      <c r="U217" s="223">
        <v>0</v>
      </c>
      <c r="V217" s="223">
        <f>ROUND(E217*U217,2)</f>
        <v>0</v>
      </c>
      <c r="W217" s="223"/>
      <c r="X217" s="223" t="s">
        <v>143</v>
      </c>
      <c r="Y217" s="223" t="s">
        <v>144</v>
      </c>
      <c r="Z217" s="212"/>
      <c r="AA217" s="212"/>
      <c r="AB217" s="212"/>
      <c r="AC217" s="212"/>
      <c r="AD217" s="212"/>
      <c r="AE217" s="212"/>
      <c r="AF217" s="212"/>
      <c r="AG217" s="212" t="s">
        <v>145</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54" t="s">
        <v>387</v>
      </c>
      <c r="D218" s="225"/>
      <c r="E218" s="226"/>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149</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4" t="s">
        <v>388</v>
      </c>
      <c r="D219" s="225"/>
      <c r="E219" s="226">
        <v>12432</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149</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8">
        <v>45</v>
      </c>
      <c r="B220" s="239" t="s">
        <v>396</v>
      </c>
      <c r="C220" s="252" t="s">
        <v>397</v>
      </c>
      <c r="D220" s="240" t="s">
        <v>140</v>
      </c>
      <c r="E220" s="241">
        <v>3108</v>
      </c>
      <c r="F220" s="242"/>
      <c r="G220" s="243">
        <f>ROUND(E220*F220,2)</f>
        <v>0</v>
      </c>
      <c r="H220" s="242"/>
      <c r="I220" s="243">
        <f>ROUND(E220*H220,2)</f>
        <v>0</v>
      </c>
      <c r="J220" s="242"/>
      <c r="K220" s="243">
        <f>ROUND(E220*J220,2)</f>
        <v>0</v>
      </c>
      <c r="L220" s="243">
        <v>21</v>
      </c>
      <c r="M220" s="243">
        <f>G220*(1+L220/100)</f>
        <v>0</v>
      </c>
      <c r="N220" s="241">
        <v>0</v>
      </c>
      <c r="O220" s="241">
        <f>ROUND(E220*N220,2)</f>
        <v>0</v>
      </c>
      <c r="P220" s="241">
        <v>0</v>
      </c>
      <c r="Q220" s="241">
        <f>ROUND(E220*P220,2)</f>
        <v>0</v>
      </c>
      <c r="R220" s="243" t="s">
        <v>378</v>
      </c>
      <c r="S220" s="243" t="s">
        <v>142</v>
      </c>
      <c r="T220" s="244" t="s">
        <v>142</v>
      </c>
      <c r="U220" s="223">
        <v>2.4E-2</v>
      </c>
      <c r="V220" s="223">
        <f>ROUND(E220*U220,2)</f>
        <v>74.59</v>
      </c>
      <c r="W220" s="223"/>
      <c r="X220" s="223" t="s">
        <v>143</v>
      </c>
      <c r="Y220" s="223" t="s">
        <v>144</v>
      </c>
      <c r="Z220" s="212"/>
      <c r="AA220" s="212"/>
      <c r="AB220" s="212"/>
      <c r="AC220" s="212"/>
      <c r="AD220" s="212"/>
      <c r="AE220" s="212"/>
      <c r="AF220" s="212"/>
      <c r="AG220" s="212" t="s">
        <v>145</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4" t="s">
        <v>391</v>
      </c>
      <c r="D221" s="225"/>
      <c r="E221" s="226">
        <v>3108</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149</v>
      </c>
      <c r="AH221" s="212">
        <v>5</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8">
        <v>46</v>
      </c>
      <c r="B222" s="239" t="s">
        <v>398</v>
      </c>
      <c r="C222" s="252" t="s">
        <v>399</v>
      </c>
      <c r="D222" s="240" t="s">
        <v>224</v>
      </c>
      <c r="E222" s="241">
        <v>3</v>
      </c>
      <c r="F222" s="242"/>
      <c r="G222" s="243">
        <f>ROUND(E222*F222,2)</f>
        <v>0</v>
      </c>
      <c r="H222" s="242"/>
      <c r="I222" s="243">
        <f>ROUND(E222*H222,2)</f>
        <v>0</v>
      </c>
      <c r="J222" s="242"/>
      <c r="K222" s="243">
        <f>ROUND(E222*J222,2)</f>
        <v>0</v>
      </c>
      <c r="L222" s="243">
        <v>21</v>
      </c>
      <c r="M222" s="243">
        <f>G222*(1+L222/100)</f>
        <v>0</v>
      </c>
      <c r="N222" s="241">
        <v>2.3720000000000001E-2</v>
      </c>
      <c r="O222" s="241">
        <f>ROUND(E222*N222,2)</f>
        <v>7.0000000000000007E-2</v>
      </c>
      <c r="P222" s="241">
        <v>0</v>
      </c>
      <c r="Q222" s="241">
        <f>ROUND(E222*P222,2)</f>
        <v>0</v>
      </c>
      <c r="R222" s="243" t="s">
        <v>378</v>
      </c>
      <c r="S222" s="243" t="s">
        <v>142</v>
      </c>
      <c r="T222" s="244" t="s">
        <v>142</v>
      </c>
      <c r="U222" s="223">
        <v>0.23899999999999999</v>
      </c>
      <c r="V222" s="223">
        <f>ROUND(E222*U222,2)</f>
        <v>0.72</v>
      </c>
      <c r="W222" s="223"/>
      <c r="X222" s="223" t="s">
        <v>143</v>
      </c>
      <c r="Y222" s="223" t="s">
        <v>144</v>
      </c>
      <c r="Z222" s="212"/>
      <c r="AA222" s="212"/>
      <c r="AB222" s="212"/>
      <c r="AC222" s="212"/>
      <c r="AD222" s="212"/>
      <c r="AE222" s="212"/>
      <c r="AF222" s="212"/>
      <c r="AG222" s="212" t="s">
        <v>145</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54" t="s">
        <v>62</v>
      </c>
      <c r="D223" s="225"/>
      <c r="E223" s="226">
        <v>3</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149</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38">
        <v>47</v>
      </c>
      <c r="B224" s="239" t="s">
        <v>400</v>
      </c>
      <c r="C224" s="252" t="s">
        <v>401</v>
      </c>
      <c r="D224" s="240" t="s">
        <v>224</v>
      </c>
      <c r="E224" s="241">
        <v>3</v>
      </c>
      <c r="F224" s="242"/>
      <c r="G224" s="243">
        <f>ROUND(E224*F224,2)</f>
        <v>0</v>
      </c>
      <c r="H224" s="242"/>
      <c r="I224" s="243">
        <f>ROUND(E224*H224,2)</f>
        <v>0</v>
      </c>
      <c r="J224" s="242"/>
      <c r="K224" s="243">
        <f>ROUND(E224*J224,2)</f>
        <v>0</v>
      </c>
      <c r="L224" s="243">
        <v>21</v>
      </c>
      <c r="M224" s="243">
        <f>G224*(1+L224/100)</f>
        <v>0</v>
      </c>
      <c r="N224" s="241">
        <v>2.2499999999999998E-3</v>
      </c>
      <c r="O224" s="241">
        <f>ROUND(E224*N224,2)</f>
        <v>0.01</v>
      </c>
      <c r="P224" s="241">
        <v>0</v>
      </c>
      <c r="Q224" s="241">
        <f>ROUND(E224*P224,2)</f>
        <v>0</v>
      </c>
      <c r="R224" s="243" t="s">
        <v>378</v>
      </c>
      <c r="S224" s="243" t="s">
        <v>142</v>
      </c>
      <c r="T224" s="244" t="s">
        <v>142</v>
      </c>
      <c r="U224" s="223">
        <v>0.01</v>
      </c>
      <c r="V224" s="223">
        <f>ROUND(E224*U224,2)</f>
        <v>0.03</v>
      </c>
      <c r="W224" s="223"/>
      <c r="X224" s="223" t="s">
        <v>143</v>
      </c>
      <c r="Y224" s="223" t="s">
        <v>144</v>
      </c>
      <c r="Z224" s="212"/>
      <c r="AA224" s="212"/>
      <c r="AB224" s="212"/>
      <c r="AC224" s="212"/>
      <c r="AD224" s="212"/>
      <c r="AE224" s="212"/>
      <c r="AF224" s="212"/>
      <c r="AG224" s="212" t="s">
        <v>145</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4" t="s">
        <v>402</v>
      </c>
      <c r="D225" s="225"/>
      <c r="E225" s="226">
        <v>3</v>
      </c>
      <c r="F225" s="223"/>
      <c r="G225" s="223"/>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149</v>
      </c>
      <c r="AH225" s="212">
        <v>5</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8">
        <v>48</v>
      </c>
      <c r="B226" s="239" t="s">
        <v>403</v>
      </c>
      <c r="C226" s="252" t="s">
        <v>404</v>
      </c>
      <c r="D226" s="240" t="s">
        <v>224</v>
      </c>
      <c r="E226" s="241">
        <v>3</v>
      </c>
      <c r="F226" s="242"/>
      <c r="G226" s="243">
        <f>ROUND(E226*F226,2)</f>
        <v>0</v>
      </c>
      <c r="H226" s="242"/>
      <c r="I226" s="243">
        <f>ROUND(E226*H226,2)</f>
        <v>0</v>
      </c>
      <c r="J226" s="242"/>
      <c r="K226" s="243">
        <f>ROUND(E226*J226,2)</f>
        <v>0</v>
      </c>
      <c r="L226" s="243">
        <v>21</v>
      </c>
      <c r="M226" s="243">
        <f>G226*(1+L226/100)</f>
        <v>0</v>
      </c>
      <c r="N226" s="241">
        <v>0</v>
      </c>
      <c r="O226" s="241">
        <f>ROUND(E226*N226,2)</f>
        <v>0</v>
      </c>
      <c r="P226" s="241">
        <v>0</v>
      </c>
      <c r="Q226" s="241">
        <f>ROUND(E226*P226,2)</f>
        <v>0</v>
      </c>
      <c r="R226" s="243" t="s">
        <v>378</v>
      </c>
      <c r="S226" s="243" t="s">
        <v>142</v>
      </c>
      <c r="T226" s="244" t="s">
        <v>142</v>
      </c>
      <c r="U226" s="223">
        <v>0.154</v>
      </c>
      <c r="V226" s="223">
        <f>ROUND(E226*U226,2)</f>
        <v>0.46</v>
      </c>
      <c r="W226" s="223"/>
      <c r="X226" s="223" t="s">
        <v>143</v>
      </c>
      <c r="Y226" s="223" t="s">
        <v>144</v>
      </c>
      <c r="Z226" s="212"/>
      <c r="AA226" s="212"/>
      <c r="AB226" s="212"/>
      <c r="AC226" s="212"/>
      <c r="AD226" s="212"/>
      <c r="AE226" s="212"/>
      <c r="AF226" s="212"/>
      <c r="AG226" s="212" t="s">
        <v>145</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53" t="s">
        <v>405</v>
      </c>
      <c r="D227" s="245"/>
      <c r="E227" s="245"/>
      <c r="F227" s="245"/>
      <c r="G227" s="245"/>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147</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4" t="s">
        <v>402</v>
      </c>
      <c r="D228" s="225"/>
      <c r="E228" s="226">
        <v>3</v>
      </c>
      <c r="F228" s="223"/>
      <c r="G228" s="223"/>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149</v>
      </c>
      <c r="AH228" s="212">
        <v>5</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x14ac:dyDescent="0.2">
      <c r="A229" s="231" t="s">
        <v>136</v>
      </c>
      <c r="B229" s="232" t="s">
        <v>78</v>
      </c>
      <c r="C229" s="251" t="s">
        <v>79</v>
      </c>
      <c r="D229" s="233"/>
      <c r="E229" s="234"/>
      <c r="F229" s="235"/>
      <c r="G229" s="235">
        <f>SUMIF(AG230:AG236,"&lt;&gt;NOR",G230:G236)</f>
        <v>0</v>
      </c>
      <c r="H229" s="235"/>
      <c r="I229" s="235">
        <f>SUM(I230:I236)</f>
        <v>0</v>
      </c>
      <c r="J229" s="235"/>
      <c r="K229" s="235">
        <f>SUM(K230:K236)</f>
        <v>0</v>
      </c>
      <c r="L229" s="235"/>
      <c r="M229" s="235">
        <f>SUM(M230:M236)</f>
        <v>0</v>
      </c>
      <c r="N229" s="234"/>
      <c r="O229" s="234">
        <f>SUM(O230:O236)</f>
        <v>6.0000000000000005E-2</v>
      </c>
      <c r="P229" s="234"/>
      <c r="Q229" s="234">
        <f>SUM(Q230:Q236)</f>
        <v>0</v>
      </c>
      <c r="R229" s="235"/>
      <c r="S229" s="235"/>
      <c r="T229" s="236"/>
      <c r="U229" s="230"/>
      <c r="V229" s="230">
        <f>SUM(V230:V236)</f>
        <v>1.5</v>
      </c>
      <c r="W229" s="230"/>
      <c r="X229" s="230"/>
      <c r="Y229" s="230"/>
      <c r="AG229" t="s">
        <v>137</v>
      </c>
    </row>
    <row r="230" spans="1:60" ht="33.75" outlineLevel="1" x14ac:dyDescent="0.2">
      <c r="A230" s="238">
        <v>49</v>
      </c>
      <c r="B230" s="239" t="s">
        <v>406</v>
      </c>
      <c r="C230" s="252" t="s">
        <v>407</v>
      </c>
      <c r="D230" s="240" t="s">
        <v>171</v>
      </c>
      <c r="E230" s="241">
        <v>6</v>
      </c>
      <c r="F230" s="242"/>
      <c r="G230" s="243">
        <f>ROUND(E230*F230,2)</f>
        <v>0</v>
      </c>
      <c r="H230" s="242"/>
      <c r="I230" s="243">
        <f>ROUND(E230*H230,2)</f>
        <v>0</v>
      </c>
      <c r="J230" s="242"/>
      <c r="K230" s="243">
        <f>ROUND(E230*J230,2)</f>
        <v>0</v>
      </c>
      <c r="L230" s="243">
        <v>21</v>
      </c>
      <c r="M230" s="243">
        <f>G230*(1+L230/100)</f>
        <v>0</v>
      </c>
      <c r="N230" s="241">
        <v>4.6800000000000001E-3</v>
      </c>
      <c r="O230" s="241">
        <f>ROUND(E230*N230,2)</f>
        <v>0.03</v>
      </c>
      <c r="P230" s="241">
        <v>0</v>
      </c>
      <c r="Q230" s="241">
        <f>ROUND(E230*P230,2)</f>
        <v>0</v>
      </c>
      <c r="R230" s="243" t="s">
        <v>141</v>
      </c>
      <c r="S230" s="243" t="s">
        <v>142</v>
      </c>
      <c r="T230" s="244" t="s">
        <v>142</v>
      </c>
      <c r="U230" s="223">
        <v>0.25</v>
      </c>
      <c r="V230" s="223">
        <f>ROUND(E230*U230,2)</f>
        <v>1.5</v>
      </c>
      <c r="W230" s="223"/>
      <c r="X230" s="223" t="s">
        <v>143</v>
      </c>
      <c r="Y230" s="223" t="s">
        <v>144</v>
      </c>
      <c r="Z230" s="212"/>
      <c r="AA230" s="212"/>
      <c r="AB230" s="212"/>
      <c r="AC230" s="212"/>
      <c r="AD230" s="212"/>
      <c r="AE230" s="212"/>
      <c r="AF230" s="212"/>
      <c r="AG230" s="212" t="s">
        <v>145</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54" t="s">
        <v>408</v>
      </c>
      <c r="D231" s="225"/>
      <c r="E231" s="226">
        <v>6</v>
      </c>
      <c r="F231" s="223"/>
      <c r="G231" s="223"/>
      <c r="H231" s="223"/>
      <c r="I231" s="223"/>
      <c r="J231" s="223"/>
      <c r="K231" s="223"/>
      <c r="L231" s="223"/>
      <c r="M231" s="223"/>
      <c r="N231" s="222"/>
      <c r="O231" s="222"/>
      <c r="P231" s="222"/>
      <c r="Q231" s="222"/>
      <c r="R231" s="223"/>
      <c r="S231" s="223"/>
      <c r="T231" s="223"/>
      <c r="U231" s="223"/>
      <c r="V231" s="223"/>
      <c r="W231" s="223"/>
      <c r="X231" s="223"/>
      <c r="Y231" s="223"/>
      <c r="Z231" s="212"/>
      <c r="AA231" s="212"/>
      <c r="AB231" s="212"/>
      <c r="AC231" s="212"/>
      <c r="AD231" s="212"/>
      <c r="AE231" s="212"/>
      <c r="AF231" s="212"/>
      <c r="AG231" s="212" t="s">
        <v>149</v>
      </c>
      <c r="AH231" s="212">
        <v>5</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38">
        <v>50</v>
      </c>
      <c r="B232" s="239" t="s">
        <v>409</v>
      </c>
      <c r="C232" s="252" t="s">
        <v>410</v>
      </c>
      <c r="D232" s="240" t="s">
        <v>171</v>
      </c>
      <c r="E232" s="241">
        <v>6</v>
      </c>
      <c r="F232" s="242"/>
      <c r="G232" s="243">
        <f>ROUND(E232*F232,2)</f>
        <v>0</v>
      </c>
      <c r="H232" s="242"/>
      <c r="I232" s="243">
        <f>ROUND(E232*H232,2)</f>
        <v>0</v>
      </c>
      <c r="J232" s="242"/>
      <c r="K232" s="243">
        <f>ROUND(E232*J232,2)</f>
        <v>0</v>
      </c>
      <c r="L232" s="243">
        <v>21</v>
      </c>
      <c r="M232" s="243">
        <f>G232*(1+L232/100)</f>
        <v>0</v>
      </c>
      <c r="N232" s="241">
        <v>3.0000000000000001E-3</v>
      </c>
      <c r="O232" s="241">
        <f>ROUND(E232*N232,2)</f>
        <v>0.02</v>
      </c>
      <c r="P232" s="241">
        <v>0</v>
      </c>
      <c r="Q232" s="241">
        <f>ROUND(E232*P232,2)</f>
        <v>0</v>
      </c>
      <c r="R232" s="243" t="s">
        <v>163</v>
      </c>
      <c r="S232" s="243" t="s">
        <v>142</v>
      </c>
      <c r="T232" s="244" t="s">
        <v>142</v>
      </c>
      <c r="U232" s="223">
        <v>0</v>
      </c>
      <c r="V232" s="223">
        <f>ROUND(E232*U232,2)</f>
        <v>0</v>
      </c>
      <c r="W232" s="223"/>
      <c r="X232" s="223" t="s">
        <v>165</v>
      </c>
      <c r="Y232" s="223" t="s">
        <v>144</v>
      </c>
      <c r="Z232" s="212"/>
      <c r="AA232" s="212"/>
      <c r="AB232" s="212"/>
      <c r="AC232" s="212"/>
      <c r="AD232" s="212"/>
      <c r="AE232" s="212"/>
      <c r="AF232" s="212"/>
      <c r="AG232" s="212" t="s">
        <v>166</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4" t="s">
        <v>411</v>
      </c>
      <c r="D233" s="225"/>
      <c r="E233" s="226">
        <v>6</v>
      </c>
      <c r="F233" s="223"/>
      <c r="G233" s="223"/>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149</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38">
        <v>51</v>
      </c>
      <c r="B234" s="239" t="s">
        <v>412</v>
      </c>
      <c r="C234" s="252" t="s">
        <v>413</v>
      </c>
      <c r="D234" s="240" t="s">
        <v>171</v>
      </c>
      <c r="E234" s="241">
        <v>18</v>
      </c>
      <c r="F234" s="242"/>
      <c r="G234" s="243">
        <f>ROUND(E234*F234,2)</f>
        <v>0</v>
      </c>
      <c r="H234" s="242"/>
      <c r="I234" s="243">
        <f>ROUND(E234*H234,2)</f>
        <v>0</v>
      </c>
      <c r="J234" s="242"/>
      <c r="K234" s="243">
        <f>ROUND(E234*J234,2)</f>
        <v>0</v>
      </c>
      <c r="L234" s="243">
        <v>21</v>
      </c>
      <c r="M234" s="243">
        <f>G234*(1+L234/100)</f>
        <v>0</v>
      </c>
      <c r="N234" s="241">
        <v>3.2000000000000003E-4</v>
      </c>
      <c r="O234" s="241">
        <f>ROUND(E234*N234,2)</f>
        <v>0.01</v>
      </c>
      <c r="P234" s="241">
        <v>0</v>
      </c>
      <c r="Q234" s="241">
        <f>ROUND(E234*P234,2)</f>
        <v>0</v>
      </c>
      <c r="R234" s="243" t="s">
        <v>163</v>
      </c>
      <c r="S234" s="243" t="s">
        <v>142</v>
      </c>
      <c r="T234" s="244" t="s">
        <v>142</v>
      </c>
      <c r="U234" s="223">
        <v>0</v>
      </c>
      <c r="V234" s="223">
        <f>ROUND(E234*U234,2)</f>
        <v>0</v>
      </c>
      <c r="W234" s="223"/>
      <c r="X234" s="223" t="s">
        <v>165</v>
      </c>
      <c r="Y234" s="223" t="s">
        <v>144</v>
      </c>
      <c r="Z234" s="212"/>
      <c r="AA234" s="212"/>
      <c r="AB234" s="212"/>
      <c r="AC234" s="212"/>
      <c r="AD234" s="212"/>
      <c r="AE234" s="212"/>
      <c r="AF234" s="212"/>
      <c r="AG234" s="212" t="s">
        <v>166</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4" t="s">
        <v>414</v>
      </c>
      <c r="D235" s="225"/>
      <c r="E235" s="226">
        <v>18</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149</v>
      </c>
      <c r="AH235" s="212">
        <v>5</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4" t="s">
        <v>415</v>
      </c>
      <c r="D236" s="225"/>
      <c r="E236" s="226"/>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149</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x14ac:dyDescent="0.2">
      <c r="A237" s="231" t="s">
        <v>136</v>
      </c>
      <c r="B237" s="232" t="s">
        <v>80</v>
      </c>
      <c r="C237" s="251" t="s">
        <v>81</v>
      </c>
      <c r="D237" s="233"/>
      <c r="E237" s="234"/>
      <c r="F237" s="235"/>
      <c r="G237" s="235">
        <f>SUMIF(AG238:AG263,"&lt;&gt;NOR",G238:G263)</f>
        <v>0</v>
      </c>
      <c r="H237" s="235"/>
      <c r="I237" s="235">
        <f>SUM(I238:I263)</f>
        <v>0</v>
      </c>
      <c r="J237" s="235"/>
      <c r="K237" s="235">
        <f>SUM(K238:K263)</f>
        <v>0</v>
      </c>
      <c r="L237" s="235"/>
      <c r="M237" s="235">
        <f>SUM(M238:M263)</f>
        <v>0</v>
      </c>
      <c r="N237" s="234"/>
      <c r="O237" s="234">
        <f>SUM(O238:O263)</f>
        <v>0.24000000000000002</v>
      </c>
      <c r="P237" s="234"/>
      <c r="Q237" s="234">
        <f>SUM(Q238:Q263)</f>
        <v>275.92</v>
      </c>
      <c r="R237" s="235"/>
      <c r="S237" s="235"/>
      <c r="T237" s="236"/>
      <c r="U237" s="230"/>
      <c r="V237" s="230">
        <f>SUM(V238:V263)</f>
        <v>1159.03</v>
      </c>
      <c r="W237" s="230"/>
      <c r="X237" s="230"/>
      <c r="Y237" s="230"/>
      <c r="AG237" t="s">
        <v>137</v>
      </c>
    </row>
    <row r="238" spans="1:60" outlineLevel="1" x14ac:dyDescent="0.2">
      <c r="A238" s="238">
        <v>52</v>
      </c>
      <c r="B238" s="239" t="s">
        <v>416</v>
      </c>
      <c r="C238" s="252" t="s">
        <v>417</v>
      </c>
      <c r="D238" s="240" t="s">
        <v>152</v>
      </c>
      <c r="E238" s="241">
        <v>100.0188</v>
      </c>
      <c r="F238" s="242"/>
      <c r="G238" s="243">
        <f>ROUND(E238*F238,2)</f>
        <v>0</v>
      </c>
      <c r="H238" s="242"/>
      <c r="I238" s="243">
        <f>ROUND(E238*H238,2)</f>
        <v>0</v>
      </c>
      <c r="J238" s="242"/>
      <c r="K238" s="243">
        <f>ROUND(E238*J238,2)</f>
        <v>0</v>
      </c>
      <c r="L238" s="243">
        <v>21</v>
      </c>
      <c r="M238" s="243">
        <f>G238*(1+L238/100)</f>
        <v>0</v>
      </c>
      <c r="N238" s="241">
        <v>2.33E-3</v>
      </c>
      <c r="O238" s="241">
        <f>ROUND(E238*N238,2)</f>
        <v>0.23</v>
      </c>
      <c r="P238" s="241">
        <v>2.4470000000000001</v>
      </c>
      <c r="Q238" s="241">
        <f>ROUND(E238*P238,2)</f>
        <v>244.75</v>
      </c>
      <c r="R238" s="243" t="s">
        <v>153</v>
      </c>
      <c r="S238" s="243" t="s">
        <v>142</v>
      </c>
      <c r="T238" s="244" t="s">
        <v>142</v>
      </c>
      <c r="U238" s="223">
        <v>7.8559999999999999</v>
      </c>
      <c r="V238" s="223">
        <f>ROUND(E238*U238,2)</f>
        <v>785.75</v>
      </c>
      <c r="W238" s="223"/>
      <c r="X238" s="223" t="s">
        <v>143</v>
      </c>
      <c r="Y238" s="223" t="s">
        <v>144</v>
      </c>
      <c r="Z238" s="212"/>
      <c r="AA238" s="212"/>
      <c r="AB238" s="212"/>
      <c r="AC238" s="212"/>
      <c r="AD238" s="212"/>
      <c r="AE238" s="212"/>
      <c r="AF238" s="212"/>
      <c r="AG238" s="212" t="s">
        <v>145</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3" t="s">
        <v>418</v>
      </c>
      <c r="D239" s="245"/>
      <c r="E239" s="245"/>
      <c r="F239" s="245"/>
      <c r="G239" s="245"/>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147</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7" t="str">
        <f>C239</f>
        <v>s naložením vybouraných hmot a suti na dopravní prostředek nebo s odklizením na hromady do vzdálenosti 20 m</v>
      </c>
      <c r="BB239" s="212"/>
      <c r="BC239" s="212"/>
      <c r="BD239" s="212"/>
      <c r="BE239" s="212"/>
      <c r="BF239" s="212"/>
      <c r="BG239" s="212"/>
      <c r="BH239" s="212"/>
    </row>
    <row r="240" spans="1:60" outlineLevel="2" x14ac:dyDescent="0.2">
      <c r="A240" s="219"/>
      <c r="B240" s="220"/>
      <c r="C240" s="256" t="s">
        <v>419</v>
      </c>
      <c r="D240" s="248"/>
      <c r="E240" s="248"/>
      <c r="F240" s="248"/>
      <c r="G240" s="248"/>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155</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47" t="str">
        <f>C240</f>
        <v>Včetně bourání geotextilií, výplně otvorů tvárnic, drenáží, trubek a dilatačních prvků apod. zabudovaných v bouraných konstrukcích.</v>
      </c>
      <c r="BB240" s="212"/>
      <c r="BC240" s="212"/>
      <c r="BD240" s="212"/>
      <c r="BE240" s="212"/>
      <c r="BF240" s="212"/>
      <c r="BG240" s="212"/>
      <c r="BH240" s="212"/>
    </row>
    <row r="241" spans="1:60" outlineLevel="2" x14ac:dyDescent="0.2">
      <c r="A241" s="219"/>
      <c r="B241" s="220"/>
      <c r="C241" s="254" t="s">
        <v>420</v>
      </c>
      <c r="D241" s="225"/>
      <c r="E241" s="226">
        <v>15.875999999999999</v>
      </c>
      <c r="F241" s="223"/>
      <c r="G241" s="223"/>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149</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4" t="s">
        <v>421</v>
      </c>
      <c r="D242" s="225"/>
      <c r="E242" s="226">
        <v>18.521999999999998</v>
      </c>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149</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4" t="s">
        <v>422</v>
      </c>
      <c r="D243" s="225"/>
      <c r="E243" s="226">
        <v>8.6435999999999993</v>
      </c>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149</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4" t="s">
        <v>423</v>
      </c>
      <c r="D244" s="225"/>
      <c r="E244" s="226">
        <v>11.113200000000001</v>
      </c>
      <c r="F244" s="223"/>
      <c r="G244" s="223"/>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149</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4" t="s">
        <v>424</v>
      </c>
      <c r="D245" s="225"/>
      <c r="E245" s="226">
        <v>21.167999999999999</v>
      </c>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149</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4" t="s">
        <v>425</v>
      </c>
      <c r="D246" s="225"/>
      <c r="E246" s="226">
        <v>24.696000000000002</v>
      </c>
      <c r="F246" s="223"/>
      <c r="G246" s="22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149</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8">
        <v>53</v>
      </c>
      <c r="B247" s="239" t="s">
        <v>416</v>
      </c>
      <c r="C247" s="252" t="s">
        <v>417</v>
      </c>
      <c r="D247" s="240" t="s">
        <v>152</v>
      </c>
      <c r="E247" s="241">
        <v>5.85</v>
      </c>
      <c r="F247" s="242"/>
      <c r="G247" s="243">
        <f>ROUND(E247*F247,2)</f>
        <v>0</v>
      </c>
      <c r="H247" s="242"/>
      <c r="I247" s="243">
        <f>ROUND(E247*H247,2)</f>
        <v>0</v>
      </c>
      <c r="J247" s="242"/>
      <c r="K247" s="243">
        <f>ROUND(E247*J247,2)</f>
        <v>0</v>
      </c>
      <c r="L247" s="243">
        <v>21</v>
      </c>
      <c r="M247" s="243">
        <f>G247*(1+L247/100)</f>
        <v>0</v>
      </c>
      <c r="N247" s="241">
        <v>2.33E-3</v>
      </c>
      <c r="O247" s="241">
        <f>ROUND(E247*N247,2)</f>
        <v>0.01</v>
      </c>
      <c r="P247" s="241">
        <v>2.4470000000000001</v>
      </c>
      <c r="Q247" s="241">
        <f>ROUND(E247*P247,2)</f>
        <v>14.31</v>
      </c>
      <c r="R247" s="243" t="s">
        <v>153</v>
      </c>
      <c r="S247" s="243" t="s">
        <v>142</v>
      </c>
      <c r="T247" s="244" t="s">
        <v>142</v>
      </c>
      <c r="U247" s="223">
        <v>7.8559999999999999</v>
      </c>
      <c r="V247" s="223">
        <f>ROUND(E247*U247,2)</f>
        <v>45.96</v>
      </c>
      <c r="W247" s="223"/>
      <c r="X247" s="223" t="s">
        <v>143</v>
      </c>
      <c r="Y247" s="223" t="s">
        <v>144</v>
      </c>
      <c r="Z247" s="212"/>
      <c r="AA247" s="212"/>
      <c r="AB247" s="212"/>
      <c r="AC247" s="212"/>
      <c r="AD247" s="212"/>
      <c r="AE247" s="212"/>
      <c r="AF247" s="212"/>
      <c r="AG247" s="212" t="s">
        <v>145</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53" t="s">
        <v>418</v>
      </c>
      <c r="D248" s="245"/>
      <c r="E248" s="245"/>
      <c r="F248" s="245"/>
      <c r="G248" s="245"/>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147</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47" t="str">
        <f>C248</f>
        <v>s naložením vybouraných hmot a suti na dopravní prostředek nebo s odklizením na hromady do vzdálenosti 20 m</v>
      </c>
      <c r="BB248" s="212"/>
      <c r="BC248" s="212"/>
      <c r="BD248" s="212"/>
      <c r="BE248" s="212"/>
      <c r="BF248" s="212"/>
      <c r="BG248" s="212"/>
      <c r="BH248" s="212"/>
    </row>
    <row r="249" spans="1:60" outlineLevel="2" x14ac:dyDescent="0.2">
      <c r="A249" s="219"/>
      <c r="B249" s="220"/>
      <c r="C249" s="256" t="s">
        <v>419</v>
      </c>
      <c r="D249" s="248"/>
      <c r="E249" s="248"/>
      <c r="F249" s="248"/>
      <c r="G249" s="248"/>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155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47" t="str">
        <f>C249</f>
        <v>Včetně bourání geotextilií, výplně otvorů tvárnic, drenáží, trubek a dilatačních prvků apod. zabudovaných v bouraných konstrukcích.</v>
      </c>
      <c r="BB249" s="212"/>
      <c r="BC249" s="212"/>
      <c r="BD249" s="212"/>
      <c r="BE249" s="212"/>
      <c r="BF249" s="212"/>
      <c r="BG249" s="212"/>
      <c r="BH249" s="212"/>
    </row>
    <row r="250" spans="1:60" outlineLevel="2" x14ac:dyDescent="0.2">
      <c r="A250" s="219"/>
      <c r="B250" s="220"/>
      <c r="C250" s="254" t="s">
        <v>426</v>
      </c>
      <c r="D250" s="225"/>
      <c r="E250" s="226">
        <v>5.85</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149</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1" x14ac:dyDescent="0.2">
      <c r="A251" s="238">
        <v>54</v>
      </c>
      <c r="B251" s="239" t="s">
        <v>427</v>
      </c>
      <c r="C251" s="252" t="s">
        <v>428</v>
      </c>
      <c r="D251" s="240" t="s">
        <v>140</v>
      </c>
      <c r="E251" s="241">
        <v>19.97</v>
      </c>
      <c r="F251" s="242"/>
      <c r="G251" s="243">
        <f>ROUND(E251*F251,2)</f>
        <v>0</v>
      </c>
      <c r="H251" s="242"/>
      <c r="I251" s="243">
        <f>ROUND(E251*H251,2)</f>
        <v>0</v>
      </c>
      <c r="J251" s="242"/>
      <c r="K251" s="243">
        <f>ROUND(E251*J251,2)</f>
        <v>0</v>
      </c>
      <c r="L251" s="243">
        <v>21</v>
      </c>
      <c r="M251" s="243">
        <f>G251*(1+L251/100)</f>
        <v>0</v>
      </c>
      <c r="N251" s="241">
        <v>0</v>
      </c>
      <c r="O251" s="241">
        <f>ROUND(E251*N251,2)</f>
        <v>0</v>
      </c>
      <c r="P251" s="241">
        <v>1.319E-2</v>
      </c>
      <c r="Q251" s="241">
        <f>ROUND(E251*P251,2)</f>
        <v>0.26</v>
      </c>
      <c r="R251" s="243" t="s">
        <v>429</v>
      </c>
      <c r="S251" s="243" t="s">
        <v>142</v>
      </c>
      <c r="T251" s="244" t="s">
        <v>142</v>
      </c>
      <c r="U251" s="223">
        <v>0.24099999999999999</v>
      </c>
      <c r="V251" s="223">
        <f>ROUND(E251*U251,2)</f>
        <v>4.8099999999999996</v>
      </c>
      <c r="W251" s="223"/>
      <c r="X251" s="223" t="s">
        <v>143</v>
      </c>
      <c r="Y251" s="223" t="s">
        <v>144</v>
      </c>
      <c r="Z251" s="212"/>
      <c r="AA251" s="212"/>
      <c r="AB251" s="212"/>
      <c r="AC251" s="212"/>
      <c r="AD251" s="212"/>
      <c r="AE251" s="212"/>
      <c r="AF251" s="212"/>
      <c r="AG251" s="212" t="s">
        <v>145</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54" t="s">
        <v>430</v>
      </c>
      <c r="D252" s="225"/>
      <c r="E252" s="226">
        <v>10.199999999999999</v>
      </c>
      <c r="F252" s="223"/>
      <c r="G252" s="223"/>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149</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4" t="s">
        <v>431</v>
      </c>
      <c r="D253" s="225"/>
      <c r="E253" s="226">
        <v>9.2159999999999993</v>
      </c>
      <c r="F253" s="223"/>
      <c r="G253" s="223"/>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149</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4" t="s">
        <v>432</v>
      </c>
      <c r="D254" s="225"/>
      <c r="E254" s="226">
        <v>0.14399999999999999</v>
      </c>
      <c r="F254" s="223"/>
      <c r="G254" s="223"/>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149</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4" t="s">
        <v>433</v>
      </c>
      <c r="D255" s="225"/>
      <c r="E255" s="226">
        <v>0.41</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149</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38">
        <v>55</v>
      </c>
      <c r="B256" s="239" t="s">
        <v>434</v>
      </c>
      <c r="C256" s="252" t="s">
        <v>435</v>
      </c>
      <c r="D256" s="240" t="s">
        <v>140</v>
      </c>
      <c r="E256" s="241">
        <v>1323</v>
      </c>
      <c r="F256" s="242"/>
      <c r="G256" s="243">
        <f>ROUND(E256*F256,2)</f>
        <v>0</v>
      </c>
      <c r="H256" s="242"/>
      <c r="I256" s="243">
        <f>ROUND(E256*H256,2)</f>
        <v>0</v>
      </c>
      <c r="J256" s="242"/>
      <c r="K256" s="243">
        <f>ROUND(E256*J256,2)</f>
        <v>0</v>
      </c>
      <c r="L256" s="243">
        <v>21</v>
      </c>
      <c r="M256" s="243">
        <f>G256*(1+L256/100)</f>
        <v>0</v>
      </c>
      <c r="N256" s="241">
        <v>0</v>
      </c>
      <c r="O256" s="241">
        <f>ROUND(E256*N256,2)</f>
        <v>0</v>
      </c>
      <c r="P256" s="241">
        <v>1.222E-2</v>
      </c>
      <c r="Q256" s="241">
        <f>ROUND(E256*P256,2)</f>
        <v>16.170000000000002</v>
      </c>
      <c r="R256" s="243" t="s">
        <v>429</v>
      </c>
      <c r="S256" s="243" t="s">
        <v>142</v>
      </c>
      <c r="T256" s="244" t="s">
        <v>142</v>
      </c>
      <c r="U256" s="223">
        <v>0.24099999999999999</v>
      </c>
      <c r="V256" s="223">
        <f>ROUND(E256*U256,2)</f>
        <v>318.83999999999997</v>
      </c>
      <c r="W256" s="223"/>
      <c r="X256" s="223" t="s">
        <v>143</v>
      </c>
      <c r="Y256" s="223" t="s">
        <v>144</v>
      </c>
      <c r="Z256" s="212"/>
      <c r="AA256" s="212"/>
      <c r="AB256" s="212"/>
      <c r="AC256" s="212"/>
      <c r="AD256" s="212"/>
      <c r="AE256" s="212"/>
      <c r="AF256" s="212"/>
      <c r="AG256" s="212" t="s">
        <v>145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4" t="s">
        <v>436</v>
      </c>
      <c r="D257" s="225"/>
      <c r="E257" s="226">
        <v>415</v>
      </c>
      <c r="F257" s="223"/>
      <c r="G257" s="223"/>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149</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4" t="s">
        <v>437</v>
      </c>
      <c r="D258" s="225"/>
      <c r="E258" s="226">
        <v>435</v>
      </c>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149</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4" t="s">
        <v>438</v>
      </c>
      <c r="D259" s="225"/>
      <c r="E259" s="226">
        <v>230</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149</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4" t="s">
        <v>439</v>
      </c>
      <c r="D260" s="225"/>
      <c r="E260" s="226">
        <v>243</v>
      </c>
      <c r="F260" s="223"/>
      <c r="G260" s="223"/>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149</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38">
        <v>56</v>
      </c>
      <c r="B261" s="239" t="s">
        <v>440</v>
      </c>
      <c r="C261" s="252" t="s">
        <v>441</v>
      </c>
      <c r="D261" s="240" t="s">
        <v>140</v>
      </c>
      <c r="E261" s="241">
        <v>4.83</v>
      </c>
      <c r="F261" s="242"/>
      <c r="G261" s="243">
        <f>ROUND(E261*F261,2)</f>
        <v>0</v>
      </c>
      <c r="H261" s="242"/>
      <c r="I261" s="243">
        <f>ROUND(E261*H261,2)</f>
        <v>0</v>
      </c>
      <c r="J261" s="242"/>
      <c r="K261" s="243">
        <f>ROUND(E261*J261,2)</f>
        <v>0</v>
      </c>
      <c r="L261" s="243">
        <v>21</v>
      </c>
      <c r="M261" s="243">
        <f>G261*(1+L261/100)</f>
        <v>0</v>
      </c>
      <c r="N261" s="241">
        <v>0</v>
      </c>
      <c r="O261" s="241">
        <f>ROUND(E261*N261,2)</f>
        <v>0</v>
      </c>
      <c r="P261" s="241">
        <v>8.8999999999999996E-2</v>
      </c>
      <c r="Q261" s="241">
        <f>ROUND(E261*P261,2)</f>
        <v>0.43</v>
      </c>
      <c r="R261" s="243" t="s">
        <v>429</v>
      </c>
      <c r="S261" s="243" t="s">
        <v>142</v>
      </c>
      <c r="T261" s="244" t="s">
        <v>142</v>
      </c>
      <c r="U261" s="223">
        <v>0.76</v>
      </c>
      <c r="V261" s="223">
        <f>ROUND(E261*U261,2)</f>
        <v>3.67</v>
      </c>
      <c r="W261" s="223"/>
      <c r="X261" s="223" t="s">
        <v>143</v>
      </c>
      <c r="Y261" s="223" t="s">
        <v>179</v>
      </c>
      <c r="Z261" s="212"/>
      <c r="AA261" s="212"/>
      <c r="AB261" s="212"/>
      <c r="AC261" s="212"/>
      <c r="AD261" s="212"/>
      <c r="AE261" s="212"/>
      <c r="AF261" s="212"/>
      <c r="AG261" s="212" t="s">
        <v>145</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3" t="s">
        <v>442</v>
      </c>
      <c r="D262" s="245"/>
      <c r="E262" s="245"/>
      <c r="F262" s="245"/>
      <c r="G262" s="245"/>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147</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54" t="s">
        <v>443</v>
      </c>
      <c r="D263" s="225"/>
      <c r="E263" s="226">
        <v>4.83</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149</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x14ac:dyDescent="0.2">
      <c r="A264" s="231" t="s">
        <v>136</v>
      </c>
      <c r="B264" s="232" t="s">
        <v>82</v>
      </c>
      <c r="C264" s="251" t="s">
        <v>83</v>
      </c>
      <c r="D264" s="233"/>
      <c r="E264" s="234"/>
      <c r="F264" s="235"/>
      <c r="G264" s="235">
        <f>SUMIF(AG265:AG266,"&lt;&gt;NOR",G265:G266)</f>
        <v>0</v>
      </c>
      <c r="H264" s="235"/>
      <c r="I264" s="235">
        <f>SUM(I265:I266)</f>
        <v>0</v>
      </c>
      <c r="J264" s="235"/>
      <c r="K264" s="235">
        <f>SUM(K265:K266)</f>
        <v>0</v>
      </c>
      <c r="L264" s="235"/>
      <c r="M264" s="235">
        <f>SUM(M265:M266)</f>
        <v>0</v>
      </c>
      <c r="N264" s="234"/>
      <c r="O264" s="234">
        <f>SUM(O265:O266)</f>
        <v>0</v>
      </c>
      <c r="P264" s="234"/>
      <c r="Q264" s="234">
        <f>SUM(Q265:Q266)</f>
        <v>0</v>
      </c>
      <c r="R264" s="235"/>
      <c r="S264" s="235"/>
      <c r="T264" s="236"/>
      <c r="U264" s="230"/>
      <c r="V264" s="230">
        <f>SUM(V265:V266)</f>
        <v>917.28</v>
      </c>
      <c r="W264" s="230"/>
      <c r="X264" s="230"/>
      <c r="Y264" s="230"/>
      <c r="AG264" t="s">
        <v>137</v>
      </c>
    </row>
    <row r="265" spans="1:60" ht="22.5" outlineLevel="1" x14ac:dyDescent="0.2">
      <c r="A265" s="238">
        <v>57</v>
      </c>
      <c r="B265" s="239" t="s">
        <v>444</v>
      </c>
      <c r="C265" s="252" t="s">
        <v>445</v>
      </c>
      <c r="D265" s="240" t="s">
        <v>446</v>
      </c>
      <c r="E265" s="241">
        <v>355.95006000000001</v>
      </c>
      <c r="F265" s="242"/>
      <c r="G265" s="243">
        <f>ROUND(E265*F265,2)</f>
        <v>0</v>
      </c>
      <c r="H265" s="242"/>
      <c r="I265" s="243">
        <f>ROUND(E265*H265,2)</f>
        <v>0</v>
      </c>
      <c r="J265" s="242"/>
      <c r="K265" s="243">
        <f>ROUND(E265*J265,2)</f>
        <v>0</v>
      </c>
      <c r="L265" s="243">
        <v>21</v>
      </c>
      <c r="M265" s="243">
        <f>G265*(1+L265/100)</f>
        <v>0</v>
      </c>
      <c r="N265" s="241">
        <v>0</v>
      </c>
      <c r="O265" s="241">
        <f>ROUND(E265*N265,2)</f>
        <v>0</v>
      </c>
      <c r="P265" s="241">
        <v>0</v>
      </c>
      <c r="Q265" s="241">
        <f>ROUND(E265*P265,2)</f>
        <v>0</v>
      </c>
      <c r="R265" s="243" t="s">
        <v>347</v>
      </c>
      <c r="S265" s="243" t="s">
        <v>142</v>
      </c>
      <c r="T265" s="244" t="s">
        <v>142</v>
      </c>
      <c r="U265" s="223">
        <v>2.577</v>
      </c>
      <c r="V265" s="223">
        <f>ROUND(E265*U265,2)</f>
        <v>917.28</v>
      </c>
      <c r="W265" s="223"/>
      <c r="X265" s="223" t="s">
        <v>447</v>
      </c>
      <c r="Y265" s="223" t="s">
        <v>144</v>
      </c>
      <c r="Z265" s="212"/>
      <c r="AA265" s="212"/>
      <c r="AB265" s="212"/>
      <c r="AC265" s="212"/>
      <c r="AD265" s="212"/>
      <c r="AE265" s="212"/>
      <c r="AF265" s="212"/>
      <c r="AG265" s="212" t="s">
        <v>448</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53" t="s">
        <v>449</v>
      </c>
      <c r="D266" s="245"/>
      <c r="E266" s="245"/>
      <c r="F266" s="245"/>
      <c r="G266" s="245"/>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147</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x14ac:dyDescent="0.2">
      <c r="A267" s="231" t="s">
        <v>136</v>
      </c>
      <c r="B267" s="232" t="s">
        <v>84</v>
      </c>
      <c r="C267" s="251" t="s">
        <v>85</v>
      </c>
      <c r="D267" s="233"/>
      <c r="E267" s="234"/>
      <c r="F267" s="235"/>
      <c r="G267" s="235">
        <f>SUMIF(AG268:AG271,"&lt;&gt;NOR",G268:G271)</f>
        <v>0</v>
      </c>
      <c r="H267" s="235"/>
      <c r="I267" s="235">
        <f>SUM(I268:I271)</f>
        <v>0</v>
      </c>
      <c r="J267" s="235"/>
      <c r="K267" s="235">
        <f>SUM(K268:K271)</f>
        <v>0</v>
      </c>
      <c r="L267" s="235"/>
      <c r="M267" s="235">
        <f>SUM(M268:M271)</f>
        <v>0</v>
      </c>
      <c r="N267" s="234"/>
      <c r="O267" s="234">
        <f>SUM(O268:O271)</f>
        <v>0.2</v>
      </c>
      <c r="P267" s="234"/>
      <c r="Q267" s="234">
        <f>SUM(Q268:Q271)</f>
        <v>0</v>
      </c>
      <c r="R267" s="235"/>
      <c r="S267" s="235"/>
      <c r="T267" s="236"/>
      <c r="U267" s="230"/>
      <c r="V267" s="230">
        <f>SUM(V268:V271)</f>
        <v>24.43</v>
      </c>
      <c r="W267" s="230"/>
      <c r="X267" s="230"/>
      <c r="Y267" s="230"/>
      <c r="AG267" t="s">
        <v>137</v>
      </c>
    </row>
    <row r="268" spans="1:60" outlineLevel="1" x14ac:dyDescent="0.2">
      <c r="A268" s="238">
        <v>58</v>
      </c>
      <c r="B268" s="239" t="s">
        <v>450</v>
      </c>
      <c r="C268" s="252" t="s">
        <v>451</v>
      </c>
      <c r="D268" s="240" t="s">
        <v>140</v>
      </c>
      <c r="E268" s="241">
        <v>63.448</v>
      </c>
      <c r="F268" s="242"/>
      <c r="G268" s="243">
        <f>ROUND(E268*F268,2)</f>
        <v>0</v>
      </c>
      <c r="H268" s="242"/>
      <c r="I268" s="243">
        <f>ROUND(E268*H268,2)</f>
        <v>0</v>
      </c>
      <c r="J268" s="242"/>
      <c r="K268" s="243">
        <f>ROUND(E268*J268,2)</f>
        <v>0</v>
      </c>
      <c r="L268" s="243">
        <v>21</v>
      </c>
      <c r="M268" s="243">
        <f>G268*(1+L268/100)</f>
        <v>0</v>
      </c>
      <c r="N268" s="241">
        <v>3.15E-3</v>
      </c>
      <c r="O268" s="241">
        <f>ROUND(E268*N268,2)</f>
        <v>0.2</v>
      </c>
      <c r="P268" s="241">
        <v>0</v>
      </c>
      <c r="Q268" s="241">
        <f>ROUND(E268*P268,2)</f>
        <v>0</v>
      </c>
      <c r="R268" s="243"/>
      <c r="S268" s="243" t="s">
        <v>172</v>
      </c>
      <c r="T268" s="244" t="s">
        <v>164</v>
      </c>
      <c r="U268" s="223">
        <v>0.38500000000000001</v>
      </c>
      <c r="V268" s="223">
        <f>ROUND(E268*U268,2)</f>
        <v>24.43</v>
      </c>
      <c r="W268" s="223"/>
      <c r="X268" s="223" t="s">
        <v>143</v>
      </c>
      <c r="Y268" s="223" t="s">
        <v>118</v>
      </c>
      <c r="Z268" s="212"/>
      <c r="AA268" s="212"/>
      <c r="AB268" s="212"/>
      <c r="AC268" s="212"/>
      <c r="AD268" s="212"/>
      <c r="AE268" s="212"/>
      <c r="AF268" s="212"/>
      <c r="AG268" s="212" t="s">
        <v>145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54" t="s">
        <v>452</v>
      </c>
      <c r="D269" s="225"/>
      <c r="E269" s="226">
        <v>63.448</v>
      </c>
      <c r="F269" s="223"/>
      <c r="G269" s="223"/>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149</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v>59</v>
      </c>
      <c r="B270" s="220" t="s">
        <v>453</v>
      </c>
      <c r="C270" s="257" t="s">
        <v>454</v>
      </c>
      <c r="D270" s="221" t="s">
        <v>0</v>
      </c>
      <c r="E270" s="249"/>
      <c r="F270" s="224"/>
      <c r="G270" s="223">
        <f>ROUND(E270*F270,2)</f>
        <v>0</v>
      </c>
      <c r="H270" s="224"/>
      <c r="I270" s="223">
        <f>ROUND(E270*H270,2)</f>
        <v>0</v>
      </c>
      <c r="J270" s="224"/>
      <c r="K270" s="223">
        <f>ROUND(E270*J270,2)</f>
        <v>0</v>
      </c>
      <c r="L270" s="223">
        <v>21</v>
      </c>
      <c r="M270" s="223">
        <f>G270*(1+L270/100)</f>
        <v>0</v>
      </c>
      <c r="N270" s="222">
        <v>0</v>
      </c>
      <c r="O270" s="222">
        <f>ROUND(E270*N270,2)</f>
        <v>0</v>
      </c>
      <c r="P270" s="222">
        <v>0</v>
      </c>
      <c r="Q270" s="222">
        <f>ROUND(E270*P270,2)</f>
        <v>0</v>
      </c>
      <c r="R270" s="223" t="s">
        <v>455</v>
      </c>
      <c r="S270" s="223" t="s">
        <v>142</v>
      </c>
      <c r="T270" s="223" t="s">
        <v>142</v>
      </c>
      <c r="U270" s="223">
        <v>0</v>
      </c>
      <c r="V270" s="223">
        <f>ROUND(E270*U270,2)</f>
        <v>0</v>
      </c>
      <c r="W270" s="223"/>
      <c r="X270" s="223" t="s">
        <v>447</v>
      </c>
      <c r="Y270" s="223" t="s">
        <v>144</v>
      </c>
      <c r="Z270" s="212"/>
      <c r="AA270" s="212"/>
      <c r="AB270" s="212"/>
      <c r="AC270" s="212"/>
      <c r="AD270" s="212"/>
      <c r="AE270" s="212"/>
      <c r="AF270" s="212"/>
      <c r="AG270" s="212" t="s">
        <v>448</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58" t="s">
        <v>456</v>
      </c>
      <c r="D271" s="250"/>
      <c r="E271" s="250"/>
      <c r="F271" s="250"/>
      <c r="G271" s="250"/>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147</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x14ac:dyDescent="0.2">
      <c r="A272" s="231" t="s">
        <v>136</v>
      </c>
      <c r="B272" s="232" t="s">
        <v>86</v>
      </c>
      <c r="C272" s="251" t="s">
        <v>87</v>
      </c>
      <c r="D272" s="233"/>
      <c r="E272" s="234"/>
      <c r="F272" s="235"/>
      <c r="G272" s="235">
        <f>SUMIF(AG273:AG300,"&lt;&gt;NOR",G273:G300)</f>
        <v>0</v>
      </c>
      <c r="H272" s="235"/>
      <c r="I272" s="235">
        <f>SUM(I273:I300)</f>
        <v>0</v>
      </c>
      <c r="J272" s="235"/>
      <c r="K272" s="235">
        <f>SUM(K273:K300)</f>
        <v>0</v>
      </c>
      <c r="L272" s="235"/>
      <c r="M272" s="235">
        <f>SUM(M273:M300)</f>
        <v>0</v>
      </c>
      <c r="N272" s="234"/>
      <c r="O272" s="234">
        <f>SUM(O273:O300)</f>
        <v>3.61</v>
      </c>
      <c r="P272" s="234"/>
      <c r="Q272" s="234">
        <f>SUM(Q273:Q300)</f>
        <v>0</v>
      </c>
      <c r="R272" s="235"/>
      <c r="S272" s="235"/>
      <c r="T272" s="236"/>
      <c r="U272" s="230"/>
      <c r="V272" s="230">
        <f>SUM(V273:V300)</f>
        <v>346.87</v>
      </c>
      <c r="W272" s="230"/>
      <c r="X272" s="230"/>
      <c r="Y272" s="230"/>
      <c r="AG272" t="s">
        <v>137</v>
      </c>
    </row>
    <row r="273" spans="1:60" ht="22.5" outlineLevel="1" x14ac:dyDescent="0.2">
      <c r="A273" s="238">
        <v>60</v>
      </c>
      <c r="B273" s="239" t="s">
        <v>457</v>
      </c>
      <c r="C273" s="252" t="s">
        <v>458</v>
      </c>
      <c r="D273" s="240" t="s">
        <v>140</v>
      </c>
      <c r="E273" s="241">
        <v>409.71019999999999</v>
      </c>
      <c r="F273" s="242"/>
      <c r="G273" s="243">
        <f>ROUND(E273*F273,2)</f>
        <v>0</v>
      </c>
      <c r="H273" s="242"/>
      <c r="I273" s="243">
        <f>ROUND(E273*H273,2)</f>
        <v>0</v>
      </c>
      <c r="J273" s="242"/>
      <c r="K273" s="243">
        <f>ROUND(E273*J273,2)</f>
        <v>0</v>
      </c>
      <c r="L273" s="243">
        <v>21</v>
      </c>
      <c r="M273" s="243">
        <f>G273*(1+L273/100)</f>
        <v>0</v>
      </c>
      <c r="N273" s="241">
        <v>3.3800000000000002E-3</v>
      </c>
      <c r="O273" s="241">
        <f>ROUND(E273*N273,2)</f>
        <v>1.38</v>
      </c>
      <c r="P273" s="241">
        <v>0</v>
      </c>
      <c r="Q273" s="241">
        <f>ROUND(E273*P273,2)</f>
        <v>0</v>
      </c>
      <c r="R273" s="243" t="s">
        <v>459</v>
      </c>
      <c r="S273" s="243" t="s">
        <v>142</v>
      </c>
      <c r="T273" s="244" t="s">
        <v>142</v>
      </c>
      <c r="U273" s="223">
        <v>0.71004</v>
      </c>
      <c r="V273" s="223">
        <f>ROUND(E273*U273,2)</f>
        <v>290.91000000000003</v>
      </c>
      <c r="W273" s="223"/>
      <c r="X273" s="223" t="s">
        <v>143</v>
      </c>
      <c r="Y273" s="223" t="s">
        <v>189</v>
      </c>
      <c r="Z273" s="212"/>
      <c r="AA273" s="212"/>
      <c r="AB273" s="212"/>
      <c r="AC273" s="212"/>
      <c r="AD273" s="212"/>
      <c r="AE273" s="212"/>
      <c r="AF273" s="212"/>
      <c r="AG273" s="212" t="s">
        <v>145</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4" t="s">
        <v>460</v>
      </c>
      <c r="D274" s="225"/>
      <c r="E274" s="226"/>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149</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4" t="s">
        <v>461</v>
      </c>
      <c r="D275" s="225"/>
      <c r="E275" s="226"/>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149</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4" t="s">
        <v>462</v>
      </c>
      <c r="D276" s="225"/>
      <c r="E276" s="226">
        <v>368.99880000000002</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149</v>
      </c>
      <c r="AH276" s="212">
        <v>5</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4" t="s">
        <v>463</v>
      </c>
      <c r="D277" s="225"/>
      <c r="E277" s="226">
        <v>40.711399999999998</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149</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ht="22.5" outlineLevel="1" x14ac:dyDescent="0.2">
      <c r="A278" s="238">
        <v>61</v>
      </c>
      <c r="B278" s="239" t="s">
        <v>457</v>
      </c>
      <c r="C278" s="252" t="s">
        <v>458</v>
      </c>
      <c r="D278" s="240" t="s">
        <v>140</v>
      </c>
      <c r="E278" s="241">
        <v>43.206400000000002</v>
      </c>
      <c r="F278" s="242"/>
      <c r="G278" s="243">
        <f>ROUND(E278*F278,2)</f>
        <v>0</v>
      </c>
      <c r="H278" s="242"/>
      <c r="I278" s="243">
        <f>ROUND(E278*H278,2)</f>
        <v>0</v>
      </c>
      <c r="J278" s="242"/>
      <c r="K278" s="243">
        <f>ROUND(E278*J278,2)</f>
        <v>0</v>
      </c>
      <c r="L278" s="243">
        <v>21</v>
      </c>
      <c r="M278" s="243">
        <f>G278*(1+L278/100)</f>
        <v>0</v>
      </c>
      <c r="N278" s="241">
        <v>3.3800000000000002E-3</v>
      </c>
      <c r="O278" s="241">
        <f>ROUND(E278*N278,2)</f>
        <v>0.15</v>
      </c>
      <c r="P278" s="241">
        <v>0</v>
      </c>
      <c r="Q278" s="241">
        <f>ROUND(E278*P278,2)</f>
        <v>0</v>
      </c>
      <c r="R278" s="243" t="s">
        <v>459</v>
      </c>
      <c r="S278" s="243" t="s">
        <v>142</v>
      </c>
      <c r="T278" s="244" t="s">
        <v>142</v>
      </c>
      <c r="U278" s="223">
        <v>0.71004</v>
      </c>
      <c r="V278" s="223">
        <f>ROUND(E278*U278,2)</f>
        <v>30.68</v>
      </c>
      <c r="W278" s="223"/>
      <c r="X278" s="223" t="s">
        <v>143</v>
      </c>
      <c r="Y278" s="223" t="s">
        <v>189</v>
      </c>
      <c r="Z278" s="212"/>
      <c r="AA278" s="212"/>
      <c r="AB278" s="212"/>
      <c r="AC278" s="212"/>
      <c r="AD278" s="212"/>
      <c r="AE278" s="212"/>
      <c r="AF278" s="212"/>
      <c r="AG278" s="212" t="s">
        <v>145</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19"/>
      <c r="B279" s="220"/>
      <c r="C279" s="254" t="s">
        <v>464</v>
      </c>
      <c r="D279" s="225"/>
      <c r="E279" s="226"/>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149</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4" t="s">
        <v>465</v>
      </c>
      <c r="D280" s="225"/>
      <c r="E280" s="226">
        <v>43.206400000000002</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149</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22.5" outlineLevel="1" x14ac:dyDescent="0.2">
      <c r="A281" s="238">
        <v>62</v>
      </c>
      <c r="B281" s="239" t="s">
        <v>466</v>
      </c>
      <c r="C281" s="252" t="s">
        <v>467</v>
      </c>
      <c r="D281" s="240" t="s">
        <v>224</v>
      </c>
      <c r="E281" s="241">
        <v>9.1999999999999993</v>
      </c>
      <c r="F281" s="242"/>
      <c r="G281" s="243">
        <f>ROUND(E281*F281,2)</f>
        <v>0</v>
      </c>
      <c r="H281" s="242"/>
      <c r="I281" s="243">
        <f>ROUND(E281*H281,2)</f>
        <v>0</v>
      </c>
      <c r="J281" s="242"/>
      <c r="K281" s="243">
        <f>ROUND(E281*J281,2)</f>
        <v>0</v>
      </c>
      <c r="L281" s="243">
        <v>21</v>
      </c>
      <c r="M281" s="243">
        <f>G281*(1+L281/100)</f>
        <v>0</v>
      </c>
      <c r="N281" s="241">
        <v>0</v>
      </c>
      <c r="O281" s="241">
        <f>ROUND(E281*N281,2)</f>
        <v>0</v>
      </c>
      <c r="P281" s="241">
        <v>0</v>
      </c>
      <c r="Q281" s="241">
        <f>ROUND(E281*P281,2)</f>
        <v>0</v>
      </c>
      <c r="R281" s="243" t="s">
        <v>459</v>
      </c>
      <c r="S281" s="243" t="s">
        <v>142</v>
      </c>
      <c r="T281" s="244" t="s">
        <v>142</v>
      </c>
      <c r="U281" s="223">
        <v>0.218</v>
      </c>
      <c r="V281" s="223">
        <f>ROUND(E281*U281,2)</f>
        <v>2.0099999999999998</v>
      </c>
      <c r="W281" s="223"/>
      <c r="X281" s="223" t="s">
        <v>143</v>
      </c>
      <c r="Y281" s="223" t="s">
        <v>144</v>
      </c>
      <c r="Z281" s="212"/>
      <c r="AA281" s="212"/>
      <c r="AB281" s="212"/>
      <c r="AC281" s="212"/>
      <c r="AD281" s="212"/>
      <c r="AE281" s="212"/>
      <c r="AF281" s="212"/>
      <c r="AG281" s="212" t="s">
        <v>145</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4" t="s">
        <v>468</v>
      </c>
      <c r="D282" s="225"/>
      <c r="E282" s="226">
        <v>9.1999999999999993</v>
      </c>
      <c r="F282" s="223"/>
      <c r="G282" s="223"/>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149</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38">
        <v>63</v>
      </c>
      <c r="B283" s="239" t="s">
        <v>469</v>
      </c>
      <c r="C283" s="252" t="s">
        <v>470</v>
      </c>
      <c r="D283" s="240" t="s">
        <v>224</v>
      </c>
      <c r="E283" s="241">
        <v>108.92</v>
      </c>
      <c r="F283" s="242"/>
      <c r="G283" s="243">
        <f>ROUND(E283*F283,2)</f>
        <v>0</v>
      </c>
      <c r="H283" s="242"/>
      <c r="I283" s="243">
        <f>ROUND(E283*H283,2)</f>
        <v>0</v>
      </c>
      <c r="J283" s="242"/>
      <c r="K283" s="243">
        <f>ROUND(E283*J283,2)</f>
        <v>0</v>
      </c>
      <c r="L283" s="243">
        <v>21</v>
      </c>
      <c r="M283" s="243">
        <f>G283*(1+L283/100)</f>
        <v>0</v>
      </c>
      <c r="N283" s="241">
        <v>0</v>
      </c>
      <c r="O283" s="241">
        <f>ROUND(E283*N283,2)</f>
        <v>0</v>
      </c>
      <c r="P283" s="241">
        <v>0</v>
      </c>
      <c r="Q283" s="241">
        <f>ROUND(E283*P283,2)</f>
        <v>0</v>
      </c>
      <c r="R283" s="243"/>
      <c r="S283" s="243" t="s">
        <v>142</v>
      </c>
      <c r="T283" s="244" t="s">
        <v>164</v>
      </c>
      <c r="U283" s="223">
        <v>0.21360000000000001</v>
      </c>
      <c r="V283" s="223">
        <f>ROUND(E283*U283,2)</f>
        <v>23.27</v>
      </c>
      <c r="W283" s="223"/>
      <c r="X283" s="223" t="s">
        <v>143</v>
      </c>
      <c r="Y283" s="223" t="s">
        <v>118</v>
      </c>
      <c r="Z283" s="212"/>
      <c r="AA283" s="212"/>
      <c r="AB283" s="212"/>
      <c r="AC283" s="212"/>
      <c r="AD283" s="212"/>
      <c r="AE283" s="212"/>
      <c r="AF283" s="212"/>
      <c r="AG283" s="212" t="s">
        <v>145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4" t="s">
        <v>471</v>
      </c>
      <c r="D284" s="225"/>
      <c r="E284" s="226">
        <v>108.92</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149</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22.5" outlineLevel="1" x14ac:dyDescent="0.2">
      <c r="A285" s="238">
        <v>64</v>
      </c>
      <c r="B285" s="239" t="s">
        <v>472</v>
      </c>
      <c r="C285" s="252" t="s">
        <v>473</v>
      </c>
      <c r="D285" s="240" t="s">
        <v>171</v>
      </c>
      <c r="E285" s="241">
        <v>11462.971299999999</v>
      </c>
      <c r="F285" s="242"/>
      <c r="G285" s="243">
        <f>ROUND(E285*F285,2)</f>
        <v>0</v>
      </c>
      <c r="H285" s="242"/>
      <c r="I285" s="243">
        <f>ROUND(E285*H285,2)</f>
        <v>0</v>
      </c>
      <c r="J285" s="242"/>
      <c r="K285" s="243">
        <f>ROUND(E285*J285,2)</f>
        <v>0</v>
      </c>
      <c r="L285" s="243">
        <v>21</v>
      </c>
      <c r="M285" s="243">
        <f>G285*(1+L285/100)</f>
        <v>0</v>
      </c>
      <c r="N285" s="241">
        <v>0</v>
      </c>
      <c r="O285" s="241">
        <f>ROUND(E285*N285,2)</f>
        <v>0</v>
      </c>
      <c r="P285" s="241">
        <v>0</v>
      </c>
      <c r="Q285" s="241">
        <f>ROUND(E285*P285,2)</f>
        <v>0</v>
      </c>
      <c r="R285" s="243" t="s">
        <v>163</v>
      </c>
      <c r="S285" s="243" t="s">
        <v>142</v>
      </c>
      <c r="T285" s="244" t="s">
        <v>142</v>
      </c>
      <c r="U285" s="223">
        <v>0</v>
      </c>
      <c r="V285" s="223">
        <f>ROUND(E285*U285,2)</f>
        <v>0</v>
      </c>
      <c r="W285" s="223"/>
      <c r="X285" s="223" t="s">
        <v>165</v>
      </c>
      <c r="Y285" s="223" t="s">
        <v>144</v>
      </c>
      <c r="Z285" s="212"/>
      <c r="AA285" s="212"/>
      <c r="AB285" s="212"/>
      <c r="AC285" s="212"/>
      <c r="AD285" s="212"/>
      <c r="AE285" s="212"/>
      <c r="AF285" s="212"/>
      <c r="AG285" s="212" t="s">
        <v>166</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4" t="s">
        <v>474</v>
      </c>
      <c r="D286" s="225"/>
      <c r="E286" s="226">
        <v>7802.19</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149</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4" t="s">
        <v>475</v>
      </c>
      <c r="D287" s="225"/>
      <c r="E287" s="226">
        <v>2051.172</v>
      </c>
      <c r="F287" s="223"/>
      <c r="G287" s="22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149</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4" t="s">
        <v>476</v>
      </c>
      <c r="D288" s="225"/>
      <c r="E288" s="226">
        <v>116.64</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149</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4" t="s">
        <v>477</v>
      </c>
      <c r="D289" s="225"/>
      <c r="E289" s="226">
        <v>621.96929999999998</v>
      </c>
      <c r="F289" s="223"/>
      <c r="G289" s="223"/>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149</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4" t="s">
        <v>478</v>
      </c>
      <c r="D290" s="225"/>
      <c r="E290" s="226">
        <v>871</v>
      </c>
      <c r="F290" s="223"/>
      <c r="G290" s="22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149</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ht="33.75" outlineLevel="1" x14ac:dyDescent="0.2">
      <c r="A291" s="238">
        <v>65</v>
      </c>
      <c r="B291" s="239" t="s">
        <v>479</v>
      </c>
      <c r="C291" s="252" t="s">
        <v>480</v>
      </c>
      <c r="D291" s="240" t="s">
        <v>140</v>
      </c>
      <c r="E291" s="241">
        <v>409.71019999999999</v>
      </c>
      <c r="F291" s="242"/>
      <c r="G291" s="243">
        <f>ROUND(E291*F291,2)</f>
        <v>0</v>
      </c>
      <c r="H291" s="242"/>
      <c r="I291" s="243">
        <f>ROUND(E291*H291,2)</f>
        <v>0</v>
      </c>
      <c r="J291" s="242"/>
      <c r="K291" s="243">
        <f>ROUND(E291*J291,2)</f>
        <v>0</v>
      </c>
      <c r="L291" s="243">
        <v>21</v>
      </c>
      <c r="M291" s="243">
        <f>G291*(1+L291/100)</f>
        <v>0</v>
      </c>
      <c r="N291" s="241">
        <v>1.2800000000000001E-3</v>
      </c>
      <c r="O291" s="241">
        <f>ROUND(E291*N291,2)</f>
        <v>0.52</v>
      </c>
      <c r="P291" s="241">
        <v>0</v>
      </c>
      <c r="Q291" s="241">
        <f>ROUND(E291*P291,2)</f>
        <v>0</v>
      </c>
      <c r="R291" s="243" t="s">
        <v>163</v>
      </c>
      <c r="S291" s="243" t="s">
        <v>142</v>
      </c>
      <c r="T291" s="244" t="s">
        <v>142</v>
      </c>
      <c r="U291" s="223">
        <v>0</v>
      </c>
      <c r="V291" s="223">
        <f>ROUND(E291*U291,2)</f>
        <v>0</v>
      </c>
      <c r="W291" s="223"/>
      <c r="X291" s="223" t="s">
        <v>165</v>
      </c>
      <c r="Y291" s="223" t="s">
        <v>189</v>
      </c>
      <c r="Z291" s="212"/>
      <c r="AA291" s="212"/>
      <c r="AB291" s="212"/>
      <c r="AC291" s="212"/>
      <c r="AD291" s="212"/>
      <c r="AE291" s="212"/>
      <c r="AF291" s="212"/>
      <c r="AG291" s="212" t="s">
        <v>166</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54" t="s">
        <v>191</v>
      </c>
      <c r="D292" s="225"/>
      <c r="E292" s="226">
        <v>409.71019999999999</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149</v>
      </c>
      <c r="AH292" s="212">
        <v>5</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8">
        <v>66</v>
      </c>
      <c r="B293" s="239" t="s">
        <v>481</v>
      </c>
      <c r="C293" s="252" t="s">
        <v>482</v>
      </c>
      <c r="D293" s="240" t="s">
        <v>224</v>
      </c>
      <c r="E293" s="241">
        <v>5</v>
      </c>
      <c r="F293" s="242"/>
      <c r="G293" s="243">
        <f>ROUND(E293*F293,2)</f>
        <v>0</v>
      </c>
      <c r="H293" s="242"/>
      <c r="I293" s="243">
        <f>ROUND(E293*H293,2)</f>
        <v>0</v>
      </c>
      <c r="J293" s="242"/>
      <c r="K293" s="243">
        <f>ROUND(E293*J293,2)</f>
        <v>0</v>
      </c>
      <c r="L293" s="243">
        <v>21</v>
      </c>
      <c r="M293" s="243">
        <f>G293*(1+L293/100)</f>
        <v>0</v>
      </c>
      <c r="N293" s="241">
        <v>5.9999999999999995E-4</v>
      </c>
      <c r="O293" s="241">
        <f>ROUND(E293*N293,2)</f>
        <v>0</v>
      </c>
      <c r="P293" s="241">
        <v>0</v>
      </c>
      <c r="Q293" s="241">
        <f>ROUND(E293*P293,2)</f>
        <v>0</v>
      </c>
      <c r="R293" s="243" t="s">
        <v>163</v>
      </c>
      <c r="S293" s="243" t="s">
        <v>483</v>
      </c>
      <c r="T293" s="244" t="s">
        <v>483</v>
      </c>
      <c r="U293" s="223">
        <v>0</v>
      </c>
      <c r="V293" s="223">
        <f>ROUND(E293*U293,2)</f>
        <v>0</v>
      </c>
      <c r="W293" s="223"/>
      <c r="X293" s="223" t="s">
        <v>165</v>
      </c>
      <c r="Y293" s="223" t="s">
        <v>144</v>
      </c>
      <c r="Z293" s="212"/>
      <c r="AA293" s="212"/>
      <c r="AB293" s="212"/>
      <c r="AC293" s="212"/>
      <c r="AD293" s="212"/>
      <c r="AE293" s="212"/>
      <c r="AF293" s="212"/>
      <c r="AG293" s="212" t="s">
        <v>166</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4" t="s">
        <v>484</v>
      </c>
      <c r="D294" s="225"/>
      <c r="E294" s="226">
        <v>5</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149</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38">
        <v>67</v>
      </c>
      <c r="B295" s="239" t="s">
        <v>485</v>
      </c>
      <c r="C295" s="252" t="s">
        <v>486</v>
      </c>
      <c r="D295" s="240" t="s">
        <v>224</v>
      </c>
      <c r="E295" s="241">
        <v>4.2</v>
      </c>
      <c r="F295" s="242"/>
      <c r="G295" s="243">
        <f>ROUND(E295*F295,2)</f>
        <v>0</v>
      </c>
      <c r="H295" s="242"/>
      <c r="I295" s="243">
        <f>ROUND(E295*H295,2)</f>
        <v>0</v>
      </c>
      <c r="J295" s="242"/>
      <c r="K295" s="243">
        <f>ROUND(E295*J295,2)</f>
        <v>0</v>
      </c>
      <c r="L295" s="243">
        <v>21</v>
      </c>
      <c r="M295" s="243">
        <f>G295*(1+L295/100)</f>
        <v>0</v>
      </c>
      <c r="N295" s="241">
        <v>2.4000000000000001E-4</v>
      </c>
      <c r="O295" s="241">
        <f>ROUND(E295*N295,2)</f>
        <v>0</v>
      </c>
      <c r="P295" s="241">
        <v>0</v>
      </c>
      <c r="Q295" s="241">
        <f>ROUND(E295*P295,2)</f>
        <v>0</v>
      </c>
      <c r="R295" s="243" t="s">
        <v>163</v>
      </c>
      <c r="S295" s="243" t="s">
        <v>483</v>
      </c>
      <c r="T295" s="244" t="s">
        <v>483</v>
      </c>
      <c r="U295" s="223">
        <v>0</v>
      </c>
      <c r="V295" s="223">
        <f>ROUND(E295*U295,2)</f>
        <v>0</v>
      </c>
      <c r="W295" s="223"/>
      <c r="X295" s="223" t="s">
        <v>165</v>
      </c>
      <c r="Y295" s="223" t="s">
        <v>144</v>
      </c>
      <c r="Z295" s="212"/>
      <c r="AA295" s="212"/>
      <c r="AB295" s="212"/>
      <c r="AC295" s="212"/>
      <c r="AD295" s="212"/>
      <c r="AE295" s="212"/>
      <c r="AF295" s="212"/>
      <c r="AG295" s="212" t="s">
        <v>166</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4" t="s">
        <v>487</v>
      </c>
      <c r="D296" s="225"/>
      <c r="E296" s="226">
        <v>4.2</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149</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22.5" outlineLevel="1" x14ac:dyDescent="0.2">
      <c r="A297" s="238">
        <v>68</v>
      </c>
      <c r="B297" s="239" t="s">
        <v>488</v>
      </c>
      <c r="C297" s="252" t="s">
        <v>489</v>
      </c>
      <c r="D297" s="240" t="s">
        <v>140</v>
      </c>
      <c r="E297" s="241">
        <v>43.206400000000002</v>
      </c>
      <c r="F297" s="242"/>
      <c r="G297" s="243">
        <f>ROUND(E297*F297,2)</f>
        <v>0</v>
      </c>
      <c r="H297" s="242"/>
      <c r="I297" s="243">
        <f>ROUND(E297*H297,2)</f>
        <v>0</v>
      </c>
      <c r="J297" s="242"/>
      <c r="K297" s="243">
        <f>ROUND(E297*J297,2)</f>
        <v>0</v>
      </c>
      <c r="L297" s="243">
        <v>21</v>
      </c>
      <c r="M297" s="243">
        <f>G297*(1+L297/100)</f>
        <v>0</v>
      </c>
      <c r="N297" s="241">
        <v>3.5999999999999997E-2</v>
      </c>
      <c r="O297" s="241">
        <f>ROUND(E297*N297,2)</f>
        <v>1.56</v>
      </c>
      <c r="P297" s="241">
        <v>0</v>
      </c>
      <c r="Q297" s="241">
        <f>ROUND(E297*P297,2)</f>
        <v>0</v>
      </c>
      <c r="R297" s="243" t="s">
        <v>163</v>
      </c>
      <c r="S297" s="243" t="s">
        <v>142</v>
      </c>
      <c r="T297" s="244" t="s">
        <v>142</v>
      </c>
      <c r="U297" s="223">
        <v>0</v>
      </c>
      <c r="V297" s="223">
        <f>ROUND(E297*U297,2)</f>
        <v>0</v>
      </c>
      <c r="W297" s="223"/>
      <c r="X297" s="223" t="s">
        <v>165</v>
      </c>
      <c r="Y297" s="223" t="s">
        <v>189</v>
      </c>
      <c r="Z297" s="212"/>
      <c r="AA297" s="212"/>
      <c r="AB297" s="212"/>
      <c r="AC297" s="212"/>
      <c r="AD297" s="212"/>
      <c r="AE297" s="212"/>
      <c r="AF297" s="212"/>
      <c r="AG297" s="212" t="s">
        <v>166</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54" t="s">
        <v>490</v>
      </c>
      <c r="D298" s="225"/>
      <c r="E298" s="226">
        <v>43.206400000000002</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149</v>
      </c>
      <c r="AH298" s="212">
        <v>5</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v>69</v>
      </c>
      <c r="B299" s="220" t="s">
        <v>491</v>
      </c>
      <c r="C299" s="257" t="s">
        <v>492</v>
      </c>
      <c r="D299" s="221" t="s">
        <v>0</v>
      </c>
      <c r="E299" s="249"/>
      <c r="F299" s="224"/>
      <c r="G299" s="223">
        <f>ROUND(E299*F299,2)</f>
        <v>0</v>
      </c>
      <c r="H299" s="224"/>
      <c r="I299" s="223">
        <f>ROUND(E299*H299,2)</f>
        <v>0</v>
      </c>
      <c r="J299" s="224"/>
      <c r="K299" s="223">
        <f>ROUND(E299*J299,2)</f>
        <v>0</v>
      </c>
      <c r="L299" s="223">
        <v>21</v>
      </c>
      <c r="M299" s="223">
        <f>G299*(1+L299/100)</f>
        <v>0</v>
      </c>
      <c r="N299" s="222">
        <v>0</v>
      </c>
      <c r="O299" s="222">
        <f>ROUND(E299*N299,2)</f>
        <v>0</v>
      </c>
      <c r="P299" s="222">
        <v>0</v>
      </c>
      <c r="Q299" s="222">
        <f>ROUND(E299*P299,2)</f>
        <v>0</v>
      </c>
      <c r="R299" s="223" t="s">
        <v>459</v>
      </c>
      <c r="S299" s="223" t="s">
        <v>142</v>
      </c>
      <c r="T299" s="223" t="s">
        <v>142</v>
      </c>
      <c r="U299" s="223">
        <v>0</v>
      </c>
      <c r="V299" s="223">
        <f>ROUND(E299*U299,2)</f>
        <v>0</v>
      </c>
      <c r="W299" s="223"/>
      <c r="X299" s="223" t="s">
        <v>447</v>
      </c>
      <c r="Y299" s="223" t="s">
        <v>144</v>
      </c>
      <c r="Z299" s="212"/>
      <c r="AA299" s="212"/>
      <c r="AB299" s="212"/>
      <c r="AC299" s="212"/>
      <c r="AD299" s="212"/>
      <c r="AE299" s="212"/>
      <c r="AF299" s="212"/>
      <c r="AG299" s="212" t="s">
        <v>448</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58" t="s">
        <v>493</v>
      </c>
      <c r="D300" s="250"/>
      <c r="E300" s="250"/>
      <c r="F300" s="250"/>
      <c r="G300" s="250"/>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147</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x14ac:dyDescent="0.2">
      <c r="A301" s="231" t="s">
        <v>136</v>
      </c>
      <c r="B301" s="232" t="s">
        <v>88</v>
      </c>
      <c r="C301" s="251" t="s">
        <v>89</v>
      </c>
      <c r="D301" s="233"/>
      <c r="E301" s="234"/>
      <c r="F301" s="235"/>
      <c r="G301" s="235">
        <f>SUMIF(AG302:AG307,"&lt;&gt;NOR",G302:G307)</f>
        <v>0</v>
      </c>
      <c r="H301" s="235"/>
      <c r="I301" s="235">
        <f>SUM(I302:I307)</f>
        <v>0</v>
      </c>
      <c r="J301" s="235"/>
      <c r="K301" s="235">
        <f>SUM(K302:K307)</f>
        <v>0</v>
      </c>
      <c r="L301" s="235"/>
      <c r="M301" s="235">
        <f>SUM(M302:M307)</f>
        <v>0</v>
      </c>
      <c r="N301" s="234"/>
      <c r="O301" s="234">
        <f>SUM(O302:O307)</f>
        <v>0.19</v>
      </c>
      <c r="P301" s="234"/>
      <c r="Q301" s="234">
        <f>SUM(Q302:Q307)</f>
        <v>0</v>
      </c>
      <c r="R301" s="235"/>
      <c r="S301" s="235"/>
      <c r="T301" s="236"/>
      <c r="U301" s="230"/>
      <c r="V301" s="230">
        <f>SUM(V302:V307)</f>
        <v>31.4</v>
      </c>
      <c r="W301" s="230"/>
      <c r="X301" s="230"/>
      <c r="Y301" s="230"/>
      <c r="AG301" t="s">
        <v>137</v>
      </c>
    </row>
    <row r="302" spans="1:60" outlineLevel="1" x14ac:dyDescent="0.2">
      <c r="A302" s="238">
        <v>70</v>
      </c>
      <c r="B302" s="239" t="s">
        <v>494</v>
      </c>
      <c r="C302" s="252" t="s">
        <v>495</v>
      </c>
      <c r="D302" s="240" t="s">
        <v>162</v>
      </c>
      <c r="E302" s="241">
        <v>8</v>
      </c>
      <c r="F302" s="242"/>
      <c r="G302" s="243">
        <f>ROUND(E302*F302,2)</f>
        <v>0</v>
      </c>
      <c r="H302" s="242"/>
      <c r="I302" s="243">
        <f>ROUND(E302*H302,2)</f>
        <v>0</v>
      </c>
      <c r="J302" s="242"/>
      <c r="K302" s="243">
        <f>ROUND(E302*J302,2)</f>
        <v>0</v>
      </c>
      <c r="L302" s="243">
        <v>21</v>
      </c>
      <c r="M302" s="243">
        <f>G302*(1+L302/100)</f>
        <v>0</v>
      </c>
      <c r="N302" s="241">
        <v>1.8E-3</v>
      </c>
      <c r="O302" s="241">
        <f>ROUND(E302*N302,2)</f>
        <v>0.01</v>
      </c>
      <c r="P302" s="241">
        <v>0</v>
      </c>
      <c r="Q302" s="241">
        <f>ROUND(E302*P302,2)</f>
        <v>0</v>
      </c>
      <c r="R302" s="243" t="s">
        <v>496</v>
      </c>
      <c r="S302" s="243" t="s">
        <v>142</v>
      </c>
      <c r="T302" s="244" t="s">
        <v>142</v>
      </c>
      <c r="U302" s="223">
        <v>1.2</v>
      </c>
      <c r="V302" s="223">
        <f>ROUND(E302*U302,2)</f>
        <v>9.6</v>
      </c>
      <c r="W302" s="223"/>
      <c r="X302" s="223" t="s">
        <v>143</v>
      </c>
      <c r="Y302" s="223" t="s">
        <v>144</v>
      </c>
      <c r="Z302" s="212"/>
      <c r="AA302" s="212"/>
      <c r="AB302" s="212"/>
      <c r="AC302" s="212"/>
      <c r="AD302" s="212"/>
      <c r="AE302" s="212"/>
      <c r="AF302" s="212"/>
      <c r="AG302" s="212" t="s">
        <v>145</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54" t="s">
        <v>497</v>
      </c>
      <c r="D303" s="225"/>
      <c r="E303" s="226">
        <v>8</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149</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8">
        <v>71</v>
      </c>
      <c r="B304" s="239" t="s">
        <v>498</v>
      </c>
      <c r="C304" s="252" t="s">
        <v>499</v>
      </c>
      <c r="D304" s="240" t="s">
        <v>140</v>
      </c>
      <c r="E304" s="241">
        <v>6.2</v>
      </c>
      <c r="F304" s="242"/>
      <c r="G304" s="243">
        <f>ROUND(E304*F304,2)</f>
        <v>0</v>
      </c>
      <c r="H304" s="242"/>
      <c r="I304" s="243">
        <f>ROUND(E304*H304,2)</f>
        <v>0</v>
      </c>
      <c r="J304" s="242"/>
      <c r="K304" s="243">
        <f>ROUND(E304*J304,2)</f>
        <v>0</v>
      </c>
      <c r="L304" s="243">
        <v>21</v>
      </c>
      <c r="M304" s="243">
        <f>G304*(1+L304/100)</f>
        <v>0</v>
      </c>
      <c r="N304" s="241">
        <v>1.4579999999999999E-2</v>
      </c>
      <c r="O304" s="241">
        <f>ROUND(E304*N304,2)</f>
        <v>0.09</v>
      </c>
      <c r="P304" s="241">
        <v>0</v>
      </c>
      <c r="Q304" s="241">
        <f>ROUND(E304*P304,2)</f>
        <v>0</v>
      </c>
      <c r="R304" s="243" t="s">
        <v>496</v>
      </c>
      <c r="S304" s="243" t="s">
        <v>142</v>
      </c>
      <c r="T304" s="244" t="s">
        <v>142</v>
      </c>
      <c r="U304" s="223">
        <v>3.516</v>
      </c>
      <c r="V304" s="223">
        <f>ROUND(E304*U304,2)</f>
        <v>21.8</v>
      </c>
      <c r="W304" s="223"/>
      <c r="X304" s="223" t="s">
        <v>143</v>
      </c>
      <c r="Y304" s="223" t="s">
        <v>144</v>
      </c>
      <c r="Z304" s="212"/>
      <c r="AA304" s="212"/>
      <c r="AB304" s="212"/>
      <c r="AC304" s="212"/>
      <c r="AD304" s="212"/>
      <c r="AE304" s="212"/>
      <c r="AF304" s="212"/>
      <c r="AG304" s="212" t="s">
        <v>145</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54" t="s">
        <v>500</v>
      </c>
      <c r="D305" s="225"/>
      <c r="E305" s="226">
        <v>6.2</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149</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ht="22.5" outlineLevel="1" x14ac:dyDescent="0.2">
      <c r="A306" s="238">
        <v>72</v>
      </c>
      <c r="B306" s="239" t="s">
        <v>501</v>
      </c>
      <c r="C306" s="252" t="s">
        <v>502</v>
      </c>
      <c r="D306" s="240" t="s">
        <v>140</v>
      </c>
      <c r="E306" s="241">
        <v>6.2</v>
      </c>
      <c r="F306" s="242"/>
      <c r="G306" s="243">
        <f>ROUND(E306*F306,2)</f>
        <v>0</v>
      </c>
      <c r="H306" s="242"/>
      <c r="I306" s="243">
        <f>ROUND(E306*H306,2)</f>
        <v>0</v>
      </c>
      <c r="J306" s="242"/>
      <c r="K306" s="243">
        <f>ROUND(E306*J306,2)</f>
        <v>0</v>
      </c>
      <c r="L306" s="243">
        <v>21</v>
      </c>
      <c r="M306" s="243">
        <f>G306*(1+L306/100)</f>
        <v>0</v>
      </c>
      <c r="N306" s="241">
        <v>1.47E-2</v>
      </c>
      <c r="O306" s="241">
        <f>ROUND(E306*N306,2)</f>
        <v>0.09</v>
      </c>
      <c r="P306" s="241">
        <v>0</v>
      </c>
      <c r="Q306" s="241">
        <f>ROUND(E306*P306,2)</f>
        <v>0</v>
      </c>
      <c r="R306" s="243" t="s">
        <v>163</v>
      </c>
      <c r="S306" s="243" t="s">
        <v>142</v>
      </c>
      <c r="T306" s="244" t="s">
        <v>142</v>
      </c>
      <c r="U306" s="223">
        <v>0</v>
      </c>
      <c r="V306" s="223">
        <f>ROUND(E306*U306,2)</f>
        <v>0</v>
      </c>
      <c r="W306" s="223"/>
      <c r="X306" s="223" t="s">
        <v>165</v>
      </c>
      <c r="Y306" s="223" t="s">
        <v>144</v>
      </c>
      <c r="Z306" s="212"/>
      <c r="AA306" s="212"/>
      <c r="AB306" s="212"/>
      <c r="AC306" s="212"/>
      <c r="AD306" s="212"/>
      <c r="AE306" s="212"/>
      <c r="AF306" s="212"/>
      <c r="AG306" s="212" t="s">
        <v>166</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54" t="s">
        <v>503</v>
      </c>
      <c r="D307" s="225"/>
      <c r="E307" s="226">
        <v>6.2</v>
      </c>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149</v>
      </c>
      <c r="AH307" s="212">
        <v>5</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x14ac:dyDescent="0.2">
      <c r="A308" s="231" t="s">
        <v>136</v>
      </c>
      <c r="B308" s="232" t="s">
        <v>90</v>
      </c>
      <c r="C308" s="251" t="s">
        <v>91</v>
      </c>
      <c r="D308" s="233"/>
      <c r="E308" s="234"/>
      <c r="F308" s="235"/>
      <c r="G308" s="235">
        <f>SUMIF(AG309:AG345,"&lt;&gt;NOR",G309:G345)</f>
        <v>0</v>
      </c>
      <c r="H308" s="235"/>
      <c r="I308" s="235">
        <f>SUM(I309:I345)</f>
        <v>0</v>
      </c>
      <c r="J308" s="235"/>
      <c r="K308" s="235">
        <f>SUM(K309:K345)</f>
        <v>0</v>
      </c>
      <c r="L308" s="235"/>
      <c r="M308" s="235">
        <f>SUM(M309:M345)</f>
        <v>0</v>
      </c>
      <c r="N308" s="234"/>
      <c r="O308" s="234">
        <f>SUM(O309:O345)</f>
        <v>1.3900000000000001</v>
      </c>
      <c r="P308" s="234"/>
      <c r="Q308" s="234">
        <f>SUM(Q309:Q345)</f>
        <v>0.71</v>
      </c>
      <c r="R308" s="235"/>
      <c r="S308" s="235"/>
      <c r="T308" s="236"/>
      <c r="U308" s="230"/>
      <c r="V308" s="230">
        <f>SUM(V309:V345)</f>
        <v>281.86</v>
      </c>
      <c r="W308" s="230"/>
      <c r="X308" s="230"/>
      <c r="Y308" s="230"/>
      <c r="AG308" t="s">
        <v>137</v>
      </c>
    </row>
    <row r="309" spans="1:60" ht="22.5" outlineLevel="1" x14ac:dyDescent="0.2">
      <c r="A309" s="238">
        <v>73</v>
      </c>
      <c r="B309" s="239" t="s">
        <v>504</v>
      </c>
      <c r="C309" s="252" t="s">
        <v>505</v>
      </c>
      <c r="D309" s="240" t="s">
        <v>140</v>
      </c>
      <c r="E309" s="241">
        <v>58.5</v>
      </c>
      <c r="F309" s="242"/>
      <c r="G309" s="243">
        <f>ROUND(E309*F309,2)</f>
        <v>0</v>
      </c>
      <c r="H309" s="242"/>
      <c r="I309" s="243">
        <f>ROUND(E309*H309,2)</f>
        <v>0</v>
      </c>
      <c r="J309" s="242"/>
      <c r="K309" s="243">
        <f>ROUND(E309*J309,2)</f>
        <v>0</v>
      </c>
      <c r="L309" s="243">
        <v>21</v>
      </c>
      <c r="M309" s="243">
        <f>G309*(1+L309/100)</f>
        <v>0</v>
      </c>
      <c r="N309" s="241">
        <v>0</v>
      </c>
      <c r="O309" s="241">
        <f>ROUND(E309*N309,2)</f>
        <v>0</v>
      </c>
      <c r="P309" s="241">
        <v>0</v>
      </c>
      <c r="Q309" s="241">
        <f>ROUND(E309*P309,2)</f>
        <v>0</v>
      </c>
      <c r="R309" s="243" t="s">
        <v>506</v>
      </c>
      <c r="S309" s="243" t="s">
        <v>142</v>
      </c>
      <c r="T309" s="244" t="s">
        <v>142</v>
      </c>
      <c r="U309" s="223">
        <v>1.2765</v>
      </c>
      <c r="V309" s="223">
        <f>ROUND(E309*U309,2)</f>
        <v>74.680000000000007</v>
      </c>
      <c r="W309" s="223"/>
      <c r="X309" s="223" t="s">
        <v>143</v>
      </c>
      <c r="Y309" s="223" t="s">
        <v>144</v>
      </c>
      <c r="Z309" s="212"/>
      <c r="AA309" s="212"/>
      <c r="AB309" s="212"/>
      <c r="AC309" s="212"/>
      <c r="AD309" s="212"/>
      <c r="AE309" s="212"/>
      <c r="AF309" s="212"/>
      <c r="AG309" s="212" t="s">
        <v>145</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3" t="s">
        <v>507</v>
      </c>
      <c r="D310" s="245"/>
      <c r="E310" s="245"/>
      <c r="F310" s="245"/>
      <c r="G310" s="245"/>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147</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54" t="s">
        <v>508</v>
      </c>
      <c r="D311" s="225"/>
      <c r="E311" s="226">
        <v>58.5</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149</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ht="22.5" outlineLevel="1" x14ac:dyDescent="0.2">
      <c r="A312" s="238">
        <v>74</v>
      </c>
      <c r="B312" s="239" t="s">
        <v>509</v>
      </c>
      <c r="C312" s="252" t="s">
        <v>510</v>
      </c>
      <c r="D312" s="240" t="s">
        <v>224</v>
      </c>
      <c r="E312" s="241">
        <v>13.8</v>
      </c>
      <c r="F312" s="242"/>
      <c r="G312" s="243">
        <f>ROUND(E312*F312,2)</f>
        <v>0</v>
      </c>
      <c r="H312" s="242"/>
      <c r="I312" s="243">
        <f>ROUND(E312*H312,2)</f>
        <v>0</v>
      </c>
      <c r="J312" s="242"/>
      <c r="K312" s="243">
        <f>ROUND(E312*J312,2)</f>
        <v>0</v>
      </c>
      <c r="L312" s="243">
        <v>21</v>
      </c>
      <c r="M312" s="243">
        <f>G312*(1+L312/100)</f>
        <v>0</v>
      </c>
      <c r="N312" s="241">
        <v>1.4400000000000001E-3</v>
      </c>
      <c r="O312" s="241">
        <f>ROUND(E312*N312,2)</f>
        <v>0.02</v>
      </c>
      <c r="P312" s="241">
        <v>0</v>
      </c>
      <c r="Q312" s="241">
        <f>ROUND(E312*P312,2)</f>
        <v>0</v>
      </c>
      <c r="R312" s="243" t="s">
        <v>506</v>
      </c>
      <c r="S312" s="243" t="s">
        <v>142</v>
      </c>
      <c r="T312" s="244" t="s">
        <v>142</v>
      </c>
      <c r="U312" s="223">
        <v>0.34</v>
      </c>
      <c r="V312" s="223">
        <f>ROUND(E312*U312,2)</f>
        <v>4.6900000000000004</v>
      </c>
      <c r="W312" s="223"/>
      <c r="X312" s="223" t="s">
        <v>143</v>
      </c>
      <c r="Y312" s="223" t="s">
        <v>144</v>
      </c>
      <c r="Z312" s="212"/>
      <c r="AA312" s="212"/>
      <c r="AB312" s="212"/>
      <c r="AC312" s="212"/>
      <c r="AD312" s="212"/>
      <c r="AE312" s="212"/>
      <c r="AF312" s="212"/>
      <c r="AG312" s="212" t="s">
        <v>145</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53" t="s">
        <v>511</v>
      </c>
      <c r="D313" s="245"/>
      <c r="E313" s="245"/>
      <c r="F313" s="245"/>
      <c r="G313" s="245"/>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147</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54" t="s">
        <v>512</v>
      </c>
      <c r="D314" s="225"/>
      <c r="E314" s="226">
        <v>13.8</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149</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ht="22.5" outlineLevel="1" x14ac:dyDescent="0.2">
      <c r="A315" s="238">
        <v>75</v>
      </c>
      <c r="B315" s="239" t="s">
        <v>513</v>
      </c>
      <c r="C315" s="252" t="s">
        <v>514</v>
      </c>
      <c r="D315" s="240" t="s">
        <v>224</v>
      </c>
      <c r="E315" s="241">
        <v>15</v>
      </c>
      <c r="F315" s="242"/>
      <c r="G315" s="243">
        <f>ROUND(E315*F315,2)</f>
        <v>0</v>
      </c>
      <c r="H315" s="242"/>
      <c r="I315" s="243">
        <f>ROUND(E315*H315,2)</f>
        <v>0</v>
      </c>
      <c r="J315" s="242"/>
      <c r="K315" s="243">
        <f>ROUND(E315*J315,2)</f>
        <v>0</v>
      </c>
      <c r="L315" s="243">
        <v>21</v>
      </c>
      <c r="M315" s="243">
        <f>G315*(1+L315/100)</f>
        <v>0</v>
      </c>
      <c r="N315" s="241">
        <v>4.0000000000000001E-3</v>
      </c>
      <c r="O315" s="241">
        <f>ROUND(E315*N315,2)</f>
        <v>0.06</v>
      </c>
      <c r="P315" s="241">
        <v>0</v>
      </c>
      <c r="Q315" s="241">
        <f>ROUND(E315*P315,2)</f>
        <v>0</v>
      </c>
      <c r="R315" s="243" t="s">
        <v>506</v>
      </c>
      <c r="S315" s="243" t="s">
        <v>142</v>
      </c>
      <c r="T315" s="244" t="s">
        <v>142</v>
      </c>
      <c r="U315" s="223">
        <v>0.45534999999999998</v>
      </c>
      <c r="V315" s="223">
        <f>ROUND(E315*U315,2)</f>
        <v>6.83</v>
      </c>
      <c r="W315" s="223"/>
      <c r="X315" s="223" t="s">
        <v>143</v>
      </c>
      <c r="Y315" s="223" t="s">
        <v>144</v>
      </c>
      <c r="Z315" s="212"/>
      <c r="AA315" s="212"/>
      <c r="AB315" s="212"/>
      <c r="AC315" s="212"/>
      <c r="AD315" s="212"/>
      <c r="AE315" s="212"/>
      <c r="AF315" s="212"/>
      <c r="AG315" s="212" t="s">
        <v>145</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53" t="s">
        <v>511</v>
      </c>
      <c r="D316" s="245"/>
      <c r="E316" s="245"/>
      <c r="F316" s="245"/>
      <c r="G316" s="245"/>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147</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4" t="s">
        <v>515</v>
      </c>
      <c r="D317" s="225"/>
      <c r="E317" s="226">
        <v>15</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149</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38">
        <v>76</v>
      </c>
      <c r="B318" s="239" t="s">
        <v>516</v>
      </c>
      <c r="C318" s="252" t="s">
        <v>517</v>
      </c>
      <c r="D318" s="240" t="s">
        <v>224</v>
      </c>
      <c r="E318" s="241">
        <v>186.92</v>
      </c>
      <c r="F318" s="242"/>
      <c r="G318" s="243">
        <f>ROUND(E318*F318,2)</f>
        <v>0</v>
      </c>
      <c r="H318" s="242"/>
      <c r="I318" s="243">
        <f>ROUND(E318*H318,2)</f>
        <v>0</v>
      </c>
      <c r="J318" s="242"/>
      <c r="K318" s="243">
        <f>ROUND(E318*J318,2)</f>
        <v>0</v>
      </c>
      <c r="L318" s="243">
        <v>21</v>
      </c>
      <c r="M318" s="243">
        <f>G318*(1+L318/100)</f>
        <v>0</v>
      </c>
      <c r="N318" s="241">
        <v>2.7299999999999998E-3</v>
      </c>
      <c r="O318" s="241">
        <f>ROUND(E318*N318,2)</f>
        <v>0.51</v>
      </c>
      <c r="P318" s="241">
        <v>0</v>
      </c>
      <c r="Q318" s="241">
        <f>ROUND(E318*P318,2)</f>
        <v>0</v>
      </c>
      <c r="R318" s="243" t="s">
        <v>506</v>
      </c>
      <c r="S318" s="243" t="s">
        <v>142</v>
      </c>
      <c r="T318" s="244" t="s">
        <v>142</v>
      </c>
      <c r="U318" s="223">
        <v>0.83374999999999999</v>
      </c>
      <c r="V318" s="223">
        <f>ROUND(E318*U318,2)</f>
        <v>155.84</v>
      </c>
      <c r="W318" s="223"/>
      <c r="X318" s="223" t="s">
        <v>143</v>
      </c>
      <c r="Y318" s="223" t="s">
        <v>144</v>
      </c>
      <c r="Z318" s="212"/>
      <c r="AA318" s="212"/>
      <c r="AB318" s="212"/>
      <c r="AC318" s="212"/>
      <c r="AD318" s="212"/>
      <c r="AE318" s="212"/>
      <c r="AF318" s="212"/>
      <c r="AG318" s="212" t="s">
        <v>145</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53" t="s">
        <v>518</v>
      </c>
      <c r="D319" s="245"/>
      <c r="E319" s="245"/>
      <c r="F319" s="245"/>
      <c r="G319" s="245"/>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147</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54" t="s">
        <v>519</v>
      </c>
      <c r="D320" s="225"/>
      <c r="E320" s="226">
        <v>27.3</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149</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4" t="s">
        <v>520</v>
      </c>
      <c r="D321" s="225"/>
      <c r="E321" s="226">
        <v>9.32</v>
      </c>
      <c r="F321" s="223"/>
      <c r="G321" s="223"/>
      <c r="H321" s="223"/>
      <c r="I321" s="223"/>
      <c r="J321" s="223"/>
      <c r="K321" s="223"/>
      <c r="L321" s="223"/>
      <c r="M321" s="223"/>
      <c r="N321" s="222"/>
      <c r="O321" s="222"/>
      <c r="P321" s="222"/>
      <c r="Q321" s="222"/>
      <c r="R321" s="223"/>
      <c r="S321" s="223"/>
      <c r="T321" s="223"/>
      <c r="U321" s="223"/>
      <c r="V321" s="223"/>
      <c r="W321" s="223"/>
      <c r="X321" s="223"/>
      <c r="Y321" s="223"/>
      <c r="Z321" s="212"/>
      <c r="AA321" s="212"/>
      <c r="AB321" s="212"/>
      <c r="AC321" s="212"/>
      <c r="AD321" s="212"/>
      <c r="AE321" s="212"/>
      <c r="AF321" s="212"/>
      <c r="AG321" s="212" t="s">
        <v>149</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4" t="s">
        <v>521</v>
      </c>
      <c r="D322" s="225"/>
      <c r="E322" s="226">
        <v>13.5</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149</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4" t="s">
        <v>522</v>
      </c>
      <c r="D323" s="225"/>
      <c r="E323" s="226">
        <v>136.80000000000001</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149</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8">
        <v>77</v>
      </c>
      <c r="B324" s="239" t="s">
        <v>523</v>
      </c>
      <c r="C324" s="252" t="s">
        <v>524</v>
      </c>
      <c r="D324" s="240" t="s">
        <v>224</v>
      </c>
      <c r="E324" s="241">
        <v>15.5</v>
      </c>
      <c r="F324" s="242"/>
      <c r="G324" s="243">
        <f>ROUND(E324*F324,2)</f>
        <v>0</v>
      </c>
      <c r="H324" s="242"/>
      <c r="I324" s="243">
        <f>ROUND(E324*H324,2)</f>
        <v>0</v>
      </c>
      <c r="J324" s="242"/>
      <c r="K324" s="243">
        <f>ROUND(E324*J324,2)</f>
        <v>0</v>
      </c>
      <c r="L324" s="243">
        <v>21</v>
      </c>
      <c r="M324" s="243">
        <f>G324*(1+L324/100)</f>
        <v>0</v>
      </c>
      <c r="N324" s="241">
        <v>0</v>
      </c>
      <c r="O324" s="241">
        <f>ROUND(E324*N324,2)</f>
        <v>0</v>
      </c>
      <c r="P324" s="241">
        <v>5.2199999999999998E-3</v>
      </c>
      <c r="Q324" s="241">
        <f>ROUND(E324*P324,2)</f>
        <v>0.08</v>
      </c>
      <c r="R324" s="243" t="s">
        <v>506</v>
      </c>
      <c r="S324" s="243" t="s">
        <v>142</v>
      </c>
      <c r="T324" s="244" t="s">
        <v>142</v>
      </c>
      <c r="U324" s="223">
        <v>8.0500000000000002E-2</v>
      </c>
      <c r="V324" s="223">
        <f>ROUND(E324*U324,2)</f>
        <v>1.25</v>
      </c>
      <c r="W324" s="223"/>
      <c r="X324" s="223" t="s">
        <v>143</v>
      </c>
      <c r="Y324" s="223" t="s">
        <v>144</v>
      </c>
      <c r="Z324" s="212"/>
      <c r="AA324" s="212"/>
      <c r="AB324" s="212"/>
      <c r="AC324" s="212"/>
      <c r="AD324" s="212"/>
      <c r="AE324" s="212"/>
      <c r="AF324" s="212"/>
      <c r="AG324" s="212" t="s">
        <v>145</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54" t="s">
        <v>525</v>
      </c>
      <c r="D325" s="225"/>
      <c r="E325" s="226">
        <v>15.5</v>
      </c>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149</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38">
        <v>78</v>
      </c>
      <c r="B326" s="239" t="s">
        <v>526</v>
      </c>
      <c r="C326" s="252" t="s">
        <v>527</v>
      </c>
      <c r="D326" s="240" t="s">
        <v>224</v>
      </c>
      <c r="E326" s="241">
        <v>46.8</v>
      </c>
      <c r="F326" s="242"/>
      <c r="G326" s="243">
        <f>ROUND(E326*F326,2)</f>
        <v>0</v>
      </c>
      <c r="H326" s="242"/>
      <c r="I326" s="243">
        <f>ROUND(E326*H326,2)</f>
        <v>0</v>
      </c>
      <c r="J326" s="242"/>
      <c r="K326" s="243">
        <f>ROUND(E326*J326,2)</f>
        <v>0</v>
      </c>
      <c r="L326" s="243">
        <v>21</v>
      </c>
      <c r="M326" s="243">
        <f>G326*(1+L326/100)</f>
        <v>0</v>
      </c>
      <c r="N326" s="241">
        <v>0</v>
      </c>
      <c r="O326" s="241">
        <f>ROUND(E326*N326,2)</f>
        <v>0</v>
      </c>
      <c r="P326" s="241">
        <v>7.4200000000000004E-3</v>
      </c>
      <c r="Q326" s="241">
        <f>ROUND(E326*P326,2)</f>
        <v>0.35</v>
      </c>
      <c r="R326" s="243" t="s">
        <v>506</v>
      </c>
      <c r="S326" s="243" t="s">
        <v>142</v>
      </c>
      <c r="T326" s="244" t="s">
        <v>142</v>
      </c>
      <c r="U326" s="223">
        <v>0.115</v>
      </c>
      <c r="V326" s="223">
        <f>ROUND(E326*U326,2)</f>
        <v>5.38</v>
      </c>
      <c r="W326" s="223"/>
      <c r="X326" s="223" t="s">
        <v>143</v>
      </c>
      <c r="Y326" s="223" t="s">
        <v>144</v>
      </c>
      <c r="Z326" s="212"/>
      <c r="AA326" s="212"/>
      <c r="AB326" s="212"/>
      <c r="AC326" s="212"/>
      <c r="AD326" s="212"/>
      <c r="AE326" s="212"/>
      <c r="AF326" s="212"/>
      <c r="AG326" s="212" t="s">
        <v>145</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4" t="s">
        <v>528</v>
      </c>
      <c r="D327" s="225"/>
      <c r="E327" s="226">
        <v>46.8</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149</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38">
        <v>79</v>
      </c>
      <c r="B328" s="239" t="s">
        <v>529</v>
      </c>
      <c r="C328" s="252" t="s">
        <v>530</v>
      </c>
      <c r="D328" s="240" t="s">
        <v>224</v>
      </c>
      <c r="E328" s="241">
        <v>186.92</v>
      </c>
      <c r="F328" s="242"/>
      <c r="G328" s="243">
        <f>ROUND(E328*F328,2)</f>
        <v>0</v>
      </c>
      <c r="H328" s="242"/>
      <c r="I328" s="243">
        <f>ROUND(E328*H328,2)</f>
        <v>0</v>
      </c>
      <c r="J328" s="242"/>
      <c r="K328" s="243">
        <f>ROUND(E328*J328,2)</f>
        <v>0</v>
      </c>
      <c r="L328" s="243">
        <v>21</v>
      </c>
      <c r="M328" s="243">
        <f>G328*(1+L328/100)</f>
        <v>0</v>
      </c>
      <c r="N328" s="241">
        <v>0</v>
      </c>
      <c r="O328" s="241">
        <f>ROUND(E328*N328,2)</f>
        <v>0</v>
      </c>
      <c r="P328" s="241">
        <v>1.3500000000000001E-3</v>
      </c>
      <c r="Q328" s="241">
        <f>ROUND(E328*P328,2)</f>
        <v>0.25</v>
      </c>
      <c r="R328" s="243" t="s">
        <v>506</v>
      </c>
      <c r="S328" s="243" t="s">
        <v>142</v>
      </c>
      <c r="T328" s="244" t="s">
        <v>142</v>
      </c>
      <c r="U328" s="223">
        <v>9.1999999999999998E-2</v>
      </c>
      <c r="V328" s="223">
        <f>ROUND(E328*U328,2)</f>
        <v>17.2</v>
      </c>
      <c r="W328" s="223"/>
      <c r="X328" s="223" t="s">
        <v>143</v>
      </c>
      <c r="Y328" s="223" t="s">
        <v>144</v>
      </c>
      <c r="Z328" s="212"/>
      <c r="AA328" s="212"/>
      <c r="AB328" s="212"/>
      <c r="AC328" s="212"/>
      <c r="AD328" s="212"/>
      <c r="AE328" s="212"/>
      <c r="AF328" s="212"/>
      <c r="AG328" s="212" t="s">
        <v>145</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54" t="s">
        <v>531</v>
      </c>
      <c r="D329" s="225"/>
      <c r="E329" s="226">
        <v>186.92</v>
      </c>
      <c r="F329" s="223"/>
      <c r="G329" s="22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149</v>
      </c>
      <c r="AH329" s="212">
        <v>5</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38">
        <v>80</v>
      </c>
      <c r="B330" s="239" t="s">
        <v>532</v>
      </c>
      <c r="C330" s="252" t="s">
        <v>533</v>
      </c>
      <c r="D330" s="240" t="s">
        <v>224</v>
      </c>
      <c r="E330" s="241">
        <v>13.8</v>
      </c>
      <c r="F330" s="242"/>
      <c r="G330" s="243">
        <f>ROUND(E330*F330,2)</f>
        <v>0</v>
      </c>
      <c r="H330" s="242"/>
      <c r="I330" s="243">
        <f>ROUND(E330*H330,2)</f>
        <v>0</v>
      </c>
      <c r="J330" s="242"/>
      <c r="K330" s="243">
        <f>ROUND(E330*J330,2)</f>
        <v>0</v>
      </c>
      <c r="L330" s="243">
        <v>21</v>
      </c>
      <c r="M330" s="243">
        <f>G330*(1+L330/100)</f>
        <v>0</v>
      </c>
      <c r="N330" s="241">
        <v>0</v>
      </c>
      <c r="O330" s="241">
        <f>ROUND(E330*N330,2)</f>
        <v>0</v>
      </c>
      <c r="P330" s="241">
        <v>2.3E-3</v>
      </c>
      <c r="Q330" s="241">
        <f>ROUND(E330*P330,2)</f>
        <v>0.03</v>
      </c>
      <c r="R330" s="243" t="s">
        <v>506</v>
      </c>
      <c r="S330" s="243" t="s">
        <v>142</v>
      </c>
      <c r="T330" s="244" t="s">
        <v>142</v>
      </c>
      <c r="U330" s="223">
        <v>0.10349999999999999</v>
      </c>
      <c r="V330" s="223">
        <f>ROUND(E330*U330,2)</f>
        <v>1.43</v>
      </c>
      <c r="W330" s="223"/>
      <c r="X330" s="223" t="s">
        <v>143</v>
      </c>
      <c r="Y330" s="223" t="s">
        <v>144</v>
      </c>
      <c r="Z330" s="212"/>
      <c r="AA330" s="212"/>
      <c r="AB330" s="212"/>
      <c r="AC330" s="212"/>
      <c r="AD330" s="212"/>
      <c r="AE330" s="212"/>
      <c r="AF330" s="212"/>
      <c r="AG330" s="212" t="s">
        <v>145</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54" t="s">
        <v>534</v>
      </c>
      <c r="D331" s="225"/>
      <c r="E331" s="226">
        <v>13.8</v>
      </c>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149</v>
      </c>
      <c r="AH331" s="212">
        <v>5</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38">
        <v>81</v>
      </c>
      <c r="B332" s="239" t="s">
        <v>535</v>
      </c>
      <c r="C332" s="252" t="s">
        <v>536</v>
      </c>
      <c r="D332" s="240" t="s">
        <v>224</v>
      </c>
      <c r="E332" s="241">
        <v>15.5</v>
      </c>
      <c r="F332" s="242"/>
      <c r="G332" s="243">
        <f>ROUND(E332*F332,2)</f>
        <v>0</v>
      </c>
      <c r="H332" s="242"/>
      <c r="I332" s="243">
        <f>ROUND(E332*H332,2)</f>
        <v>0</v>
      </c>
      <c r="J332" s="242"/>
      <c r="K332" s="243">
        <f>ROUND(E332*J332,2)</f>
        <v>0</v>
      </c>
      <c r="L332" s="243">
        <v>21</v>
      </c>
      <c r="M332" s="243">
        <f>G332*(1+L332/100)</f>
        <v>0</v>
      </c>
      <c r="N332" s="241">
        <v>1.58E-3</v>
      </c>
      <c r="O332" s="241">
        <f>ROUND(E332*N332,2)</f>
        <v>0.02</v>
      </c>
      <c r="P332" s="241">
        <v>0</v>
      </c>
      <c r="Q332" s="241">
        <f>ROUND(E332*P332,2)</f>
        <v>0</v>
      </c>
      <c r="R332" s="243"/>
      <c r="S332" s="243" t="s">
        <v>172</v>
      </c>
      <c r="T332" s="244" t="s">
        <v>240</v>
      </c>
      <c r="U332" s="223">
        <v>0.93955999999999995</v>
      </c>
      <c r="V332" s="223">
        <f>ROUND(E332*U332,2)</f>
        <v>14.56</v>
      </c>
      <c r="W332" s="223"/>
      <c r="X332" s="223" t="s">
        <v>143</v>
      </c>
      <c r="Y332" s="223" t="s">
        <v>144</v>
      </c>
      <c r="Z332" s="212"/>
      <c r="AA332" s="212"/>
      <c r="AB332" s="212"/>
      <c r="AC332" s="212"/>
      <c r="AD332" s="212"/>
      <c r="AE332" s="212"/>
      <c r="AF332" s="212"/>
      <c r="AG332" s="212" t="s">
        <v>145</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4" t="s">
        <v>537</v>
      </c>
      <c r="D333" s="225"/>
      <c r="E333" s="226">
        <v>15.5</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149</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8">
        <v>82</v>
      </c>
      <c r="B334" s="239" t="s">
        <v>538</v>
      </c>
      <c r="C334" s="252" t="s">
        <v>539</v>
      </c>
      <c r="D334" s="240" t="s">
        <v>140</v>
      </c>
      <c r="E334" s="241">
        <v>77.078749999999999</v>
      </c>
      <c r="F334" s="242"/>
      <c r="G334" s="243">
        <f>ROUND(E334*F334,2)</f>
        <v>0</v>
      </c>
      <c r="H334" s="242"/>
      <c r="I334" s="243">
        <f>ROUND(E334*H334,2)</f>
        <v>0</v>
      </c>
      <c r="J334" s="242"/>
      <c r="K334" s="243">
        <f>ROUND(E334*J334,2)</f>
        <v>0</v>
      </c>
      <c r="L334" s="243">
        <v>21</v>
      </c>
      <c r="M334" s="243">
        <f>G334*(1+L334/100)</f>
        <v>0</v>
      </c>
      <c r="N334" s="241">
        <v>4.7999999999999996E-3</v>
      </c>
      <c r="O334" s="241">
        <f>ROUND(E334*N334,2)</f>
        <v>0.37</v>
      </c>
      <c r="P334" s="241">
        <v>0</v>
      </c>
      <c r="Q334" s="241">
        <f>ROUND(E334*P334,2)</f>
        <v>0</v>
      </c>
      <c r="R334" s="243" t="s">
        <v>163</v>
      </c>
      <c r="S334" s="243" t="s">
        <v>142</v>
      </c>
      <c r="T334" s="244" t="s">
        <v>142</v>
      </c>
      <c r="U334" s="223">
        <v>0</v>
      </c>
      <c r="V334" s="223">
        <f>ROUND(E334*U334,2)</f>
        <v>0</v>
      </c>
      <c r="W334" s="223"/>
      <c r="X334" s="223" t="s">
        <v>165</v>
      </c>
      <c r="Y334" s="223" t="s">
        <v>144</v>
      </c>
      <c r="Z334" s="212"/>
      <c r="AA334" s="212"/>
      <c r="AB334" s="212"/>
      <c r="AC334" s="212"/>
      <c r="AD334" s="212"/>
      <c r="AE334" s="212"/>
      <c r="AF334" s="212"/>
      <c r="AG334" s="212" t="s">
        <v>166</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4" t="s">
        <v>540</v>
      </c>
      <c r="D335" s="225"/>
      <c r="E335" s="226">
        <v>67.275000000000006</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149</v>
      </c>
      <c r="AH335" s="212">
        <v>5</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4" t="s">
        <v>541</v>
      </c>
      <c r="D336" s="225"/>
      <c r="E336" s="226">
        <v>9.8037500000000009</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149</v>
      </c>
      <c r="AH336" s="212">
        <v>5</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8">
        <v>83</v>
      </c>
      <c r="B337" s="239" t="s">
        <v>542</v>
      </c>
      <c r="C337" s="252" t="s">
        <v>543</v>
      </c>
      <c r="D337" s="240" t="s">
        <v>162</v>
      </c>
      <c r="E337" s="241">
        <v>1</v>
      </c>
      <c r="F337" s="242"/>
      <c r="G337" s="243">
        <f>ROUND(E337*F337,2)</f>
        <v>0</v>
      </c>
      <c r="H337" s="242"/>
      <c r="I337" s="243">
        <f>ROUND(E337*H337,2)</f>
        <v>0</v>
      </c>
      <c r="J337" s="242"/>
      <c r="K337" s="243">
        <f>ROUND(E337*J337,2)</f>
        <v>0</v>
      </c>
      <c r="L337" s="243">
        <v>21</v>
      </c>
      <c r="M337" s="243">
        <f>G337*(1+L337/100)</f>
        <v>0</v>
      </c>
      <c r="N337" s="241">
        <v>0.13800000000000001</v>
      </c>
      <c r="O337" s="241">
        <f>ROUND(E337*N337,2)</f>
        <v>0.14000000000000001</v>
      </c>
      <c r="P337" s="241">
        <v>0</v>
      </c>
      <c r="Q337" s="241">
        <f>ROUND(E337*P337,2)</f>
        <v>0</v>
      </c>
      <c r="R337" s="243" t="s">
        <v>163</v>
      </c>
      <c r="S337" s="243" t="s">
        <v>142</v>
      </c>
      <c r="T337" s="244" t="s">
        <v>142</v>
      </c>
      <c r="U337" s="223">
        <v>0</v>
      </c>
      <c r="V337" s="223">
        <f>ROUND(E337*U337,2)</f>
        <v>0</v>
      </c>
      <c r="W337" s="223"/>
      <c r="X337" s="223" t="s">
        <v>165</v>
      </c>
      <c r="Y337" s="223" t="s">
        <v>144</v>
      </c>
      <c r="Z337" s="212"/>
      <c r="AA337" s="212"/>
      <c r="AB337" s="212"/>
      <c r="AC337" s="212"/>
      <c r="AD337" s="212"/>
      <c r="AE337" s="212"/>
      <c r="AF337" s="212"/>
      <c r="AG337" s="212" t="s">
        <v>166</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54" t="s">
        <v>544</v>
      </c>
      <c r="D338" s="225"/>
      <c r="E338" s="226">
        <v>1</v>
      </c>
      <c r="F338" s="223"/>
      <c r="G338" s="22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149</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ht="22.5" outlineLevel="1" x14ac:dyDescent="0.2">
      <c r="A339" s="238">
        <v>84</v>
      </c>
      <c r="B339" s="239" t="s">
        <v>545</v>
      </c>
      <c r="C339" s="252" t="s">
        <v>546</v>
      </c>
      <c r="D339" s="240" t="s">
        <v>224</v>
      </c>
      <c r="E339" s="241">
        <v>389.2</v>
      </c>
      <c r="F339" s="242"/>
      <c r="G339" s="243">
        <f>ROUND(E339*F339,2)</f>
        <v>0</v>
      </c>
      <c r="H339" s="242"/>
      <c r="I339" s="243">
        <f>ROUND(E339*H339,2)</f>
        <v>0</v>
      </c>
      <c r="J339" s="242"/>
      <c r="K339" s="243">
        <f>ROUND(E339*J339,2)</f>
        <v>0</v>
      </c>
      <c r="L339" s="243">
        <v>21</v>
      </c>
      <c r="M339" s="243">
        <f>G339*(1+L339/100)</f>
        <v>0</v>
      </c>
      <c r="N339" s="241">
        <v>6.4999999999999997E-4</v>
      </c>
      <c r="O339" s="241">
        <f>ROUND(E339*N339,2)</f>
        <v>0.25</v>
      </c>
      <c r="P339" s="241">
        <v>0</v>
      </c>
      <c r="Q339" s="241">
        <f>ROUND(E339*P339,2)</f>
        <v>0</v>
      </c>
      <c r="R339" s="243" t="s">
        <v>163</v>
      </c>
      <c r="S339" s="243" t="s">
        <v>142</v>
      </c>
      <c r="T339" s="244" t="s">
        <v>142</v>
      </c>
      <c r="U339" s="223">
        <v>0</v>
      </c>
      <c r="V339" s="223">
        <f>ROUND(E339*U339,2)</f>
        <v>0</v>
      </c>
      <c r="W339" s="223"/>
      <c r="X339" s="223" t="s">
        <v>165</v>
      </c>
      <c r="Y339" s="223" t="s">
        <v>144</v>
      </c>
      <c r="Z339" s="212"/>
      <c r="AA339" s="212"/>
      <c r="AB339" s="212"/>
      <c r="AC339" s="212"/>
      <c r="AD339" s="212"/>
      <c r="AE339" s="212"/>
      <c r="AF339" s="212"/>
      <c r="AG339" s="212" t="s">
        <v>166</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54" t="s">
        <v>547</v>
      </c>
      <c r="D340" s="225"/>
      <c r="E340" s="226">
        <v>327.60000000000002</v>
      </c>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149</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4" t="s">
        <v>548</v>
      </c>
      <c r="D341" s="225"/>
      <c r="E341" s="226">
        <v>61.6</v>
      </c>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149</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2.5" outlineLevel="1" x14ac:dyDescent="0.2">
      <c r="A342" s="238">
        <v>85</v>
      </c>
      <c r="B342" s="239" t="s">
        <v>549</v>
      </c>
      <c r="C342" s="252" t="s">
        <v>550</v>
      </c>
      <c r="D342" s="240" t="s">
        <v>224</v>
      </c>
      <c r="E342" s="241">
        <v>13.8</v>
      </c>
      <c r="F342" s="242"/>
      <c r="G342" s="243">
        <f>ROUND(E342*F342,2)</f>
        <v>0</v>
      </c>
      <c r="H342" s="242"/>
      <c r="I342" s="243">
        <f>ROUND(E342*H342,2)</f>
        <v>0</v>
      </c>
      <c r="J342" s="242"/>
      <c r="K342" s="243">
        <f>ROUND(E342*J342,2)</f>
        <v>0</v>
      </c>
      <c r="L342" s="243">
        <v>21</v>
      </c>
      <c r="M342" s="243">
        <f>G342*(1+L342/100)</f>
        <v>0</v>
      </c>
      <c r="N342" s="241">
        <v>1.2899999999999999E-3</v>
      </c>
      <c r="O342" s="241">
        <f>ROUND(E342*N342,2)</f>
        <v>0.02</v>
      </c>
      <c r="P342" s="241">
        <v>0</v>
      </c>
      <c r="Q342" s="241">
        <f>ROUND(E342*P342,2)</f>
        <v>0</v>
      </c>
      <c r="R342" s="243" t="s">
        <v>163</v>
      </c>
      <c r="S342" s="243" t="s">
        <v>142</v>
      </c>
      <c r="T342" s="244" t="s">
        <v>142</v>
      </c>
      <c r="U342" s="223">
        <v>0</v>
      </c>
      <c r="V342" s="223">
        <f>ROUND(E342*U342,2)</f>
        <v>0</v>
      </c>
      <c r="W342" s="223"/>
      <c r="X342" s="223" t="s">
        <v>165</v>
      </c>
      <c r="Y342" s="223" t="s">
        <v>144</v>
      </c>
      <c r="Z342" s="212"/>
      <c r="AA342" s="212"/>
      <c r="AB342" s="212"/>
      <c r="AC342" s="212"/>
      <c r="AD342" s="212"/>
      <c r="AE342" s="212"/>
      <c r="AF342" s="212"/>
      <c r="AG342" s="212" t="s">
        <v>166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54" t="s">
        <v>534</v>
      </c>
      <c r="D343" s="225"/>
      <c r="E343" s="226">
        <v>13.8</v>
      </c>
      <c r="F343" s="223"/>
      <c r="G343" s="223"/>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149</v>
      </c>
      <c r="AH343" s="212">
        <v>5</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v>86</v>
      </c>
      <c r="B344" s="220" t="s">
        <v>551</v>
      </c>
      <c r="C344" s="257" t="s">
        <v>552</v>
      </c>
      <c r="D344" s="221" t="s">
        <v>0</v>
      </c>
      <c r="E344" s="249"/>
      <c r="F344" s="224"/>
      <c r="G344" s="223">
        <f>ROUND(E344*F344,2)</f>
        <v>0</v>
      </c>
      <c r="H344" s="224"/>
      <c r="I344" s="223">
        <f>ROUND(E344*H344,2)</f>
        <v>0</v>
      </c>
      <c r="J344" s="224"/>
      <c r="K344" s="223">
        <f>ROUND(E344*J344,2)</f>
        <v>0</v>
      </c>
      <c r="L344" s="223">
        <v>21</v>
      </c>
      <c r="M344" s="223">
        <f>G344*(1+L344/100)</f>
        <v>0</v>
      </c>
      <c r="N344" s="222">
        <v>0</v>
      </c>
      <c r="O344" s="222">
        <f>ROUND(E344*N344,2)</f>
        <v>0</v>
      </c>
      <c r="P344" s="222">
        <v>0</v>
      </c>
      <c r="Q344" s="222">
        <f>ROUND(E344*P344,2)</f>
        <v>0</v>
      </c>
      <c r="R344" s="223" t="s">
        <v>506</v>
      </c>
      <c r="S344" s="223" t="s">
        <v>142</v>
      </c>
      <c r="T344" s="223" t="s">
        <v>142</v>
      </c>
      <c r="U344" s="223">
        <v>0</v>
      </c>
      <c r="V344" s="223">
        <f>ROUND(E344*U344,2)</f>
        <v>0</v>
      </c>
      <c r="W344" s="223"/>
      <c r="X344" s="223" t="s">
        <v>447</v>
      </c>
      <c r="Y344" s="223" t="s">
        <v>144</v>
      </c>
      <c r="Z344" s="212"/>
      <c r="AA344" s="212"/>
      <c r="AB344" s="212"/>
      <c r="AC344" s="212"/>
      <c r="AD344" s="212"/>
      <c r="AE344" s="212"/>
      <c r="AF344" s="212"/>
      <c r="AG344" s="212" t="s">
        <v>448</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2" x14ac:dyDescent="0.2">
      <c r="A345" s="219"/>
      <c r="B345" s="220"/>
      <c r="C345" s="258" t="s">
        <v>493</v>
      </c>
      <c r="D345" s="250"/>
      <c r="E345" s="250"/>
      <c r="F345" s="250"/>
      <c r="G345" s="250"/>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147</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x14ac:dyDescent="0.2">
      <c r="A346" s="231" t="s">
        <v>136</v>
      </c>
      <c r="B346" s="232" t="s">
        <v>92</v>
      </c>
      <c r="C346" s="251" t="s">
        <v>93</v>
      </c>
      <c r="D346" s="233"/>
      <c r="E346" s="234"/>
      <c r="F346" s="235"/>
      <c r="G346" s="235">
        <f>SUMIF(AG347:AG352,"&lt;&gt;NOR",G347:G352)</f>
        <v>0</v>
      </c>
      <c r="H346" s="235"/>
      <c r="I346" s="235">
        <f>SUM(I347:I352)</f>
        <v>0</v>
      </c>
      <c r="J346" s="235"/>
      <c r="K346" s="235">
        <f>SUM(K347:K352)</f>
        <v>0</v>
      </c>
      <c r="L346" s="235"/>
      <c r="M346" s="235">
        <f>SUM(M347:M352)</f>
        <v>0</v>
      </c>
      <c r="N346" s="234"/>
      <c r="O346" s="234">
        <f>SUM(O347:O352)</f>
        <v>0</v>
      </c>
      <c r="P346" s="234"/>
      <c r="Q346" s="234">
        <f>SUM(Q347:Q352)</f>
        <v>12.05</v>
      </c>
      <c r="R346" s="235"/>
      <c r="S346" s="235"/>
      <c r="T346" s="236"/>
      <c r="U346" s="230"/>
      <c r="V346" s="230">
        <f>SUM(V347:V352)</f>
        <v>135.05000000000001</v>
      </c>
      <c r="W346" s="230"/>
      <c r="X346" s="230"/>
      <c r="Y346" s="230"/>
      <c r="AG346" t="s">
        <v>137</v>
      </c>
    </row>
    <row r="347" spans="1:60" outlineLevel="1" x14ac:dyDescent="0.2">
      <c r="A347" s="238">
        <v>87</v>
      </c>
      <c r="B347" s="239" t="s">
        <v>553</v>
      </c>
      <c r="C347" s="252" t="s">
        <v>554</v>
      </c>
      <c r="D347" s="240" t="s">
        <v>140</v>
      </c>
      <c r="E347" s="241">
        <v>368.99880000000002</v>
      </c>
      <c r="F347" s="242"/>
      <c r="G347" s="243">
        <f>ROUND(E347*F347,2)</f>
        <v>0</v>
      </c>
      <c r="H347" s="242"/>
      <c r="I347" s="243">
        <f>ROUND(E347*H347,2)</f>
        <v>0</v>
      </c>
      <c r="J347" s="242"/>
      <c r="K347" s="243">
        <f>ROUND(E347*J347,2)</f>
        <v>0</v>
      </c>
      <c r="L347" s="243">
        <v>21</v>
      </c>
      <c r="M347" s="243">
        <f>G347*(1+L347/100)</f>
        <v>0</v>
      </c>
      <c r="N347" s="241">
        <v>0</v>
      </c>
      <c r="O347" s="241">
        <f>ROUND(E347*N347,2)</f>
        <v>0</v>
      </c>
      <c r="P347" s="241">
        <v>2.4649999999999998E-2</v>
      </c>
      <c r="Q347" s="241">
        <f>ROUND(E347*P347,2)</f>
        <v>9.1</v>
      </c>
      <c r="R347" s="243" t="s">
        <v>555</v>
      </c>
      <c r="S347" s="243" t="s">
        <v>142</v>
      </c>
      <c r="T347" s="244" t="s">
        <v>142</v>
      </c>
      <c r="U347" s="223">
        <v>0.3</v>
      </c>
      <c r="V347" s="223">
        <f>ROUND(E347*U347,2)</f>
        <v>110.7</v>
      </c>
      <c r="W347" s="223"/>
      <c r="X347" s="223" t="s">
        <v>143</v>
      </c>
      <c r="Y347" s="223" t="s">
        <v>144</v>
      </c>
      <c r="Z347" s="212"/>
      <c r="AA347" s="212"/>
      <c r="AB347" s="212"/>
      <c r="AC347" s="212"/>
      <c r="AD347" s="212"/>
      <c r="AE347" s="212"/>
      <c r="AF347" s="212"/>
      <c r="AG347" s="212" t="s">
        <v>145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22.5" outlineLevel="2" x14ac:dyDescent="0.2">
      <c r="A348" s="219"/>
      <c r="B348" s="220"/>
      <c r="C348" s="254" t="s">
        <v>556</v>
      </c>
      <c r="D348" s="225"/>
      <c r="E348" s="226">
        <v>368.99880000000002</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149</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38">
        <v>88</v>
      </c>
      <c r="B349" s="239" t="s">
        <v>557</v>
      </c>
      <c r="C349" s="252" t="s">
        <v>558</v>
      </c>
      <c r="D349" s="240" t="s">
        <v>140</v>
      </c>
      <c r="E349" s="241">
        <v>368.99880000000002</v>
      </c>
      <c r="F349" s="242"/>
      <c r="G349" s="243">
        <f>ROUND(E349*F349,2)</f>
        <v>0</v>
      </c>
      <c r="H349" s="242"/>
      <c r="I349" s="243">
        <f>ROUND(E349*H349,2)</f>
        <v>0</v>
      </c>
      <c r="J349" s="242"/>
      <c r="K349" s="243">
        <f>ROUND(E349*J349,2)</f>
        <v>0</v>
      </c>
      <c r="L349" s="243">
        <v>21</v>
      </c>
      <c r="M349" s="243">
        <f>G349*(1+L349/100)</f>
        <v>0</v>
      </c>
      <c r="N349" s="241">
        <v>0</v>
      </c>
      <c r="O349" s="241">
        <f>ROUND(E349*N349,2)</f>
        <v>0</v>
      </c>
      <c r="P349" s="241">
        <v>8.0000000000000002E-3</v>
      </c>
      <c r="Q349" s="241">
        <f>ROUND(E349*P349,2)</f>
        <v>2.95</v>
      </c>
      <c r="R349" s="243" t="s">
        <v>555</v>
      </c>
      <c r="S349" s="243" t="s">
        <v>142</v>
      </c>
      <c r="T349" s="244" t="s">
        <v>142</v>
      </c>
      <c r="U349" s="223">
        <v>6.6000000000000003E-2</v>
      </c>
      <c r="V349" s="223">
        <f>ROUND(E349*U349,2)</f>
        <v>24.35</v>
      </c>
      <c r="W349" s="223"/>
      <c r="X349" s="223" t="s">
        <v>143</v>
      </c>
      <c r="Y349" s="223" t="s">
        <v>144</v>
      </c>
      <c r="Z349" s="212"/>
      <c r="AA349" s="212"/>
      <c r="AB349" s="212"/>
      <c r="AC349" s="212"/>
      <c r="AD349" s="212"/>
      <c r="AE349" s="212"/>
      <c r="AF349" s="212"/>
      <c r="AG349" s="212" t="s">
        <v>145</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54" t="s">
        <v>559</v>
      </c>
      <c r="D350" s="225"/>
      <c r="E350" s="226">
        <v>368.99880000000002</v>
      </c>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149</v>
      </c>
      <c r="AH350" s="212">
        <v>5</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v>89</v>
      </c>
      <c r="B351" s="220" t="s">
        <v>560</v>
      </c>
      <c r="C351" s="257" t="s">
        <v>561</v>
      </c>
      <c r="D351" s="221" t="s">
        <v>0</v>
      </c>
      <c r="E351" s="249"/>
      <c r="F351" s="224"/>
      <c r="G351" s="223">
        <f>ROUND(E351*F351,2)</f>
        <v>0</v>
      </c>
      <c r="H351" s="224"/>
      <c r="I351" s="223">
        <f>ROUND(E351*H351,2)</f>
        <v>0</v>
      </c>
      <c r="J351" s="224"/>
      <c r="K351" s="223">
        <f>ROUND(E351*J351,2)</f>
        <v>0</v>
      </c>
      <c r="L351" s="223">
        <v>21</v>
      </c>
      <c r="M351" s="223">
        <f>G351*(1+L351/100)</f>
        <v>0</v>
      </c>
      <c r="N351" s="222">
        <v>0</v>
      </c>
      <c r="O351" s="222">
        <f>ROUND(E351*N351,2)</f>
        <v>0</v>
      </c>
      <c r="P351" s="222">
        <v>0</v>
      </c>
      <c r="Q351" s="222">
        <f>ROUND(E351*P351,2)</f>
        <v>0</v>
      </c>
      <c r="R351" s="223" t="s">
        <v>555</v>
      </c>
      <c r="S351" s="223" t="s">
        <v>142</v>
      </c>
      <c r="T351" s="223" t="s">
        <v>142</v>
      </c>
      <c r="U351" s="223">
        <v>0</v>
      </c>
      <c r="V351" s="223">
        <f>ROUND(E351*U351,2)</f>
        <v>0</v>
      </c>
      <c r="W351" s="223"/>
      <c r="X351" s="223" t="s">
        <v>447</v>
      </c>
      <c r="Y351" s="223" t="s">
        <v>144</v>
      </c>
      <c r="Z351" s="212"/>
      <c r="AA351" s="212"/>
      <c r="AB351" s="212"/>
      <c r="AC351" s="212"/>
      <c r="AD351" s="212"/>
      <c r="AE351" s="212"/>
      <c r="AF351" s="212"/>
      <c r="AG351" s="212" t="s">
        <v>448</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8" t="s">
        <v>493</v>
      </c>
      <c r="D352" s="250"/>
      <c r="E352" s="250"/>
      <c r="F352" s="250"/>
      <c r="G352" s="250"/>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147</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x14ac:dyDescent="0.2">
      <c r="A353" s="231" t="s">
        <v>136</v>
      </c>
      <c r="B353" s="232" t="s">
        <v>94</v>
      </c>
      <c r="C353" s="251" t="s">
        <v>95</v>
      </c>
      <c r="D353" s="233"/>
      <c r="E353" s="234"/>
      <c r="F353" s="235"/>
      <c r="G353" s="235">
        <f>SUMIF(AG354:AG408,"&lt;&gt;NOR",G354:G408)</f>
        <v>0</v>
      </c>
      <c r="H353" s="235"/>
      <c r="I353" s="235">
        <f>SUM(I354:I408)</f>
        <v>0</v>
      </c>
      <c r="J353" s="235"/>
      <c r="K353" s="235">
        <f>SUM(K354:K408)</f>
        <v>0</v>
      </c>
      <c r="L353" s="235"/>
      <c r="M353" s="235">
        <f>SUM(M354:M408)</f>
        <v>0</v>
      </c>
      <c r="N353" s="234"/>
      <c r="O353" s="234">
        <f>SUM(O354:O408)</f>
        <v>21.190000000000005</v>
      </c>
      <c r="P353" s="234"/>
      <c r="Q353" s="234">
        <f>SUM(Q354:Q408)</f>
        <v>2.1</v>
      </c>
      <c r="R353" s="235"/>
      <c r="S353" s="235"/>
      <c r="T353" s="236"/>
      <c r="U353" s="230"/>
      <c r="V353" s="230">
        <f>SUM(V354:V408)</f>
        <v>472.2</v>
      </c>
      <c r="W353" s="230"/>
      <c r="X353" s="230"/>
      <c r="Y353" s="230"/>
      <c r="AG353" t="s">
        <v>137</v>
      </c>
    </row>
    <row r="354" spans="1:60" outlineLevel="1" x14ac:dyDescent="0.2">
      <c r="A354" s="238">
        <v>90</v>
      </c>
      <c r="B354" s="239" t="s">
        <v>562</v>
      </c>
      <c r="C354" s="252" t="s">
        <v>563</v>
      </c>
      <c r="D354" s="240" t="s">
        <v>162</v>
      </c>
      <c r="E354" s="241">
        <v>98</v>
      </c>
      <c r="F354" s="242"/>
      <c r="G354" s="243">
        <f>ROUND(E354*F354,2)</f>
        <v>0</v>
      </c>
      <c r="H354" s="242"/>
      <c r="I354" s="243">
        <f>ROUND(E354*H354,2)</f>
        <v>0</v>
      </c>
      <c r="J354" s="242"/>
      <c r="K354" s="243">
        <f>ROUND(E354*J354,2)</f>
        <v>0</v>
      </c>
      <c r="L354" s="243">
        <v>21</v>
      </c>
      <c r="M354" s="243">
        <f>G354*(1+L354/100)</f>
        <v>0</v>
      </c>
      <c r="N354" s="241">
        <v>0</v>
      </c>
      <c r="O354" s="241">
        <f>ROUND(E354*N354,2)</f>
        <v>0</v>
      </c>
      <c r="P354" s="241">
        <v>0</v>
      </c>
      <c r="Q354" s="241">
        <f>ROUND(E354*P354,2)</f>
        <v>0</v>
      </c>
      <c r="R354" s="243" t="s">
        <v>564</v>
      </c>
      <c r="S354" s="243" t="s">
        <v>142</v>
      </c>
      <c r="T354" s="244" t="s">
        <v>142</v>
      </c>
      <c r="U354" s="223">
        <v>2.48</v>
      </c>
      <c r="V354" s="223">
        <f>ROUND(E354*U354,2)</f>
        <v>243.04</v>
      </c>
      <c r="W354" s="223"/>
      <c r="X354" s="223" t="s">
        <v>143</v>
      </c>
      <c r="Y354" s="223" t="s">
        <v>144</v>
      </c>
      <c r="Z354" s="212"/>
      <c r="AA354" s="212"/>
      <c r="AB354" s="212"/>
      <c r="AC354" s="212"/>
      <c r="AD354" s="212"/>
      <c r="AE354" s="212"/>
      <c r="AF354" s="212"/>
      <c r="AG354" s="212" t="s">
        <v>145</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54" t="s">
        <v>565</v>
      </c>
      <c r="D355" s="225"/>
      <c r="E355" s="226">
        <v>7</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149</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4" t="s">
        <v>566</v>
      </c>
      <c r="D356" s="225"/>
      <c r="E356" s="226">
        <v>91</v>
      </c>
      <c r="F356" s="223"/>
      <c r="G356" s="223"/>
      <c r="H356" s="223"/>
      <c r="I356" s="223"/>
      <c r="J356" s="223"/>
      <c r="K356" s="223"/>
      <c r="L356" s="223"/>
      <c r="M356" s="223"/>
      <c r="N356" s="222"/>
      <c r="O356" s="222"/>
      <c r="P356" s="222"/>
      <c r="Q356" s="222"/>
      <c r="R356" s="223"/>
      <c r="S356" s="223"/>
      <c r="T356" s="223"/>
      <c r="U356" s="223"/>
      <c r="V356" s="223"/>
      <c r="W356" s="223"/>
      <c r="X356" s="223"/>
      <c r="Y356" s="223"/>
      <c r="Z356" s="212"/>
      <c r="AA356" s="212"/>
      <c r="AB356" s="212"/>
      <c r="AC356" s="212"/>
      <c r="AD356" s="212"/>
      <c r="AE356" s="212"/>
      <c r="AF356" s="212"/>
      <c r="AG356" s="212" t="s">
        <v>149</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4" t="s">
        <v>567</v>
      </c>
      <c r="D357" s="225"/>
      <c r="E357" s="226"/>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149</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38">
        <v>91</v>
      </c>
      <c r="B358" s="239" t="s">
        <v>568</v>
      </c>
      <c r="C358" s="252" t="s">
        <v>569</v>
      </c>
      <c r="D358" s="240" t="s">
        <v>184</v>
      </c>
      <c r="E358" s="241">
        <v>275.89999999999998</v>
      </c>
      <c r="F358" s="242"/>
      <c r="G358" s="243">
        <f>ROUND(E358*F358,2)</f>
        <v>0</v>
      </c>
      <c r="H358" s="242"/>
      <c r="I358" s="243">
        <f>ROUND(E358*H358,2)</f>
        <v>0</v>
      </c>
      <c r="J358" s="242"/>
      <c r="K358" s="243">
        <f>ROUND(E358*J358,2)</f>
        <v>0</v>
      </c>
      <c r="L358" s="243">
        <v>21</v>
      </c>
      <c r="M358" s="243">
        <f>G358*(1+L358/100)</f>
        <v>0</v>
      </c>
      <c r="N358" s="241">
        <v>6.0000000000000002E-5</v>
      </c>
      <c r="O358" s="241">
        <f>ROUND(E358*N358,2)</f>
        <v>0.02</v>
      </c>
      <c r="P358" s="241">
        <v>0</v>
      </c>
      <c r="Q358" s="241">
        <f>ROUND(E358*P358,2)</f>
        <v>0</v>
      </c>
      <c r="R358" s="243" t="s">
        <v>564</v>
      </c>
      <c r="S358" s="243" t="s">
        <v>142</v>
      </c>
      <c r="T358" s="244" t="s">
        <v>142</v>
      </c>
      <c r="U358" s="223">
        <v>0.42599999999999999</v>
      </c>
      <c r="V358" s="223">
        <f>ROUND(E358*U358,2)</f>
        <v>117.53</v>
      </c>
      <c r="W358" s="223"/>
      <c r="X358" s="223" t="s">
        <v>143</v>
      </c>
      <c r="Y358" s="223" t="s">
        <v>144</v>
      </c>
      <c r="Z358" s="212"/>
      <c r="AA358" s="212"/>
      <c r="AB358" s="212"/>
      <c r="AC358" s="212"/>
      <c r="AD358" s="212"/>
      <c r="AE358" s="212"/>
      <c r="AF358" s="212"/>
      <c r="AG358" s="212" t="s">
        <v>145</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4" t="s">
        <v>570</v>
      </c>
      <c r="D359" s="225"/>
      <c r="E359" s="226">
        <v>143.5</v>
      </c>
      <c r="F359" s="223"/>
      <c r="G359" s="223"/>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149</v>
      </c>
      <c r="AH359" s="212">
        <v>5</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4" t="s">
        <v>571</v>
      </c>
      <c r="D360" s="225"/>
      <c r="E360" s="226">
        <v>132.4</v>
      </c>
      <c r="F360" s="223"/>
      <c r="G360" s="22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149</v>
      </c>
      <c r="AH360" s="212">
        <v>5</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38">
        <v>92</v>
      </c>
      <c r="B361" s="239" t="s">
        <v>572</v>
      </c>
      <c r="C361" s="252" t="s">
        <v>573</v>
      </c>
      <c r="D361" s="240" t="s">
        <v>184</v>
      </c>
      <c r="E361" s="241">
        <v>30</v>
      </c>
      <c r="F361" s="242"/>
      <c r="G361" s="243">
        <f>ROUND(E361*F361,2)</f>
        <v>0</v>
      </c>
      <c r="H361" s="242"/>
      <c r="I361" s="243">
        <f>ROUND(E361*H361,2)</f>
        <v>0</v>
      </c>
      <c r="J361" s="242"/>
      <c r="K361" s="243">
        <f>ROUND(E361*J361,2)</f>
        <v>0</v>
      </c>
      <c r="L361" s="243">
        <v>21</v>
      </c>
      <c r="M361" s="243">
        <f>G361*(1+L361/100)</f>
        <v>0</v>
      </c>
      <c r="N361" s="241">
        <v>6.0000000000000002E-5</v>
      </c>
      <c r="O361" s="241">
        <f>ROUND(E361*N361,2)</f>
        <v>0</v>
      </c>
      <c r="P361" s="241">
        <v>0</v>
      </c>
      <c r="Q361" s="241">
        <f>ROUND(E361*P361,2)</f>
        <v>0</v>
      </c>
      <c r="R361" s="243" t="s">
        <v>564</v>
      </c>
      <c r="S361" s="243" t="s">
        <v>142</v>
      </c>
      <c r="T361" s="244" t="s">
        <v>142</v>
      </c>
      <c r="U361" s="223">
        <v>0.221</v>
      </c>
      <c r="V361" s="223">
        <f>ROUND(E361*U361,2)</f>
        <v>6.63</v>
      </c>
      <c r="W361" s="223"/>
      <c r="X361" s="223" t="s">
        <v>143</v>
      </c>
      <c r="Y361" s="223" t="s">
        <v>144</v>
      </c>
      <c r="Z361" s="212"/>
      <c r="AA361" s="212"/>
      <c r="AB361" s="212"/>
      <c r="AC361" s="212"/>
      <c r="AD361" s="212"/>
      <c r="AE361" s="212"/>
      <c r="AF361" s="212"/>
      <c r="AG361" s="212" t="s">
        <v>145</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54" t="s">
        <v>574</v>
      </c>
      <c r="D362" s="225"/>
      <c r="E362" s="226">
        <v>30</v>
      </c>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149</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22.5" outlineLevel="1" x14ac:dyDescent="0.2">
      <c r="A363" s="238">
        <v>93</v>
      </c>
      <c r="B363" s="239" t="s">
        <v>575</v>
      </c>
      <c r="C363" s="252" t="s">
        <v>576</v>
      </c>
      <c r="D363" s="240" t="s">
        <v>184</v>
      </c>
      <c r="E363" s="241">
        <v>2100</v>
      </c>
      <c r="F363" s="242"/>
      <c r="G363" s="243">
        <f>ROUND(E363*F363,2)</f>
        <v>0</v>
      </c>
      <c r="H363" s="242"/>
      <c r="I363" s="243">
        <f>ROUND(E363*H363,2)</f>
        <v>0</v>
      </c>
      <c r="J363" s="242"/>
      <c r="K363" s="243">
        <f>ROUND(E363*J363,2)</f>
        <v>0</v>
      </c>
      <c r="L363" s="243">
        <v>21</v>
      </c>
      <c r="M363" s="243">
        <f>G363*(1+L363/100)</f>
        <v>0</v>
      </c>
      <c r="N363" s="241">
        <v>5.0000000000000002E-5</v>
      </c>
      <c r="O363" s="241">
        <f>ROUND(E363*N363,2)</f>
        <v>0.11</v>
      </c>
      <c r="P363" s="241">
        <v>1E-3</v>
      </c>
      <c r="Q363" s="241">
        <f>ROUND(E363*P363,2)</f>
        <v>2.1</v>
      </c>
      <c r="R363" s="243" t="s">
        <v>564</v>
      </c>
      <c r="S363" s="243" t="s">
        <v>142</v>
      </c>
      <c r="T363" s="244" t="s">
        <v>142</v>
      </c>
      <c r="U363" s="223">
        <v>0.05</v>
      </c>
      <c r="V363" s="223">
        <f>ROUND(E363*U363,2)</f>
        <v>105</v>
      </c>
      <c r="W363" s="223"/>
      <c r="X363" s="223" t="s">
        <v>143</v>
      </c>
      <c r="Y363" s="223" t="s">
        <v>144</v>
      </c>
      <c r="Z363" s="212"/>
      <c r="AA363" s="212"/>
      <c r="AB363" s="212"/>
      <c r="AC363" s="212"/>
      <c r="AD363" s="212"/>
      <c r="AE363" s="212"/>
      <c r="AF363" s="212"/>
      <c r="AG363" s="212" t="s">
        <v>145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54" t="s">
        <v>577</v>
      </c>
      <c r="D364" s="225"/>
      <c r="E364" s="226">
        <v>2100</v>
      </c>
      <c r="F364" s="223"/>
      <c r="G364" s="223"/>
      <c r="H364" s="223"/>
      <c r="I364" s="223"/>
      <c r="J364" s="223"/>
      <c r="K364" s="223"/>
      <c r="L364" s="223"/>
      <c r="M364" s="223"/>
      <c r="N364" s="222"/>
      <c r="O364" s="222"/>
      <c r="P364" s="222"/>
      <c r="Q364" s="222"/>
      <c r="R364" s="223"/>
      <c r="S364" s="223"/>
      <c r="T364" s="223"/>
      <c r="U364" s="223"/>
      <c r="V364" s="223"/>
      <c r="W364" s="223"/>
      <c r="X364" s="223"/>
      <c r="Y364" s="223"/>
      <c r="Z364" s="212"/>
      <c r="AA364" s="212"/>
      <c r="AB364" s="212"/>
      <c r="AC364" s="212"/>
      <c r="AD364" s="212"/>
      <c r="AE364" s="212"/>
      <c r="AF364" s="212"/>
      <c r="AG364" s="212" t="s">
        <v>149</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38">
        <v>94</v>
      </c>
      <c r="B365" s="239" t="s">
        <v>578</v>
      </c>
      <c r="C365" s="252" t="s">
        <v>579</v>
      </c>
      <c r="D365" s="240" t="s">
        <v>580</v>
      </c>
      <c r="E365" s="241">
        <v>14.13</v>
      </c>
      <c r="F365" s="242"/>
      <c r="G365" s="243">
        <f>ROUND(E365*F365,2)</f>
        <v>0</v>
      </c>
      <c r="H365" s="242"/>
      <c r="I365" s="243">
        <f>ROUND(E365*H365,2)</f>
        <v>0</v>
      </c>
      <c r="J365" s="242"/>
      <c r="K365" s="243">
        <f>ROUND(E365*J365,2)</f>
        <v>0</v>
      </c>
      <c r="L365" s="243">
        <v>21</v>
      </c>
      <c r="M365" s="243">
        <f>G365*(1+L365/100)</f>
        <v>0</v>
      </c>
      <c r="N365" s="241">
        <v>2.5999999999999999E-2</v>
      </c>
      <c r="O365" s="241">
        <f>ROUND(E365*N365,2)</f>
        <v>0.37</v>
      </c>
      <c r="P365" s="241">
        <v>0</v>
      </c>
      <c r="Q365" s="241">
        <f>ROUND(E365*P365,2)</f>
        <v>0</v>
      </c>
      <c r="R365" s="243"/>
      <c r="S365" s="243" t="s">
        <v>172</v>
      </c>
      <c r="T365" s="244" t="s">
        <v>164</v>
      </c>
      <c r="U365" s="223">
        <v>0</v>
      </c>
      <c r="V365" s="223">
        <f>ROUND(E365*U365,2)</f>
        <v>0</v>
      </c>
      <c r="W365" s="223"/>
      <c r="X365" s="223" t="s">
        <v>143</v>
      </c>
      <c r="Y365" s="223" t="s">
        <v>118</v>
      </c>
      <c r="Z365" s="212"/>
      <c r="AA365" s="212"/>
      <c r="AB365" s="212"/>
      <c r="AC365" s="212"/>
      <c r="AD365" s="212"/>
      <c r="AE365" s="212"/>
      <c r="AF365" s="212"/>
      <c r="AG365" s="212" t="s">
        <v>145</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59" t="s">
        <v>581</v>
      </c>
      <c r="D366" s="227"/>
      <c r="E366" s="228"/>
      <c r="F366" s="229"/>
      <c r="G366" s="229"/>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155</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6" t="s">
        <v>723</v>
      </c>
      <c r="D367" s="248"/>
      <c r="E367" s="248"/>
      <c r="F367" s="248"/>
      <c r="G367" s="248"/>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155</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6" t="s">
        <v>582</v>
      </c>
      <c r="D368" s="248"/>
      <c r="E368" s="248"/>
      <c r="F368" s="248"/>
      <c r="G368" s="248"/>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155</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6" t="s">
        <v>583</v>
      </c>
      <c r="D369" s="248"/>
      <c r="E369" s="248"/>
      <c r="F369" s="248"/>
      <c r="G369" s="248"/>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155</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4" t="s">
        <v>584</v>
      </c>
      <c r="D370" s="225"/>
      <c r="E370" s="226">
        <v>14.13</v>
      </c>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149</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38">
        <v>95</v>
      </c>
      <c r="B371" s="239" t="s">
        <v>585</v>
      </c>
      <c r="C371" s="252" t="s">
        <v>586</v>
      </c>
      <c r="D371" s="240" t="s">
        <v>171</v>
      </c>
      <c r="E371" s="241">
        <v>1</v>
      </c>
      <c r="F371" s="242"/>
      <c r="G371" s="243">
        <f>ROUND(E371*F371,2)</f>
        <v>0</v>
      </c>
      <c r="H371" s="242"/>
      <c r="I371" s="243">
        <f>ROUND(E371*H371,2)</f>
        <v>0</v>
      </c>
      <c r="J371" s="242"/>
      <c r="K371" s="243">
        <f>ROUND(E371*J371,2)</f>
        <v>0</v>
      </c>
      <c r="L371" s="243">
        <v>21</v>
      </c>
      <c r="M371" s="243">
        <f>G371*(1+L371/100)</f>
        <v>0</v>
      </c>
      <c r="N371" s="241">
        <v>5.0000000000000001E-3</v>
      </c>
      <c r="O371" s="241">
        <f>ROUND(E371*N371,2)</f>
        <v>0.01</v>
      </c>
      <c r="P371" s="241">
        <v>0</v>
      </c>
      <c r="Q371" s="241">
        <f>ROUND(E371*P371,2)</f>
        <v>0</v>
      </c>
      <c r="R371" s="243"/>
      <c r="S371" s="243" t="s">
        <v>142</v>
      </c>
      <c r="T371" s="244" t="s">
        <v>164</v>
      </c>
      <c r="U371" s="223">
        <v>0</v>
      </c>
      <c r="V371" s="223">
        <f>ROUND(E371*U371,2)</f>
        <v>0</v>
      </c>
      <c r="W371" s="223"/>
      <c r="X371" s="223" t="s">
        <v>143</v>
      </c>
      <c r="Y371" s="223" t="s">
        <v>118</v>
      </c>
      <c r="Z371" s="212"/>
      <c r="AA371" s="212"/>
      <c r="AB371" s="212"/>
      <c r="AC371" s="212"/>
      <c r="AD371" s="212"/>
      <c r="AE371" s="212"/>
      <c r="AF371" s="212"/>
      <c r="AG371" s="212" t="s">
        <v>145</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2" x14ac:dyDescent="0.2">
      <c r="A372" s="219"/>
      <c r="B372" s="220"/>
      <c r="C372" s="254" t="s">
        <v>587</v>
      </c>
      <c r="D372" s="225"/>
      <c r="E372" s="226">
        <v>1</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149</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ht="33.75" outlineLevel="1" x14ac:dyDescent="0.2">
      <c r="A373" s="238">
        <v>96</v>
      </c>
      <c r="B373" s="239" t="s">
        <v>588</v>
      </c>
      <c r="C373" s="252" t="s">
        <v>589</v>
      </c>
      <c r="D373" s="240" t="s">
        <v>171</v>
      </c>
      <c r="E373" s="241">
        <v>21</v>
      </c>
      <c r="F373" s="242"/>
      <c r="G373" s="243">
        <f>ROUND(E373*F373,2)</f>
        <v>0</v>
      </c>
      <c r="H373" s="242"/>
      <c r="I373" s="243">
        <f>ROUND(E373*H373,2)</f>
        <v>0</v>
      </c>
      <c r="J373" s="242"/>
      <c r="K373" s="243">
        <f>ROUND(E373*J373,2)</f>
        <v>0</v>
      </c>
      <c r="L373" s="243">
        <v>21</v>
      </c>
      <c r="M373" s="243">
        <f>G373*(1+L373/100)</f>
        <v>0</v>
      </c>
      <c r="N373" s="241">
        <v>0.09</v>
      </c>
      <c r="O373" s="241">
        <f>ROUND(E373*N373,2)</f>
        <v>1.89</v>
      </c>
      <c r="P373" s="241">
        <v>0</v>
      </c>
      <c r="Q373" s="241">
        <f>ROUND(E373*P373,2)</f>
        <v>0</v>
      </c>
      <c r="R373" s="243"/>
      <c r="S373" s="243" t="s">
        <v>172</v>
      </c>
      <c r="T373" s="244" t="s">
        <v>240</v>
      </c>
      <c r="U373" s="223">
        <v>0</v>
      </c>
      <c r="V373" s="223">
        <f>ROUND(E373*U373,2)</f>
        <v>0</v>
      </c>
      <c r="W373" s="223"/>
      <c r="X373" s="223" t="s">
        <v>143</v>
      </c>
      <c r="Y373" s="223" t="s">
        <v>144</v>
      </c>
      <c r="Z373" s="212"/>
      <c r="AA373" s="212"/>
      <c r="AB373" s="212"/>
      <c r="AC373" s="212"/>
      <c r="AD373" s="212"/>
      <c r="AE373" s="212"/>
      <c r="AF373" s="212"/>
      <c r="AG373" s="212" t="s">
        <v>145</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55" t="s">
        <v>590</v>
      </c>
      <c r="D374" s="246"/>
      <c r="E374" s="246"/>
      <c r="F374" s="246"/>
      <c r="G374" s="246"/>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155</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47" t="str">
        <f>C374</f>
        <v>Hlavní sloupky obdélníkový profil 50x30mm, výplň část sloupky 20x30 mm a část trapézový plech tl. 1,5mm</v>
      </c>
      <c r="BB374" s="212"/>
      <c r="BC374" s="212"/>
      <c r="BD374" s="212"/>
      <c r="BE374" s="212"/>
      <c r="BF374" s="212"/>
      <c r="BG374" s="212"/>
      <c r="BH374" s="212"/>
    </row>
    <row r="375" spans="1:60" outlineLevel="2" x14ac:dyDescent="0.2">
      <c r="A375" s="219"/>
      <c r="B375" s="220"/>
      <c r="C375" s="254" t="s">
        <v>591</v>
      </c>
      <c r="D375" s="225"/>
      <c r="E375" s="226">
        <v>21</v>
      </c>
      <c r="F375" s="223"/>
      <c r="G375" s="223"/>
      <c r="H375" s="223"/>
      <c r="I375" s="223"/>
      <c r="J375" s="223"/>
      <c r="K375" s="223"/>
      <c r="L375" s="223"/>
      <c r="M375" s="223"/>
      <c r="N375" s="222"/>
      <c r="O375" s="222"/>
      <c r="P375" s="222"/>
      <c r="Q375" s="222"/>
      <c r="R375" s="223"/>
      <c r="S375" s="223"/>
      <c r="T375" s="223"/>
      <c r="U375" s="223"/>
      <c r="V375" s="223"/>
      <c r="W375" s="223"/>
      <c r="X375" s="223"/>
      <c r="Y375" s="223"/>
      <c r="Z375" s="212"/>
      <c r="AA375" s="212"/>
      <c r="AB375" s="212"/>
      <c r="AC375" s="212"/>
      <c r="AD375" s="212"/>
      <c r="AE375" s="212"/>
      <c r="AF375" s="212"/>
      <c r="AG375" s="212" t="s">
        <v>149</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ht="22.5" outlineLevel="1" x14ac:dyDescent="0.2">
      <c r="A376" s="238">
        <v>97</v>
      </c>
      <c r="B376" s="239" t="s">
        <v>592</v>
      </c>
      <c r="C376" s="252" t="s">
        <v>593</v>
      </c>
      <c r="D376" s="240" t="s">
        <v>171</v>
      </c>
      <c r="E376" s="241">
        <v>91</v>
      </c>
      <c r="F376" s="242"/>
      <c r="G376" s="243">
        <f>ROUND(E376*F376,2)</f>
        <v>0</v>
      </c>
      <c r="H376" s="242"/>
      <c r="I376" s="243">
        <f>ROUND(E376*H376,2)</f>
        <v>0</v>
      </c>
      <c r="J376" s="242"/>
      <c r="K376" s="243">
        <f>ROUND(E376*J376,2)</f>
        <v>0</v>
      </c>
      <c r="L376" s="243">
        <v>21</v>
      </c>
      <c r="M376" s="243">
        <f>G376*(1+L376/100)</f>
        <v>0</v>
      </c>
      <c r="N376" s="241">
        <v>0.09</v>
      </c>
      <c r="O376" s="241">
        <f>ROUND(E376*N376,2)</f>
        <v>8.19</v>
      </c>
      <c r="P376" s="241">
        <v>0</v>
      </c>
      <c r="Q376" s="241">
        <f>ROUND(E376*P376,2)</f>
        <v>0</v>
      </c>
      <c r="R376" s="243"/>
      <c r="S376" s="243" t="s">
        <v>172</v>
      </c>
      <c r="T376" s="244" t="s">
        <v>164</v>
      </c>
      <c r="U376" s="223">
        <v>0</v>
      </c>
      <c r="V376" s="223">
        <f>ROUND(E376*U376,2)</f>
        <v>0</v>
      </c>
      <c r="W376" s="223"/>
      <c r="X376" s="223" t="s">
        <v>143</v>
      </c>
      <c r="Y376" s="223" t="s">
        <v>118</v>
      </c>
      <c r="Z376" s="212"/>
      <c r="AA376" s="212"/>
      <c r="AB376" s="212"/>
      <c r="AC376" s="212"/>
      <c r="AD376" s="212"/>
      <c r="AE376" s="212"/>
      <c r="AF376" s="212"/>
      <c r="AG376" s="212" t="s">
        <v>145</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55" t="s">
        <v>594</v>
      </c>
      <c r="D377" s="246"/>
      <c r="E377" s="246"/>
      <c r="F377" s="246"/>
      <c r="G377" s="246"/>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155</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6" t="s">
        <v>595</v>
      </c>
      <c r="D378" s="248"/>
      <c r="E378" s="248"/>
      <c r="F378" s="248"/>
      <c r="G378" s="248"/>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155</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2.5" outlineLevel="3" x14ac:dyDescent="0.2">
      <c r="A379" s="219"/>
      <c r="B379" s="220"/>
      <c r="C379" s="256" t="s">
        <v>724</v>
      </c>
      <c r="D379" s="248"/>
      <c r="E379" s="248"/>
      <c r="F379" s="248"/>
      <c r="G379" s="248"/>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155</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47" t="str">
        <f>C379</f>
        <v>kotvení ke stávajícímu profilu pro vynesení balkónů a ke konstrukci zábradlí pomocí svařovaného plechu přes kotvy z ploché oceli 50x10mm</v>
      </c>
      <c r="BB379" s="212"/>
      <c r="BC379" s="212"/>
      <c r="BD379" s="212"/>
      <c r="BE379" s="212"/>
      <c r="BF379" s="212"/>
      <c r="BG379" s="212"/>
      <c r="BH379" s="212"/>
    </row>
    <row r="380" spans="1:60" outlineLevel="3" x14ac:dyDescent="0.2">
      <c r="A380" s="219"/>
      <c r="B380" s="220"/>
      <c r="C380" s="256" t="s">
        <v>596</v>
      </c>
      <c r="D380" s="248"/>
      <c r="E380" s="248"/>
      <c r="F380" s="248"/>
      <c r="G380" s="248"/>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155</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6" t="s">
        <v>597</v>
      </c>
      <c r="D381" s="248"/>
      <c r="E381" s="248"/>
      <c r="F381" s="248"/>
      <c r="G381" s="248"/>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155</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22.5" outlineLevel="3" x14ac:dyDescent="0.2">
      <c r="A382" s="219"/>
      <c r="B382" s="220"/>
      <c r="C382" s="256" t="s">
        <v>598</v>
      </c>
      <c r="D382" s="248"/>
      <c r="E382" s="248"/>
      <c r="F382" s="248"/>
      <c r="G382" s="248"/>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155</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47" t="str">
        <f>C382</f>
        <v>výplň z cementotřískových desek - oboustranně, uchycení pomocí šroubového spoje m10 - cementrotřískové desky s povrchovou úpravou požadované barvy</v>
      </c>
      <c r="BB382" s="212"/>
      <c r="BC382" s="212"/>
      <c r="BD382" s="212"/>
      <c r="BE382" s="212"/>
      <c r="BF382" s="212"/>
      <c r="BG382" s="212"/>
      <c r="BH382" s="212"/>
    </row>
    <row r="383" spans="1:60" outlineLevel="3" x14ac:dyDescent="0.2">
      <c r="A383" s="219"/>
      <c r="B383" s="220"/>
      <c r="C383" s="256" t="s">
        <v>599</v>
      </c>
      <c r="D383" s="248"/>
      <c r="E383" s="248"/>
      <c r="F383" s="248"/>
      <c r="G383" s="248"/>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155</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2" x14ac:dyDescent="0.2">
      <c r="A384" s="219"/>
      <c r="B384" s="220"/>
      <c r="C384" s="254" t="s">
        <v>600</v>
      </c>
      <c r="D384" s="225"/>
      <c r="E384" s="226">
        <v>91</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149</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ht="22.5" outlineLevel="1" x14ac:dyDescent="0.2">
      <c r="A385" s="238">
        <v>98</v>
      </c>
      <c r="B385" s="239" t="s">
        <v>601</v>
      </c>
      <c r="C385" s="252" t="s">
        <v>602</v>
      </c>
      <c r="D385" s="240" t="s">
        <v>171</v>
      </c>
      <c r="E385" s="241">
        <v>112</v>
      </c>
      <c r="F385" s="242"/>
      <c r="G385" s="243">
        <f>ROUND(E385*F385,2)</f>
        <v>0</v>
      </c>
      <c r="H385" s="242"/>
      <c r="I385" s="243">
        <f>ROUND(E385*H385,2)</f>
        <v>0</v>
      </c>
      <c r="J385" s="242"/>
      <c r="K385" s="243">
        <f>ROUND(E385*J385,2)</f>
        <v>0</v>
      </c>
      <c r="L385" s="243">
        <v>21</v>
      </c>
      <c r="M385" s="243">
        <f>G385*(1+L385/100)</f>
        <v>0</v>
      </c>
      <c r="N385" s="241">
        <v>0.09</v>
      </c>
      <c r="O385" s="241">
        <f>ROUND(E385*N385,2)</f>
        <v>10.08</v>
      </c>
      <c r="P385" s="241">
        <v>0</v>
      </c>
      <c r="Q385" s="241">
        <f>ROUND(E385*P385,2)</f>
        <v>0</v>
      </c>
      <c r="R385" s="243"/>
      <c r="S385" s="243" t="s">
        <v>172</v>
      </c>
      <c r="T385" s="244" t="s">
        <v>164</v>
      </c>
      <c r="U385" s="223">
        <v>0</v>
      </c>
      <c r="V385" s="223">
        <f>ROUND(E385*U385,2)</f>
        <v>0</v>
      </c>
      <c r="W385" s="223"/>
      <c r="X385" s="223" t="s">
        <v>143</v>
      </c>
      <c r="Y385" s="223" t="s">
        <v>118</v>
      </c>
      <c r="Z385" s="212"/>
      <c r="AA385" s="212"/>
      <c r="AB385" s="212"/>
      <c r="AC385" s="212"/>
      <c r="AD385" s="212"/>
      <c r="AE385" s="212"/>
      <c r="AF385" s="212"/>
      <c r="AG385" s="212" t="s">
        <v>145</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55" t="s">
        <v>594</v>
      </c>
      <c r="D386" s="246"/>
      <c r="E386" s="246"/>
      <c r="F386" s="246"/>
      <c r="G386" s="246"/>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155</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6" t="s">
        <v>595</v>
      </c>
      <c r="D387" s="248"/>
      <c r="E387" s="248"/>
      <c r="F387" s="248"/>
      <c r="G387" s="248"/>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155</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3" x14ac:dyDescent="0.2">
      <c r="A388" s="219"/>
      <c r="B388" s="220"/>
      <c r="C388" s="256" t="s">
        <v>724</v>
      </c>
      <c r="D388" s="248"/>
      <c r="E388" s="248"/>
      <c r="F388" s="248"/>
      <c r="G388" s="248"/>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155</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47" t="str">
        <f>C388</f>
        <v>kotvení ke stávajícímu profilu pro vynesení balkónů a ke konstrukci zábradlí pomocí svařovaného plechu přes kotvy z ploché oceli 50x10mm</v>
      </c>
      <c r="BB388" s="212"/>
      <c r="BC388" s="212"/>
      <c r="BD388" s="212"/>
      <c r="BE388" s="212"/>
      <c r="BF388" s="212"/>
      <c r="BG388" s="212"/>
      <c r="BH388" s="212"/>
    </row>
    <row r="389" spans="1:60" outlineLevel="3" x14ac:dyDescent="0.2">
      <c r="A389" s="219"/>
      <c r="B389" s="220"/>
      <c r="C389" s="256" t="s">
        <v>597</v>
      </c>
      <c r="D389" s="248"/>
      <c r="E389" s="248"/>
      <c r="F389" s="248"/>
      <c r="G389" s="248"/>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155</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ht="22.5" outlineLevel="3" x14ac:dyDescent="0.2">
      <c r="A390" s="219"/>
      <c r="B390" s="220"/>
      <c r="C390" s="256" t="s">
        <v>598</v>
      </c>
      <c r="D390" s="248"/>
      <c r="E390" s="248"/>
      <c r="F390" s="248"/>
      <c r="G390" s="248"/>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155</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47" t="str">
        <f>C390</f>
        <v>výplň z cementotřískových desek - oboustranně, uchycení pomocí šroubového spoje m10 - cementrotřískové desky s povrchovou úpravou požadované barvy</v>
      </c>
      <c r="BB390" s="212"/>
      <c r="BC390" s="212"/>
      <c r="BD390" s="212"/>
      <c r="BE390" s="212"/>
      <c r="BF390" s="212"/>
      <c r="BG390" s="212"/>
      <c r="BH390" s="212"/>
    </row>
    <row r="391" spans="1:60" outlineLevel="3" x14ac:dyDescent="0.2">
      <c r="A391" s="219"/>
      <c r="B391" s="220"/>
      <c r="C391" s="256" t="s">
        <v>599</v>
      </c>
      <c r="D391" s="248"/>
      <c r="E391" s="248"/>
      <c r="F391" s="248"/>
      <c r="G391" s="248"/>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155</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54" t="s">
        <v>603</v>
      </c>
      <c r="D392" s="225"/>
      <c r="E392" s="226">
        <v>112</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149</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38">
        <v>99</v>
      </c>
      <c r="B393" s="239" t="s">
        <v>604</v>
      </c>
      <c r="C393" s="252" t="s">
        <v>605</v>
      </c>
      <c r="D393" s="240" t="s">
        <v>606</v>
      </c>
      <c r="E393" s="241">
        <v>1</v>
      </c>
      <c r="F393" s="242"/>
      <c r="G393" s="243">
        <f>ROUND(E393*F393,2)</f>
        <v>0</v>
      </c>
      <c r="H393" s="242"/>
      <c r="I393" s="243">
        <f>ROUND(E393*H393,2)</f>
        <v>0</v>
      </c>
      <c r="J393" s="242"/>
      <c r="K393" s="243">
        <f>ROUND(E393*J393,2)</f>
        <v>0</v>
      </c>
      <c r="L393" s="243">
        <v>21</v>
      </c>
      <c r="M393" s="243">
        <f>G393*(1+L393/100)</f>
        <v>0</v>
      </c>
      <c r="N393" s="241">
        <v>2.5999999999999999E-2</v>
      </c>
      <c r="O393" s="241">
        <f>ROUND(E393*N393,2)</f>
        <v>0.03</v>
      </c>
      <c r="P393" s="241">
        <v>0</v>
      </c>
      <c r="Q393" s="241">
        <f>ROUND(E393*P393,2)</f>
        <v>0</v>
      </c>
      <c r="R393" s="243"/>
      <c r="S393" s="243" t="s">
        <v>172</v>
      </c>
      <c r="T393" s="244" t="s">
        <v>164</v>
      </c>
      <c r="U393" s="223">
        <v>0</v>
      </c>
      <c r="V393" s="223">
        <f>ROUND(E393*U393,2)</f>
        <v>0</v>
      </c>
      <c r="W393" s="223"/>
      <c r="X393" s="223" t="s">
        <v>143</v>
      </c>
      <c r="Y393" s="223" t="s">
        <v>118</v>
      </c>
      <c r="Z393" s="212"/>
      <c r="AA393" s="212"/>
      <c r="AB393" s="212"/>
      <c r="AC393" s="212"/>
      <c r="AD393" s="212"/>
      <c r="AE393" s="212"/>
      <c r="AF393" s="212"/>
      <c r="AG393" s="212" t="s">
        <v>145</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54" t="s">
        <v>607</v>
      </c>
      <c r="D394" s="225"/>
      <c r="E394" s="226">
        <v>1</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149</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ht="22.5" outlineLevel="1" x14ac:dyDescent="0.2">
      <c r="A395" s="238">
        <v>100</v>
      </c>
      <c r="B395" s="239" t="s">
        <v>608</v>
      </c>
      <c r="C395" s="252" t="s">
        <v>609</v>
      </c>
      <c r="D395" s="240" t="s">
        <v>446</v>
      </c>
      <c r="E395" s="241">
        <v>0.14349999999999999</v>
      </c>
      <c r="F395" s="242"/>
      <c r="G395" s="243">
        <f>ROUND(E395*F395,2)</f>
        <v>0</v>
      </c>
      <c r="H395" s="242"/>
      <c r="I395" s="243">
        <f>ROUND(E395*H395,2)</f>
        <v>0</v>
      </c>
      <c r="J395" s="242"/>
      <c r="K395" s="243">
        <f>ROUND(E395*J395,2)</f>
        <v>0</v>
      </c>
      <c r="L395" s="243">
        <v>21</v>
      </c>
      <c r="M395" s="243">
        <f>G395*(1+L395/100)</f>
        <v>0</v>
      </c>
      <c r="N395" s="241">
        <v>1</v>
      </c>
      <c r="O395" s="241">
        <f>ROUND(E395*N395,2)</f>
        <v>0.14000000000000001</v>
      </c>
      <c r="P395" s="241">
        <v>0</v>
      </c>
      <c r="Q395" s="241">
        <f>ROUND(E395*P395,2)</f>
        <v>0</v>
      </c>
      <c r="R395" s="243" t="s">
        <v>163</v>
      </c>
      <c r="S395" s="243" t="s">
        <v>142</v>
      </c>
      <c r="T395" s="244" t="s">
        <v>142</v>
      </c>
      <c r="U395" s="223">
        <v>0</v>
      </c>
      <c r="V395" s="223">
        <f>ROUND(E395*U395,2)</f>
        <v>0</v>
      </c>
      <c r="W395" s="223"/>
      <c r="X395" s="223" t="s">
        <v>165</v>
      </c>
      <c r="Y395" s="223" t="s">
        <v>144</v>
      </c>
      <c r="Z395" s="212"/>
      <c r="AA395" s="212"/>
      <c r="AB395" s="212"/>
      <c r="AC395" s="212"/>
      <c r="AD395" s="212"/>
      <c r="AE395" s="212"/>
      <c r="AF395" s="212"/>
      <c r="AG395" s="212" t="s">
        <v>166</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54" t="s">
        <v>610</v>
      </c>
      <c r="D396" s="225"/>
      <c r="E396" s="226">
        <v>0.14349999999999999</v>
      </c>
      <c r="F396" s="223"/>
      <c r="G396" s="223"/>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149</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ht="22.5" outlineLevel="1" x14ac:dyDescent="0.2">
      <c r="A397" s="238">
        <v>101</v>
      </c>
      <c r="B397" s="239" t="s">
        <v>611</v>
      </c>
      <c r="C397" s="252" t="s">
        <v>612</v>
      </c>
      <c r="D397" s="240" t="s">
        <v>446</v>
      </c>
      <c r="E397" s="241">
        <v>7.0000000000000001E-3</v>
      </c>
      <c r="F397" s="242"/>
      <c r="G397" s="243">
        <f>ROUND(E397*F397,2)</f>
        <v>0</v>
      </c>
      <c r="H397" s="242"/>
      <c r="I397" s="243">
        <f>ROUND(E397*H397,2)</f>
        <v>0</v>
      </c>
      <c r="J397" s="242"/>
      <c r="K397" s="243">
        <f>ROUND(E397*J397,2)</f>
        <v>0</v>
      </c>
      <c r="L397" s="243">
        <v>21</v>
      </c>
      <c r="M397" s="243">
        <f>G397*(1+L397/100)</f>
        <v>0</v>
      </c>
      <c r="N397" s="241">
        <v>1</v>
      </c>
      <c r="O397" s="241">
        <f>ROUND(E397*N397,2)</f>
        <v>0.01</v>
      </c>
      <c r="P397" s="241">
        <v>0</v>
      </c>
      <c r="Q397" s="241">
        <f>ROUND(E397*P397,2)</f>
        <v>0</v>
      </c>
      <c r="R397" s="243" t="s">
        <v>163</v>
      </c>
      <c r="S397" s="243" t="s">
        <v>142</v>
      </c>
      <c r="T397" s="244" t="s">
        <v>142</v>
      </c>
      <c r="U397" s="223">
        <v>0</v>
      </c>
      <c r="V397" s="223">
        <f>ROUND(E397*U397,2)</f>
        <v>0</v>
      </c>
      <c r="W397" s="223"/>
      <c r="X397" s="223" t="s">
        <v>165</v>
      </c>
      <c r="Y397" s="223" t="s">
        <v>144</v>
      </c>
      <c r="Z397" s="212"/>
      <c r="AA397" s="212"/>
      <c r="AB397" s="212"/>
      <c r="AC397" s="212"/>
      <c r="AD397" s="212"/>
      <c r="AE397" s="212"/>
      <c r="AF397" s="212"/>
      <c r="AG397" s="212" t="s">
        <v>166</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54" t="s">
        <v>613</v>
      </c>
      <c r="D398" s="225"/>
      <c r="E398" s="226">
        <v>7.0000000000000001E-3</v>
      </c>
      <c r="F398" s="223"/>
      <c r="G398" s="223"/>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149</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ht="22.5" outlineLevel="1" x14ac:dyDescent="0.2">
      <c r="A399" s="238">
        <v>102</v>
      </c>
      <c r="B399" s="239" t="s">
        <v>614</v>
      </c>
      <c r="C399" s="252" t="s">
        <v>615</v>
      </c>
      <c r="D399" s="240" t="s">
        <v>446</v>
      </c>
      <c r="E399" s="241">
        <v>7.0000000000000001E-3</v>
      </c>
      <c r="F399" s="242"/>
      <c r="G399" s="243">
        <f>ROUND(E399*F399,2)</f>
        <v>0</v>
      </c>
      <c r="H399" s="242"/>
      <c r="I399" s="243">
        <f>ROUND(E399*H399,2)</f>
        <v>0</v>
      </c>
      <c r="J399" s="242"/>
      <c r="K399" s="243">
        <f>ROUND(E399*J399,2)</f>
        <v>0</v>
      </c>
      <c r="L399" s="243">
        <v>21</v>
      </c>
      <c r="M399" s="243">
        <f>G399*(1+L399/100)</f>
        <v>0</v>
      </c>
      <c r="N399" s="241">
        <v>1</v>
      </c>
      <c r="O399" s="241">
        <f>ROUND(E399*N399,2)</f>
        <v>0.01</v>
      </c>
      <c r="P399" s="241">
        <v>0</v>
      </c>
      <c r="Q399" s="241">
        <f>ROUND(E399*P399,2)</f>
        <v>0</v>
      </c>
      <c r="R399" s="243" t="s">
        <v>163</v>
      </c>
      <c r="S399" s="243" t="s">
        <v>142</v>
      </c>
      <c r="T399" s="244" t="s">
        <v>142</v>
      </c>
      <c r="U399" s="223">
        <v>0</v>
      </c>
      <c r="V399" s="223">
        <f>ROUND(E399*U399,2)</f>
        <v>0</v>
      </c>
      <c r="W399" s="223"/>
      <c r="X399" s="223" t="s">
        <v>165</v>
      </c>
      <c r="Y399" s="223" t="s">
        <v>144</v>
      </c>
      <c r="Z399" s="212"/>
      <c r="AA399" s="212"/>
      <c r="AB399" s="212"/>
      <c r="AC399" s="212"/>
      <c r="AD399" s="212"/>
      <c r="AE399" s="212"/>
      <c r="AF399" s="212"/>
      <c r="AG399" s="212" t="s">
        <v>166</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2" x14ac:dyDescent="0.2">
      <c r="A400" s="219"/>
      <c r="B400" s="220"/>
      <c r="C400" s="254" t="s">
        <v>613</v>
      </c>
      <c r="D400" s="225"/>
      <c r="E400" s="226">
        <v>7.0000000000000001E-3</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149</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1" x14ac:dyDescent="0.2">
      <c r="A401" s="238">
        <v>103</v>
      </c>
      <c r="B401" s="239" t="s">
        <v>616</v>
      </c>
      <c r="C401" s="252" t="s">
        <v>617</v>
      </c>
      <c r="D401" s="240" t="s">
        <v>446</v>
      </c>
      <c r="E401" s="241">
        <v>1.6E-2</v>
      </c>
      <c r="F401" s="242"/>
      <c r="G401" s="243">
        <f>ROUND(E401*F401,2)</f>
        <v>0</v>
      </c>
      <c r="H401" s="242"/>
      <c r="I401" s="243">
        <f>ROUND(E401*H401,2)</f>
        <v>0</v>
      </c>
      <c r="J401" s="242"/>
      <c r="K401" s="243">
        <f>ROUND(E401*J401,2)</f>
        <v>0</v>
      </c>
      <c r="L401" s="243">
        <v>21</v>
      </c>
      <c r="M401" s="243">
        <f>G401*(1+L401/100)</f>
        <v>0</v>
      </c>
      <c r="N401" s="241">
        <v>1</v>
      </c>
      <c r="O401" s="241">
        <f>ROUND(E401*N401,2)</f>
        <v>0.02</v>
      </c>
      <c r="P401" s="241">
        <v>0</v>
      </c>
      <c r="Q401" s="241">
        <f>ROUND(E401*P401,2)</f>
        <v>0</v>
      </c>
      <c r="R401" s="243" t="s">
        <v>163</v>
      </c>
      <c r="S401" s="243" t="s">
        <v>142</v>
      </c>
      <c r="T401" s="244" t="s">
        <v>142</v>
      </c>
      <c r="U401" s="223">
        <v>0</v>
      </c>
      <c r="V401" s="223">
        <f>ROUND(E401*U401,2)</f>
        <v>0</v>
      </c>
      <c r="W401" s="223"/>
      <c r="X401" s="223" t="s">
        <v>165</v>
      </c>
      <c r="Y401" s="223" t="s">
        <v>144</v>
      </c>
      <c r="Z401" s="212"/>
      <c r="AA401" s="212"/>
      <c r="AB401" s="212"/>
      <c r="AC401" s="212"/>
      <c r="AD401" s="212"/>
      <c r="AE401" s="212"/>
      <c r="AF401" s="212"/>
      <c r="AG401" s="212" t="s">
        <v>166</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2" x14ac:dyDescent="0.2">
      <c r="A402" s="219"/>
      <c r="B402" s="220"/>
      <c r="C402" s="254" t="s">
        <v>618</v>
      </c>
      <c r="D402" s="225"/>
      <c r="E402" s="226">
        <v>1.6E-2</v>
      </c>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149</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22.5" outlineLevel="1" x14ac:dyDescent="0.2">
      <c r="A403" s="238">
        <v>104</v>
      </c>
      <c r="B403" s="239" t="s">
        <v>619</v>
      </c>
      <c r="C403" s="252" t="s">
        <v>620</v>
      </c>
      <c r="D403" s="240" t="s">
        <v>446</v>
      </c>
      <c r="E403" s="241">
        <v>0.13239999999999999</v>
      </c>
      <c r="F403" s="242"/>
      <c r="G403" s="243">
        <f>ROUND(E403*F403,2)</f>
        <v>0</v>
      </c>
      <c r="H403" s="242"/>
      <c r="I403" s="243">
        <f>ROUND(E403*H403,2)</f>
        <v>0</v>
      </c>
      <c r="J403" s="242"/>
      <c r="K403" s="243">
        <f>ROUND(E403*J403,2)</f>
        <v>0</v>
      </c>
      <c r="L403" s="243">
        <v>21</v>
      </c>
      <c r="M403" s="243">
        <f>G403*(1+L403/100)</f>
        <v>0</v>
      </c>
      <c r="N403" s="241">
        <v>1</v>
      </c>
      <c r="O403" s="241">
        <f>ROUND(E403*N403,2)</f>
        <v>0.13</v>
      </c>
      <c r="P403" s="241">
        <v>0</v>
      </c>
      <c r="Q403" s="241">
        <f>ROUND(E403*P403,2)</f>
        <v>0</v>
      </c>
      <c r="R403" s="243" t="s">
        <v>163</v>
      </c>
      <c r="S403" s="243" t="s">
        <v>142</v>
      </c>
      <c r="T403" s="244" t="s">
        <v>142</v>
      </c>
      <c r="U403" s="223">
        <v>0</v>
      </c>
      <c r="V403" s="223">
        <f>ROUND(E403*U403,2)</f>
        <v>0</v>
      </c>
      <c r="W403" s="223"/>
      <c r="X403" s="223" t="s">
        <v>165</v>
      </c>
      <c r="Y403" s="223" t="s">
        <v>144</v>
      </c>
      <c r="Z403" s="212"/>
      <c r="AA403" s="212"/>
      <c r="AB403" s="212"/>
      <c r="AC403" s="212"/>
      <c r="AD403" s="212"/>
      <c r="AE403" s="212"/>
      <c r="AF403" s="212"/>
      <c r="AG403" s="212" t="s">
        <v>166</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54" t="s">
        <v>621</v>
      </c>
      <c r="D404" s="225"/>
      <c r="E404" s="226">
        <v>0.13239999999999999</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149</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38">
        <v>105</v>
      </c>
      <c r="B405" s="239" t="s">
        <v>622</v>
      </c>
      <c r="C405" s="252" t="s">
        <v>623</v>
      </c>
      <c r="D405" s="240" t="s">
        <v>140</v>
      </c>
      <c r="E405" s="241">
        <v>22.54</v>
      </c>
      <c r="F405" s="242"/>
      <c r="G405" s="243">
        <f>ROUND(E405*F405,2)</f>
        <v>0</v>
      </c>
      <c r="H405" s="242"/>
      <c r="I405" s="243">
        <f>ROUND(E405*H405,2)</f>
        <v>0</v>
      </c>
      <c r="J405" s="242"/>
      <c r="K405" s="243">
        <f>ROUND(E405*J405,2)</f>
        <v>0</v>
      </c>
      <c r="L405" s="243">
        <v>21</v>
      </c>
      <c r="M405" s="243">
        <f>G405*(1+L405/100)</f>
        <v>0</v>
      </c>
      <c r="N405" s="241">
        <v>7.9000000000000008E-3</v>
      </c>
      <c r="O405" s="241">
        <f>ROUND(E405*N405,2)</f>
        <v>0.18</v>
      </c>
      <c r="P405" s="241">
        <v>0</v>
      </c>
      <c r="Q405" s="241">
        <f>ROUND(E405*P405,2)</f>
        <v>0</v>
      </c>
      <c r="R405" s="243" t="s">
        <v>163</v>
      </c>
      <c r="S405" s="243" t="s">
        <v>142</v>
      </c>
      <c r="T405" s="244" t="s">
        <v>142</v>
      </c>
      <c r="U405" s="223">
        <v>0</v>
      </c>
      <c r="V405" s="223">
        <f>ROUND(E405*U405,2)</f>
        <v>0</v>
      </c>
      <c r="W405" s="223"/>
      <c r="X405" s="223" t="s">
        <v>165</v>
      </c>
      <c r="Y405" s="223" t="s">
        <v>144</v>
      </c>
      <c r="Z405" s="212"/>
      <c r="AA405" s="212"/>
      <c r="AB405" s="212"/>
      <c r="AC405" s="212"/>
      <c r="AD405" s="212"/>
      <c r="AE405" s="212"/>
      <c r="AF405" s="212"/>
      <c r="AG405" s="212" t="s">
        <v>166</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2" x14ac:dyDescent="0.2">
      <c r="A406" s="219"/>
      <c r="B406" s="220"/>
      <c r="C406" s="254" t="s">
        <v>624</v>
      </c>
      <c r="D406" s="225"/>
      <c r="E406" s="226">
        <v>22.54</v>
      </c>
      <c r="F406" s="223"/>
      <c r="G406" s="223"/>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149</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v>106</v>
      </c>
      <c r="B407" s="220" t="s">
        <v>625</v>
      </c>
      <c r="C407" s="257" t="s">
        <v>626</v>
      </c>
      <c r="D407" s="221" t="s">
        <v>0</v>
      </c>
      <c r="E407" s="249"/>
      <c r="F407" s="224"/>
      <c r="G407" s="223">
        <f>ROUND(E407*F407,2)</f>
        <v>0</v>
      </c>
      <c r="H407" s="224"/>
      <c r="I407" s="223">
        <f>ROUND(E407*H407,2)</f>
        <v>0</v>
      </c>
      <c r="J407" s="224"/>
      <c r="K407" s="223">
        <f>ROUND(E407*J407,2)</f>
        <v>0</v>
      </c>
      <c r="L407" s="223">
        <v>21</v>
      </c>
      <c r="M407" s="223">
        <f>G407*(1+L407/100)</f>
        <v>0</v>
      </c>
      <c r="N407" s="222">
        <v>0</v>
      </c>
      <c r="O407" s="222">
        <f>ROUND(E407*N407,2)</f>
        <v>0</v>
      </c>
      <c r="P407" s="222">
        <v>0</v>
      </c>
      <c r="Q407" s="222">
        <f>ROUND(E407*P407,2)</f>
        <v>0</v>
      </c>
      <c r="R407" s="223" t="s">
        <v>564</v>
      </c>
      <c r="S407" s="223" t="s">
        <v>142</v>
      </c>
      <c r="T407" s="223" t="s">
        <v>142</v>
      </c>
      <c r="U407" s="223">
        <v>0</v>
      </c>
      <c r="V407" s="223">
        <f>ROUND(E407*U407,2)</f>
        <v>0</v>
      </c>
      <c r="W407" s="223"/>
      <c r="X407" s="223" t="s">
        <v>447</v>
      </c>
      <c r="Y407" s="223" t="s">
        <v>144</v>
      </c>
      <c r="Z407" s="212"/>
      <c r="AA407" s="212"/>
      <c r="AB407" s="212"/>
      <c r="AC407" s="212"/>
      <c r="AD407" s="212"/>
      <c r="AE407" s="212"/>
      <c r="AF407" s="212"/>
      <c r="AG407" s="212" t="s">
        <v>448</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58" t="s">
        <v>493</v>
      </c>
      <c r="D408" s="250"/>
      <c r="E408" s="250"/>
      <c r="F408" s="250"/>
      <c r="G408" s="250"/>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147</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x14ac:dyDescent="0.2">
      <c r="A409" s="231" t="s">
        <v>136</v>
      </c>
      <c r="B409" s="232" t="s">
        <v>96</v>
      </c>
      <c r="C409" s="251" t="s">
        <v>97</v>
      </c>
      <c r="D409" s="233"/>
      <c r="E409" s="234"/>
      <c r="F409" s="235"/>
      <c r="G409" s="235">
        <f>SUMIF(AG410:AG439,"&lt;&gt;NOR",G410:G439)</f>
        <v>0</v>
      </c>
      <c r="H409" s="235"/>
      <c r="I409" s="235">
        <f>SUM(I410:I439)</f>
        <v>0</v>
      </c>
      <c r="J409" s="235"/>
      <c r="K409" s="235">
        <f>SUM(K410:K439)</f>
        <v>0</v>
      </c>
      <c r="L409" s="235"/>
      <c r="M409" s="235">
        <f>SUM(M410:M439)</f>
        <v>0</v>
      </c>
      <c r="N409" s="234"/>
      <c r="O409" s="234">
        <f>SUM(O410:O439)</f>
        <v>3.13</v>
      </c>
      <c r="P409" s="234"/>
      <c r="Q409" s="234">
        <f>SUM(Q410:Q439)</f>
        <v>0</v>
      </c>
      <c r="R409" s="235"/>
      <c r="S409" s="235"/>
      <c r="T409" s="236"/>
      <c r="U409" s="230"/>
      <c r="V409" s="230">
        <f>SUM(V410:V439)</f>
        <v>152.48000000000002</v>
      </c>
      <c r="W409" s="230"/>
      <c r="X409" s="230"/>
      <c r="Y409" s="230"/>
      <c r="AG409" t="s">
        <v>137</v>
      </c>
    </row>
    <row r="410" spans="1:60" outlineLevel="1" x14ac:dyDescent="0.2">
      <c r="A410" s="238">
        <v>107</v>
      </c>
      <c r="B410" s="239" t="s">
        <v>627</v>
      </c>
      <c r="C410" s="252" t="s">
        <v>628</v>
      </c>
      <c r="D410" s="240" t="s">
        <v>140</v>
      </c>
      <c r="E410" s="241">
        <v>63.448</v>
      </c>
      <c r="F410" s="242"/>
      <c r="G410" s="243">
        <f>ROUND(E410*F410,2)</f>
        <v>0</v>
      </c>
      <c r="H410" s="242"/>
      <c r="I410" s="243">
        <f>ROUND(E410*H410,2)</f>
        <v>0</v>
      </c>
      <c r="J410" s="242"/>
      <c r="K410" s="243">
        <f>ROUND(E410*J410,2)</f>
        <v>0</v>
      </c>
      <c r="L410" s="243">
        <v>21</v>
      </c>
      <c r="M410" s="243">
        <f>G410*(1+L410/100)</f>
        <v>0</v>
      </c>
      <c r="N410" s="241">
        <v>0</v>
      </c>
      <c r="O410" s="241">
        <f>ROUND(E410*N410,2)</f>
        <v>0</v>
      </c>
      <c r="P410" s="241">
        <v>0</v>
      </c>
      <c r="Q410" s="241">
        <f>ROUND(E410*P410,2)</f>
        <v>0</v>
      </c>
      <c r="R410" s="243" t="s">
        <v>629</v>
      </c>
      <c r="S410" s="243" t="s">
        <v>142</v>
      </c>
      <c r="T410" s="244" t="s">
        <v>142</v>
      </c>
      <c r="U410" s="223">
        <v>0.88100000000000001</v>
      </c>
      <c r="V410" s="223">
        <f>ROUND(E410*U410,2)</f>
        <v>55.9</v>
      </c>
      <c r="W410" s="223"/>
      <c r="X410" s="223" t="s">
        <v>143</v>
      </c>
      <c r="Y410" s="223" t="s">
        <v>144</v>
      </c>
      <c r="Z410" s="212"/>
      <c r="AA410" s="212"/>
      <c r="AB410" s="212"/>
      <c r="AC410" s="212"/>
      <c r="AD410" s="212"/>
      <c r="AE410" s="212"/>
      <c r="AF410" s="212"/>
      <c r="AG410" s="212" t="s">
        <v>145</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53" t="s">
        <v>630</v>
      </c>
      <c r="D411" s="245"/>
      <c r="E411" s="245"/>
      <c r="F411" s="245"/>
      <c r="G411" s="245"/>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147</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54" t="s">
        <v>452</v>
      </c>
      <c r="D412" s="225"/>
      <c r="E412" s="226">
        <v>63.448</v>
      </c>
      <c r="F412" s="223"/>
      <c r="G412" s="22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149</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ht="22.5" outlineLevel="1" x14ac:dyDescent="0.2">
      <c r="A413" s="238">
        <v>108</v>
      </c>
      <c r="B413" s="239" t="s">
        <v>631</v>
      </c>
      <c r="C413" s="252" t="s">
        <v>632</v>
      </c>
      <c r="D413" s="240" t="s">
        <v>224</v>
      </c>
      <c r="E413" s="241">
        <v>78.400000000000006</v>
      </c>
      <c r="F413" s="242"/>
      <c r="G413" s="243">
        <f>ROUND(E413*F413,2)</f>
        <v>0</v>
      </c>
      <c r="H413" s="242"/>
      <c r="I413" s="243">
        <f>ROUND(E413*H413,2)</f>
        <v>0</v>
      </c>
      <c r="J413" s="242"/>
      <c r="K413" s="243">
        <f>ROUND(E413*J413,2)</f>
        <v>0</v>
      </c>
      <c r="L413" s="243">
        <v>21</v>
      </c>
      <c r="M413" s="243">
        <f>G413*(1+L413/100)</f>
        <v>0</v>
      </c>
      <c r="N413" s="241">
        <v>2.4399999999999999E-3</v>
      </c>
      <c r="O413" s="241">
        <f>ROUND(E413*N413,2)</f>
        <v>0.19</v>
      </c>
      <c r="P413" s="241">
        <v>0</v>
      </c>
      <c r="Q413" s="241">
        <f>ROUND(E413*P413,2)</f>
        <v>0</v>
      </c>
      <c r="R413" s="243" t="s">
        <v>629</v>
      </c>
      <c r="S413" s="243" t="s">
        <v>142</v>
      </c>
      <c r="T413" s="244" t="s">
        <v>142</v>
      </c>
      <c r="U413" s="223">
        <v>0.45600000000000002</v>
      </c>
      <c r="V413" s="223">
        <f>ROUND(E413*U413,2)</f>
        <v>35.75</v>
      </c>
      <c r="W413" s="223"/>
      <c r="X413" s="223" t="s">
        <v>143</v>
      </c>
      <c r="Y413" s="223" t="s">
        <v>144</v>
      </c>
      <c r="Z413" s="212"/>
      <c r="AA413" s="212"/>
      <c r="AB413" s="212"/>
      <c r="AC413" s="212"/>
      <c r="AD413" s="212"/>
      <c r="AE413" s="212"/>
      <c r="AF413" s="212"/>
      <c r="AG413" s="212" t="s">
        <v>145</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4" t="s">
        <v>633</v>
      </c>
      <c r="D414" s="225"/>
      <c r="E414" s="226">
        <v>5.6</v>
      </c>
      <c r="F414" s="223"/>
      <c r="G414" s="223"/>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149</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4" t="s">
        <v>634</v>
      </c>
      <c r="D415" s="225"/>
      <c r="E415" s="226">
        <v>72.8</v>
      </c>
      <c r="F415" s="223"/>
      <c r="G415" s="22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149</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22.5" outlineLevel="1" x14ac:dyDescent="0.2">
      <c r="A416" s="238">
        <v>109</v>
      </c>
      <c r="B416" s="239" t="s">
        <v>635</v>
      </c>
      <c r="C416" s="252" t="s">
        <v>636</v>
      </c>
      <c r="D416" s="240" t="s">
        <v>224</v>
      </c>
      <c r="E416" s="241">
        <v>78.400000000000006</v>
      </c>
      <c r="F416" s="242"/>
      <c r="G416" s="243">
        <f>ROUND(E416*F416,2)</f>
        <v>0</v>
      </c>
      <c r="H416" s="242"/>
      <c r="I416" s="243">
        <f>ROUND(E416*H416,2)</f>
        <v>0</v>
      </c>
      <c r="J416" s="242"/>
      <c r="K416" s="243">
        <f>ROUND(E416*J416,2)</f>
        <v>0</v>
      </c>
      <c r="L416" s="243">
        <v>21</v>
      </c>
      <c r="M416" s="243">
        <f>G416*(1+L416/100)</f>
        <v>0</v>
      </c>
      <c r="N416" s="241">
        <v>2.0200000000000001E-3</v>
      </c>
      <c r="O416" s="241">
        <f>ROUND(E416*N416,2)</f>
        <v>0.16</v>
      </c>
      <c r="P416" s="241">
        <v>0</v>
      </c>
      <c r="Q416" s="241">
        <f>ROUND(E416*P416,2)</f>
        <v>0</v>
      </c>
      <c r="R416" s="243" t="s">
        <v>629</v>
      </c>
      <c r="S416" s="243" t="s">
        <v>142</v>
      </c>
      <c r="T416" s="244" t="s">
        <v>142</v>
      </c>
      <c r="U416" s="223">
        <v>0.23</v>
      </c>
      <c r="V416" s="223">
        <f>ROUND(E416*U416,2)</f>
        <v>18.03</v>
      </c>
      <c r="W416" s="223"/>
      <c r="X416" s="223" t="s">
        <v>143</v>
      </c>
      <c r="Y416" s="223" t="s">
        <v>144</v>
      </c>
      <c r="Z416" s="212"/>
      <c r="AA416" s="212"/>
      <c r="AB416" s="212"/>
      <c r="AC416" s="212"/>
      <c r="AD416" s="212"/>
      <c r="AE416" s="212"/>
      <c r="AF416" s="212"/>
      <c r="AG416" s="212" t="s">
        <v>145</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54" t="s">
        <v>637</v>
      </c>
      <c r="D417" s="225"/>
      <c r="E417" s="226">
        <v>78.400000000000006</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149</v>
      </c>
      <c r="AH417" s="212">
        <v>5</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ht="22.5" outlineLevel="1" x14ac:dyDescent="0.2">
      <c r="A418" s="238">
        <v>110</v>
      </c>
      <c r="B418" s="239" t="s">
        <v>638</v>
      </c>
      <c r="C418" s="252" t="s">
        <v>639</v>
      </c>
      <c r="D418" s="240" t="s">
        <v>224</v>
      </c>
      <c r="E418" s="241">
        <v>108.92</v>
      </c>
      <c r="F418" s="242"/>
      <c r="G418" s="243">
        <f>ROUND(E418*F418,2)</f>
        <v>0</v>
      </c>
      <c r="H418" s="242"/>
      <c r="I418" s="243">
        <f>ROUND(E418*H418,2)</f>
        <v>0</v>
      </c>
      <c r="J418" s="242"/>
      <c r="K418" s="243">
        <f>ROUND(E418*J418,2)</f>
        <v>0</v>
      </c>
      <c r="L418" s="243">
        <v>21</v>
      </c>
      <c r="M418" s="243">
        <f>G418*(1+L418/100)</f>
        <v>0</v>
      </c>
      <c r="N418" s="241">
        <v>4.4000000000000002E-4</v>
      </c>
      <c r="O418" s="241">
        <f>ROUND(E418*N418,2)</f>
        <v>0.05</v>
      </c>
      <c r="P418" s="241">
        <v>0</v>
      </c>
      <c r="Q418" s="241">
        <f>ROUND(E418*P418,2)</f>
        <v>0</v>
      </c>
      <c r="R418" s="243" t="s">
        <v>629</v>
      </c>
      <c r="S418" s="243" t="s">
        <v>142</v>
      </c>
      <c r="T418" s="244" t="s">
        <v>142</v>
      </c>
      <c r="U418" s="223">
        <v>0.16900000000000001</v>
      </c>
      <c r="V418" s="223">
        <f>ROUND(E418*U418,2)</f>
        <v>18.41</v>
      </c>
      <c r="W418" s="223"/>
      <c r="X418" s="223" t="s">
        <v>143</v>
      </c>
      <c r="Y418" s="223" t="s">
        <v>144</v>
      </c>
      <c r="Z418" s="212"/>
      <c r="AA418" s="212"/>
      <c r="AB418" s="212"/>
      <c r="AC418" s="212"/>
      <c r="AD418" s="212"/>
      <c r="AE418" s="212"/>
      <c r="AF418" s="212"/>
      <c r="AG418" s="212" t="s">
        <v>145</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4" t="s">
        <v>640</v>
      </c>
      <c r="D419" s="225"/>
      <c r="E419" s="226">
        <v>108.92</v>
      </c>
      <c r="F419" s="223"/>
      <c r="G419" s="22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149</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38">
        <v>111</v>
      </c>
      <c r="B420" s="239" t="s">
        <v>641</v>
      </c>
      <c r="C420" s="252" t="s">
        <v>642</v>
      </c>
      <c r="D420" s="240" t="s">
        <v>224</v>
      </c>
      <c r="E420" s="241">
        <v>108.92</v>
      </c>
      <c r="F420" s="242"/>
      <c r="G420" s="243">
        <f>ROUND(E420*F420,2)</f>
        <v>0</v>
      </c>
      <c r="H420" s="242"/>
      <c r="I420" s="243">
        <f>ROUND(E420*H420,2)</f>
        <v>0</v>
      </c>
      <c r="J420" s="242"/>
      <c r="K420" s="243">
        <f>ROUND(E420*J420,2)</f>
        <v>0</v>
      </c>
      <c r="L420" s="243">
        <v>21</v>
      </c>
      <c r="M420" s="243">
        <f>G420*(1+L420/100)</f>
        <v>0</v>
      </c>
      <c r="N420" s="241">
        <v>0</v>
      </c>
      <c r="O420" s="241">
        <f>ROUND(E420*N420,2)</f>
        <v>0</v>
      </c>
      <c r="P420" s="241">
        <v>0</v>
      </c>
      <c r="Q420" s="241">
        <f>ROUND(E420*P420,2)</f>
        <v>0</v>
      </c>
      <c r="R420" s="243" t="s">
        <v>629</v>
      </c>
      <c r="S420" s="243" t="s">
        <v>142</v>
      </c>
      <c r="T420" s="244" t="s">
        <v>142</v>
      </c>
      <c r="U420" s="223">
        <v>0.154</v>
      </c>
      <c r="V420" s="223">
        <f>ROUND(E420*U420,2)</f>
        <v>16.77</v>
      </c>
      <c r="W420" s="223"/>
      <c r="X420" s="223" t="s">
        <v>143</v>
      </c>
      <c r="Y420" s="223" t="s">
        <v>144</v>
      </c>
      <c r="Z420" s="212"/>
      <c r="AA420" s="212"/>
      <c r="AB420" s="212"/>
      <c r="AC420" s="212"/>
      <c r="AD420" s="212"/>
      <c r="AE420" s="212"/>
      <c r="AF420" s="212"/>
      <c r="AG420" s="212" t="s">
        <v>145</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54" t="s">
        <v>643</v>
      </c>
      <c r="D421" s="225"/>
      <c r="E421" s="226">
        <v>108.92</v>
      </c>
      <c r="F421" s="223"/>
      <c r="G421" s="223"/>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149</v>
      </c>
      <c r="AH421" s="212">
        <v>5</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38">
        <v>112</v>
      </c>
      <c r="B422" s="239" t="s">
        <v>644</v>
      </c>
      <c r="C422" s="252" t="s">
        <v>645</v>
      </c>
      <c r="D422" s="240" t="s">
        <v>224</v>
      </c>
      <c r="E422" s="241">
        <v>108.92</v>
      </c>
      <c r="F422" s="242"/>
      <c r="G422" s="243">
        <f>ROUND(E422*F422,2)</f>
        <v>0</v>
      </c>
      <c r="H422" s="242"/>
      <c r="I422" s="243">
        <f>ROUND(E422*H422,2)</f>
        <v>0</v>
      </c>
      <c r="J422" s="242"/>
      <c r="K422" s="243">
        <f>ROUND(E422*J422,2)</f>
        <v>0</v>
      </c>
      <c r="L422" s="243">
        <v>21</v>
      </c>
      <c r="M422" s="243">
        <f>G422*(1+L422/100)</f>
        <v>0</v>
      </c>
      <c r="N422" s="241">
        <v>4.0000000000000003E-5</v>
      </c>
      <c r="O422" s="241">
        <f>ROUND(E422*N422,2)</f>
        <v>0</v>
      </c>
      <c r="P422" s="241">
        <v>0</v>
      </c>
      <c r="Q422" s="241">
        <f>ROUND(E422*P422,2)</f>
        <v>0</v>
      </c>
      <c r="R422" s="243" t="s">
        <v>629</v>
      </c>
      <c r="S422" s="243" t="s">
        <v>142</v>
      </c>
      <c r="T422" s="244" t="s">
        <v>142</v>
      </c>
      <c r="U422" s="223">
        <v>7.0000000000000007E-2</v>
      </c>
      <c r="V422" s="223">
        <f>ROUND(E422*U422,2)</f>
        <v>7.62</v>
      </c>
      <c r="W422" s="223"/>
      <c r="X422" s="223" t="s">
        <v>143</v>
      </c>
      <c r="Y422" s="223" t="s">
        <v>144</v>
      </c>
      <c r="Z422" s="212"/>
      <c r="AA422" s="212"/>
      <c r="AB422" s="212"/>
      <c r="AC422" s="212"/>
      <c r="AD422" s="212"/>
      <c r="AE422" s="212"/>
      <c r="AF422" s="212"/>
      <c r="AG422" s="212" t="s">
        <v>145</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54" t="s">
        <v>643</v>
      </c>
      <c r="D423" s="225"/>
      <c r="E423" s="226">
        <v>108.92</v>
      </c>
      <c r="F423" s="223"/>
      <c r="G423" s="22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149</v>
      </c>
      <c r="AH423" s="212">
        <v>5</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ht="45" outlineLevel="1" x14ac:dyDescent="0.2">
      <c r="A424" s="238">
        <v>113</v>
      </c>
      <c r="B424" s="239" t="s">
        <v>646</v>
      </c>
      <c r="C424" s="252" t="s">
        <v>647</v>
      </c>
      <c r="D424" s="240" t="s">
        <v>171</v>
      </c>
      <c r="E424" s="241">
        <v>98</v>
      </c>
      <c r="F424" s="242"/>
      <c r="G424" s="243">
        <f>ROUND(E424*F424,2)</f>
        <v>0</v>
      </c>
      <c r="H424" s="242"/>
      <c r="I424" s="243">
        <f>ROUND(E424*H424,2)</f>
        <v>0</v>
      </c>
      <c r="J424" s="242"/>
      <c r="K424" s="243">
        <f>ROUND(E424*J424,2)</f>
        <v>0</v>
      </c>
      <c r="L424" s="243">
        <v>21</v>
      </c>
      <c r="M424" s="243">
        <f>G424*(1+L424/100)</f>
        <v>0</v>
      </c>
      <c r="N424" s="241">
        <v>0</v>
      </c>
      <c r="O424" s="241">
        <f>ROUND(E424*N424,2)</f>
        <v>0</v>
      </c>
      <c r="P424" s="241">
        <v>0</v>
      </c>
      <c r="Q424" s="241">
        <f>ROUND(E424*P424,2)</f>
        <v>0</v>
      </c>
      <c r="R424" s="243" t="s">
        <v>163</v>
      </c>
      <c r="S424" s="243" t="s">
        <v>142</v>
      </c>
      <c r="T424" s="244" t="s">
        <v>142</v>
      </c>
      <c r="U424" s="223">
        <v>0</v>
      </c>
      <c r="V424" s="223">
        <f>ROUND(E424*U424,2)</f>
        <v>0</v>
      </c>
      <c r="W424" s="223"/>
      <c r="X424" s="223" t="s">
        <v>165</v>
      </c>
      <c r="Y424" s="223" t="s">
        <v>144</v>
      </c>
      <c r="Z424" s="212"/>
      <c r="AA424" s="212"/>
      <c r="AB424" s="212"/>
      <c r="AC424" s="212"/>
      <c r="AD424" s="212"/>
      <c r="AE424" s="212"/>
      <c r="AF424" s="212"/>
      <c r="AG424" s="212" t="s">
        <v>166</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54" t="s">
        <v>648</v>
      </c>
      <c r="D425" s="225"/>
      <c r="E425" s="226">
        <v>98</v>
      </c>
      <c r="F425" s="223"/>
      <c r="G425" s="223"/>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149</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8">
        <v>114</v>
      </c>
      <c r="B426" s="239" t="s">
        <v>649</v>
      </c>
      <c r="C426" s="252" t="s">
        <v>650</v>
      </c>
      <c r="D426" s="240" t="s">
        <v>171</v>
      </c>
      <c r="E426" s="241">
        <v>98</v>
      </c>
      <c r="F426" s="242"/>
      <c r="G426" s="243">
        <f>ROUND(E426*F426,2)</f>
        <v>0</v>
      </c>
      <c r="H426" s="242"/>
      <c r="I426" s="243">
        <f>ROUND(E426*H426,2)</f>
        <v>0</v>
      </c>
      <c r="J426" s="242"/>
      <c r="K426" s="243">
        <f>ROUND(E426*J426,2)</f>
        <v>0</v>
      </c>
      <c r="L426" s="243">
        <v>21</v>
      </c>
      <c r="M426" s="243">
        <f>G426*(1+L426/100)</f>
        <v>0</v>
      </c>
      <c r="N426" s="241">
        <v>2.0000000000000001E-4</v>
      </c>
      <c r="O426" s="241">
        <f>ROUND(E426*N426,2)</f>
        <v>0.02</v>
      </c>
      <c r="P426" s="241">
        <v>0</v>
      </c>
      <c r="Q426" s="241">
        <f>ROUND(E426*P426,2)</f>
        <v>0</v>
      </c>
      <c r="R426" s="243" t="s">
        <v>163</v>
      </c>
      <c r="S426" s="243" t="s">
        <v>142</v>
      </c>
      <c r="T426" s="244" t="s">
        <v>142</v>
      </c>
      <c r="U426" s="223">
        <v>0</v>
      </c>
      <c r="V426" s="223">
        <f>ROUND(E426*U426,2)</f>
        <v>0</v>
      </c>
      <c r="W426" s="223"/>
      <c r="X426" s="223" t="s">
        <v>165</v>
      </c>
      <c r="Y426" s="223" t="s">
        <v>144</v>
      </c>
      <c r="Z426" s="212"/>
      <c r="AA426" s="212"/>
      <c r="AB426" s="212"/>
      <c r="AC426" s="212"/>
      <c r="AD426" s="212"/>
      <c r="AE426" s="212"/>
      <c r="AF426" s="212"/>
      <c r="AG426" s="212" t="s">
        <v>166</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54" t="s">
        <v>648</v>
      </c>
      <c r="D427" s="225"/>
      <c r="E427" s="226">
        <v>98</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149</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22.5" outlineLevel="1" x14ac:dyDescent="0.2">
      <c r="A428" s="238">
        <v>115</v>
      </c>
      <c r="B428" s="239" t="s">
        <v>651</v>
      </c>
      <c r="C428" s="252" t="s">
        <v>652</v>
      </c>
      <c r="D428" s="240" t="s">
        <v>184</v>
      </c>
      <c r="E428" s="241">
        <v>31.2193</v>
      </c>
      <c r="F428" s="242"/>
      <c r="G428" s="243">
        <f>ROUND(E428*F428,2)</f>
        <v>0</v>
      </c>
      <c r="H428" s="242"/>
      <c r="I428" s="243">
        <f>ROUND(E428*H428,2)</f>
        <v>0</v>
      </c>
      <c r="J428" s="242"/>
      <c r="K428" s="243">
        <f>ROUND(E428*J428,2)</f>
        <v>0</v>
      </c>
      <c r="L428" s="243">
        <v>21</v>
      </c>
      <c r="M428" s="243">
        <f>G428*(1+L428/100)</f>
        <v>0</v>
      </c>
      <c r="N428" s="241">
        <v>1E-3</v>
      </c>
      <c r="O428" s="241">
        <f>ROUND(E428*N428,2)</f>
        <v>0.03</v>
      </c>
      <c r="P428" s="241">
        <v>0</v>
      </c>
      <c r="Q428" s="241">
        <f>ROUND(E428*P428,2)</f>
        <v>0</v>
      </c>
      <c r="R428" s="243"/>
      <c r="S428" s="243" t="s">
        <v>172</v>
      </c>
      <c r="T428" s="244" t="s">
        <v>164</v>
      </c>
      <c r="U428" s="223">
        <v>0</v>
      </c>
      <c r="V428" s="223">
        <f>ROUND(E428*U428,2)</f>
        <v>0</v>
      </c>
      <c r="W428" s="223"/>
      <c r="X428" s="223" t="s">
        <v>165</v>
      </c>
      <c r="Y428" s="223" t="s">
        <v>118</v>
      </c>
      <c r="Z428" s="212"/>
      <c r="AA428" s="212"/>
      <c r="AB428" s="212"/>
      <c r="AC428" s="212"/>
      <c r="AD428" s="212"/>
      <c r="AE428" s="212"/>
      <c r="AF428" s="212"/>
      <c r="AG428" s="212" t="s">
        <v>166</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4" t="s">
        <v>653</v>
      </c>
      <c r="D429" s="225"/>
      <c r="E429" s="226">
        <v>31.2193</v>
      </c>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149</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8">
        <v>116</v>
      </c>
      <c r="B430" s="239" t="s">
        <v>654</v>
      </c>
      <c r="C430" s="252" t="s">
        <v>655</v>
      </c>
      <c r="D430" s="240" t="s">
        <v>656</v>
      </c>
      <c r="E430" s="241">
        <v>0.31724000000000002</v>
      </c>
      <c r="F430" s="242"/>
      <c r="G430" s="243">
        <f>ROUND(E430*F430,2)</f>
        <v>0</v>
      </c>
      <c r="H430" s="242"/>
      <c r="I430" s="243">
        <f>ROUND(E430*H430,2)</f>
        <v>0</v>
      </c>
      <c r="J430" s="242"/>
      <c r="K430" s="243">
        <f>ROUND(E430*J430,2)</f>
        <v>0</v>
      </c>
      <c r="L430" s="243">
        <v>21</v>
      </c>
      <c r="M430" s="243">
        <f>G430*(1+L430/100)</f>
        <v>0</v>
      </c>
      <c r="N430" s="241">
        <v>1</v>
      </c>
      <c r="O430" s="241">
        <f>ROUND(E430*N430,2)</f>
        <v>0.32</v>
      </c>
      <c r="P430" s="241">
        <v>0</v>
      </c>
      <c r="Q430" s="241">
        <f>ROUND(E430*P430,2)</f>
        <v>0</v>
      </c>
      <c r="R430" s="243"/>
      <c r="S430" s="243" t="s">
        <v>172</v>
      </c>
      <c r="T430" s="244" t="s">
        <v>164</v>
      </c>
      <c r="U430" s="223">
        <v>0</v>
      </c>
      <c r="V430" s="223">
        <f>ROUND(E430*U430,2)</f>
        <v>0</v>
      </c>
      <c r="W430" s="223"/>
      <c r="X430" s="223" t="s">
        <v>165</v>
      </c>
      <c r="Y430" s="223" t="s">
        <v>118</v>
      </c>
      <c r="Z430" s="212"/>
      <c r="AA430" s="212"/>
      <c r="AB430" s="212"/>
      <c r="AC430" s="212"/>
      <c r="AD430" s="212"/>
      <c r="AE430" s="212"/>
      <c r="AF430" s="212"/>
      <c r="AG430" s="212" t="s">
        <v>166</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54" t="s">
        <v>657</v>
      </c>
      <c r="D431" s="225"/>
      <c r="E431" s="226">
        <v>0.31724000000000002</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149</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38">
        <v>117</v>
      </c>
      <c r="B432" s="239" t="s">
        <v>658</v>
      </c>
      <c r="C432" s="252" t="s">
        <v>659</v>
      </c>
      <c r="D432" s="240" t="s">
        <v>224</v>
      </c>
      <c r="E432" s="241">
        <v>109.9</v>
      </c>
      <c r="F432" s="242"/>
      <c r="G432" s="243">
        <f>ROUND(E432*F432,2)</f>
        <v>0</v>
      </c>
      <c r="H432" s="242"/>
      <c r="I432" s="243">
        <f>ROUND(E432*H432,2)</f>
        <v>0</v>
      </c>
      <c r="J432" s="242"/>
      <c r="K432" s="243">
        <f>ROUND(E432*J432,2)</f>
        <v>0</v>
      </c>
      <c r="L432" s="243">
        <v>21</v>
      </c>
      <c r="M432" s="243">
        <f>G432*(1+L432/100)</f>
        <v>0</v>
      </c>
      <c r="N432" s="241">
        <v>2.2000000000000001E-4</v>
      </c>
      <c r="O432" s="241">
        <f>ROUND(E432*N432,2)</f>
        <v>0.02</v>
      </c>
      <c r="P432" s="241">
        <v>0</v>
      </c>
      <c r="Q432" s="241">
        <f>ROUND(E432*P432,2)</f>
        <v>0</v>
      </c>
      <c r="R432" s="243"/>
      <c r="S432" s="243" t="s">
        <v>172</v>
      </c>
      <c r="T432" s="244" t="s">
        <v>164</v>
      </c>
      <c r="U432" s="223">
        <v>0</v>
      </c>
      <c r="V432" s="223">
        <f>ROUND(E432*U432,2)</f>
        <v>0</v>
      </c>
      <c r="W432" s="223"/>
      <c r="X432" s="223" t="s">
        <v>165</v>
      </c>
      <c r="Y432" s="223" t="s">
        <v>118</v>
      </c>
      <c r="Z432" s="212"/>
      <c r="AA432" s="212"/>
      <c r="AB432" s="212"/>
      <c r="AC432" s="212"/>
      <c r="AD432" s="212"/>
      <c r="AE432" s="212"/>
      <c r="AF432" s="212"/>
      <c r="AG432" s="212" t="s">
        <v>166</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54" t="s">
        <v>660</v>
      </c>
      <c r="D433" s="225"/>
      <c r="E433" s="226">
        <v>109.9</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149</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ht="22.5" outlineLevel="1" x14ac:dyDescent="0.2">
      <c r="A434" s="238">
        <v>118</v>
      </c>
      <c r="B434" s="239" t="s">
        <v>661</v>
      </c>
      <c r="C434" s="252" t="s">
        <v>662</v>
      </c>
      <c r="D434" s="240" t="s">
        <v>140</v>
      </c>
      <c r="E434" s="241">
        <v>58.548000000000002</v>
      </c>
      <c r="F434" s="242"/>
      <c r="G434" s="243">
        <f>ROUND(E434*F434,2)</f>
        <v>0</v>
      </c>
      <c r="H434" s="242"/>
      <c r="I434" s="243">
        <f>ROUND(E434*H434,2)</f>
        <v>0</v>
      </c>
      <c r="J434" s="242"/>
      <c r="K434" s="243">
        <f>ROUND(E434*J434,2)</f>
        <v>0</v>
      </c>
      <c r="L434" s="243">
        <v>21</v>
      </c>
      <c r="M434" s="243">
        <f>G434*(1+L434/100)</f>
        <v>0</v>
      </c>
      <c r="N434" s="241">
        <v>1.9199999999999998E-2</v>
      </c>
      <c r="O434" s="241">
        <f>ROUND(E434*N434,2)</f>
        <v>1.1200000000000001</v>
      </c>
      <c r="P434" s="241">
        <v>0</v>
      </c>
      <c r="Q434" s="241">
        <f>ROUND(E434*P434,2)</f>
        <v>0</v>
      </c>
      <c r="R434" s="243" t="s">
        <v>163</v>
      </c>
      <c r="S434" s="243" t="s">
        <v>483</v>
      </c>
      <c r="T434" s="244" t="s">
        <v>483</v>
      </c>
      <c r="U434" s="223">
        <v>0</v>
      </c>
      <c r="V434" s="223">
        <f>ROUND(E434*U434,2)</f>
        <v>0</v>
      </c>
      <c r="W434" s="223"/>
      <c r="X434" s="223" t="s">
        <v>165</v>
      </c>
      <c r="Y434" s="223" t="s">
        <v>144</v>
      </c>
      <c r="Z434" s="212"/>
      <c r="AA434" s="212"/>
      <c r="AB434" s="212"/>
      <c r="AC434" s="212"/>
      <c r="AD434" s="212"/>
      <c r="AE434" s="212"/>
      <c r="AF434" s="212"/>
      <c r="AG434" s="212" t="s">
        <v>166</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4" t="s">
        <v>663</v>
      </c>
      <c r="D435" s="225"/>
      <c r="E435" s="226">
        <v>58.548000000000002</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149</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ht="22.5" outlineLevel="1" x14ac:dyDescent="0.2">
      <c r="A436" s="238">
        <v>119</v>
      </c>
      <c r="B436" s="239" t="s">
        <v>664</v>
      </c>
      <c r="C436" s="252" t="s">
        <v>665</v>
      </c>
      <c r="D436" s="240" t="s">
        <v>140</v>
      </c>
      <c r="E436" s="241">
        <v>63.448</v>
      </c>
      <c r="F436" s="242"/>
      <c r="G436" s="243">
        <f>ROUND(E436*F436,2)</f>
        <v>0</v>
      </c>
      <c r="H436" s="242"/>
      <c r="I436" s="243">
        <f>ROUND(E436*H436,2)</f>
        <v>0</v>
      </c>
      <c r="J436" s="242"/>
      <c r="K436" s="243">
        <f>ROUND(E436*J436,2)</f>
        <v>0</v>
      </c>
      <c r="L436" s="243">
        <v>21</v>
      </c>
      <c r="M436" s="243">
        <f>G436*(1+L436/100)</f>
        <v>0</v>
      </c>
      <c r="N436" s="241">
        <v>1.9199999999999998E-2</v>
      </c>
      <c r="O436" s="241">
        <f>ROUND(E436*N436,2)</f>
        <v>1.22</v>
      </c>
      <c r="P436" s="241">
        <v>0</v>
      </c>
      <c r="Q436" s="241">
        <f>ROUND(E436*P436,2)</f>
        <v>0</v>
      </c>
      <c r="R436" s="243" t="s">
        <v>163</v>
      </c>
      <c r="S436" s="243" t="s">
        <v>483</v>
      </c>
      <c r="T436" s="244" t="s">
        <v>483</v>
      </c>
      <c r="U436" s="223">
        <v>0</v>
      </c>
      <c r="V436" s="223">
        <f>ROUND(E436*U436,2)</f>
        <v>0</v>
      </c>
      <c r="W436" s="223"/>
      <c r="X436" s="223" t="s">
        <v>165</v>
      </c>
      <c r="Y436" s="223" t="s">
        <v>144</v>
      </c>
      <c r="Z436" s="212"/>
      <c r="AA436" s="212"/>
      <c r="AB436" s="212"/>
      <c r="AC436" s="212"/>
      <c r="AD436" s="212"/>
      <c r="AE436" s="212"/>
      <c r="AF436" s="212"/>
      <c r="AG436" s="212" t="s">
        <v>166</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54" t="s">
        <v>452</v>
      </c>
      <c r="D437" s="225"/>
      <c r="E437" s="226">
        <v>63.448</v>
      </c>
      <c r="F437" s="223"/>
      <c r="G437" s="223"/>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149</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19">
        <v>120</v>
      </c>
      <c r="B438" s="220" t="s">
        <v>666</v>
      </c>
      <c r="C438" s="257" t="s">
        <v>667</v>
      </c>
      <c r="D438" s="221" t="s">
        <v>0</v>
      </c>
      <c r="E438" s="249"/>
      <c r="F438" s="224"/>
      <c r="G438" s="223">
        <f>ROUND(E438*F438,2)</f>
        <v>0</v>
      </c>
      <c r="H438" s="224"/>
      <c r="I438" s="223">
        <f>ROUND(E438*H438,2)</f>
        <v>0</v>
      </c>
      <c r="J438" s="224"/>
      <c r="K438" s="223">
        <f>ROUND(E438*J438,2)</f>
        <v>0</v>
      </c>
      <c r="L438" s="223">
        <v>21</v>
      </c>
      <c r="M438" s="223">
        <f>G438*(1+L438/100)</f>
        <v>0</v>
      </c>
      <c r="N438" s="222">
        <v>0</v>
      </c>
      <c r="O438" s="222">
        <f>ROUND(E438*N438,2)</f>
        <v>0</v>
      </c>
      <c r="P438" s="222">
        <v>0</v>
      </c>
      <c r="Q438" s="222">
        <f>ROUND(E438*P438,2)</f>
        <v>0</v>
      </c>
      <c r="R438" s="223" t="s">
        <v>629</v>
      </c>
      <c r="S438" s="223" t="s">
        <v>142</v>
      </c>
      <c r="T438" s="223" t="s">
        <v>142</v>
      </c>
      <c r="U438" s="223">
        <v>0</v>
      </c>
      <c r="V438" s="223">
        <f>ROUND(E438*U438,2)</f>
        <v>0</v>
      </c>
      <c r="W438" s="223"/>
      <c r="X438" s="223" t="s">
        <v>447</v>
      </c>
      <c r="Y438" s="223" t="s">
        <v>144</v>
      </c>
      <c r="Z438" s="212"/>
      <c r="AA438" s="212"/>
      <c r="AB438" s="212"/>
      <c r="AC438" s="212"/>
      <c r="AD438" s="212"/>
      <c r="AE438" s="212"/>
      <c r="AF438" s="212"/>
      <c r="AG438" s="212" t="s">
        <v>448</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58" t="s">
        <v>493</v>
      </c>
      <c r="D439" s="250"/>
      <c r="E439" s="250"/>
      <c r="F439" s="250"/>
      <c r="G439" s="250"/>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147</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x14ac:dyDescent="0.2">
      <c r="A440" s="231" t="s">
        <v>136</v>
      </c>
      <c r="B440" s="232" t="s">
        <v>98</v>
      </c>
      <c r="C440" s="251" t="s">
        <v>99</v>
      </c>
      <c r="D440" s="233"/>
      <c r="E440" s="234"/>
      <c r="F440" s="235"/>
      <c r="G440" s="235">
        <f>SUMIF(AG441:AG452,"&lt;&gt;NOR",G441:G452)</f>
        <v>0</v>
      </c>
      <c r="H440" s="235"/>
      <c r="I440" s="235">
        <f>SUM(I441:I452)</f>
        <v>0</v>
      </c>
      <c r="J440" s="235"/>
      <c r="K440" s="235">
        <f>SUM(K441:K452)</f>
        <v>0</v>
      </c>
      <c r="L440" s="235"/>
      <c r="M440" s="235">
        <f>SUM(M441:M452)</f>
        <v>0</v>
      </c>
      <c r="N440" s="234"/>
      <c r="O440" s="234">
        <f>SUM(O441:O452)</f>
        <v>0.08</v>
      </c>
      <c r="P440" s="234"/>
      <c r="Q440" s="234">
        <f>SUM(Q441:Q452)</f>
        <v>0</v>
      </c>
      <c r="R440" s="235"/>
      <c r="S440" s="235"/>
      <c r="T440" s="236"/>
      <c r="U440" s="230"/>
      <c r="V440" s="230">
        <f>SUM(V441:V452)</f>
        <v>93.700000000000017</v>
      </c>
      <c r="W440" s="230"/>
      <c r="X440" s="230"/>
      <c r="Y440" s="230"/>
      <c r="AG440" t="s">
        <v>137</v>
      </c>
    </row>
    <row r="441" spans="1:60" outlineLevel="1" x14ac:dyDescent="0.2">
      <c r="A441" s="238">
        <v>121</v>
      </c>
      <c r="B441" s="239" t="s">
        <v>668</v>
      </c>
      <c r="C441" s="252" t="s">
        <v>669</v>
      </c>
      <c r="D441" s="240" t="s">
        <v>140</v>
      </c>
      <c r="E441" s="241">
        <v>231.8</v>
      </c>
      <c r="F441" s="242"/>
      <c r="G441" s="243">
        <f>ROUND(E441*F441,2)</f>
        <v>0</v>
      </c>
      <c r="H441" s="242"/>
      <c r="I441" s="243">
        <f>ROUND(E441*H441,2)</f>
        <v>0</v>
      </c>
      <c r="J441" s="242"/>
      <c r="K441" s="243">
        <f>ROUND(E441*J441,2)</f>
        <v>0</v>
      </c>
      <c r="L441" s="243">
        <v>21</v>
      </c>
      <c r="M441" s="243">
        <f>G441*(1+L441/100)</f>
        <v>0</v>
      </c>
      <c r="N441" s="241">
        <v>2.5000000000000001E-4</v>
      </c>
      <c r="O441" s="241">
        <f>ROUND(E441*N441,2)</f>
        <v>0.06</v>
      </c>
      <c r="P441" s="241">
        <v>0</v>
      </c>
      <c r="Q441" s="241">
        <f>ROUND(E441*P441,2)</f>
        <v>0</v>
      </c>
      <c r="R441" s="243" t="s">
        <v>670</v>
      </c>
      <c r="S441" s="243" t="s">
        <v>142</v>
      </c>
      <c r="T441" s="244" t="s">
        <v>142</v>
      </c>
      <c r="U441" s="223">
        <v>0.30599999999999999</v>
      </c>
      <c r="V441" s="223">
        <f>ROUND(E441*U441,2)</f>
        <v>70.930000000000007</v>
      </c>
      <c r="W441" s="223"/>
      <c r="X441" s="223" t="s">
        <v>143</v>
      </c>
      <c r="Y441" s="223" t="s">
        <v>144</v>
      </c>
      <c r="Z441" s="212"/>
      <c r="AA441" s="212"/>
      <c r="AB441" s="212"/>
      <c r="AC441" s="212"/>
      <c r="AD441" s="212"/>
      <c r="AE441" s="212"/>
      <c r="AF441" s="212"/>
      <c r="AG441" s="212" t="s">
        <v>145</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53" t="s">
        <v>671</v>
      </c>
      <c r="D442" s="245"/>
      <c r="E442" s="245"/>
      <c r="F442" s="245"/>
      <c r="G442" s="245"/>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147</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56" t="s">
        <v>672</v>
      </c>
      <c r="D443" s="248"/>
      <c r="E443" s="248"/>
      <c r="F443" s="248"/>
      <c r="G443" s="248"/>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155</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54" t="s">
        <v>673</v>
      </c>
      <c r="D444" s="225"/>
      <c r="E444" s="226">
        <v>231.8</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149</v>
      </c>
      <c r="AH444" s="212">
        <v>5</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38">
        <v>122</v>
      </c>
      <c r="B445" s="239" t="s">
        <v>674</v>
      </c>
      <c r="C445" s="252" t="s">
        <v>675</v>
      </c>
      <c r="D445" s="240" t="s">
        <v>140</v>
      </c>
      <c r="E445" s="241">
        <v>1.5548</v>
      </c>
      <c r="F445" s="242"/>
      <c r="G445" s="243">
        <f>ROUND(E445*F445,2)</f>
        <v>0</v>
      </c>
      <c r="H445" s="242"/>
      <c r="I445" s="243">
        <f>ROUND(E445*H445,2)</f>
        <v>0</v>
      </c>
      <c r="J445" s="242"/>
      <c r="K445" s="243">
        <f>ROUND(E445*J445,2)</f>
        <v>0</v>
      </c>
      <c r="L445" s="243">
        <v>21</v>
      </c>
      <c r="M445" s="243">
        <f>G445*(1+L445/100)</f>
        <v>0</v>
      </c>
      <c r="N445" s="241">
        <v>4.2000000000000002E-4</v>
      </c>
      <c r="O445" s="241">
        <f>ROUND(E445*N445,2)</f>
        <v>0</v>
      </c>
      <c r="P445" s="241">
        <v>0</v>
      </c>
      <c r="Q445" s="241">
        <f>ROUND(E445*P445,2)</f>
        <v>0</v>
      </c>
      <c r="R445" s="243" t="s">
        <v>670</v>
      </c>
      <c r="S445" s="243" t="s">
        <v>142</v>
      </c>
      <c r="T445" s="244" t="s">
        <v>142</v>
      </c>
      <c r="U445" s="223">
        <v>0.33</v>
      </c>
      <c r="V445" s="223">
        <f>ROUND(E445*U445,2)</f>
        <v>0.51</v>
      </c>
      <c r="W445" s="223"/>
      <c r="X445" s="223" t="s">
        <v>143</v>
      </c>
      <c r="Y445" s="223" t="s">
        <v>144</v>
      </c>
      <c r="Z445" s="212"/>
      <c r="AA445" s="212"/>
      <c r="AB445" s="212"/>
      <c r="AC445" s="212"/>
      <c r="AD445" s="212"/>
      <c r="AE445" s="212"/>
      <c r="AF445" s="212"/>
      <c r="AG445" s="212" t="s">
        <v>145</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54" t="s">
        <v>676</v>
      </c>
      <c r="D446" s="225"/>
      <c r="E446" s="226">
        <v>1.5548</v>
      </c>
      <c r="F446" s="223"/>
      <c r="G446" s="223"/>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149</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4" t="s">
        <v>677</v>
      </c>
      <c r="D447" s="225"/>
      <c r="E447" s="226"/>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149</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8">
        <v>123</v>
      </c>
      <c r="B448" s="239" t="s">
        <v>678</v>
      </c>
      <c r="C448" s="252" t="s">
        <v>679</v>
      </c>
      <c r="D448" s="240" t="s">
        <v>140</v>
      </c>
      <c r="E448" s="241">
        <v>148.39400000000001</v>
      </c>
      <c r="F448" s="242"/>
      <c r="G448" s="243">
        <f>ROUND(E448*F448,2)</f>
        <v>0</v>
      </c>
      <c r="H448" s="242"/>
      <c r="I448" s="243">
        <f>ROUND(E448*H448,2)</f>
        <v>0</v>
      </c>
      <c r="J448" s="242"/>
      <c r="K448" s="243">
        <f>ROUND(E448*J448,2)</f>
        <v>0</v>
      </c>
      <c r="L448" s="243">
        <v>21</v>
      </c>
      <c r="M448" s="243">
        <f>G448*(1+L448/100)</f>
        <v>0</v>
      </c>
      <c r="N448" s="241">
        <v>1.4999999999999999E-4</v>
      </c>
      <c r="O448" s="241">
        <f>ROUND(E448*N448,2)</f>
        <v>0.02</v>
      </c>
      <c r="P448" s="241">
        <v>0</v>
      </c>
      <c r="Q448" s="241">
        <f>ROUND(E448*P448,2)</f>
        <v>0</v>
      </c>
      <c r="R448" s="243"/>
      <c r="S448" s="243" t="s">
        <v>172</v>
      </c>
      <c r="T448" s="244" t="s">
        <v>164</v>
      </c>
      <c r="U448" s="223">
        <v>0.15</v>
      </c>
      <c r="V448" s="223">
        <f>ROUND(E448*U448,2)</f>
        <v>22.26</v>
      </c>
      <c r="W448" s="223"/>
      <c r="X448" s="223" t="s">
        <v>143</v>
      </c>
      <c r="Y448" s="223" t="s">
        <v>118</v>
      </c>
      <c r="Z448" s="212"/>
      <c r="AA448" s="212"/>
      <c r="AB448" s="212"/>
      <c r="AC448" s="212"/>
      <c r="AD448" s="212"/>
      <c r="AE448" s="212"/>
      <c r="AF448" s="212"/>
      <c r="AG448" s="212" t="s">
        <v>145</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55" t="s">
        <v>680</v>
      </c>
      <c r="D449" s="246"/>
      <c r="E449" s="246"/>
      <c r="F449" s="246"/>
      <c r="G449" s="246"/>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155</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54" t="s">
        <v>681</v>
      </c>
      <c r="D450" s="225"/>
      <c r="E450" s="226">
        <v>75.2</v>
      </c>
      <c r="F450" s="223"/>
      <c r="G450" s="223"/>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149</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4" t="s">
        <v>682</v>
      </c>
      <c r="D451" s="225"/>
      <c r="E451" s="226">
        <v>38.25</v>
      </c>
      <c r="F451" s="223"/>
      <c r="G451" s="22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149</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4" t="s">
        <v>683</v>
      </c>
      <c r="D452" s="225"/>
      <c r="E452" s="226">
        <v>34.944000000000003</v>
      </c>
      <c r="F452" s="223"/>
      <c r="G452" s="223"/>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149</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x14ac:dyDescent="0.2">
      <c r="A453" s="231" t="s">
        <v>136</v>
      </c>
      <c r="B453" s="232" t="s">
        <v>100</v>
      </c>
      <c r="C453" s="251" t="s">
        <v>101</v>
      </c>
      <c r="D453" s="233"/>
      <c r="E453" s="234"/>
      <c r="F453" s="235"/>
      <c r="G453" s="235">
        <f>SUMIF(AG454:AG457,"&lt;&gt;NOR",G454:G457)</f>
        <v>0</v>
      </c>
      <c r="H453" s="235"/>
      <c r="I453" s="235">
        <f>SUM(I454:I457)</f>
        <v>0</v>
      </c>
      <c r="J453" s="235"/>
      <c r="K453" s="235">
        <f>SUM(K454:K457)</f>
        <v>0</v>
      </c>
      <c r="L453" s="235"/>
      <c r="M453" s="235">
        <f>SUM(M454:M457)</f>
        <v>0</v>
      </c>
      <c r="N453" s="234"/>
      <c r="O453" s="234">
        <f>SUM(O454:O457)</f>
        <v>0.01</v>
      </c>
      <c r="P453" s="234"/>
      <c r="Q453" s="234">
        <f>SUM(Q454:Q457)</f>
        <v>0</v>
      </c>
      <c r="R453" s="235"/>
      <c r="S453" s="235"/>
      <c r="T453" s="236"/>
      <c r="U453" s="230"/>
      <c r="V453" s="230">
        <f>SUM(V454:V457)</f>
        <v>5.8000000000000007</v>
      </c>
      <c r="W453" s="230"/>
      <c r="X453" s="230"/>
      <c r="Y453" s="230"/>
      <c r="AG453" t="s">
        <v>137</v>
      </c>
    </row>
    <row r="454" spans="1:60" outlineLevel="1" x14ac:dyDescent="0.2">
      <c r="A454" s="238">
        <v>124</v>
      </c>
      <c r="B454" s="239" t="s">
        <v>684</v>
      </c>
      <c r="C454" s="252" t="s">
        <v>685</v>
      </c>
      <c r="D454" s="240" t="s">
        <v>140</v>
      </c>
      <c r="E454" s="241">
        <v>43.206400000000002</v>
      </c>
      <c r="F454" s="242"/>
      <c r="G454" s="243">
        <f>ROUND(E454*F454,2)</f>
        <v>0</v>
      </c>
      <c r="H454" s="242"/>
      <c r="I454" s="243">
        <f>ROUND(E454*H454,2)</f>
        <v>0</v>
      </c>
      <c r="J454" s="242"/>
      <c r="K454" s="243">
        <f>ROUND(E454*J454,2)</f>
        <v>0</v>
      </c>
      <c r="L454" s="243">
        <v>21</v>
      </c>
      <c r="M454" s="243">
        <f>G454*(1+L454/100)</f>
        <v>0</v>
      </c>
      <c r="N454" s="241">
        <v>6.9999999999999994E-5</v>
      </c>
      <c r="O454" s="241">
        <f>ROUND(E454*N454,2)</f>
        <v>0</v>
      </c>
      <c r="P454" s="241">
        <v>0</v>
      </c>
      <c r="Q454" s="241">
        <f>ROUND(E454*P454,2)</f>
        <v>0</v>
      </c>
      <c r="R454" s="243" t="s">
        <v>686</v>
      </c>
      <c r="S454" s="243" t="s">
        <v>142</v>
      </c>
      <c r="T454" s="244" t="s">
        <v>142</v>
      </c>
      <c r="U454" s="223">
        <v>3.2480000000000002E-2</v>
      </c>
      <c r="V454" s="223">
        <f>ROUND(E454*U454,2)</f>
        <v>1.4</v>
      </c>
      <c r="W454" s="223"/>
      <c r="X454" s="223" t="s">
        <v>143</v>
      </c>
      <c r="Y454" s="223" t="s">
        <v>144</v>
      </c>
      <c r="Z454" s="212"/>
      <c r="AA454" s="212"/>
      <c r="AB454" s="212"/>
      <c r="AC454" s="212"/>
      <c r="AD454" s="212"/>
      <c r="AE454" s="212"/>
      <c r="AF454" s="212"/>
      <c r="AG454" s="212" t="s">
        <v>145</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54" t="s">
        <v>687</v>
      </c>
      <c r="D455" s="225"/>
      <c r="E455" s="226">
        <v>43.206400000000002</v>
      </c>
      <c r="F455" s="223"/>
      <c r="G455" s="223"/>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149</v>
      </c>
      <c r="AH455" s="212">
        <v>5</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38">
        <v>125</v>
      </c>
      <c r="B456" s="239" t="s">
        <v>688</v>
      </c>
      <c r="C456" s="252" t="s">
        <v>689</v>
      </c>
      <c r="D456" s="240" t="s">
        <v>140</v>
      </c>
      <c r="E456" s="241">
        <v>43.206400000000002</v>
      </c>
      <c r="F456" s="242"/>
      <c r="G456" s="243">
        <f>ROUND(E456*F456,2)</f>
        <v>0</v>
      </c>
      <c r="H456" s="242"/>
      <c r="I456" s="243">
        <f>ROUND(E456*H456,2)</f>
        <v>0</v>
      </c>
      <c r="J456" s="242"/>
      <c r="K456" s="243">
        <f>ROUND(E456*J456,2)</f>
        <v>0</v>
      </c>
      <c r="L456" s="243">
        <v>21</v>
      </c>
      <c r="M456" s="243">
        <f>G456*(1+L456/100)</f>
        <v>0</v>
      </c>
      <c r="N456" s="241">
        <v>1.3999999999999999E-4</v>
      </c>
      <c r="O456" s="241">
        <f>ROUND(E456*N456,2)</f>
        <v>0.01</v>
      </c>
      <c r="P456" s="241">
        <v>0</v>
      </c>
      <c r="Q456" s="241">
        <f>ROUND(E456*P456,2)</f>
        <v>0</v>
      </c>
      <c r="R456" s="243" t="s">
        <v>686</v>
      </c>
      <c r="S456" s="243" t="s">
        <v>142</v>
      </c>
      <c r="T456" s="244" t="s">
        <v>142</v>
      </c>
      <c r="U456" s="223">
        <v>0.10191</v>
      </c>
      <c r="V456" s="223">
        <f>ROUND(E456*U456,2)</f>
        <v>4.4000000000000004</v>
      </c>
      <c r="W456" s="223"/>
      <c r="X456" s="223" t="s">
        <v>143</v>
      </c>
      <c r="Y456" s="223" t="s">
        <v>144</v>
      </c>
      <c r="Z456" s="212"/>
      <c r="AA456" s="212"/>
      <c r="AB456" s="212"/>
      <c r="AC456" s="212"/>
      <c r="AD456" s="212"/>
      <c r="AE456" s="212"/>
      <c r="AF456" s="212"/>
      <c r="AG456" s="212" t="s">
        <v>145</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4" t="s">
        <v>176</v>
      </c>
      <c r="D457" s="225"/>
      <c r="E457" s="226">
        <v>43.206400000000002</v>
      </c>
      <c r="F457" s="223"/>
      <c r="G457" s="223"/>
      <c r="H457" s="223"/>
      <c r="I457" s="223"/>
      <c r="J457" s="223"/>
      <c r="K457" s="223"/>
      <c r="L457" s="223"/>
      <c r="M457" s="223"/>
      <c r="N457" s="222"/>
      <c r="O457" s="222"/>
      <c r="P457" s="222"/>
      <c r="Q457" s="222"/>
      <c r="R457" s="223"/>
      <c r="S457" s="223"/>
      <c r="T457" s="223"/>
      <c r="U457" s="223"/>
      <c r="V457" s="223"/>
      <c r="W457" s="223"/>
      <c r="X457" s="223"/>
      <c r="Y457" s="223"/>
      <c r="Z457" s="212"/>
      <c r="AA457" s="212"/>
      <c r="AB457" s="212"/>
      <c r="AC457" s="212"/>
      <c r="AD457" s="212"/>
      <c r="AE457" s="212"/>
      <c r="AF457" s="212"/>
      <c r="AG457" s="212" t="s">
        <v>149</v>
      </c>
      <c r="AH457" s="212">
        <v>5</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x14ac:dyDescent="0.2">
      <c r="A458" s="231" t="s">
        <v>136</v>
      </c>
      <c r="B458" s="232" t="s">
        <v>102</v>
      </c>
      <c r="C458" s="251" t="s">
        <v>103</v>
      </c>
      <c r="D458" s="233"/>
      <c r="E458" s="234"/>
      <c r="F458" s="235"/>
      <c r="G458" s="235">
        <f>SUMIF(AG459:AG476,"&lt;&gt;NOR",G459:G476)</f>
        <v>0</v>
      </c>
      <c r="H458" s="235"/>
      <c r="I458" s="235">
        <f>SUM(I459:I476)</f>
        <v>0</v>
      </c>
      <c r="J458" s="235"/>
      <c r="K458" s="235">
        <f>SUM(K459:K476)</f>
        <v>0</v>
      </c>
      <c r="L458" s="235"/>
      <c r="M458" s="235">
        <f>SUM(M459:M476)</f>
        <v>0</v>
      </c>
      <c r="N458" s="234"/>
      <c r="O458" s="234">
        <f>SUM(O459:O476)</f>
        <v>3.2599999999999993</v>
      </c>
      <c r="P458" s="234"/>
      <c r="Q458" s="234">
        <f>SUM(Q459:Q476)</f>
        <v>0</v>
      </c>
      <c r="R458" s="235"/>
      <c r="S458" s="235"/>
      <c r="T458" s="236"/>
      <c r="U458" s="230"/>
      <c r="V458" s="230">
        <f>SUM(V459:V476)</f>
        <v>0</v>
      </c>
      <c r="W458" s="230"/>
      <c r="X458" s="230"/>
      <c r="Y458" s="230"/>
      <c r="AG458" t="s">
        <v>137</v>
      </c>
    </row>
    <row r="459" spans="1:60" outlineLevel="1" x14ac:dyDescent="0.2">
      <c r="A459" s="238">
        <v>126</v>
      </c>
      <c r="B459" s="239" t="s">
        <v>690</v>
      </c>
      <c r="C459" s="252" t="s">
        <v>691</v>
      </c>
      <c r="D459" s="240" t="s">
        <v>692</v>
      </c>
      <c r="E459" s="241">
        <v>1</v>
      </c>
      <c r="F459" s="242"/>
      <c r="G459" s="243">
        <f>ROUND(E459*F459,2)</f>
        <v>0</v>
      </c>
      <c r="H459" s="242"/>
      <c r="I459" s="243">
        <f>ROUND(E459*H459,2)</f>
        <v>0</v>
      </c>
      <c r="J459" s="242"/>
      <c r="K459" s="243">
        <f>ROUND(E459*J459,2)</f>
        <v>0</v>
      </c>
      <c r="L459" s="243">
        <v>21</v>
      </c>
      <c r="M459" s="243">
        <f>G459*(1+L459/100)</f>
        <v>0</v>
      </c>
      <c r="N459" s="241">
        <v>0</v>
      </c>
      <c r="O459" s="241">
        <f>ROUND(E459*N459,2)</f>
        <v>0</v>
      </c>
      <c r="P459" s="241">
        <v>0</v>
      </c>
      <c r="Q459" s="241">
        <f>ROUND(E459*P459,2)</f>
        <v>0</v>
      </c>
      <c r="R459" s="243"/>
      <c r="S459" s="243" t="s">
        <v>172</v>
      </c>
      <c r="T459" s="244" t="s">
        <v>240</v>
      </c>
      <c r="U459" s="223">
        <v>0</v>
      </c>
      <c r="V459" s="223">
        <f>ROUND(E459*U459,2)</f>
        <v>0</v>
      </c>
      <c r="W459" s="223"/>
      <c r="X459" s="223" t="s">
        <v>143</v>
      </c>
      <c r="Y459" s="223" t="s">
        <v>189</v>
      </c>
      <c r="Z459" s="212"/>
      <c r="AA459" s="212"/>
      <c r="AB459" s="212"/>
      <c r="AC459" s="212"/>
      <c r="AD459" s="212"/>
      <c r="AE459" s="212"/>
      <c r="AF459" s="212"/>
      <c r="AG459" s="212" t="s">
        <v>145</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54" t="s">
        <v>693</v>
      </c>
      <c r="D460" s="225"/>
      <c r="E460" s="226">
        <v>1</v>
      </c>
      <c r="F460" s="223"/>
      <c r="G460" s="223"/>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149</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38">
        <v>127</v>
      </c>
      <c r="B461" s="239" t="s">
        <v>694</v>
      </c>
      <c r="C461" s="252" t="s">
        <v>695</v>
      </c>
      <c r="D461" s="240" t="s">
        <v>606</v>
      </c>
      <c r="E461" s="241">
        <v>1</v>
      </c>
      <c r="F461" s="242"/>
      <c r="G461" s="243">
        <f>ROUND(E461*F461,2)</f>
        <v>0</v>
      </c>
      <c r="H461" s="242"/>
      <c r="I461" s="243">
        <f>ROUND(E461*H461,2)</f>
        <v>0</v>
      </c>
      <c r="J461" s="242"/>
      <c r="K461" s="243">
        <f>ROUND(E461*J461,2)</f>
        <v>0</v>
      </c>
      <c r="L461" s="243">
        <v>21</v>
      </c>
      <c r="M461" s="243">
        <f>G461*(1+L461/100)</f>
        <v>0</v>
      </c>
      <c r="N461" s="241">
        <v>0</v>
      </c>
      <c r="O461" s="241">
        <f>ROUND(E461*N461,2)</f>
        <v>0</v>
      </c>
      <c r="P461" s="241">
        <v>0</v>
      </c>
      <c r="Q461" s="241">
        <f>ROUND(E461*P461,2)</f>
        <v>0</v>
      </c>
      <c r="R461" s="243"/>
      <c r="S461" s="243" t="s">
        <v>172</v>
      </c>
      <c r="T461" s="244" t="s">
        <v>164</v>
      </c>
      <c r="U461" s="223">
        <v>0</v>
      </c>
      <c r="V461" s="223">
        <f>ROUND(E461*U461,2)</f>
        <v>0</v>
      </c>
      <c r="W461" s="223"/>
      <c r="X461" s="223" t="s">
        <v>143</v>
      </c>
      <c r="Y461" s="223" t="s">
        <v>118</v>
      </c>
      <c r="Z461" s="212"/>
      <c r="AA461" s="212"/>
      <c r="AB461" s="212"/>
      <c r="AC461" s="212"/>
      <c r="AD461" s="212"/>
      <c r="AE461" s="212"/>
      <c r="AF461" s="212"/>
      <c r="AG461" s="212" t="s">
        <v>145</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54" t="s">
        <v>696</v>
      </c>
      <c r="D462" s="225"/>
      <c r="E462" s="226">
        <v>1</v>
      </c>
      <c r="F462" s="223"/>
      <c r="G462" s="223"/>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149</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ht="22.5" outlineLevel="1" x14ac:dyDescent="0.2">
      <c r="A463" s="238">
        <v>128</v>
      </c>
      <c r="B463" s="239" t="s">
        <v>697</v>
      </c>
      <c r="C463" s="252" t="s">
        <v>698</v>
      </c>
      <c r="D463" s="240" t="s">
        <v>171</v>
      </c>
      <c r="E463" s="241">
        <v>1</v>
      </c>
      <c r="F463" s="242"/>
      <c r="G463" s="243">
        <f>ROUND(E463*F463,2)</f>
        <v>0</v>
      </c>
      <c r="H463" s="242"/>
      <c r="I463" s="243">
        <f>ROUND(E463*H463,2)</f>
        <v>0</v>
      </c>
      <c r="J463" s="242"/>
      <c r="K463" s="243">
        <f>ROUND(E463*J463,2)</f>
        <v>0</v>
      </c>
      <c r="L463" s="243">
        <v>21</v>
      </c>
      <c r="M463" s="243">
        <f>G463*(1+L463/100)</f>
        <v>0</v>
      </c>
      <c r="N463" s="241">
        <v>0.09</v>
      </c>
      <c r="O463" s="241">
        <f>ROUND(E463*N463,2)</f>
        <v>0.09</v>
      </c>
      <c r="P463" s="241">
        <v>0</v>
      </c>
      <c r="Q463" s="241">
        <f>ROUND(E463*P463,2)</f>
        <v>0</v>
      </c>
      <c r="R463" s="243"/>
      <c r="S463" s="243" t="s">
        <v>172</v>
      </c>
      <c r="T463" s="244" t="s">
        <v>164</v>
      </c>
      <c r="U463" s="223">
        <v>0</v>
      </c>
      <c r="V463" s="223">
        <f>ROUND(E463*U463,2)</f>
        <v>0</v>
      </c>
      <c r="W463" s="223"/>
      <c r="X463" s="223" t="s">
        <v>143</v>
      </c>
      <c r="Y463" s="223" t="s">
        <v>118</v>
      </c>
      <c r="Z463" s="212"/>
      <c r="AA463" s="212"/>
      <c r="AB463" s="212"/>
      <c r="AC463" s="212"/>
      <c r="AD463" s="212"/>
      <c r="AE463" s="212"/>
      <c r="AF463" s="212"/>
      <c r="AG463" s="212" t="s">
        <v>145</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54" t="s">
        <v>699</v>
      </c>
      <c r="D464" s="225"/>
      <c r="E464" s="226">
        <v>1</v>
      </c>
      <c r="F464" s="223"/>
      <c r="G464" s="223"/>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149</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38">
        <v>129</v>
      </c>
      <c r="B465" s="239" t="s">
        <v>700</v>
      </c>
      <c r="C465" s="252" t="s">
        <v>701</v>
      </c>
      <c r="D465" s="240" t="s">
        <v>171</v>
      </c>
      <c r="E465" s="241">
        <v>4</v>
      </c>
      <c r="F465" s="242"/>
      <c r="G465" s="243">
        <f>ROUND(E465*F465,2)</f>
        <v>0</v>
      </c>
      <c r="H465" s="242"/>
      <c r="I465" s="243">
        <f>ROUND(E465*H465,2)</f>
        <v>0</v>
      </c>
      <c r="J465" s="242"/>
      <c r="K465" s="243">
        <f>ROUND(E465*J465,2)</f>
        <v>0</v>
      </c>
      <c r="L465" s="243">
        <v>21</v>
      </c>
      <c r="M465" s="243">
        <f>G465*(1+L465/100)</f>
        <v>0</v>
      </c>
      <c r="N465" s="241">
        <v>0.09</v>
      </c>
      <c r="O465" s="241">
        <f>ROUND(E465*N465,2)</f>
        <v>0.36</v>
      </c>
      <c r="P465" s="241">
        <v>0</v>
      </c>
      <c r="Q465" s="241">
        <f>ROUND(E465*P465,2)</f>
        <v>0</v>
      </c>
      <c r="R465" s="243"/>
      <c r="S465" s="243" t="s">
        <v>172</v>
      </c>
      <c r="T465" s="244" t="s">
        <v>164</v>
      </c>
      <c r="U465" s="223">
        <v>0</v>
      </c>
      <c r="V465" s="223">
        <f>ROUND(E465*U465,2)</f>
        <v>0</v>
      </c>
      <c r="W465" s="223"/>
      <c r="X465" s="223" t="s">
        <v>143</v>
      </c>
      <c r="Y465" s="223" t="s">
        <v>118</v>
      </c>
      <c r="Z465" s="212"/>
      <c r="AA465" s="212"/>
      <c r="AB465" s="212"/>
      <c r="AC465" s="212"/>
      <c r="AD465" s="212"/>
      <c r="AE465" s="212"/>
      <c r="AF465" s="212"/>
      <c r="AG465" s="212" t="s">
        <v>145</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54" t="s">
        <v>702</v>
      </c>
      <c r="D466" s="225"/>
      <c r="E466" s="226">
        <v>4</v>
      </c>
      <c r="F466" s="223"/>
      <c r="G466" s="22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149</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38">
        <v>130</v>
      </c>
      <c r="B467" s="239" t="s">
        <v>703</v>
      </c>
      <c r="C467" s="252" t="s">
        <v>704</v>
      </c>
      <c r="D467" s="240" t="s">
        <v>171</v>
      </c>
      <c r="E467" s="241">
        <v>29</v>
      </c>
      <c r="F467" s="242"/>
      <c r="G467" s="243">
        <f>ROUND(E467*F467,2)</f>
        <v>0</v>
      </c>
      <c r="H467" s="242"/>
      <c r="I467" s="243">
        <f>ROUND(E467*H467,2)</f>
        <v>0</v>
      </c>
      <c r="J467" s="242"/>
      <c r="K467" s="243">
        <f>ROUND(E467*J467,2)</f>
        <v>0</v>
      </c>
      <c r="L467" s="243">
        <v>21</v>
      </c>
      <c r="M467" s="243">
        <f>G467*(1+L467/100)</f>
        <v>0</v>
      </c>
      <c r="N467" s="241">
        <v>0.09</v>
      </c>
      <c r="O467" s="241">
        <f>ROUND(E467*N467,2)</f>
        <v>2.61</v>
      </c>
      <c r="P467" s="241">
        <v>0</v>
      </c>
      <c r="Q467" s="241">
        <f>ROUND(E467*P467,2)</f>
        <v>0</v>
      </c>
      <c r="R467" s="243"/>
      <c r="S467" s="243" t="s">
        <v>172</v>
      </c>
      <c r="T467" s="244" t="s">
        <v>164</v>
      </c>
      <c r="U467" s="223">
        <v>0</v>
      </c>
      <c r="V467" s="223">
        <f>ROUND(E467*U467,2)</f>
        <v>0</v>
      </c>
      <c r="W467" s="223"/>
      <c r="X467" s="223" t="s">
        <v>143</v>
      </c>
      <c r="Y467" s="223" t="s">
        <v>118</v>
      </c>
      <c r="Z467" s="212"/>
      <c r="AA467" s="212"/>
      <c r="AB467" s="212"/>
      <c r="AC467" s="212"/>
      <c r="AD467" s="212"/>
      <c r="AE467" s="212"/>
      <c r="AF467" s="212"/>
      <c r="AG467" s="212" t="s">
        <v>145</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ht="22.5" outlineLevel="2" x14ac:dyDescent="0.2">
      <c r="A468" s="219"/>
      <c r="B468" s="220"/>
      <c r="C468" s="255" t="s">
        <v>705</v>
      </c>
      <c r="D468" s="246"/>
      <c r="E468" s="246"/>
      <c r="F468" s="246"/>
      <c r="G468" s="246"/>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155</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47" t="str">
        <f>C468</f>
        <v>Demontáž před vybouráním lignoporu a po zateplení stropu EPS TL. 80 mm a zpětná montáž vnitřního stropního svítidla, včetně dočasného svěšení a opětovného zavěšení přívodního kabelu</v>
      </c>
      <c r="BB468" s="212"/>
      <c r="BC468" s="212"/>
      <c r="BD468" s="212"/>
      <c r="BE468" s="212"/>
      <c r="BF468" s="212"/>
      <c r="BG468" s="212"/>
      <c r="BH468" s="212"/>
    </row>
    <row r="469" spans="1:60" outlineLevel="2" x14ac:dyDescent="0.2">
      <c r="A469" s="219"/>
      <c r="B469" s="220"/>
      <c r="C469" s="254" t="s">
        <v>706</v>
      </c>
      <c r="D469" s="225"/>
      <c r="E469" s="226">
        <v>29</v>
      </c>
      <c r="F469" s="223"/>
      <c r="G469" s="22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149</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38">
        <v>131</v>
      </c>
      <c r="B470" s="239" t="s">
        <v>707</v>
      </c>
      <c r="C470" s="252" t="s">
        <v>708</v>
      </c>
      <c r="D470" s="240" t="s">
        <v>606</v>
      </c>
      <c r="E470" s="241">
        <v>1</v>
      </c>
      <c r="F470" s="242"/>
      <c r="G470" s="243">
        <f>ROUND(E470*F470,2)</f>
        <v>0</v>
      </c>
      <c r="H470" s="242"/>
      <c r="I470" s="243">
        <f>ROUND(E470*H470,2)</f>
        <v>0</v>
      </c>
      <c r="J470" s="242"/>
      <c r="K470" s="243">
        <f>ROUND(E470*J470,2)</f>
        <v>0</v>
      </c>
      <c r="L470" s="243">
        <v>21</v>
      </c>
      <c r="M470" s="243">
        <f>G470*(1+L470/100)</f>
        <v>0</v>
      </c>
      <c r="N470" s="241">
        <v>0.09</v>
      </c>
      <c r="O470" s="241">
        <f>ROUND(E470*N470,2)</f>
        <v>0.09</v>
      </c>
      <c r="P470" s="241">
        <v>0</v>
      </c>
      <c r="Q470" s="241">
        <f>ROUND(E470*P470,2)</f>
        <v>0</v>
      </c>
      <c r="R470" s="243"/>
      <c r="S470" s="243" t="s">
        <v>172</v>
      </c>
      <c r="T470" s="244" t="s">
        <v>164</v>
      </c>
      <c r="U470" s="223">
        <v>0</v>
      </c>
      <c r="V470" s="223">
        <f>ROUND(E470*U470,2)</f>
        <v>0</v>
      </c>
      <c r="W470" s="223"/>
      <c r="X470" s="223" t="s">
        <v>143</v>
      </c>
      <c r="Y470" s="223" t="s">
        <v>118</v>
      </c>
      <c r="Z470" s="212"/>
      <c r="AA470" s="212"/>
      <c r="AB470" s="212"/>
      <c r="AC470" s="212"/>
      <c r="AD470" s="212"/>
      <c r="AE470" s="212"/>
      <c r="AF470" s="212"/>
      <c r="AG470" s="212" t="s">
        <v>145</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ht="22.5" outlineLevel="2" x14ac:dyDescent="0.2">
      <c r="A471" s="219"/>
      <c r="B471" s="220"/>
      <c r="C471" s="255" t="s">
        <v>705</v>
      </c>
      <c r="D471" s="246"/>
      <c r="E471" s="246"/>
      <c r="F471" s="246"/>
      <c r="G471" s="246"/>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155</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47" t="str">
        <f>C471</f>
        <v>Demontáž před vybouráním lignoporu a po zateplení stropu EPS TL. 80 mm a zpětná montáž vnitřního stropního svítidla, včetně dočasného svěšení a opětovného zavěšení přívodního kabelu</v>
      </c>
      <c r="BB471" s="212"/>
      <c r="BC471" s="212"/>
      <c r="BD471" s="212"/>
      <c r="BE471" s="212"/>
      <c r="BF471" s="212"/>
      <c r="BG471" s="212"/>
      <c r="BH471" s="212"/>
    </row>
    <row r="472" spans="1:60" outlineLevel="2" x14ac:dyDescent="0.2">
      <c r="A472" s="219"/>
      <c r="B472" s="220"/>
      <c r="C472" s="254" t="s">
        <v>709</v>
      </c>
      <c r="D472" s="225"/>
      <c r="E472" s="226">
        <v>1</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149</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38">
        <v>132</v>
      </c>
      <c r="B473" s="239" t="s">
        <v>710</v>
      </c>
      <c r="C473" s="252" t="s">
        <v>711</v>
      </c>
      <c r="D473" s="240" t="s">
        <v>171</v>
      </c>
      <c r="E473" s="241">
        <v>1</v>
      </c>
      <c r="F473" s="242"/>
      <c r="G473" s="243">
        <f>ROUND(E473*F473,2)</f>
        <v>0</v>
      </c>
      <c r="H473" s="242"/>
      <c r="I473" s="243">
        <f>ROUND(E473*H473,2)</f>
        <v>0</v>
      </c>
      <c r="J473" s="242"/>
      <c r="K473" s="243">
        <f>ROUND(E473*J473,2)</f>
        <v>0</v>
      </c>
      <c r="L473" s="243">
        <v>21</v>
      </c>
      <c r="M473" s="243">
        <f>G473*(1+L473/100)</f>
        <v>0</v>
      </c>
      <c r="N473" s="241">
        <v>0.09</v>
      </c>
      <c r="O473" s="241">
        <f>ROUND(E473*N473,2)</f>
        <v>0.09</v>
      </c>
      <c r="P473" s="241">
        <v>0</v>
      </c>
      <c r="Q473" s="241">
        <f>ROUND(E473*P473,2)</f>
        <v>0</v>
      </c>
      <c r="R473" s="243"/>
      <c r="S473" s="243" t="s">
        <v>172</v>
      </c>
      <c r="T473" s="244" t="s">
        <v>240</v>
      </c>
      <c r="U473" s="223">
        <v>0</v>
      </c>
      <c r="V473" s="223">
        <f>ROUND(E473*U473,2)</f>
        <v>0</v>
      </c>
      <c r="W473" s="223"/>
      <c r="X473" s="223" t="s">
        <v>143</v>
      </c>
      <c r="Y473" s="223" t="s">
        <v>144</v>
      </c>
      <c r="Z473" s="212"/>
      <c r="AA473" s="212"/>
      <c r="AB473" s="212"/>
      <c r="AC473" s="212"/>
      <c r="AD473" s="212"/>
      <c r="AE473" s="212"/>
      <c r="AF473" s="212"/>
      <c r="AG473" s="212" t="s">
        <v>145</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54" t="s">
        <v>712</v>
      </c>
      <c r="D474" s="225"/>
      <c r="E474" s="226">
        <v>1</v>
      </c>
      <c r="F474" s="223"/>
      <c r="G474" s="223"/>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149</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38">
        <v>133</v>
      </c>
      <c r="B475" s="239" t="s">
        <v>713</v>
      </c>
      <c r="C475" s="252" t="s">
        <v>714</v>
      </c>
      <c r="D475" s="240" t="s">
        <v>224</v>
      </c>
      <c r="E475" s="241">
        <v>180</v>
      </c>
      <c r="F475" s="242"/>
      <c r="G475" s="243">
        <f>ROUND(E475*F475,2)</f>
        <v>0</v>
      </c>
      <c r="H475" s="242"/>
      <c r="I475" s="243">
        <f>ROUND(E475*H475,2)</f>
        <v>0</v>
      </c>
      <c r="J475" s="242"/>
      <c r="K475" s="243">
        <f>ROUND(E475*J475,2)</f>
        <v>0</v>
      </c>
      <c r="L475" s="243">
        <v>21</v>
      </c>
      <c r="M475" s="243">
        <f>G475*(1+L475/100)</f>
        <v>0</v>
      </c>
      <c r="N475" s="241">
        <v>1.2999999999999999E-4</v>
      </c>
      <c r="O475" s="241">
        <f>ROUND(E475*N475,2)</f>
        <v>0.02</v>
      </c>
      <c r="P475" s="241">
        <v>0</v>
      </c>
      <c r="Q475" s="241">
        <f>ROUND(E475*P475,2)</f>
        <v>0</v>
      </c>
      <c r="R475" s="243" t="s">
        <v>163</v>
      </c>
      <c r="S475" s="243" t="s">
        <v>142</v>
      </c>
      <c r="T475" s="244" t="s">
        <v>142</v>
      </c>
      <c r="U475" s="223">
        <v>0</v>
      </c>
      <c r="V475" s="223">
        <f>ROUND(E475*U475,2)</f>
        <v>0</v>
      </c>
      <c r="W475" s="223"/>
      <c r="X475" s="223" t="s">
        <v>165</v>
      </c>
      <c r="Y475" s="223" t="s">
        <v>144</v>
      </c>
      <c r="Z475" s="212"/>
      <c r="AA475" s="212"/>
      <c r="AB475" s="212"/>
      <c r="AC475" s="212"/>
      <c r="AD475" s="212"/>
      <c r="AE475" s="212"/>
      <c r="AF475" s="212"/>
      <c r="AG475" s="212" t="s">
        <v>166</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54" t="s">
        <v>715</v>
      </c>
      <c r="D476" s="225"/>
      <c r="E476" s="226">
        <v>180</v>
      </c>
      <c r="F476" s="223"/>
      <c r="G476" s="223"/>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149</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x14ac:dyDescent="0.2">
      <c r="A477" s="231" t="s">
        <v>136</v>
      </c>
      <c r="B477" s="232" t="s">
        <v>104</v>
      </c>
      <c r="C477" s="251" t="s">
        <v>105</v>
      </c>
      <c r="D477" s="233"/>
      <c r="E477" s="234"/>
      <c r="F477" s="235"/>
      <c r="G477" s="235">
        <f>SUMIF(AG478:AG480,"&lt;&gt;NOR",G478:G480)</f>
        <v>0</v>
      </c>
      <c r="H477" s="235"/>
      <c r="I477" s="235">
        <f>SUM(I478:I480)</f>
        <v>0</v>
      </c>
      <c r="J477" s="235"/>
      <c r="K477" s="235">
        <f>SUM(K478:K480)</f>
        <v>0</v>
      </c>
      <c r="L477" s="235"/>
      <c r="M477" s="235">
        <f>SUM(M478:M480)</f>
        <v>0</v>
      </c>
      <c r="N477" s="234"/>
      <c r="O477" s="234">
        <f>SUM(O478:O480)</f>
        <v>0</v>
      </c>
      <c r="P477" s="234"/>
      <c r="Q477" s="234">
        <f>SUM(Q478:Q480)</f>
        <v>0</v>
      </c>
      <c r="R477" s="235"/>
      <c r="S477" s="235"/>
      <c r="T477" s="236"/>
      <c r="U477" s="230"/>
      <c r="V477" s="230">
        <f>SUM(V478:V480)</f>
        <v>142.47999999999999</v>
      </c>
      <c r="W477" s="230"/>
      <c r="X477" s="230"/>
      <c r="Y477" s="230"/>
      <c r="AG477" t="s">
        <v>137</v>
      </c>
    </row>
    <row r="478" spans="1:60" outlineLevel="1" x14ac:dyDescent="0.2">
      <c r="A478" s="238">
        <v>134</v>
      </c>
      <c r="B478" s="239" t="s">
        <v>716</v>
      </c>
      <c r="C478" s="252" t="s">
        <v>717</v>
      </c>
      <c r="D478" s="240" t="s">
        <v>446</v>
      </c>
      <c r="E478" s="241">
        <v>290.78134999999997</v>
      </c>
      <c r="F478" s="242"/>
      <c r="G478" s="243">
        <f>ROUND(E478*F478,2)</f>
        <v>0</v>
      </c>
      <c r="H478" s="242"/>
      <c r="I478" s="243">
        <f>ROUND(E478*H478,2)</f>
        <v>0</v>
      </c>
      <c r="J478" s="242"/>
      <c r="K478" s="243">
        <f>ROUND(E478*J478,2)</f>
        <v>0</v>
      </c>
      <c r="L478" s="243">
        <v>21</v>
      </c>
      <c r="M478" s="243">
        <f>G478*(1+L478/100)</f>
        <v>0</v>
      </c>
      <c r="N478" s="241">
        <v>0</v>
      </c>
      <c r="O478" s="241">
        <f>ROUND(E478*N478,2)</f>
        <v>0</v>
      </c>
      <c r="P478" s="241">
        <v>0</v>
      </c>
      <c r="Q478" s="241">
        <f>ROUND(E478*P478,2)</f>
        <v>0</v>
      </c>
      <c r="R478" s="243"/>
      <c r="S478" s="243" t="s">
        <v>172</v>
      </c>
      <c r="T478" s="244" t="s">
        <v>164</v>
      </c>
      <c r="U478" s="223">
        <v>0.49</v>
      </c>
      <c r="V478" s="223">
        <f>ROUND(E478*U478,2)</f>
        <v>142.47999999999999</v>
      </c>
      <c r="W478" s="223"/>
      <c r="X478" s="223" t="s">
        <v>718</v>
      </c>
      <c r="Y478" s="223" t="s">
        <v>144</v>
      </c>
      <c r="Z478" s="212"/>
      <c r="AA478" s="212"/>
      <c r="AB478" s="212"/>
      <c r="AC478" s="212"/>
      <c r="AD478" s="212"/>
      <c r="AE478" s="212"/>
      <c r="AF478" s="212"/>
      <c r="AG478" s="212" t="s">
        <v>719</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55" t="s">
        <v>720</v>
      </c>
      <c r="D479" s="246"/>
      <c r="E479" s="246"/>
      <c r="F479" s="246"/>
      <c r="G479" s="246"/>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155</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6" t="s">
        <v>721</v>
      </c>
      <c r="D480" s="248"/>
      <c r="E480" s="248"/>
      <c r="F480" s="248"/>
      <c r="G480" s="248"/>
      <c r="H480" s="223"/>
      <c r="I480" s="223"/>
      <c r="J480" s="223"/>
      <c r="K480" s="223"/>
      <c r="L480" s="223"/>
      <c r="M480" s="223"/>
      <c r="N480" s="222"/>
      <c r="O480" s="222"/>
      <c r="P480" s="222"/>
      <c r="Q480" s="222"/>
      <c r="R480" s="223"/>
      <c r="S480" s="223"/>
      <c r="T480" s="223"/>
      <c r="U480" s="223"/>
      <c r="V480" s="223"/>
      <c r="W480" s="223"/>
      <c r="X480" s="223"/>
      <c r="Y480" s="223"/>
      <c r="Z480" s="212"/>
      <c r="AA480" s="212"/>
      <c r="AB480" s="212"/>
      <c r="AC480" s="212"/>
      <c r="AD480" s="212"/>
      <c r="AE480" s="212"/>
      <c r="AF480" s="212"/>
      <c r="AG480" s="212" t="s">
        <v>155</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33" x14ac:dyDescent="0.2">
      <c r="A481" s="3"/>
      <c r="B481" s="4"/>
      <c r="C481" s="260"/>
      <c r="D481" s="6"/>
      <c r="E481" s="3"/>
      <c r="F481" s="3"/>
      <c r="G481" s="3"/>
      <c r="H481" s="3"/>
      <c r="I481" s="3"/>
      <c r="J481" s="3"/>
      <c r="K481" s="3"/>
      <c r="L481" s="3"/>
      <c r="M481" s="3"/>
      <c r="N481" s="3"/>
      <c r="O481" s="3"/>
      <c r="P481" s="3"/>
      <c r="Q481" s="3"/>
      <c r="R481" s="3"/>
      <c r="S481" s="3"/>
      <c r="T481" s="3"/>
      <c r="U481" s="3"/>
      <c r="V481" s="3"/>
      <c r="W481" s="3"/>
      <c r="X481" s="3"/>
      <c r="Y481" s="3"/>
      <c r="AE481">
        <v>15</v>
      </c>
      <c r="AF481">
        <v>21</v>
      </c>
      <c r="AG481" t="s">
        <v>122</v>
      </c>
    </row>
    <row r="482" spans="1:33" x14ac:dyDescent="0.2">
      <c r="A482" s="215"/>
      <c r="B482" s="216" t="s">
        <v>29</v>
      </c>
      <c r="C482" s="261"/>
      <c r="D482" s="217"/>
      <c r="E482" s="218"/>
      <c r="F482" s="218"/>
      <c r="G482" s="237">
        <f>G8+G24+G27+G33+G41+G51+G194+G201+G229+G237+G264+G267+G272+G301+G308+G346+G353+G409+G440+G453+G458+G477</f>
        <v>0</v>
      </c>
      <c r="H482" s="3"/>
      <c r="I482" s="3"/>
      <c r="J482" s="3"/>
      <c r="K482" s="3"/>
      <c r="L482" s="3"/>
      <c r="M482" s="3"/>
      <c r="N482" s="3"/>
      <c r="O482" s="3"/>
      <c r="P482" s="3"/>
      <c r="Q482" s="3"/>
      <c r="R482" s="3"/>
      <c r="S482" s="3"/>
      <c r="T482" s="3"/>
      <c r="U482" s="3"/>
      <c r="V482" s="3"/>
      <c r="W482" s="3"/>
      <c r="X482" s="3"/>
      <c r="Y482" s="3"/>
      <c r="AE482">
        <f>SUMIF(L7:L480,AE481,G7:G480)</f>
        <v>0</v>
      </c>
      <c r="AF482">
        <f>SUMIF(L7:L480,AF481,G7:G480)</f>
        <v>0</v>
      </c>
      <c r="AG482" t="s">
        <v>722</v>
      </c>
    </row>
    <row r="483" spans="1:33" x14ac:dyDescent="0.2">
      <c r="C483" s="262"/>
      <c r="D483" s="10"/>
      <c r="AG483" t="s">
        <v>725</v>
      </c>
    </row>
    <row r="484" spans="1:33" x14ac:dyDescent="0.2">
      <c r="D484" s="10"/>
    </row>
    <row r="485" spans="1:33" x14ac:dyDescent="0.2">
      <c r="D485" s="10"/>
    </row>
    <row r="486" spans="1:33" x14ac:dyDescent="0.2">
      <c r="D486" s="10"/>
    </row>
    <row r="487" spans="1:33" x14ac:dyDescent="0.2">
      <c r="D487" s="10"/>
    </row>
    <row r="488" spans="1:33" x14ac:dyDescent="0.2">
      <c r="D488" s="10"/>
    </row>
    <row r="489" spans="1:33" x14ac:dyDescent="0.2">
      <c r="D489" s="10"/>
    </row>
    <row r="490" spans="1:33" x14ac:dyDescent="0.2">
      <c r="D490" s="10"/>
    </row>
    <row r="491" spans="1:33" x14ac:dyDescent="0.2">
      <c r="D491" s="10"/>
    </row>
    <row r="492" spans="1:33" x14ac:dyDescent="0.2">
      <c r="D492" s="10"/>
    </row>
    <row r="493" spans="1:33" x14ac:dyDescent="0.2">
      <c r="D493" s="10"/>
    </row>
    <row r="494" spans="1:33" x14ac:dyDescent="0.2">
      <c r="D494" s="10"/>
    </row>
    <row r="495" spans="1:33" x14ac:dyDescent="0.2">
      <c r="D495" s="10"/>
    </row>
    <row r="496" spans="1:33"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aG5j/QmXHaNdX8C1l94ycD6G+La3kJNN0fdGJ36Gr32S59ROOPt/huM6klugKjNtJfg4iZDgN9uudjbTewTA==" saltValue="da4rJggr8Xd8dAW+LInDhQ==" spinCount="100000" sheet="1" formatRows="0"/>
  <mergeCells count="74">
    <mergeCell ref="C479:G479"/>
    <mergeCell ref="C480:G480"/>
    <mergeCell ref="C439:G439"/>
    <mergeCell ref="C442:G442"/>
    <mergeCell ref="C443:G443"/>
    <mergeCell ref="C449:G449"/>
    <mergeCell ref="C468:G468"/>
    <mergeCell ref="C471:G471"/>
    <mergeCell ref="C388:G388"/>
    <mergeCell ref="C389:G389"/>
    <mergeCell ref="C390:G390"/>
    <mergeCell ref="C391:G391"/>
    <mergeCell ref="C408:G408"/>
    <mergeCell ref="C411:G411"/>
    <mergeCell ref="C380:G380"/>
    <mergeCell ref="C381:G381"/>
    <mergeCell ref="C382:G382"/>
    <mergeCell ref="C383:G383"/>
    <mergeCell ref="C386:G386"/>
    <mergeCell ref="C387:G387"/>
    <mergeCell ref="C368:G368"/>
    <mergeCell ref="C369:G369"/>
    <mergeCell ref="C374:G374"/>
    <mergeCell ref="C377:G377"/>
    <mergeCell ref="C378:G378"/>
    <mergeCell ref="C379:G379"/>
    <mergeCell ref="C313:G313"/>
    <mergeCell ref="C316:G316"/>
    <mergeCell ref="C319:G319"/>
    <mergeCell ref="C345:G345"/>
    <mergeCell ref="C352:G352"/>
    <mergeCell ref="C367:G367"/>
    <mergeCell ref="C249:G249"/>
    <mergeCell ref="C262:G262"/>
    <mergeCell ref="C266:G266"/>
    <mergeCell ref="C271:G271"/>
    <mergeCell ref="C300:G300"/>
    <mergeCell ref="C310:G310"/>
    <mergeCell ref="C204:G204"/>
    <mergeCell ref="C210:G210"/>
    <mergeCell ref="C227:G227"/>
    <mergeCell ref="C239:G239"/>
    <mergeCell ref="C240:G240"/>
    <mergeCell ref="C248:G248"/>
    <mergeCell ref="C147:G147"/>
    <mergeCell ref="C151:G151"/>
    <mergeCell ref="C169:G169"/>
    <mergeCell ref="C196:G196"/>
    <mergeCell ref="C199:G199"/>
    <mergeCell ref="C203:G203"/>
    <mergeCell ref="C83:G83"/>
    <mergeCell ref="C84:G84"/>
    <mergeCell ref="C94:G94"/>
    <mergeCell ref="C134:G134"/>
    <mergeCell ref="C137:G137"/>
    <mergeCell ref="C141:G141"/>
    <mergeCell ref="C53:G53"/>
    <mergeCell ref="C56:G56"/>
    <mergeCell ref="C59:G59"/>
    <mergeCell ref="C68:G68"/>
    <mergeCell ref="C74:G74"/>
    <mergeCell ref="C80:G80"/>
    <mergeCell ref="C29:G29"/>
    <mergeCell ref="C35:G35"/>
    <mergeCell ref="C39:G39"/>
    <mergeCell ref="C43:G43"/>
    <mergeCell ref="C46:G46"/>
    <mergeCell ref="C49:G4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5C79D198B7E60468F979E707E5FACA2" ma:contentTypeVersion="13" ma:contentTypeDescription="Vytvoří nový dokument" ma:contentTypeScope="" ma:versionID="b53173ba3f5ed67fbd4f2d53987b7b21">
  <xsd:schema xmlns:xsd="http://www.w3.org/2001/XMLSchema" xmlns:xs="http://www.w3.org/2001/XMLSchema" xmlns:p="http://schemas.microsoft.com/office/2006/metadata/properties" xmlns:ns2="cb8518e5-3586-4e28-a4b0-42c89f704688" xmlns:ns3="9a61d8df-3f63-45b1-8d77-c9158ac84b49" targetNamespace="http://schemas.microsoft.com/office/2006/metadata/properties" ma:root="true" ma:fieldsID="c9fab0107020590e95139ee0456a37f9" ns2:_="" ns3:_="">
    <xsd:import namespace="cb8518e5-3586-4e28-a4b0-42c89f704688"/>
    <xsd:import namespace="9a61d8df-3f63-45b1-8d77-c9158ac84b4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518e5-3586-4e28-a4b0-42c89f70468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ů" ma:readOnly="false" ma:fieldId="{5cf76f15-5ced-4ddc-b409-7134ff3c332f}" ma:taxonomyMulti="true" ma:sspId="c7317140-6cc1-4e69-acf2-2554cd773c2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61d8df-3f63-45b1-8d77-c9158ac84b4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9b56bf-a8b4-42ca-bba0-d5d57cf0b229}" ma:internalName="TaxCatchAll" ma:showField="CatchAllData" ma:web="9a61d8df-3f63-45b1-8d77-c9158ac84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61d8df-3f63-45b1-8d77-c9158ac84b49" xsi:nil="true"/>
    <lcf76f155ced4ddcb4097134ff3c332f xmlns="cb8518e5-3586-4e28-a4b0-42c89f7046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2039CB-93B0-4474-8484-311A25B3EB7E}"/>
</file>

<file path=customXml/itemProps2.xml><?xml version="1.0" encoding="utf-8"?>
<ds:datastoreItem xmlns:ds="http://schemas.openxmlformats.org/officeDocument/2006/customXml" ds:itemID="{C0F04312-8709-4A2A-BAB9-53E9AA3FABCE}"/>
</file>

<file path=customXml/itemProps3.xml><?xml version="1.0" encoding="utf-8"?>
<ds:datastoreItem xmlns:ds="http://schemas.openxmlformats.org/officeDocument/2006/customXml" ds:itemID="{6F959E34-60C1-4A83-9BF4-64D3E750C2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B01 B01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'B01 B01 Pol'!Názvy_tisku</vt:lpstr>
      <vt:lpstr>oadresa</vt:lpstr>
      <vt:lpstr>Stavba!Objednatel</vt:lpstr>
      <vt:lpstr>Stavba!Objekt</vt:lpstr>
      <vt:lpstr>'B01 B01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Simerský</dc:creator>
  <cp:lastModifiedBy>Ing. Petr Simerský - FAKO spol. s.r.o.</cp:lastModifiedBy>
  <cp:lastPrinted>2019-03-19T12:27:02Z</cp:lastPrinted>
  <dcterms:created xsi:type="dcterms:W3CDTF">2009-04-08T07:15:50Z</dcterms:created>
  <dcterms:modified xsi:type="dcterms:W3CDTF">2025-05-27T11:40:16Z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0x010100E5C79D198B7E60468F979E707E5FACA2</vt:lpwstr>
  </property>
  <property fmtid="{D5CDD505-2E9C-101B-9397-08002B2CF9AE}" pid="3" name="MediaServiceImageTags">
    <vt:lpwstr/>
  </property>
</Properties>
</file>