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NS ťažba\Výzva_29-37-DNS - Gazdoraň_III.Q.2025\"/>
    </mc:Choice>
  </mc:AlternateContent>
  <xr:revisionPtr revIDLastSave="0" documentId="13_ncr:1_{96271217-0144-420C-BE58-20BDFE316B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O22" i="1"/>
  <c r="O19" i="1"/>
  <c r="O12" i="1"/>
  <c r="G23" i="1"/>
  <c r="G22" i="1"/>
  <c r="G21" i="1"/>
  <c r="G20" i="1"/>
  <c r="O20" i="1" s="1"/>
  <c r="G19" i="1"/>
  <c r="G18" i="1"/>
  <c r="O18" i="1" s="1"/>
  <c r="G17" i="1"/>
  <c r="O17" i="1" s="1"/>
  <c r="G16" i="1"/>
  <c r="O16" i="1" s="1"/>
  <c r="G15" i="1"/>
  <c r="G14" i="1"/>
  <c r="G13" i="1"/>
  <c r="G12" i="1"/>
  <c r="M25" i="1"/>
  <c r="O23" i="1"/>
  <c r="O21" i="1"/>
  <c r="O15" i="1"/>
  <c r="O14" i="1"/>
  <c r="O13" i="1"/>
  <c r="O27" i="1" l="1"/>
  <c r="O26" i="1" s="1"/>
  <c r="F24" i="1" l="1"/>
  <c r="E24" i="1"/>
  <c r="G24" i="1" l="1"/>
</calcChain>
</file>

<file path=xl/sharedStrings.xml><?xml version="1.0" encoding="utf-8"?>
<sst xmlns="http://schemas.openxmlformats.org/spreadsheetml/2006/main" count="148" uniqueCount="105">
  <si>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</si>
  <si>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</si>
  <si>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</si>
  <si>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</si>
  <si>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</si>
  <si>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</si>
  <si>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</si>
  <si>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</si>
  <si>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</si>
  <si>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Spolu bez DPH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</si>
  <si>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</si>
  <si>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</si>
  <si>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</si>
  <si>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</si>
  <si>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</si>
  <si>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</si>
  <si>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</si>
  <si>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</si>
  <si>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</si>
  <si>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</si>
  <si>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</si>
  <si>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</si>
  <si>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</si>
  <si>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</si>
  <si>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</si>
  <si>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</si>
  <si>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</si>
  <si>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</si>
  <si>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</si>
  <si>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</si>
  <si>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</si>
  <si>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</si>
  <si>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</si>
  <si>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</si>
  <si>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</si>
  <si>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</si>
  <si>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</si>
  <si>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</si>
  <si>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</si>
  <si>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</si>
  <si>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</si>
  <si>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</si>
  <si>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</si>
  <si>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</si>
  <si>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</si>
  <si>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</si>
  <si>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</si>
  <si>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</si>
  <si>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</si>
  <si>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</si>
  <si>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</si>
  <si>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</si>
  <si>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</si>
  <si>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</si>
  <si>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</si>
  <si>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</si>
  <si>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</si>
  <si>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</si>
  <si>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</si>
  <si>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</si>
  <si>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</si>
  <si>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</si>
  <si>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</si>
  <si>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</si>
  <si>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</si>
  <si>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</si>
  <si>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</si>
  <si>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LESY SR, š. p., OZ Ulič</t>
  </si>
  <si>
    <t>ihličnaté (m3)</t>
  </si>
  <si>
    <t>listnaté (m3)</t>
  </si>
  <si>
    <t>DPH 23%</t>
  </si>
  <si>
    <t>VU-50</t>
  </si>
  <si>
    <t>1,2,4a,6,7</t>
  </si>
  <si>
    <t>30</t>
  </si>
  <si>
    <t>40</t>
  </si>
  <si>
    <t>- | - | 400</t>
  </si>
  <si>
    <t>- | - | 600</t>
  </si>
  <si>
    <t>- | - | 500</t>
  </si>
  <si>
    <t>LO Boruska</t>
  </si>
  <si>
    <t>SL248-198B0</t>
  </si>
  <si>
    <t>SL248-199A0</t>
  </si>
  <si>
    <t>65</t>
  </si>
  <si>
    <t>SL248-199B0</t>
  </si>
  <si>
    <t>60</t>
  </si>
  <si>
    <t>SL248-233 0</t>
  </si>
  <si>
    <t>LO Dedová</t>
  </si>
  <si>
    <t>SL270-113B0</t>
  </si>
  <si>
    <t>1,2,4a,4d,6,7</t>
  </si>
  <si>
    <t>SL270-116B0</t>
  </si>
  <si>
    <t>SL270-117A0</t>
  </si>
  <si>
    <t>LO Javorník</t>
  </si>
  <si>
    <t>LA171-33B0</t>
  </si>
  <si>
    <t>LA171-40A0</t>
  </si>
  <si>
    <t>45</t>
  </si>
  <si>
    <t>LA171-41B0</t>
  </si>
  <si>
    <t>LA171-46B0</t>
  </si>
  <si>
    <t>LO Zapaličať</t>
  </si>
  <si>
    <t>LA171-583 0</t>
  </si>
  <si>
    <t>25</t>
  </si>
  <si>
    <t>DNS – Lesnícke služby v ťažbovom procese na OZ Ulič - výzva č. 29/37/DNS/44460</t>
  </si>
  <si>
    <t>- | - | 200</t>
  </si>
  <si>
    <t>50 | 500 | -</t>
  </si>
  <si>
    <t>50 | 1100 | -</t>
  </si>
  <si>
    <t>50 | 900 | -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</si>
  <si>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 Objednávateľ požaduje pri realizácií predmetu zákazky nasledovné  minimálne technické prostriedky: </t>
    </r>
    <r>
      <rPr>
        <b/>
        <sz val="10"/>
        <color theme="1"/>
        <rFont val="Arial"/>
        <family val="2"/>
        <charset val="238"/>
      </rPr>
      <t>4 ks LKT, 2 ks UKT, 1 ks vývozná súprava do 7 ton, 2 ks kôň (prípadne želený kôň)</t>
    </r>
    <r>
      <rPr>
        <sz val="10"/>
        <color theme="1"/>
        <rFont val="Arial"/>
        <family val="2"/>
        <charset val="238"/>
      </rPr>
      <t xml:space="preserve">.  Verejný obstarávateľ umožňuje uchádzačom pred vypracovaním ponuky osobne prehliadnuť miesto, ktoré je predmetom tejto zákazky. Obhliadka miesta dodania predmetu obstarávania je možná po telefonickej dohode s kontaktnou osobou: </t>
    </r>
    <r>
      <rPr>
        <b/>
        <sz val="10"/>
        <color theme="1"/>
        <rFont val="Arial"/>
        <family val="2"/>
        <charset val="238"/>
      </rPr>
      <t xml:space="preserve">Ing. Ján Hudák, správca LS Gazdoraň, tel: 0945 553 590.      </t>
    </r>
    <r>
      <rPr>
        <sz val="10"/>
        <color theme="1"/>
        <rFont val="Arial"/>
        <family val="2"/>
        <charset val="238"/>
      </rPr>
      <t xml:space="preserve">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</si>
</sst>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Arial"/>
      <charset val="1"/>
    </font>
    <font>
      <b/>
      <sz val="9"/>
      <color indexed="8"/>
      <name val="Arial"/>
      <charset val="1"/>
    </font>
    <font>
      <b/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3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3" borderId="0" xfId="0" applyFont="1" applyFill="1" applyAlignment="1">
      <alignment horizontal="right"/>
    </xf>
    <xf numFmtId="0" fontId="3" fillId="3" borderId="0" xfId="0" applyFont="1" applyFill="1" applyAlignment="1">
      <alignment vertical="center"/>
    </xf>
    <xf numFmtId="0" fontId="5" fillId="3" borderId="0" xfId="0" applyFont="1" applyFill="1" applyAlignment="1">
      <alignment horizontal="left" vertical="center"/>
    </xf>
    <xf numFmtId="0" fontId="4" fillId="3" borderId="1" xfId="0" applyFont="1" applyFill="1" applyBorder="1"/>
    <xf numFmtId="0" fontId="0" fillId="0" borderId="1" xfId="0" applyBorder="1" applyAlignment="1">
      <alignment wrapText="1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7" fillId="0" borderId="0" xfId="0" applyFont="1"/>
    <xf numFmtId="0" fontId="3" fillId="3" borderId="0" xfId="0" applyFont="1" applyFill="1" applyAlignment="1">
      <alignment horizontal="right"/>
    </xf>
    <xf numFmtId="0" fontId="8" fillId="3" borderId="0" xfId="0" applyFont="1" applyFill="1"/>
    <xf numFmtId="0" fontId="8" fillId="3" borderId="0" xfId="0" applyFont="1" applyFill="1" applyAlignment="1">
      <alignment horizontal="left"/>
    </xf>
    <xf numFmtId="0" fontId="4" fillId="3" borderId="5" xfId="0" applyFont="1" applyFill="1" applyBorder="1" applyAlignment="1">
      <alignment vertical="center"/>
    </xf>
    <xf numFmtId="4" fontId="4" fillId="3" borderId="22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0" fontId="4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14" fontId="4" fillId="3" borderId="0" xfId="0" applyNumberFormat="1" applyFont="1" applyFill="1" applyAlignment="1">
      <alignment horizontal="center" vertical="center"/>
    </xf>
    <xf numFmtId="0" fontId="7" fillId="3" borderId="0" xfId="0" applyFont="1" applyFill="1"/>
    <xf numFmtId="14" fontId="4" fillId="3" borderId="22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/>
    </xf>
    <xf numFmtId="0" fontId="3" fillId="3" borderId="30" xfId="0" applyFont="1" applyFill="1" applyBorder="1" applyAlignment="1">
      <alignment vertical="center"/>
    </xf>
    <xf numFmtId="0" fontId="4" fillId="3" borderId="30" xfId="0" applyFont="1" applyFill="1" applyBorder="1" applyAlignment="1">
      <alignment horizontal="center" vertical="center"/>
    </xf>
    <xf numFmtId="2" fontId="4" fillId="3" borderId="30" xfId="0" applyNumberFormat="1" applyFont="1" applyFill="1" applyBorder="1" applyAlignment="1">
      <alignment horizontal="center" vertical="center"/>
    </xf>
    <xf numFmtId="4" fontId="12" fillId="0" borderId="39" xfId="0" applyNumberFormat="1" applyFont="1" applyBorder="1" applyAlignment="1">
      <alignment horizontal="right" vertical="center" indent="1"/>
    </xf>
    <xf numFmtId="0" fontId="6" fillId="3" borderId="1" xfId="0" applyFont="1" applyFill="1" applyBorder="1" applyAlignment="1">
      <alignment horizontal="left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center" vertical="center" textRotation="90"/>
    </xf>
    <xf numFmtId="0" fontId="4" fillId="2" borderId="17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8" xfId="0" applyFont="1" applyFill="1" applyBorder="1" applyAlignment="1" applyProtection="1">
      <alignment horizontal="left"/>
      <protection locked="0"/>
    </xf>
    <xf numFmtId="0" fontId="8" fillId="3" borderId="25" xfId="0" applyFont="1" applyFill="1" applyBorder="1" applyAlignment="1">
      <alignment horizontal="center" vertical="top" wrapText="1"/>
    </xf>
    <xf numFmtId="0" fontId="8" fillId="3" borderId="14" xfId="0" applyFont="1" applyFill="1" applyBorder="1" applyAlignment="1">
      <alignment horizontal="center" vertical="top" wrapText="1"/>
    </xf>
    <xf numFmtId="0" fontId="8" fillId="3" borderId="26" xfId="0" applyFont="1" applyFill="1" applyBorder="1" applyAlignment="1">
      <alignment horizontal="center" vertical="top" wrapText="1"/>
    </xf>
    <xf numFmtId="0" fontId="8" fillId="3" borderId="23" xfId="0" applyFont="1" applyFill="1" applyBorder="1" applyAlignment="1">
      <alignment horizontal="center" vertical="top" wrapText="1"/>
    </xf>
    <xf numFmtId="0" fontId="8" fillId="3" borderId="0" xfId="0" applyFont="1" applyFill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0" fontId="8" fillId="3" borderId="24" xfId="0" applyFont="1" applyFill="1" applyBorder="1" applyAlignment="1">
      <alignment horizontal="center" vertical="top" wrapText="1"/>
    </xf>
    <xf numFmtId="0" fontId="8" fillId="3" borderId="29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left" vertical="center"/>
    </xf>
    <xf numFmtId="0" fontId="8" fillId="0" borderId="10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4" fillId="3" borderId="5" xfId="0" applyFont="1" applyFill="1" applyBorder="1" applyAlignment="1">
      <alignment horizontal="right" vertical="center"/>
    </xf>
    <xf numFmtId="0" fontId="4" fillId="3" borderId="6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11" fillId="0" borderId="4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4" fillId="3" borderId="8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left"/>
    </xf>
    <xf numFmtId="0" fontId="6" fillId="3" borderId="20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0" fillId="0" borderId="24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13" fillId="0" borderId="36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wrapText="1"/>
    </xf>
    <xf numFmtId="2" fontId="13" fillId="0" borderId="37" xfId="0" applyNumberFormat="1" applyFont="1" applyBorder="1" applyAlignment="1">
      <alignment horizontal="right" vertical="center"/>
    </xf>
    <xf numFmtId="0" fontId="13" fillId="0" borderId="37" xfId="0" applyFont="1" applyBorder="1" applyAlignment="1">
      <alignment horizontal="center" vertical="center"/>
    </xf>
    <xf numFmtId="0" fontId="13" fillId="0" borderId="37" xfId="0" applyFont="1" applyBorder="1" applyAlignment="1">
      <alignment horizontal="right" vertical="center" wrapText="1"/>
    </xf>
    <xf numFmtId="2" fontId="13" fillId="0" borderId="37" xfId="0" applyNumberFormat="1" applyFont="1" applyBorder="1" applyAlignment="1">
      <alignment horizontal="right" vertical="center" wrapText="1"/>
    </xf>
    <xf numFmtId="0" fontId="14" fillId="0" borderId="38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tabSelected="1" topLeftCell="A11" zoomScaleNormal="100" zoomScaleSheetLayoutView="100" workbookViewId="0">
      <selection activeCell="O26" sqref="O26"/>
    </sheetView>
  </sheetViews>
  <sheetFormatPr defaultColWidth="9.109375" defaultRowHeight="13.8" x14ac:dyDescent="0.25"/>
  <cols>
    <col min="1" max="1" width="13.6640625" style="15" customWidth="1"/>
    <col min="2" max="2" width="14.109375" style="15" customWidth="1"/>
    <col min="3" max="3" width="14.88671875" style="15" customWidth="1"/>
    <col min="4" max="4" width="19.5546875" style="15" customWidth="1"/>
    <col min="5" max="5" width="9.109375" style="15"/>
    <col min="6" max="6" width="11.21875" style="15" customWidth="1"/>
    <col min="7" max="7" width="11.88671875" style="15" customWidth="1"/>
    <col min="8" max="10" width="9.109375" style="15"/>
    <col min="11" max="11" width="8" style="15" customWidth="1"/>
    <col min="12" max="12" width="17" style="15" customWidth="1"/>
    <col min="13" max="13" width="16.109375" style="15" customWidth="1"/>
    <col min="14" max="14" width="20.88671875" style="15" customWidth="1"/>
    <col min="15" max="15" width="19.44140625" style="15" customWidth="1"/>
    <col min="16" max="17" width="10.88671875" style="15" customWidth="1"/>
    <col min="18" max="16384" width="9.109375" style="15"/>
  </cols>
  <sheetData>
    <row r="1" spans="1:17" ht="19.5" customHeight="1" x14ac:dyDescent="0.3">
      <c r="A1" s="80" t="s">
        <v>35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O1" s="6"/>
      <c r="P1" s="6"/>
      <c r="Q1" s="16" t="s">
        <v>30</v>
      </c>
    </row>
    <row r="2" spans="1:17" ht="13.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O2" s="6"/>
      <c r="P2" s="16" t="s">
        <v>66</v>
      </c>
    </row>
    <row r="3" spans="1:17" ht="18" customHeight="1" x14ac:dyDescent="0.25">
      <c r="A3" s="35" t="s">
        <v>0</v>
      </c>
      <c r="B3" s="35"/>
      <c r="C3" s="35" t="s">
        <v>99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</row>
    <row r="4" spans="1:17" ht="10.5" customHeight="1" x14ac:dyDescent="0.25">
      <c r="A4" s="14"/>
      <c r="B4" s="1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5"/>
      <c r="P4" s="25"/>
      <c r="Q4" s="25"/>
    </row>
    <row r="5" spans="1:17" x14ac:dyDescent="0.25">
      <c r="A5" s="17"/>
      <c r="B5" s="17"/>
      <c r="C5" s="18"/>
      <c r="D5" s="18"/>
      <c r="E5" s="87"/>
      <c r="F5" s="87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</row>
    <row r="6" spans="1:17" x14ac:dyDescent="0.25">
      <c r="A6" s="35" t="s">
        <v>1</v>
      </c>
      <c r="B6" s="35"/>
      <c r="C6" s="35" t="s">
        <v>67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</row>
    <row r="7" spans="1:17" ht="6" customHeight="1" x14ac:dyDescent="0.25">
      <c r="A7" s="18"/>
      <c r="B7" s="88"/>
      <c r="C7" s="88"/>
      <c r="D7" s="88"/>
      <c r="E7" s="88"/>
      <c r="F7" s="88"/>
      <c r="G7" s="18"/>
      <c r="H7" s="17"/>
      <c r="I7" s="17"/>
      <c r="J7" s="17"/>
      <c r="K7" s="17"/>
      <c r="L7" s="17"/>
      <c r="M7" s="17"/>
      <c r="N7" s="17"/>
      <c r="O7" s="17"/>
      <c r="P7" s="17"/>
      <c r="Q7" s="17"/>
    </row>
    <row r="8" spans="1:17" ht="16.5" customHeight="1" thickBot="1" x14ac:dyDescent="0.3">
      <c r="A8" s="99" t="s">
        <v>58</v>
      </c>
      <c r="B8" s="100"/>
      <c r="C8" s="100"/>
      <c r="D8" s="100"/>
      <c r="E8" s="17"/>
      <c r="F8" s="17"/>
      <c r="G8" s="18"/>
      <c r="H8" s="17"/>
      <c r="I8" s="17"/>
      <c r="J8" s="17"/>
      <c r="K8" s="17"/>
      <c r="L8" s="17"/>
      <c r="M8" s="17"/>
      <c r="N8" s="17"/>
      <c r="O8" s="17"/>
      <c r="P8" s="17"/>
      <c r="Q8" s="17"/>
    </row>
    <row r="9" spans="1:17" ht="21" customHeight="1" thickBot="1" x14ac:dyDescent="0.3">
      <c r="A9" s="89" t="s">
        <v>6</v>
      </c>
      <c r="B9" s="89" t="s">
        <v>2</v>
      </c>
      <c r="C9" s="90" t="s">
        <v>42</v>
      </c>
      <c r="D9" s="91"/>
      <c r="E9" s="92" t="s">
        <v>3</v>
      </c>
      <c r="F9" s="93"/>
      <c r="G9" s="94"/>
      <c r="H9" s="81" t="s">
        <v>4</v>
      </c>
      <c r="I9" s="49" t="s">
        <v>34</v>
      </c>
      <c r="J9" s="92" t="s">
        <v>21</v>
      </c>
      <c r="K9" s="93"/>
      <c r="L9" s="84" t="s">
        <v>57</v>
      </c>
      <c r="M9" s="36" t="s">
        <v>54</v>
      </c>
      <c r="N9" s="96" t="s">
        <v>61</v>
      </c>
      <c r="O9" s="36" t="s">
        <v>59</v>
      </c>
      <c r="P9" s="92" t="s">
        <v>63</v>
      </c>
      <c r="Q9" s="94"/>
    </row>
    <row r="10" spans="1:17" ht="21.75" customHeight="1" x14ac:dyDescent="0.25">
      <c r="A10" s="43"/>
      <c r="B10" s="43"/>
      <c r="C10" s="45" t="s">
        <v>29</v>
      </c>
      <c r="D10" s="46"/>
      <c r="E10" s="36" t="s">
        <v>31</v>
      </c>
      <c r="F10" s="36" t="s">
        <v>32</v>
      </c>
      <c r="G10" s="36" t="s">
        <v>33</v>
      </c>
      <c r="H10" s="82"/>
      <c r="I10" s="50"/>
      <c r="J10" s="36" t="s">
        <v>68</v>
      </c>
      <c r="K10" s="95" t="s">
        <v>69</v>
      </c>
      <c r="L10" s="85"/>
      <c r="M10" s="37"/>
      <c r="N10" s="97"/>
      <c r="O10" s="43"/>
      <c r="P10" s="23"/>
      <c r="Q10" s="23"/>
    </row>
    <row r="11" spans="1:17" ht="50.25" customHeight="1" thickBot="1" x14ac:dyDescent="0.3">
      <c r="A11" s="44"/>
      <c r="B11" s="44"/>
      <c r="C11" s="47"/>
      <c r="D11" s="48"/>
      <c r="E11" s="38"/>
      <c r="F11" s="38"/>
      <c r="G11" s="38"/>
      <c r="H11" s="83"/>
      <c r="I11" s="51"/>
      <c r="J11" s="38"/>
      <c r="K11" s="38"/>
      <c r="L11" s="86"/>
      <c r="M11" s="38"/>
      <c r="N11" s="98"/>
      <c r="O11" s="44"/>
      <c r="P11" s="22" t="s">
        <v>64</v>
      </c>
      <c r="Q11" s="22" t="s">
        <v>65</v>
      </c>
    </row>
    <row r="12" spans="1:17" ht="16.5" customHeight="1" thickBot="1" x14ac:dyDescent="0.3">
      <c r="A12" s="104" t="s">
        <v>78</v>
      </c>
      <c r="B12" s="105" t="s">
        <v>79</v>
      </c>
      <c r="C12" s="39" t="s">
        <v>72</v>
      </c>
      <c r="D12" s="40"/>
      <c r="E12" s="106">
        <v>0</v>
      </c>
      <c r="F12" s="106">
        <v>599.46400000000006</v>
      </c>
      <c r="G12" s="106">
        <f t="shared" ref="G12:G23" si="0">SUM(E12,F12)</f>
        <v>599.46400000000006</v>
      </c>
      <c r="H12" s="107" t="s">
        <v>7</v>
      </c>
      <c r="I12" s="108" t="s">
        <v>74</v>
      </c>
      <c r="J12" s="109">
        <v>0</v>
      </c>
      <c r="K12" s="109">
        <v>1.5860000000000001</v>
      </c>
      <c r="L12" s="110" t="s">
        <v>77</v>
      </c>
      <c r="M12" s="34">
        <v>9588.1219000000001</v>
      </c>
      <c r="N12" s="29"/>
      <c r="O12" s="20">
        <f>SUM(N12*G12)</f>
        <v>0</v>
      </c>
      <c r="P12" s="28">
        <v>45820</v>
      </c>
      <c r="Q12" s="28">
        <v>45930</v>
      </c>
    </row>
    <row r="13" spans="1:17" ht="16.5" customHeight="1" thickBot="1" x14ac:dyDescent="0.3">
      <c r="A13" s="104" t="s">
        <v>78</v>
      </c>
      <c r="B13" s="105" t="s">
        <v>80</v>
      </c>
      <c r="C13" s="41" t="s">
        <v>72</v>
      </c>
      <c r="D13" s="42"/>
      <c r="E13" s="106">
        <v>0</v>
      </c>
      <c r="F13" s="106">
        <v>44.670999999999999</v>
      </c>
      <c r="G13" s="106">
        <f t="shared" si="0"/>
        <v>44.670999999999999</v>
      </c>
      <c r="H13" s="107" t="s">
        <v>7</v>
      </c>
      <c r="I13" s="108" t="s">
        <v>81</v>
      </c>
      <c r="J13" s="109">
        <v>0</v>
      </c>
      <c r="K13" s="109">
        <v>2.48129659563521</v>
      </c>
      <c r="L13" s="110" t="s">
        <v>100</v>
      </c>
      <c r="M13" s="34">
        <v>685.78769999999997</v>
      </c>
      <c r="N13" s="29"/>
      <c r="O13" s="20">
        <f t="shared" ref="O13:O20" si="1">SUM(N13*G13)</f>
        <v>0</v>
      </c>
      <c r="P13" s="28">
        <v>45820</v>
      </c>
      <c r="Q13" s="28">
        <v>45930</v>
      </c>
    </row>
    <row r="14" spans="1:17" ht="16.5" customHeight="1" thickBot="1" x14ac:dyDescent="0.3">
      <c r="A14" s="104" t="s">
        <v>78</v>
      </c>
      <c r="B14" s="105" t="s">
        <v>82</v>
      </c>
      <c r="C14" s="41" t="s">
        <v>72</v>
      </c>
      <c r="D14" s="42"/>
      <c r="E14" s="106">
        <v>0</v>
      </c>
      <c r="F14" s="106">
        <v>99.314999999999998</v>
      </c>
      <c r="G14" s="106">
        <f t="shared" si="0"/>
        <v>99.314999999999998</v>
      </c>
      <c r="H14" s="107" t="s">
        <v>7</v>
      </c>
      <c r="I14" s="108" t="s">
        <v>83</v>
      </c>
      <c r="J14" s="109">
        <v>0</v>
      </c>
      <c r="K14" s="109">
        <v>1.5279385826931469</v>
      </c>
      <c r="L14" s="110" t="s">
        <v>100</v>
      </c>
      <c r="M14" s="34">
        <v>1500.0499</v>
      </c>
      <c r="N14" s="29"/>
      <c r="O14" s="20">
        <f t="shared" si="1"/>
        <v>0</v>
      </c>
      <c r="P14" s="28">
        <v>45820</v>
      </c>
      <c r="Q14" s="28">
        <v>45930</v>
      </c>
    </row>
    <row r="15" spans="1:17" ht="16.5" customHeight="1" thickBot="1" x14ac:dyDescent="0.3">
      <c r="A15" s="104" t="s">
        <v>78</v>
      </c>
      <c r="B15" s="105" t="s">
        <v>84</v>
      </c>
      <c r="C15" s="41" t="s">
        <v>72</v>
      </c>
      <c r="D15" s="42"/>
      <c r="E15" s="106">
        <v>0</v>
      </c>
      <c r="F15" s="106">
        <v>554.91399999999999</v>
      </c>
      <c r="G15" s="106">
        <f t="shared" si="0"/>
        <v>554.91399999999999</v>
      </c>
      <c r="H15" s="107" t="s">
        <v>7</v>
      </c>
      <c r="I15" s="108" t="s">
        <v>74</v>
      </c>
      <c r="J15" s="109">
        <v>0</v>
      </c>
      <c r="K15" s="109">
        <v>1.8872438789292705</v>
      </c>
      <c r="L15" s="110" t="s">
        <v>76</v>
      </c>
      <c r="M15" s="34">
        <v>8376.4100999999991</v>
      </c>
      <c r="N15" s="29"/>
      <c r="O15" s="20">
        <f>SUM(N15*G15)</f>
        <v>0</v>
      </c>
      <c r="P15" s="28">
        <v>45820</v>
      </c>
      <c r="Q15" s="28">
        <v>45930</v>
      </c>
    </row>
    <row r="16" spans="1:17" ht="16.5" customHeight="1" thickBot="1" x14ac:dyDescent="0.3">
      <c r="A16" s="104" t="s">
        <v>85</v>
      </c>
      <c r="B16" s="105" t="s">
        <v>86</v>
      </c>
      <c r="C16" s="41" t="s">
        <v>87</v>
      </c>
      <c r="D16" s="42"/>
      <c r="E16" s="106">
        <v>0</v>
      </c>
      <c r="F16" s="106">
        <v>63.361000000000004</v>
      </c>
      <c r="G16" s="106">
        <f t="shared" si="0"/>
        <v>63.361000000000004</v>
      </c>
      <c r="H16" s="107" t="s">
        <v>71</v>
      </c>
      <c r="I16" s="108" t="s">
        <v>73</v>
      </c>
      <c r="J16" s="109">
        <v>0</v>
      </c>
      <c r="K16" s="109">
        <v>0.12947558778485155</v>
      </c>
      <c r="L16" s="110" t="s">
        <v>101</v>
      </c>
      <c r="M16" s="34">
        <v>2461.6374999999998</v>
      </c>
      <c r="N16" s="29"/>
      <c r="O16" s="20">
        <f t="shared" si="1"/>
        <v>0</v>
      </c>
      <c r="P16" s="28">
        <v>45820</v>
      </c>
      <c r="Q16" s="28">
        <v>45930</v>
      </c>
    </row>
    <row r="17" spans="1:17" ht="16.5" customHeight="1" thickBot="1" x14ac:dyDescent="0.3">
      <c r="A17" s="104" t="s">
        <v>85</v>
      </c>
      <c r="B17" s="105" t="s">
        <v>88</v>
      </c>
      <c r="C17" s="41" t="s">
        <v>87</v>
      </c>
      <c r="D17" s="42"/>
      <c r="E17" s="106">
        <v>0</v>
      </c>
      <c r="F17" s="106">
        <v>43.594000000000001</v>
      </c>
      <c r="G17" s="106">
        <f t="shared" si="0"/>
        <v>43.594000000000001</v>
      </c>
      <c r="H17" s="107" t="s">
        <v>71</v>
      </c>
      <c r="I17" s="108" t="s">
        <v>73</v>
      </c>
      <c r="J17" s="109">
        <v>0</v>
      </c>
      <c r="K17" s="109">
        <v>0.1671817548820862</v>
      </c>
      <c r="L17" s="110" t="s">
        <v>102</v>
      </c>
      <c r="M17" s="34">
        <v>1669.6188999999999</v>
      </c>
      <c r="N17" s="29"/>
      <c r="O17" s="20">
        <f t="shared" si="1"/>
        <v>0</v>
      </c>
      <c r="P17" s="28">
        <v>45820</v>
      </c>
      <c r="Q17" s="28">
        <v>45930</v>
      </c>
    </row>
    <row r="18" spans="1:17" ht="16.5" customHeight="1" thickBot="1" x14ac:dyDescent="0.3">
      <c r="A18" s="104" t="s">
        <v>85</v>
      </c>
      <c r="B18" s="105" t="s">
        <v>89</v>
      </c>
      <c r="C18" s="41" t="s">
        <v>87</v>
      </c>
      <c r="D18" s="42"/>
      <c r="E18" s="106">
        <v>33.599000000000004</v>
      </c>
      <c r="F18" s="106">
        <v>170.67499999999998</v>
      </c>
      <c r="G18" s="106">
        <f t="shared" si="0"/>
        <v>204.274</v>
      </c>
      <c r="H18" s="107" t="s">
        <v>71</v>
      </c>
      <c r="I18" s="108" t="s">
        <v>73</v>
      </c>
      <c r="J18" s="109">
        <v>0.36548082152754402</v>
      </c>
      <c r="K18" s="109">
        <v>0.17993987035976136</v>
      </c>
      <c r="L18" s="110" t="s">
        <v>103</v>
      </c>
      <c r="M18" s="34">
        <v>8064.7061999999996</v>
      </c>
      <c r="N18" s="29"/>
      <c r="O18" s="20">
        <f>SUM(N18*G18)</f>
        <v>0</v>
      </c>
      <c r="P18" s="28">
        <v>45820</v>
      </c>
      <c r="Q18" s="28">
        <v>45930</v>
      </c>
    </row>
    <row r="19" spans="1:17" ht="16.5" customHeight="1" thickBot="1" x14ac:dyDescent="0.3">
      <c r="A19" s="104" t="s">
        <v>90</v>
      </c>
      <c r="B19" s="105" t="s">
        <v>91</v>
      </c>
      <c r="C19" s="41" t="s">
        <v>72</v>
      </c>
      <c r="D19" s="42"/>
      <c r="E19" s="106">
        <v>40</v>
      </c>
      <c r="F19" s="106">
        <v>210</v>
      </c>
      <c r="G19" s="106">
        <f t="shared" si="0"/>
        <v>250</v>
      </c>
      <c r="H19" s="107" t="s">
        <v>71</v>
      </c>
      <c r="I19" s="108" t="s">
        <v>74</v>
      </c>
      <c r="J19" s="109">
        <v>0.44</v>
      </c>
      <c r="K19" s="109">
        <v>0.36175025588536336</v>
      </c>
      <c r="L19" s="110" t="s">
        <v>77</v>
      </c>
      <c r="M19" s="34">
        <v>7224.2132000000001</v>
      </c>
      <c r="N19" s="29"/>
      <c r="O19" s="20">
        <f>SUM(N19*G19)</f>
        <v>0</v>
      </c>
      <c r="P19" s="28">
        <v>45820</v>
      </c>
      <c r="Q19" s="28">
        <v>45930</v>
      </c>
    </row>
    <row r="20" spans="1:17" ht="16.5" customHeight="1" thickBot="1" x14ac:dyDescent="0.3">
      <c r="A20" s="104" t="s">
        <v>90</v>
      </c>
      <c r="B20" s="105" t="s">
        <v>92</v>
      </c>
      <c r="C20" s="41" t="s">
        <v>72</v>
      </c>
      <c r="D20" s="42"/>
      <c r="E20" s="106">
        <v>30</v>
      </c>
      <c r="F20" s="106">
        <v>170</v>
      </c>
      <c r="G20" s="106">
        <f t="shared" si="0"/>
        <v>200</v>
      </c>
      <c r="H20" s="107" t="s">
        <v>71</v>
      </c>
      <c r="I20" s="108" t="s">
        <v>93</v>
      </c>
      <c r="J20" s="109">
        <v>0.2</v>
      </c>
      <c r="K20" s="109">
        <v>0.23013022676443112</v>
      </c>
      <c r="L20" s="110" t="s">
        <v>77</v>
      </c>
      <c r="M20" s="34">
        <v>6056.8626999999997</v>
      </c>
      <c r="N20" s="29"/>
      <c r="O20" s="20">
        <f t="shared" si="1"/>
        <v>0</v>
      </c>
      <c r="P20" s="28">
        <v>45820</v>
      </c>
      <c r="Q20" s="28">
        <v>45930</v>
      </c>
    </row>
    <row r="21" spans="1:17" ht="16.5" customHeight="1" thickBot="1" x14ac:dyDescent="0.3">
      <c r="A21" s="104" t="s">
        <v>90</v>
      </c>
      <c r="B21" s="105" t="s">
        <v>94</v>
      </c>
      <c r="C21" s="41" t="s">
        <v>72</v>
      </c>
      <c r="D21" s="42"/>
      <c r="E21" s="106">
        <v>16.722999999999999</v>
      </c>
      <c r="F21" s="106">
        <v>46.51</v>
      </c>
      <c r="G21" s="106">
        <f t="shared" si="0"/>
        <v>63.232999999999997</v>
      </c>
      <c r="H21" s="107" t="s">
        <v>71</v>
      </c>
      <c r="I21" s="108" t="s">
        <v>83</v>
      </c>
      <c r="J21" s="109">
        <v>0.28799999999999998</v>
      </c>
      <c r="K21" s="109">
        <v>0.19080385382990395</v>
      </c>
      <c r="L21" s="110" t="s">
        <v>77</v>
      </c>
      <c r="M21" s="34">
        <v>2255.2579999999998</v>
      </c>
      <c r="N21" s="29"/>
      <c r="O21" s="20">
        <f>SUM(N21*G21)</f>
        <v>0</v>
      </c>
      <c r="P21" s="28">
        <v>45820</v>
      </c>
      <c r="Q21" s="28">
        <v>45930</v>
      </c>
    </row>
    <row r="22" spans="1:17" ht="16.5" customHeight="1" thickBot="1" x14ac:dyDescent="0.3">
      <c r="A22" s="104" t="s">
        <v>90</v>
      </c>
      <c r="B22" s="105" t="s">
        <v>95</v>
      </c>
      <c r="C22" s="41" t="s">
        <v>72</v>
      </c>
      <c r="D22" s="42"/>
      <c r="E22" s="106">
        <v>14.068000000000003</v>
      </c>
      <c r="F22" s="106">
        <v>342.79900000000004</v>
      </c>
      <c r="G22" s="106">
        <f t="shared" si="0"/>
        <v>356.86700000000002</v>
      </c>
      <c r="H22" s="107" t="s">
        <v>71</v>
      </c>
      <c r="I22" s="108" t="s">
        <v>73</v>
      </c>
      <c r="J22" s="109">
        <v>0.54088518781006378</v>
      </c>
      <c r="K22" s="109">
        <v>0.53629425439739542</v>
      </c>
      <c r="L22" s="110" t="s">
        <v>76</v>
      </c>
      <c r="M22" s="34">
        <v>8908.6008999999995</v>
      </c>
      <c r="N22" s="29"/>
      <c r="O22" s="20">
        <f>SUM(N22*G22)</f>
        <v>0</v>
      </c>
      <c r="P22" s="28">
        <v>45820</v>
      </c>
      <c r="Q22" s="28">
        <v>45930</v>
      </c>
    </row>
    <row r="23" spans="1:17" ht="16.5" customHeight="1" thickBot="1" x14ac:dyDescent="0.3">
      <c r="A23" s="104" t="s">
        <v>96</v>
      </c>
      <c r="B23" s="105" t="s">
        <v>97</v>
      </c>
      <c r="C23" s="78" t="s">
        <v>72</v>
      </c>
      <c r="D23" s="79"/>
      <c r="E23" s="106">
        <v>0</v>
      </c>
      <c r="F23" s="106">
        <v>660.09800000000007</v>
      </c>
      <c r="G23" s="106">
        <f t="shared" si="0"/>
        <v>660.09800000000007</v>
      </c>
      <c r="H23" s="107" t="s">
        <v>7</v>
      </c>
      <c r="I23" s="108" t="s">
        <v>98</v>
      </c>
      <c r="J23" s="109">
        <v>0</v>
      </c>
      <c r="K23" s="109">
        <v>1.808693158324306</v>
      </c>
      <c r="L23" s="110" t="s">
        <v>75</v>
      </c>
      <c r="M23" s="34">
        <v>11998.825999999999</v>
      </c>
      <c r="N23" s="29"/>
      <c r="O23" s="20">
        <f>SUM(N23*G23)</f>
        <v>0</v>
      </c>
      <c r="P23" s="28">
        <v>45820</v>
      </c>
      <c r="Q23" s="28">
        <v>45930</v>
      </c>
    </row>
    <row r="24" spans="1:17" ht="15.75" customHeight="1" thickBot="1" x14ac:dyDescent="0.3">
      <c r="A24" s="30"/>
      <c r="B24" s="31"/>
      <c r="C24" s="31"/>
      <c r="D24" s="31"/>
      <c r="E24" s="32">
        <f>SUM(E12:E23)</f>
        <v>134.39000000000001</v>
      </c>
      <c r="F24" s="33">
        <f>SUM(F12:F23)</f>
        <v>3005.4010000000003</v>
      </c>
      <c r="G24" s="33">
        <f>SUM(G12:G23)</f>
        <v>3139.7910000000006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</row>
    <row r="25" spans="1:17" ht="15.75" customHeight="1" thickBot="1" x14ac:dyDescent="0.3">
      <c r="A25" s="75" t="s">
        <v>8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7"/>
      <c r="M25" s="20">
        <f>SUM(M12:M23)</f>
        <v>68790.092999999993</v>
      </c>
      <c r="N25" s="19" t="s">
        <v>9</v>
      </c>
      <c r="O25" s="20">
        <f>SUM(O12:O23)</f>
        <v>0</v>
      </c>
      <c r="P25" s="26"/>
      <c r="Q25" s="26"/>
    </row>
    <row r="26" spans="1:17" ht="14.4" thickBot="1" x14ac:dyDescent="0.3">
      <c r="A26" s="69"/>
      <c r="B26" s="70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1"/>
      <c r="N26" s="19" t="s">
        <v>70</v>
      </c>
      <c r="O26" s="20">
        <f>O27-O25</f>
        <v>0</v>
      </c>
      <c r="P26" s="26"/>
      <c r="Q26" s="26"/>
    </row>
    <row r="27" spans="1:17" ht="14.4" thickBot="1" x14ac:dyDescent="0.3">
      <c r="A27" s="72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4"/>
      <c r="N27" s="19" t="s">
        <v>10</v>
      </c>
      <c r="O27" s="20">
        <f>IF("nie"=MID(H35,1,3),O25,(O25*1.23))</f>
        <v>0</v>
      </c>
      <c r="P27" s="26"/>
      <c r="Q27" s="26"/>
    </row>
    <row r="28" spans="1:17" x14ac:dyDescent="0.25">
      <c r="A28" s="54"/>
      <c r="B28" s="54"/>
      <c r="C28" s="54"/>
      <c r="D28" s="7"/>
      <c r="E28" s="7"/>
      <c r="F28" s="7"/>
      <c r="G28" s="7"/>
      <c r="H28" s="7"/>
      <c r="I28" s="7"/>
      <c r="J28" s="7" t="s">
        <v>39</v>
      </c>
      <c r="K28" s="7"/>
      <c r="L28" s="7"/>
      <c r="M28" s="7"/>
      <c r="N28" s="7"/>
      <c r="O28" s="7"/>
      <c r="P28" s="7"/>
      <c r="Q28" s="7"/>
    </row>
    <row r="29" spans="1:17" x14ac:dyDescent="0.25">
      <c r="A29" s="68" t="s">
        <v>56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27"/>
      <c r="Q29" s="27"/>
    </row>
    <row r="30" spans="1:17" ht="25.5" customHeight="1" x14ac:dyDescent="0.25">
      <c r="A30" s="21" t="s">
        <v>37</v>
      </c>
      <c r="B30" s="12"/>
      <c r="C30" s="12"/>
      <c r="D30" s="12"/>
      <c r="E30" s="12"/>
      <c r="F30" s="12"/>
      <c r="G30" s="11" t="s">
        <v>36</v>
      </c>
      <c r="H30" s="12"/>
      <c r="I30" s="12"/>
      <c r="J30" s="12"/>
      <c r="K30" s="8"/>
      <c r="L30" s="8"/>
      <c r="M30" s="8"/>
      <c r="N30" s="8"/>
      <c r="O30" s="8"/>
      <c r="P30" s="8"/>
      <c r="Q30" s="8"/>
    </row>
    <row r="31" spans="1:17" ht="15" customHeight="1" x14ac:dyDescent="0.25">
      <c r="A31" s="59" t="s">
        <v>104</v>
      </c>
      <c r="B31" s="60"/>
      <c r="C31" s="60"/>
      <c r="D31" s="60"/>
      <c r="E31" s="61"/>
      <c r="F31" s="55" t="s">
        <v>41</v>
      </c>
      <c r="G31" s="9" t="s">
        <v>11</v>
      </c>
      <c r="H31" s="56"/>
      <c r="I31" s="57"/>
      <c r="J31" s="57"/>
      <c r="K31" s="57"/>
      <c r="L31" s="57"/>
      <c r="M31" s="57"/>
      <c r="N31" s="57"/>
      <c r="O31" s="58"/>
      <c r="P31" s="27"/>
      <c r="Q31" s="27"/>
    </row>
    <row r="32" spans="1:17" x14ac:dyDescent="0.25">
      <c r="A32" s="62"/>
      <c r="B32" s="63"/>
      <c r="C32" s="63"/>
      <c r="D32" s="63"/>
      <c r="E32" s="64"/>
      <c r="F32" s="55"/>
      <c r="G32" s="9" t="s">
        <v>12</v>
      </c>
      <c r="H32" s="56"/>
      <c r="I32" s="57"/>
      <c r="J32" s="57"/>
      <c r="K32" s="57"/>
      <c r="L32" s="57"/>
      <c r="M32" s="57"/>
      <c r="N32" s="57"/>
      <c r="O32" s="58"/>
      <c r="P32" s="27"/>
      <c r="Q32" s="27"/>
    </row>
    <row r="33" spans="1:17" ht="18" customHeight="1" x14ac:dyDescent="0.25">
      <c r="A33" s="62"/>
      <c r="B33" s="63"/>
      <c r="C33" s="63"/>
      <c r="D33" s="63"/>
      <c r="E33" s="64"/>
      <c r="F33" s="55"/>
      <c r="G33" s="9" t="s">
        <v>13</v>
      </c>
      <c r="H33" s="56"/>
      <c r="I33" s="57"/>
      <c r="J33" s="57"/>
      <c r="K33" s="57"/>
      <c r="L33" s="57"/>
      <c r="M33" s="57"/>
      <c r="N33" s="57"/>
      <c r="O33" s="58"/>
      <c r="P33" s="27"/>
      <c r="Q33" s="27"/>
    </row>
    <row r="34" spans="1:17" x14ac:dyDescent="0.25">
      <c r="A34" s="62"/>
      <c r="B34" s="63"/>
      <c r="C34" s="63"/>
      <c r="D34" s="63"/>
      <c r="E34" s="64"/>
      <c r="F34" s="55"/>
      <c r="G34" s="9" t="s">
        <v>14</v>
      </c>
      <c r="H34" s="56"/>
      <c r="I34" s="57"/>
      <c r="J34" s="57"/>
      <c r="K34" s="57"/>
      <c r="L34" s="57"/>
      <c r="M34" s="57"/>
      <c r="N34" s="57"/>
      <c r="O34" s="58"/>
      <c r="P34" s="27"/>
      <c r="Q34" s="27"/>
    </row>
    <row r="35" spans="1:17" x14ac:dyDescent="0.25">
      <c r="A35" s="62"/>
      <c r="B35" s="63"/>
      <c r="C35" s="63"/>
      <c r="D35" s="63"/>
      <c r="E35" s="64"/>
      <c r="F35" s="55"/>
      <c r="G35" s="9" t="s">
        <v>15</v>
      </c>
      <c r="H35" s="56"/>
      <c r="I35" s="57"/>
      <c r="J35" s="57"/>
      <c r="K35" s="57"/>
      <c r="L35" s="57"/>
      <c r="M35" s="57"/>
      <c r="N35" s="57"/>
      <c r="O35" s="58"/>
      <c r="P35" s="27"/>
      <c r="Q35" s="27"/>
    </row>
    <row r="36" spans="1:17" x14ac:dyDescent="0.25">
      <c r="A36" s="62"/>
      <c r="B36" s="63"/>
      <c r="C36" s="63"/>
      <c r="D36" s="63"/>
      <c r="E36" s="64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</row>
    <row r="37" spans="1:17" x14ac:dyDescent="0.25">
      <c r="A37" s="62"/>
      <c r="B37" s="63"/>
      <c r="C37" s="63"/>
      <c r="D37" s="63"/>
      <c r="E37" s="64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</row>
    <row r="38" spans="1:17" x14ac:dyDescent="0.25">
      <c r="A38" s="65"/>
      <c r="B38" s="66"/>
      <c r="C38" s="66"/>
      <c r="D38" s="66"/>
      <c r="E38" s="67"/>
      <c r="F38" s="8"/>
      <c r="G38" s="17"/>
      <c r="H38" s="17"/>
      <c r="I38" s="17"/>
      <c r="J38" s="17"/>
      <c r="K38" s="17" t="s">
        <v>38</v>
      </c>
      <c r="L38" s="17"/>
      <c r="M38" s="52"/>
      <c r="N38" s="53"/>
      <c r="O38" s="17"/>
      <c r="P38" s="17"/>
      <c r="Q38" s="17"/>
    </row>
    <row r="39" spans="1:17" x14ac:dyDescent="0.25">
      <c r="A39" s="8"/>
      <c r="B39" s="8"/>
      <c r="C39" s="8"/>
      <c r="D39" s="8"/>
      <c r="E39" s="8"/>
      <c r="F39" s="8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</row>
    <row r="40" spans="1:17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</row>
  </sheetData>
  <mergeCells count="50">
    <mergeCell ref="A1:M1"/>
    <mergeCell ref="H9:H11"/>
    <mergeCell ref="L9:L11"/>
    <mergeCell ref="E5:F5"/>
    <mergeCell ref="B7:F7"/>
    <mergeCell ref="B9:B11"/>
    <mergeCell ref="C9:D9"/>
    <mergeCell ref="E9:G9"/>
    <mergeCell ref="A3:B3"/>
    <mergeCell ref="A9:A11"/>
    <mergeCell ref="C3:Q3"/>
    <mergeCell ref="J9:K9"/>
    <mergeCell ref="K10:K11"/>
    <mergeCell ref="N9:N11"/>
    <mergeCell ref="A8:D8"/>
    <mergeCell ref="P9:Q9"/>
    <mergeCell ref="A26:M27"/>
    <mergeCell ref="C14:D14"/>
    <mergeCell ref="A25:L25"/>
    <mergeCell ref="H35:O35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M38:N38"/>
    <mergeCell ref="A28:C28"/>
    <mergeCell ref="F31:F35"/>
    <mergeCell ref="H31:O31"/>
    <mergeCell ref="H32:O32"/>
    <mergeCell ref="H33:O33"/>
    <mergeCell ref="H34:O34"/>
    <mergeCell ref="A31:E38"/>
    <mergeCell ref="A29:O29"/>
    <mergeCell ref="A6:B6"/>
    <mergeCell ref="M9:M11"/>
    <mergeCell ref="C12:D12"/>
    <mergeCell ref="J10:J11"/>
    <mergeCell ref="C13:D13"/>
    <mergeCell ref="C6:Q6"/>
    <mergeCell ref="O9:O11"/>
    <mergeCell ref="C10:D11"/>
    <mergeCell ref="E10:E11"/>
    <mergeCell ref="F10:F11"/>
    <mergeCell ref="G10:G11"/>
    <mergeCell ref="I9:I11"/>
  </mergeCells>
  <pageMargins left="0.23622047244094491" right="0.23622047244094491" top="0.74803149606299213" bottom="0.74803149606299213" header="0.31496062992125984" footer="0.31496062992125984"/>
  <pageSetup paperSize="9" scale="6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6"/>
  <sheetViews>
    <sheetView view="pageBreakPreview" zoomScaleNormal="100" zoomScaleSheetLayoutView="100" workbookViewId="0">
      <selection activeCell="B16" sqref="B16:N16"/>
    </sheetView>
  </sheetViews>
  <sheetFormatPr defaultRowHeight="14.4" x14ac:dyDescent="0.3"/>
  <cols>
    <col min="1" max="1" width="21.44140625" customWidth="1"/>
    <col min="14" max="14" width="34.109375" customWidth="1"/>
  </cols>
  <sheetData>
    <row r="1" spans="1:14" x14ac:dyDescent="0.3">
      <c r="A1" s="1" t="s">
        <v>16</v>
      </c>
      <c r="B1" s="102" t="s">
        <v>26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</row>
    <row r="2" spans="1:14" x14ac:dyDescent="0.3">
      <c r="A2" s="2" t="s">
        <v>17</v>
      </c>
      <c r="B2" s="101" t="s">
        <v>43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x14ac:dyDescent="0.3">
      <c r="A3" s="2" t="s">
        <v>6</v>
      </c>
      <c r="B3" s="101" t="s">
        <v>44</v>
      </c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</row>
    <row r="4" spans="1:14" x14ac:dyDescent="0.3">
      <c r="A4" s="2" t="s">
        <v>2</v>
      </c>
      <c r="B4" s="101" t="s">
        <v>18</v>
      </c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</row>
    <row r="5" spans="1:14" x14ac:dyDescent="0.3">
      <c r="A5" s="2" t="s">
        <v>7</v>
      </c>
      <c r="B5" s="101" t="s">
        <v>45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</row>
    <row r="6" spans="1:14" x14ac:dyDescent="0.3">
      <c r="A6" s="2" t="s">
        <v>47</v>
      </c>
      <c r="B6" s="101" t="s">
        <v>46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</row>
    <row r="7" spans="1:14" x14ac:dyDescent="0.3">
      <c r="A7" s="2" t="s">
        <v>48</v>
      </c>
      <c r="B7" s="101" t="s">
        <v>49</v>
      </c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4" x14ac:dyDescent="0.3">
      <c r="A8" s="3" t="s">
        <v>19</v>
      </c>
      <c r="B8" s="101" t="s">
        <v>50</v>
      </c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</row>
    <row r="9" spans="1:14" x14ac:dyDescent="0.3">
      <c r="A9" s="4" t="s">
        <v>20</v>
      </c>
      <c r="B9" s="101" t="s">
        <v>51</v>
      </c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</row>
    <row r="10" spans="1:14" x14ac:dyDescent="0.3">
      <c r="A10" s="3" t="s">
        <v>40</v>
      </c>
      <c r="B10" s="101" t="s">
        <v>62</v>
      </c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</row>
    <row r="11" spans="1:14" ht="16.5" customHeight="1" x14ac:dyDescent="0.3">
      <c r="A11" s="3" t="s">
        <v>5</v>
      </c>
      <c r="B11" s="101" t="s">
        <v>27</v>
      </c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</row>
    <row r="12" spans="1:14" x14ac:dyDescent="0.3">
      <c r="A12" s="3" t="s">
        <v>21</v>
      </c>
      <c r="B12" s="101" t="s">
        <v>22</v>
      </c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</row>
    <row r="13" spans="1:14" ht="16.5" customHeight="1" x14ac:dyDescent="0.3">
      <c r="A13" s="5" t="s">
        <v>60</v>
      </c>
      <c r="B13" s="101" t="s">
        <v>23</v>
      </c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</row>
    <row r="14" spans="1:14" x14ac:dyDescent="0.3">
      <c r="A14" s="5" t="s">
        <v>24</v>
      </c>
      <c r="B14" s="101" t="s">
        <v>52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</row>
    <row r="15" spans="1:14" x14ac:dyDescent="0.3">
      <c r="A15" s="3" t="s">
        <v>25</v>
      </c>
      <c r="B15" s="101" t="s">
        <v>53</v>
      </c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</row>
    <row r="16" spans="1:14" ht="43.2" x14ac:dyDescent="0.3">
      <c r="A16" s="10" t="s">
        <v>28</v>
      </c>
      <c r="B16" s="103" t="s">
        <v>55</v>
      </c>
      <c r="C16" s="103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Lucia Danková</cp:lastModifiedBy>
  <cp:lastPrinted>2025-05-20T15:22:17Z</cp:lastPrinted>
  <dcterms:created xsi:type="dcterms:W3CDTF">2012-08-13T12:29:09Z</dcterms:created>
  <dcterms:modified xsi:type="dcterms:W3CDTF">2025-05-29T08:18:31Z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