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~1\AKADEM~1\PORADE~1\5ZIARN~1\TECHNI~1\Plavaren\REKONT~1\Priprava\E3_OCE~1\SA_5_E~1\"/>
    </mc:Choice>
  </mc:AlternateContent>
  <bookViews>
    <workbookView xWindow="0" yWindow="0" windowWidth="23040" windowHeight="8232" activeTab="1"/>
  </bookViews>
  <sheets>
    <sheet name="Rekapitulácia stavby" sheetId="1" r:id="rId1"/>
    <sheet name="01 - Stavebno-montážne pr..." sheetId="2" r:id="rId2"/>
  </sheets>
  <definedNames>
    <definedName name="_xlnm._FilterDatabase" localSheetId="1" hidden="1">'01 - Stavebno-montážne pr...'!$C$125:$K$156</definedName>
    <definedName name="_xlnm.Print_Titles" localSheetId="1">'01 - Stavebno-montážne pr...'!$125:$125</definedName>
    <definedName name="_xlnm.Print_Titles" localSheetId="0">'Rekapitulácia stavby'!$92:$92</definedName>
    <definedName name="_xlnm.Print_Area" localSheetId="1">'01 - Stavebno-montážne pr...'!$C$4:$J$76,'01 - Stavebno-montážne pr...'!$C$113:$K$156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J122" i="2"/>
  <c r="F122" i="2"/>
  <c r="F120" i="2"/>
  <c r="E118" i="2"/>
  <c r="J91" i="2"/>
  <c r="F91" i="2"/>
  <c r="F89" i="2"/>
  <c r="E87" i="2"/>
  <c r="J24" i="2"/>
  <c r="E24" i="2"/>
  <c r="J123" i="2" s="1"/>
  <c r="J23" i="2"/>
  <c r="J18" i="2"/>
  <c r="E18" i="2"/>
  <c r="F92" i="2" s="1"/>
  <c r="J17" i="2"/>
  <c r="J12" i="2"/>
  <c r="J120" i="2" s="1"/>
  <c r="E7" i="2"/>
  <c r="E116" i="2" s="1"/>
  <c r="L90" i="1"/>
  <c r="AM90" i="1"/>
  <c r="AM89" i="1"/>
  <c r="L89" i="1"/>
  <c r="AM87" i="1"/>
  <c r="L87" i="1"/>
  <c r="L85" i="1"/>
  <c r="L84" i="1"/>
  <c r="BK156" i="2"/>
  <c r="BK155" i="2"/>
  <c r="J155" i="2"/>
  <c r="BK152" i="2"/>
  <c r="J152" i="2"/>
  <c r="BK151" i="2"/>
  <c r="J150" i="2"/>
  <c r="J147" i="2"/>
  <c r="BK146" i="2"/>
  <c r="BK143" i="2"/>
  <c r="J141" i="2"/>
  <c r="J140" i="2"/>
  <c r="J139" i="2"/>
  <c r="J137" i="2"/>
  <c r="J136" i="2"/>
  <c r="BK135" i="2"/>
  <c r="BK133" i="2"/>
  <c r="BK129" i="2"/>
  <c r="J151" i="2"/>
  <c r="BK150" i="2"/>
  <c r="J146" i="2"/>
  <c r="J142" i="2"/>
  <c r="BK139" i="2"/>
  <c r="BK136" i="2"/>
  <c r="J134" i="2"/>
  <c r="BK131" i="2"/>
  <c r="BK130" i="2"/>
  <c r="AS94" i="1"/>
  <c r="BK147" i="2"/>
  <c r="J143" i="2"/>
  <c r="BK142" i="2"/>
  <c r="BK141" i="2"/>
  <c r="BK140" i="2"/>
  <c r="BK137" i="2"/>
  <c r="J135" i="2"/>
  <c r="J130" i="2"/>
  <c r="J156" i="2"/>
  <c r="BK134" i="2"/>
  <c r="J133" i="2"/>
  <c r="J131" i="2"/>
  <c r="J129" i="2"/>
  <c r="T128" i="2" l="1"/>
  <c r="BK128" i="2"/>
  <c r="J128" i="2"/>
  <c r="J98" i="2" s="1"/>
  <c r="P128" i="2"/>
  <c r="R128" i="2"/>
  <c r="BK132" i="2"/>
  <c r="J132" i="2" s="1"/>
  <c r="J99" i="2" s="1"/>
  <c r="P132" i="2"/>
  <c r="R132" i="2"/>
  <c r="T132" i="2"/>
  <c r="BK138" i="2"/>
  <c r="J138" i="2" s="1"/>
  <c r="J100" i="2" s="1"/>
  <c r="P138" i="2"/>
  <c r="R138" i="2"/>
  <c r="T138" i="2"/>
  <c r="BK145" i="2"/>
  <c r="J145" i="2" s="1"/>
  <c r="J102" i="2" s="1"/>
  <c r="P145" i="2"/>
  <c r="P144" i="2" s="1"/>
  <c r="R145" i="2"/>
  <c r="R144" i="2"/>
  <c r="T145" i="2"/>
  <c r="T144" i="2"/>
  <c r="BK149" i="2"/>
  <c r="J149" i="2"/>
  <c r="J104" i="2" s="1"/>
  <c r="P149" i="2"/>
  <c r="P148" i="2" s="1"/>
  <c r="R149" i="2"/>
  <c r="R148" i="2" s="1"/>
  <c r="T149" i="2"/>
  <c r="T148" i="2" s="1"/>
  <c r="BK154" i="2"/>
  <c r="J154" i="2" s="1"/>
  <c r="J106" i="2" s="1"/>
  <c r="P154" i="2"/>
  <c r="P153" i="2"/>
  <c r="R154" i="2"/>
  <c r="R153" i="2"/>
  <c r="T154" i="2"/>
  <c r="T153" i="2" s="1"/>
  <c r="F123" i="2"/>
  <c r="BF155" i="2"/>
  <c r="E85" i="2"/>
  <c r="J89" i="2"/>
  <c r="BF129" i="2"/>
  <c r="BF134" i="2"/>
  <c r="BF135" i="2"/>
  <c r="BF143" i="2"/>
  <c r="J92" i="2"/>
  <c r="BF136" i="2"/>
  <c r="BF137" i="2"/>
  <c r="BF139" i="2"/>
  <c r="BF140" i="2"/>
  <c r="BF142" i="2"/>
  <c r="BF146" i="2"/>
  <c r="BF150" i="2"/>
  <c r="BF151" i="2"/>
  <c r="BF130" i="2"/>
  <c r="BF131" i="2"/>
  <c r="BF133" i="2"/>
  <c r="BF141" i="2"/>
  <c r="BF147" i="2"/>
  <c r="BF152" i="2"/>
  <c r="BF156" i="2"/>
  <c r="F36" i="2"/>
  <c r="BC95" i="1"/>
  <c r="BC94" i="1" s="1"/>
  <c r="W32" i="1" s="1"/>
  <c r="F35" i="2"/>
  <c r="BB95" i="1" s="1"/>
  <c r="BB94" i="1" s="1"/>
  <c r="AX94" i="1" s="1"/>
  <c r="J33" i="2"/>
  <c r="AV95" i="1" s="1"/>
  <c r="F37" i="2"/>
  <c r="BD95" i="1" s="1"/>
  <c r="BD94" i="1" s="1"/>
  <c r="W33" i="1" s="1"/>
  <c r="F33" i="2"/>
  <c r="AZ95" i="1"/>
  <c r="AZ94" i="1" s="1"/>
  <c r="AV94" i="1" s="1"/>
  <c r="AK29" i="1" s="1"/>
  <c r="R127" i="2" l="1"/>
  <c r="R126" i="2" s="1"/>
  <c r="T127" i="2"/>
  <c r="T126" i="2" s="1"/>
  <c r="P127" i="2"/>
  <c r="P126" i="2" s="1"/>
  <c r="AU95" i="1" s="1"/>
  <c r="AU94" i="1" s="1"/>
  <c r="BK127" i="2"/>
  <c r="J127" i="2"/>
  <c r="J97" i="2" s="1"/>
  <c r="BK144" i="2"/>
  <c r="J144" i="2" s="1"/>
  <c r="J101" i="2" s="1"/>
  <c r="BK148" i="2"/>
  <c r="J148" i="2"/>
  <c r="J103" i="2" s="1"/>
  <c r="BK153" i="2"/>
  <c r="J153" i="2" s="1"/>
  <c r="J105" i="2" s="1"/>
  <c r="J34" i="2"/>
  <c r="AW95" i="1" s="1"/>
  <c r="AT95" i="1" s="1"/>
  <c r="W29" i="1"/>
  <c r="AY94" i="1"/>
  <c r="W31" i="1"/>
  <c r="F34" i="2"/>
  <c r="BA95" i="1" s="1"/>
  <c r="BA94" i="1" s="1"/>
  <c r="W30" i="1" s="1"/>
  <c r="BK126" i="2" l="1"/>
  <c r="J126" i="2" s="1"/>
  <c r="J96" i="2" s="1"/>
  <c r="AW94" i="1"/>
  <c r="AK30" i="1" s="1"/>
  <c r="AT94" i="1" l="1"/>
  <c r="J30" i="2"/>
  <c r="AG95" i="1"/>
  <c r="AG94" i="1" s="1"/>
  <c r="AK26" i="1" s="1"/>
  <c r="AK35" i="1" s="1"/>
  <c r="AN95" i="1" l="1"/>
  <c r="AN94" i="1"/>
  <c r="J39" i="2"/>
</calcChain>
</file>

<file path=xl/sharedStrings.xml><?xml version="1.0" encoding="utf-8"?>
<sst xmlns="http://schemas.openxmlformats.org/spreadsheetml/2006/main" count="603" uniqueCount="191">
  <si>
    <t>Export Komplet</t>
  </si>
  <si>
    <t/>
  </si>
  <si>
    <t>2.0</t>
  </si>
  <si>
    <t>ZAMOK</t>
  </si>
  <si>
    <t>False</t>
  </si>
  <si>
    <t>{edf4ad67-69e7-4d67-b65b-8548b79a3894}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</si>
  <si>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</si>
  <si>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</si>
  <si>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</si>
  <si>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</si>
  <si>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</si>
  <si>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</si>
  <si>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2020/09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</si>
  <si>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</si>
  <si>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</si>
  <si>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Statika pre plaváreň E4.1.1.1-E4.2.5.2</t>
  </si>
  <si>
    <t>JKSO:</t>
  </si>
  <si>
    <t>KS:</t>
  </si>
  <si>
    <t>Miesto:</t>
  </si>
  <si>
    <t>Žiar nad Hronom</t>
  </si>
  <si>
    <t>Dátum:</t>
  </si>
  <si>
    <t>17. 2. 2020</t>
  </si>
  <si>
    <t>Objednávateľ:</t>
  </si>
  <si>
    <t>IČO:</t>
  </si>
  <si>
    <t>Technické služby Žiar nad Hronom</t>
  </si>
  <si>
    <t>IČ DPH:</t>
  </si>
  <si>
    <t>Zhotoviteľ:</t>
  </si>
  <si>
    <t>Vyplň údaj</t>
  </si>
  <si>
    <t>Projektant:</t>
  </si>
  <si>
    <t>MAGIC DESIGN HENČ s.r.o.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</si>
  <si>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</si>
  <si>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</si>
  <si>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</si>
  <si>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</si>
  <si>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</si>
  <si>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</si>
  <si>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</si>
  <si>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</si>
  <si>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</si>
  <si>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</si>
  <si>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</si>
  <si>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</si>
  <si>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</si>
  <si>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</si>
  <si>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</si>
  <si>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</si>
  <si>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</si>
  <si>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</si>
  <si>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</si>
  <si>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</si>
  <si>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</si>
  <si>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</si>
  <si>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</si>
  <si>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</si>
  <si>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</si>
  <si>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</si>
  <si>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</si>
  <si>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</si>
  <si>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</si>
  <si>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</si>
  <si>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</si>
  <si>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</si>
  <si>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</si>
  <si>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</si>
  <si>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</si>
  <si>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</si>
  <si>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</si>
  <si>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</si>
  <si>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</si>
  <si>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</si>
  <si>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</si>
  <si>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</si>
  <si>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</si>
  <si>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</si>
  <si>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</si>
  <si>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</si>
  <si>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</si>
  <si>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</si>
  <si>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</si>
  <si>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</si>
  <si>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</si>
  <si>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Stavebno-montážne práce E4.1.1.1-E4.2.5.2</t>
  </si>
  <si>
    <t>STA</t>
  </si>
  <si>
    <t>1</t>
  </si>
  <si>
    <t>{31acad1c-d6a8-4bf5-9bb3-5f47198bb0f3}</t>
  </si>
  <si>
    <t>KRYCÍ LIST ROZPOČTU</t>
  </si>
  <si>
    <t>Objekt:</t>
  </si>
  <si>
    <t>01 - Stavebno-montážne práce E4.1.1.1-E4.2.5.2</t>
  </si>
  <si>
    <t>REKAPITULÁCIA ROZPOČTU</t>
  </si>
  <si>
    <t>Kód dielu - Popis</t>
  </si>
  <si>
    <t>Cena celkom [EUR]</t>
  </si>
  <si>
    <t>Náklady z rozpočtu</t>
  </si>
  <si>
    <t>-1</t>
  </si>
  <si>
    <t>D1 - Objekt: I.,II,III,Dodatočné práce</t>
  </si>
  <si>
    <t xml:space="preserve">    1 - Oceľové konštrukcie , statika,konštrukcie,úpravy   </t>
  </si>
  <si>
    <t xml:space="preserve">    9 - Ostatné konštrukcie a práce-búranie   </t>
  </si>
  <si>
    <t xml:space="preserve">    767 - Konštrukcie doplnkové kovové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</si>
  <si>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</si>
  <si>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</si>
  <si>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</si>
  <si>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</si>
  <si>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</si>
  <si>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</si>
  <si>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</si>
  <si>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</si>
  <si>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</si>
  <si>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</si>
  <si>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</si>
  <si>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</si>
  <si>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</si>
  <si>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Objekt: I.,II,III,Dodatočné práce</t>
  </si>
  <si>
    <t>ROZPOCET</t>
  </si>
  <si>
    <t xml:space="preserve">Oceľové konštrukcie , statika,konštrukcie,úpravy   </t>
  </si>
  <si>
    <t>K</t>
  </si>
  <si>
    <t>111101102.3.R</t>
  </si>
  <si>
    <t>Bod E.4.1.1.1.oceľová priehradová konštrukcia strechy - po odkrytí  dodatočné posúdenie úbytku prierezu a zosilnenie- nad bazénom-podľa skutočnosti</t>
  </si>
  <si>
    <t>kg</t>
  </si>
  <si>
    <t>4</t>
  </si>
  <si>
    <t>2</t>
  </si>
  <si>
    <t>3</t>
  </si>
  <si>
    <t>111101103.1</t>
  </si>
  <si>
    <t>Podopretie stropu nad suterénom-Bod E.4.1.3.1.zosilnenie nosnej oceľovej konštrukcie na strope surterénu pod bazénom podľa skutočnosti</t>
  </si>
  <si>
    <t>111101103.3.R</t>
  </si>
  <si>
    <t>Bod E.4.1.3.1.zosilnenie nosnej oceľovej - posúdenie a doplnenie úbytku OK</t>
  </si>
  <si>
    <t>6</t>
  </si>
  <si>
    <t>9</t>
  </si>
  <si>
    <t xml:space="preserve">Ostatné konštrukcie a práce-búranie   </t>
  </si>
  <si>
    <t>12</t>
  </si>
  <si>
    <t>941941031.R</t>
  </si>
  <si>
    <t>Montáž pracovného radového s podlahami RINGER</t>
  </si>
  <si>
    <t>m2</t>
  </si>
  <si>
    <t>8</t>
  </si>
  <si>
    <t>13</t>
  </si>
  <si>
    <t>941941191.R</t>
  </si>
  <si>
    <t>Príplatok za prvý a každý ďalší i začatý mesiac použitia lešenia ľahkého pracovného radového s podlahami šírky od 0,80 do 1,00 m, výšky do 10 m</t>
  </si>
  <si>
    <t>10</t>
  </si>
  <si>
    <t>14</t>
  </si>
  <si>
    <t>941941831.R</t>
  </si>
  <si>
    <t>Demontáž lešenia ľahkého pracovného radového s podlahami šírky nad 0,80 do 1,00 m, výšky do 10 m</t>
  </si>
  <si>
    <t>18</t>
  </si>
  <si>
    <t>944941101.R</t>
  </si>
  <si>
    <t>Ochranné zábradlie na vonkajších voľných stranách objektov odklonené od zvislice do 15 st.</t>
  </si>
  <si>
    <t>m</t>
  </si>
  <si>
    <t>949942101.S</t>
  </si>
  <si>
    <t>Hydraulická zdvíhacia plošina vrátane obsluhy samojazdná do 17 m pre objekty I,II,III</t>
  </si>
  <si>
    <t>deň</t>
  </si>
  <si>
    <t>16</t>
  </si>
  <si>
    <t>767</t>
  </si>
  <si>
    <t xml:space="preserve">Konštrukcie doplnkové kovové   </t>
  </si>
  <si>
    <t>137</t>
  </si>
  <si>
    <t>767392112.R</t>
  </si>
  <si>
    <t>Montáž krytiny striech plechom tvarovaným  - pol.proj. ST7, ST8, ST9, ST14</t>
  </si>
  <si>
    <t>138</t>
  </si>
  <si>
    <t>M</t>
  </si>
  <si>
    <t>5537301090.R</t>
  </si>
  <si>
    <t>Trapézový plech profil T50, hr. 1,25 mm,výška vlny 50 mm pol.proj. ST7, ST8, ST9, ST14</t>
  </si>
  <si>
    <t>32</t>
  </si>
  <si>
    <t>176</t>
  </si>
  <si>
    <t>767991911.R</t>
  </si>
  <si>
    <t>Dielenská dokumentácia</t>
  </si>
  <si>
    <t>kpl</t>
  </si>
  <si>
    <t>22</t>
  </si>
  <si>
    <t>177</t>
  </si>
  <si>
    <t>767995105.1.R</t>
  </si>
  <si>
    <t>E4.1.1.3 Dodávka,montáž,nátery ocel. konštrukcie z profilov - vykonzolovanie atiky na streche nad plaveckým bazénom</t>
  </si>
  <si>
    <t>24</t>
  </si>
  <si>
    <t>178</t>
  </si>
  <si>
    <t>767995105.R</t>
  </si>
  <si>
    <t>Dodávka,montáž,nátery ocel. konštrukcie z profilov - v projekte označ. OC6,OCB(DB5),OC9(DB3),ST 14,DB1,DB2,DB6,ST7,ST8</t>
  </si>
  <si>
    <t>26</t>
  </si>
  <si>
    <t>765312233.1..R</t>
  </si>
  <si>
    <t>E.4.2.1.2 stat. Oceľové konštrukcie m.č. 48 opatriť 2xnáterom s vysokou odolnosťou proti korózii v v agresívnych prostred. (náterová hmota EPOXYCOAT-VSF-2.zložkový epoxidový náter,odhrdzavenie</t>
  </si>
  <si>
    <t>28</t>
  </si>
  <si>
    <t>767995105.R.1</t>
  </si>
  <si>
    <t>E.4.2.1.2, E 4.2.1.3, E4.2.5.1, E4.2.5.2 - Dodávka,montáž,nátery ocel. konštrukcie z profilov, v projekte označ.OC1,OC2,OC3,OC4,OC5,OC7</t>
  </si>
  <si>
    <t>30</t>
  </si>
  <si>
    <t>104</t>
  </si>
  <si>
    <t>105</t>
  </si>
  <si>
    <t>767995101.R</t>
  </si>
  <si>
    <t>Dodávka,montáž,nátery pomocnej konštruk. pre sadokartón-ozn. DOC</t>
  </si>
  <si>
    <t>34</t>
  </si>
  <si>
    <t>106</t>
  </si>
  <si>
    <t>767995105.R.2</t>
  </si>
  <si>
    <t>Dodávka,montáž,nátery ocel. konštrukcie zprofilov, v projekte označ. DB 7</t>
  </si>
  <si>
    <t>36</t>
  </si>
  <si>
    <t>111101102.3.R.1</t>
  </si>
  <si>
    <t>Dodávka,montáž oceľ. Konštrukcie zavetrenia strechy - vid statika + pojazd. lešenie na realizáciu</t>
  </si>
  <si>
    <t>38</t>
  </si>
  <si>
    <t>111101102.3.R.2</t>
  </si>
  <si>
    <t>Zosilnenie exist. profilov  U240 po celom obvode 25m bazéna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</si>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</sst>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167" fontId="31" fillId="2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0" fillId="0" borderId="0" xfId="0"/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15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pans="1:74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58" t="s">
        <v>12</v>
      </c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19"/>
      <c r="AQ5" s="19"/>
      <c r="AR5" s="17"/>
      <c r="BE5" s="255" t="s">
        <v>13</v>
      </c>
      <c r="BS5" s="14" t="s">
        <v>6</v>
      </c>
    </row>
    <row r="6" spans="1:74" s="1" customFormat="1" ht="36.9" customHeight="1">
      <c r="B6" s="18"/>
      <c r="C6" s="19"/>
      <c r="D6" s="25" t="s">
        <v>14</v>
      </c>
      <c r="E6" s="19"/>
      <c r="F6" s="19"/>
      <c r="G6" s="19"/>
      <c r="H6" s="19"/>
      <c r="I6" s="19"/>
      <c r="J6" s="19"/>
      <c r="K6" s="260" t="s">
        <v>15</v>
      </c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19"/>
      <c r="AQ6" s="19"/>
      <c r="AR6" s="17"/>
      <c r="BE6" s="256"/>
      <c r="BS6" s="14" t="s">
        <v>6</v>
      </c>
    </row>
    <row r="7" spans="1:74" s="1" customFormat="1" ht="12" customHeight="1">
      <c r="B7" s="18"/>
      <c r="C7" s="19"/>
      <c r="D7" s="26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17</v>
      </c>
      <c r="AL7" s="19"/>
      <c r="AM7" s="19"/>
      <c r="AN7" s="24" t="s">
        <v>1</v>
      </c>
      <c r="AO7" s="19"/>
      <c r="AP7" s="19"/>
      <c r="AQ7" s="19"/>
      <c r="AR7" s="17"/>
      <c r="BE7" s="256"/>
      <c r="BS7" s="14" t="s">
        <v>6</v>
      </c>
    </row>
    <row r="8" spans="1:74" s="1" customFormat="1" ht="12" customHeight="1">
      <c r="B8" s="18"/>
      <c r="C8" s="19"/>
      <c r="D8" s="26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20</v>
      </c>
      <c r="AL8" s="19"/>
      <c r="AM8" s="19"/>
      <c r="AN8" s="27" t="s">
        <v>21</v>
      </c>
      <c r="AO8" s="19"/>
      <c r="AP8" s="19"/>
      <c r="AQ8" s="19"/>
      <c r="AR8" s="17"/>
      <c r="BE8" s="256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56"/>
      <c r="BS9" s="14" t="s">
        <v>6</v>
      </c>
    </row>
    <row r="10" spans="1:74" s="1" customFormat="1" ht="12" customHeight="1">
      <c r="B10" s="18"/>
      <c r="C10" s="19"/>
      <c r="D10" s="26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56"/>
      <c r="BS10" s="14" t="s">
        <v>6</v>
      </c>
    </row>
    <row r="11" spans="1:74" s="1" customFormat="1" ht="18.45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56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56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23</v>
      </c>
      <c r="AL13" s="19"/>
      <c r="AM13" s="19"/>
      <c r="AN13" s="28" t="s">
        <v>27</v>
      </c>
      <c r="AO13" s="19"/>
      <c r="AP13" s="19"/>
      <c r="AQ13" s="19"/>
      <c r="AR13" s="17"/>
      <c r="BE13" s="256"/>
      <c r="BS13" s="14" t="s">
        <v>6</v>
      </c>
    </row>
    <row r="14" spans="1:74" ht="13.2">
      <c r="B14" s="18"/>
      <c r="C14" s="19"/>
      <c r="D14" s="19"/>
      <c r="E14" s="261" t="s">
        <v>27</v>
      </c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256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56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56"/>
      <c r="BS16" s="14" t="s">
        <v>4</v>
      </c>
    </row>
    <row r="17" spans="1:71" s="1" customFormat="1" ht="18.45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56"/>
      <c r="BS17" s="14" t="s">
        <v>30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56"/>
      <c r="BS18" s="14" t="s">
        <v>31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56"/>
      <c r="BS19" s="14" t="s">
        <v>31</v>
      </c>
    </row>
    <row r="20" spans="1:71" s="1" customFormat="1" ht="18.45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56"/>
      <c r="BS20" s="14" t="s">
        <v>30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56"/>
    </row>
    <row r="22" spans="1:71" s="1" customFormat="1" ht="12" customHeight="1">
      <c r="B22" s="18"/>
      <c r="C22" s="19"/>
      <c r="D22" s="26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56"/>
    </row>
    <row r="23" spans="1:71" s="1" customFormat="1" ht="16.5" customHeight="1">
      <c r="B23" s="18"/>
      <c r="C23" s="19"/>
      <c r="D23" s="19"/>
      <c r="E23" s="263" t="s">
        <v>1</v>
      </c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19"/>
      <c r="AP23" s="19"/>
      <c r="AQ23" s="19"/>
      <c r="AR23" s="17"/>
      <c r="BE23" s="256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56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56"/>
    </row>
    <row r="26" spans="1:71" s="2" customFormat="1" ht="25.95" customHeight="1">
      <c r="A26" s="31"/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64">
        <f>ROUND(AG94,2)</f>
        <v>0</v>
      </c>
      <c r="AL26" s="265"/>
      <c r="AM26" s="265"/>
      <c r="AN26" s="265"/>
      <c r="AO26" s="265"/>
      <c r="AP26" s="33"/>
      <c r="AQ26" s="33"/>
      <c r="AR26" s="36"/>
      <c r="BE26" s="256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56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66" t="s">
        <v>36</v>
      </c>
      <c r="M28" s="266"/>
      <c r="N28" s="266"/>
      <c r="O28" s="266"/>
      <c r="P28" s="266"/>
      <c r="Q28" s="33"/>
      <c r="R28" s="33"/>
      <c r="S28" s="33"/>
      <c r="T28" s="33"/>
      <c r="U28" s="33"/>
      <c r="V28" s="33"/>
      <c r="W28" s="266" t="s">
        <v>37</v>
      </c>
      <c r="X28" s="266"/>
      <c r="Y28" s="266"/>
      <c r="Z28" s="266"/>
      <c r="AA28" s="266"/>
      <c r="AB28" s="266"/>
      <c r="AC28" s="266"/>
      <c r="AD28" s="266"/>
      <c r="AE28" s="266"/>
      <c r="AF28" s="33"/>
      <c r="AG28" s="33"/>
      <c r="AH28" s="33"/>
      <c r="AI28" s="33"/>
      <c r="AJ28" s="33"/>
      <c r="AK28" s="266" t="s">
        <v>38</v>
      </c>
      <c r="AL28" s="266"/>
      <c r="AM28" s="266"/>
      <c r="AN28" s="266"/>
      <c r="AO28" s="266"/>
      <c r="AP28" s="33"/>
      <c r="AQ28" s="33"/>
      <c r="AR28" s="36"/>
      <c r="BE28" s="256"/>
    </row>
    <row r="29" spans="1:71" s="3" customFormat="1" ht="14.4" customHeight="1">
      <c r="B29" s="37"/>
      <c r="C29" s="38"/>
      <c r="D29" s="26" t="s">
        <v>39</v>
      </c>
      <c r="E29" s="38"/>
      <c r="F29" s="26" t="s">
        <v>40</v>
      </c>
      <c r="G29" s="38"/>
      <c r="H29" s="38"/>
      <c r="I29" s="38"/>
      <c r="J29" s="38"/>
      <c r="K29" s="38"/>
      <c r="L29" s="250">
        <v>0.2</v>
      </c>
      <c r="M29" s="249"/>
      <c r="N29" s="249"/>
      <c r="O29" s="249"/>
      <c r="P29" s="249"/>
      <c r="Q29" s="38"/>
      <c r="R29" s="38"/>
      <c r="S29" s="38"/>
      <c r="T29" s="38"/>
      <c r="U29" s="38"/>
      <c r="V29" s="38"/>
      <c r="W29" s="248">
        <f>ROUND(AZ94, 2)</f>
        <v>0</v>
      </c>
      <c r="X29" s="249"/>
      <c r="Y29" s="249"/>
      <c r="Z29" s="249"/>
      <c r="AA29" s="249"/>
      <c r="AB29" s="249"/>
      <c r="AC29" s="249"/>
      <c r="AD29" s="249"/>
      <c r="AE29" s="249"/>
      <c r="AF29" s="38"/>
      <c r="AG29" s="38"/>
      <c r="AH29" s="38"/>
      <c r="AI29" s="38"/>
      <c r="AJ29" s="38"/>
      <c r="AK29" s="248">
        <f>ROUND(AV94, 2)</f>
        <v>0</v>
      </c>
      <c r="AL29" s="249"/>
      <c r="AM29" s="249"/>
      <c r="AN29" s="249"/>
      <c r="AO29" s="249"/>
      <c r="AP29" s="38"/>
      <c r="AQ29" s="38"/>
      <c r="AR29" s="39"/>
      <c r="BE29" s="257"/>
    </row>
    <row r="30" spans="1:71" s="3" customFormat="1" ht="14.4" customHeight="1">
      <c r="B30" s="37"/>
      <c r="C30" s="38"/>
      <c r="D30" s="38"/>
      <c r="E30" s="38"/>
      <c r="F30" s="26" t="s">
        <v>41</v>
      </c>
      <c r="G30" s="38"/>
      <c r="H30" s="38"/>
      <c r="I30" s="38"/>
      <c r="J30" s="38"/>
      <c r="K30" s="38"/>
      <c r="L30" s="250">
        <v>0.2</v>
      </c>
      <c r="M30" s="249"/>
      <c r="N30" s="249"/>
      <c r="O30" s="249"/>
      <c r="P30" s="249"/>
      <c r="Q30" s="38"/>
      <c r="R30" s="38"/>
      <c r="S30" s="38"/>
      <c r="T30" s="38"/>
      <c r="U30" s="38"/>
      <c r="V30" s="38"/>
      <c r="W30" s="248">
        <f>ROUND(BA94, 2)</f>
        <v>0</v>
      </c>
      <c r="X30" s="249"/>
      <c r="Y30" s="249"/>
      <c r="Z30" s="249"/>
      <c r="AA30" s="249"/>
      <c r="AB30" s="249"/>
      <c r="AC30" s="249"/>
      <c r="AD30" s="249"/>
      <c r="AE30" s="249"/>
      <c r="AF30" s="38"/>
      <c r="AG30" s="38"/>
      <c r="AH30" s="38"/>
      <c r="AI30" s="38"/>
      <c r="AJ30" s="38"/>
      <c r="AK30" s="248">
        <f>ROUND(AW94, 2)</f>
        <v>0</v>
      </c>
      <c r="AL30" s="249"/>
      <c r="AM30" s="249"/>
      <c r="AN30" s="249"/>
      <c r="AO30" s="249"/>
      <c r="AP30" s="38"/>
      <c r="AQ30" s="38"/>
      <c r="AR30" s="39"/>
      <c r="BE30" s="257"/>
    </row>
    <row r="31" spans="1:71" s="3" customFormat="1" ht="14.4" hidden="1" customHeight="1">
      <c r="B31" s="37"/>
      <c r="C31" s="38"/>
      <c r="D31" s="38"/>
      <c r="E31" s="38"/>
      <c r="F31" s="26" t="s">
        <v>42</v>
      </c>
      <c r="G31" s="38"/>
      <c r="H31" s="38"/>
      <c r="I31" s="38"/>
      <c r="J31" s="38"/>
      <c r="K31" s="38"/>
      <c r="L31" s="250">
        <v>0.2</v>
      </c>
      <c r="M31" s="249"/>
      <c r="N31" s="249"/>
      <c r="O31" s="249"/>
      <c r="P31" s="249"/>
      <c r="Q31" s="38"/>
      <c r="R31" s="38"/>
      <c r="S31" s="38"/>
      <c r="T31" s="38"/>
      <c r="U31" s="38"/>
      <c r="V31" s="38"/>
      <c r="W31" s="248">
        <f>ROUND(BB94, 2)</f>
        <v>0</v>
      </c>
      <c r="X31" s="249"/>
      <c r="Y31" s="249"/>
      <c r="Z31" s="249"/>
      <c r="AA31" s="249"/>
      <c r="AB31" s="249"/>
      <c r="AC31" s="249"/>
      <c r="AD31" s="249"/>
      <c r="AE31" s="249"/>
      <c r="AF31" s="38"/>
      <c r="AG31" s="38"/>
      <c r="AH31" s="38"/>
      <c r="AI31" s="38"/>
      <c r="AJ31" s="38"/>
      <c r="AK31" s="248">
        <v>0</v>
      </c>
      <c r="AL31" s="249"/>
      <c r="AM31" s="249"/>
      <c r="AN31" s="249"/>
      <c r="AO31" s="249"/>
      <c r="AP31" s="38"/>
      <c r="AQ31" s="38"/>
      <c r="AR31" s="39"/>
      <c r="BE31" s="257"/>
    </row>
    <row r="32" spans="1:71" s="3" customFormat="1" ht="14.4" hidden="1" customHeight="1">
      <c r="B32" s="37"/>
      <c r="C32" s="38"/>
      <c r="D32" s="38"/>
      <c r="E32" s="38"/>
      <c r="F32" s="26" t="s">
        <v>43</v>
      </c>
      <c r="G32" s="38"/>
      <c r="H32" s="38"/>
      <c r="I32" s="38"/>
      <c r="J32" s="38"/>
      <c r="K32" s="38"/>
      <c r="L32" s="250">
        <v>0.2</v>
      </c>
      <c r="M32" s="249"/>
      <c r="N32" s="249"/>
      <c r="O32" s="249"/>
      <c r="P32" s="249"/>
      <c r="Q32" s="38"/>
      <c r="R32" s="38"/>
      <c r="S32" s="38"/>
      <c r="T32" s="38"/>
      <c r="U32" s="38"/>
      <c r="V32" s="38"/>
      <c r="W32" s="248">
        <f>ROUND(BC94, 2)</f>
        <v>0</v>
      </c>
      <c r="X32" s="249"/>
      <c r="Y32" s="249"/>
      <c r="Z32" s="249"/>
      <c r="AA32" s="249"/>
      <c r="AB32" s="249"/>
      <c r="AC32" s="249"/>
      <c r="AD32" s="249"/>
      <c r="AE32" s="249"/>
      <c r="AF32" s="38"/>
      <c r="AG32" s="38"/>
      <c r="AH32" s="38"/>
      <c r="AI32" s="38"/>
      <c r="AJ32" s="38"/>
      <c r="AK32" s="248">
        <v>0</v>
      </c>
      <c r="AL32" s="249"/>
      <c r="AM32" s="249"/>
      <c r="AN32" s="249"/>
      <c r="AO32" s="249"/>
      <c r="AP32" s="38"/>
      <c r="AQ32" s="38"/>
      <c r="AR32" s="39"/>
      <c r="BE32" s="257"/>
    </row>
    <row r="33" spans="1:57" s="3" customFormat="1" ht="14.4" hidden="1" customHeight="1">
      <c r="B33" s="37"/>
      <c r="C33" s="38"/>
      <c r="D33" s="38"/>
      <c r="E33" s="38"/>
      <c r="F33" s="26" t="s">
        <v>44</v>
      </c>
      <c r="G33" s="38"/>
      <c r="H33" s="38"/>
      <c r="I33" s="38"/>
      <c r="J33" s="38"/>
      <c r="K33" s="38"/>
      <c r="L33" s="250">
        <v>0</v>
      </c>
      <c r="M33" s="249"/>
      <c r="N33" s="249"/>
      <c r="O33" s="249"/>
      <c r="P33" s="249"/>
      <c r="Q33" s="38"/>
      <c r="R33" s="38"/>
      <c r="S33" s="38"/>
      <c r="T33" s="38"/>
      <c r="U33" s="38"/>
      <c r="V33" s="38"/>
      <c r="W33" s="248">
        <f>ROUND(BD94, 2)</f>
        <v>0</v>
      </c>
      <c r="X33" s="249"/>
      <c r="Y33" s="249"/>
      <c r="Z33" s="249"/>
      <c r="AA33" s="249"/>
      <c r="AB33" s="249"/>
      <c r="AC33" s="249"/>
      <c r="AD33" s="249"/>
      <c r="AE33" s="249"/>
      <c r="AF33" s="38"/>
      <c r="AG33" s="38"/>
      <c r="AH33" s="38"/>
      <c r="AI33" s="38"/>
      <c r="AJ33" s="38"/>
      <c r="AK33" s="248">
        <v>0</v>
      </c>
      <c r="AL33" s="249"/>
      <c r="AM33" s="249"/>
      <c r="AN33" s="249"/>
      <c r="AO33" s="249"/>
      <c r="AP33" s="38"/>
      <c r="AQ33" s="38"/>
      <c r="AR33" s="39"/>
      <c r="BE33" s="257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56"/>
    </row>
    <row r="35" spans="1:57" s="2" customFormat="1" ht="25.95" customHeight="1">
      <c r="A35" s="31"/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51" t="s">
        <v>47</v>
      </c>
      <c r="Y35" s="252"/>
      <c r="Z35" s="252"/>
      <c r="AA35" s="252"/>
      <c r="AB35" s="252"/>
      <c r="AC35" s="42"/>
      <c r="AD35" s="42"/>
      <c r="AE35" s="42"/>
      <c r="AF35" s="42"/>
      <c r="AG35" s="42"/>
      <c r="AH35" s="42"/>
      <c r="AI35" s="42"/>
      <c r="AJ35" s="42"/>
      <c r="AK35" s="253">
        <f>SUM(AK26:AK33)</f>
        <v>0</v>
      </c>
      <c r="AL35" s="252"/>
      <c r="AM35" s="252"/>
      <c r="AN35" s="252"/>
      <c r="AO35" s="254"/>
      <c r="AP35" s="40"/>
      <c r="AQ35" s="40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4"/>
      <c r="C49" s="45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49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49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50</v>
      </c>
      <c r="AI60" s="35"/>
      <c r="AJ60" s="35"/>
      <c r="AK60" s="35"/>
      <c r="AL60" s="35"/>
      <c r="AM60" s="49" t="s">
        <v>51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46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49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50</v>
      </c>
      <c r="AI75" s="35"/>
      <c r="AJ75" s="35"/>
      <c r="AK75" s="35"/>
      <c r="AL75" s="35"/>
      <c r="AM75" s="49" t="s">
        <v>51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" customHeight="1">
      <c r="A82" s="31"/>
      <c r="B82" s="32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11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2020/09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" customHeight="1">
      <c r="B85" s="58"/>
      <c r="C85" s="59" t="s">
        <v>14</v>
      </c>
      <c r="D85" s="60"/>
      <c r="E85" s="60"/>
      <c r="F85" s="60"/>
      <c r="G85" s="60"/>
      <c r="H85" s="60"/>
      <c r="I85" s="60"/>
      <c r="J85" s="60"/>
      <c r="K85" s="60"/>
      <c r="L85" s="237" t="str">
        <f>K6</f>
        <v>Statika pre plaváreň E4.1.1.1-E4.2.5.2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60"/>
      <c r="AQ85" s="60"/>
      <c r="AR85" s="61"/>
    </row>
    <row r="86" spans="1:91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18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Žiar nad Hronom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20</v>
      </c>
      <c r="AJ87" s="33"/>
      <c r="AK87" s="33"/>
      <c r="AL87" s="33"/>
      <c r="AM87" s="239" t="str">
        <f>IF(AN8= "","",AN8)</f>
        <v>17. 2. 2020</v>
      </c>
      <c r="AN87" s="239"/>
      <c r="AO87" s="33"/>
      <c r="AP87" s="33"/>
      <c r="AQ87" s="33"/>
      <c r="AR87" s="36"/>
      <c r="BE87" s="31"/>
    </row>
    <row r="88" spans="1:91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25.65" customHeight="1">
      <c r="A89" s="31"/>
      <c r="B89" s="32"/>
      <c r="C89" s="26" t="s">
        <v>22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Technické služby Žiar nad Hronom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240" t="str">
        <f>IF(E17="","",E17)</f>
        <v>MAGIC DESIGN HENČ s.r.o.</v>
      </c>
      <c r="AN89" s="241"/>
      <c r="AO89" s="241"/>
      <c r="AP89" s="241"/>
      <c r="AQ89" s="33"/>
      <c r="AR89" s="36"/>
      <c r="AS89" s="242" t="s">
        <v>55</v>
      </c>
      <c r="AT89" s="243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15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40" t="str">
        <f>IF(E20="","",E20)</f>
        <v xml:space="preserve"> </v>
      </c>
      <c r="AN90" s="241"/>
      <c r="AO90" s="241"/>
      <c r="AP90" s="241"/>
      <c r="AQ90" s="33"/>
      <c r="AR90" s="36"/>
      <c r="AS90" s="244"/>
      <c r="AT90" s="245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6"/>
      <c r="AT91" s="247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27" t="s">
        <v>56</v>
      </c>
      <c r="D92" s="228"/>
      <c r="E92" s="228"/>
      <c r="F92" s="228"/>
      <c r="G92" s="228"/>
      <c r="H92" s="70"/>
      <c r="I92" s="229" t="s">
        <v>57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0" t="s">
        <v>58</v>
      </c>
      <c r="AH92" s="228"/>
      <c r="AI92" s="228"/>
      <c r="AJ92" s="228"/>
      <c r="AK92" s="228"/>
      <c r="AL92" s="228"/>
      <c r="AM92" s="228"/>
      <c r="AN92" s="229" t="s">
        <v>59</v>
      </c>
      <c r="AO92" s="228"/>
      <c r="AP92" s="231"/>
      <c r="AQ92" s="71" t="s">
        <v>60</v>
      </c>
      <c r="AR92" s="36"/>
      <c r="AS92" s="72" t="s">
        <v>61</v>
      </c>
      <c r="AT92" s="73" t="s">
        <v>62</v>
      </c>
      <c r="AU92" s="73" t="s">
        <v>63</v>
      </c>
      <c r="AV92" s="73" t="s">
        <v>64</v>
      </c>
      <c r="AW92" s="73" t="s">
        <v>65</v>
      </c>
      <c r="AX92" s="73" t="s">
        <v>66</v>
      </c>
      <c r="AY92" s="73" t="s">
        <v>67</v>
      </c>
      <c r="AZ92" s="73" t="s">
        <v>68</v>
      </c>
      <c r="BA92" s="73" t="s">
        <v>69</v>
      </c>
      <c r="BB92" s="73" t="s">
        <v>70</v>
      </c>
      <c r="BC92" s="73" t="s">
        <v>71</v>
      </c>
      <c r="BD92" s="74" t="s">
        <v>72</v>
      </c>
      <c r="BE92" s="31"/>
    </row>
    <row r="93" spans="1:91" s="2" customFormat="1" ht="10.9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" customHeight="1">
      <c r="B94" s="78"/>
      <c r="C94" s="79" t="s">
        <v>73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35">
        <f>ROUND(AG95,2)</f>
        <v>0</v>
      </c>
      <c r="AH94" s="235"/>
      <c r="AI94" s="235"/>
      <c r="AJ94" s="235"/>
      <c r="AK94" s="235"/>
      <c r="AL94" s="235"/>
      <c r="AM94" s="235"/>
      <c r="AN94" s="236">
        <f>SUM(AG94,AT94)</f>
        <v>0</v>
      </c>
      <c r="AO94" s="236"/>
      <c r="AP94" s="236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74</v>
      </c>
      <c r="BT94" s="88" t="s">
        <v>75</v>
      </c>
      <c r="BU94" s="89" t="s">
        <v>76</v>
      </c>
      <c r="BV94" s="88" t="s">
        <v>77</v>
      </c>
      <c r="BW94" s="88" t="s">
        <v>5</v>
      </c>
      <c r="BX94" s="88" t="s">
        <v>78</v>
      </c>
      <c r="CL94" s="88" t="s">
        <v>1</v>
      </c>
    </row>
    <row r="95" spans="1:91" s="7" customFormat="1" ht="24.75" customHeight="1">
      <c r="A95" s="90" t="s">
        <v>79</v>
      </c>
      <c r="B95" s="91"/>
      <c r="C95" s="92"/>
      <c r="D95" s="234" t="s">
        <v>80</v>
      </c>
      <c r="E95" s="234"/>
      <c r="F95" s="234"/>
      <c r="G95" s="234"/>
      <c r="H95" s="234"/>
      <c r="I95" s="93"/>
      <c r="J95" s="234" t="s">
        <v>81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'01 - Stavebno-montážne pr...'!J30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94" t="s">
        <v>82</v>
      </c>
      <c r="AR95" s="95"/>
      <c r="AS95" s="96">
        <v>0</v>
      </c>
      <c r="AT95" s="97">
        <f>ROUND(SUM(AV95:AW95),2)</f>
        <v>0</v>
      </c>
      <c r="AU95" s="98">
        <f>'01 - Stavebno-montážne pr...'!P126</f>
        <v>0</v>
      </c>
      <c r="AV95" s="97">
        <f>'01 - Stavebno-montážne pr...'!J33</f>
        <v>0</v>
      </c>
      <c r="AW95" s="97">
        <f>'01 - Stavebno-montážne pr...'!J34</f>
        <v>0</v>
      </c>
      <c r="AX95" s="97">
        <f>'01 - Stavebno-montážne pr...'!J35</f>
        <v>0</v>
      </c>
      <c r="AY95" s="97">
        <f>'01 - Stavebno-montážne pr...'!J36</f>
        <v>0</v>
      </c>
      <c r="AZ95" s="97">
        <f>'01 - Stavebno-montážne pr...'!F33</f>
        <v>0</v>
      </c>
      <c r="BA95" s="97">
        <f>'01 - Stavebno-montážne pr...'!F34</f>
        <v>0</v>
      </c>
      <c r="BB95" s="97">
        <f>'01 - Stavebno-montážne pr...'!F35</f>
        <v>0</v>
      </c>
      <c r="BC95" s="97">
        <f>'01 - Stavebno-montážne pr...'!F36</f>
        <v>0</v>
      </c>
      <c r="BD95" s="99">
        <f>'01 - Stavebno-montážne pr...'!F37</f>
        <v>0</v>
      </c>
      <c r="BT95" s="100" t="s">
        <v>83</v>
      </c>
      <c r="BV95" s="100" t="s">
        <v>77</v>
      </c>
      <c r="BW95" s="100" t="s">
        <v>84</v>
      </c>
      <c r="BX95" s="100" t="s">
        <v>5</v>
      </c>
      <c r="CL95" s="100" t="s">
        <v>1</v>
      </c>
      <c r="CM95" s="100" t="s">
        <v>75</v>
      </c>
    </row>
    <row r="96" spans="1:91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gw1owoLKPlZgcRbQcZBB/O5KkvY6Mv7VJhRx4g0lGGor5pxaX0WoKf5WdtvdQ9VbeiLGMk777OvQktuO8ewYTQ==" saltValue="YHpeYoh8FxFpbsao8fRnfcENbkUrZ/YHniXtOt8zq0WXGciyGzK54mu/S6c4osPh9CfI2HYJa1x2JPKmosBrNw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Stavebno-montážne p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tabSelected="1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101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101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4" t="s">
        <v>84</v>
      </c>
    </row>
    <row r="3" spans="1:46" s="1" customFormat="1" ht="6.9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17"/>
      <c r="AT3" s="14" t="s">
        <v>75</v>
      </c>
    </row>
    <row r="4" spans="1:46" s="1" customFormat="1" ht="24.9" customHeight="1">
      <c r="B4" s="17"/>
      <c r="D4" s="105" t="s">
        <v>85</v>
      </c>
      <c r="I4" s="101"/>
      <c r="L4" s="17"/>
      <c r="M4" s="106" t="s">
        <v>9</v>
      </c>
      <c r="AT4" s="14" t="s">
        <v>4</v>
      </c>
    </row>
    <row r="5" spans="1:46" s="1" customFormat="1" ht="6.9" customHeight="1">
      <c r="B5" s="17"/>
      <c r="I5" s="101"/>
      <c r="L5" s="17"/>
    </row>
    <row r="6" spans="1:46" s="1" customFormat="1" ht="12" customHeight="1">
      <c r="B6" s="17"/>
      <c r="D6" s="107" t="s">
        <v>14</v>
      </c>
      <c r="I6" s="101"/>
      <c r="L6" s="17"/>
    </row>
    <row r="7" spans="1:46" s="1" customFormat="1" ht="16.5" customHeight="1">
      <c r="B7" s="17"/>
      <c r="E7" s="270" t="str">
        <f>'Rekapitulácia stavby'!K6</f>
        <v>Statika pre plaváreň E4.1.1.1-E4.2.5.2</v>
      </c>
      <c r="F7" s="271"/>
      <c r="G7" s="271"/>
      <c r="H7" s="271"/>
      <c r="I7" s="101"/>
      <c r="L7" s="17"/>
    </row>
    <row r="8" spans="1:46" s="2" customFormat="1" ht="12" customHeight="1">
      <c r="A8" s="31"/>
      <c r="B8" s="36"/>
      <c r="C8" s="31"/>
      <c r="D8" s="107" t="s">
        <v>86</v>
      </c>
      <c r="E8" s="31"/>
      <c r="F8" s="31"/>
      <c r="G8" s="31"/>
      <c r="H8" s="31"/>
      <c r="I8" s="108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72" t="s">
        <v>87</v>
      </c>
      <c r="F9" s="273"/>
      <c r="G9" s="273"/>
      <c r="H9" s="273"/>
      <c r="I9" s="108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108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7" t="s">
        <v>16</v>
      </c>
      <c r="E11" s="31"/>
      <c r="F11" s="109" t="s">
        <v>1</v>
      </c>
      <c r="G11" s="31"/>
      <c r="H11" s="31"/>
      <c r="I11" s="110" t="s">
        <v>17</v>
      </c>
      <c r="J11" s="109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7" t="s">
        <v>18</v>
      </c>
      <c r="E12" s="31"/>
      <c r="F12" s="109" t="s">
        <v>19</v>
      </c>
      <c r="G12" s="31"/>
      <c r="H12" s="31"/>
      <c r="I12" s="110" t="s">
        <v>20</v>
      </c>
      <c r="J12" s="111" t="str">
        <f>'Rekapitulácia stavby'!AN8</f>
        <v>17. 2. 2020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108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7" t="s">
        <v>22</v>
      </c>
      <c r="E14" s="31"/>
      <c r="F14" s="31"/>
      <c r="G14" s="31"/>
      <c r="H14" s="31"/>
      <c r="I14" s="110" t="s">
        <v>23</v>
      </c>
      <c r="J14" s="109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09" t="s">
        <v>24</v>
      </c>
      <c r="F15" s="31"/>
      <c r="G15" s="31"/>
      <c r="H15" s="31"/>
      <c r="I15" s="110" t="s">
        <v>25</v>
      </c>
      <c r="J15" s="109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108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7" t="s">
        <v>26</v>
      </c>
      <c r="E17" s="31"/>
      <c r="F17" s="31"/>
      <c r="G17" s="31"/>
      <c r="H17" s="31"/>
      <c r="I17" s="110" t="s">
        <v>23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4" t="str">
        <f>'Rekapitulácia stavby'!E14</f>
        <v>Vyplň údaj</v>
      </c>
      <c r="F18" s="275"/>
      <c r="G18" s="275"/>
      <c r="H18" s="275"/>
      <c r="I18" s="110" t="s">
        <v>25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108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7" t="s">
        <v>28</v>
      </c>
      <c r="E20" s="31"/>
      <c r="F20" s="31"/>
      <c r="G20" s="31"/>
      <c r="H20" s="31"/>
      <c r="I20" s="110" t="s">
        <v>23</v>
      </c>
      <c r="J20" s="109" t="s">
        <v>1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09" t="s">
        <v>29</v>
      </c>
      <c r="F21" s="31"/>
      <c r="G21" s="31"/>
      <c r="H21" s="31"/>
      <c r="I21" s="110" t="s">
        <v>25</v>
      </c>
      <c r="J21" s="109" t="s">
        <v>1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108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7" t="s">
        <v>32</v>
      </c>
      <c r="E23" s="31"/>
      <c r="F23" s="31"/>
      <c r="G23" s="31"/>
      <c r="H23" s="31"/>
      <c r="I23" s="110" t="s">
        <v>23</v>
      </c>
      <c r="J23" s="109" t="str">
        <f>IF('Rekapitulácia stavby'!AN19="","",'Rekapitulácia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09" t="str">
        <f>IF('Rekapitulácia stavby'!E20="","",'Rekapitulácia stavby'!E20)</f>
        <v xml:space="preserve"> </v>
      </c>
      <c r="F24" s="31"/>
      <c r="G24" s="31"/>
      <c r="H24" s="31"/>
      <c r="I24" s="110" t="s">
        <v>25</v>
      </c>
      <c r="J24" s="109" t="str">
        <f>IF('Rekapitulácia stavby'!AN20="","",'Rekapitulácia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108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7" t="s">
        <v>34</v>
      </c>
      <c r="E26" s="31"/>
      <c r="F26" s="31"/>
      <c r="G26" s="31"/>
      <c r="H26" s="31"/>
      <c r="I26" s="108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6" t="s">
        <v>1</v>
      </c>
      <c r="F27" s="276"/>
      <c r="G27" s="276"/>
      <c r="H27" s="276"/>
      <c r="I27" s="114"/>
      <c r="J27" s="112"/>
      <c r="K27" s="112"/>
      <c r="L27" s="115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108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6"/>
      <c r="E29" s="116"/>
      <c r="F29" s="116"/>
      <c r="G29" s="116"/>
      <c r="H29" s="116"/>
      <c r="I29" s="117"/>
      <c r="J29" s="116"/>
      <c r="K29" s="116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8" t="s">
        <v>35</v>
      </c>
      <c r="E30" s="31"/>
      <c r="F30" s="31"/>
      <c r="G30" s="31"/>
      <c r="H30" s="31"/>
      <c r="I30" s="108"/>
      <c r="J30" s="119">
        <f>ROUND(J126,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6"/>
      <c r="E31" s="116"/>
      <c r="F31" s="116"/>
      <c r="G31" s="116"/>
      <c r="H31" s="116"/>
      <c r="I31" s="117"/>
      <c r="J31" s="116"/>
      <c r="K31" s="116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20" t="s">
        <v>37</v>
      </c>
      <c r="G32" s="31"/>
      <c r="H32" s="31"/>
      <c r="I32" s="121" t="s">
        <v>36</v>
      </c>
      <c r="J32" s="120" t="s">
        <v>38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22" t="s">
        <v>39</v>
      </c>
      <c r="E33" s="107" t="s">
        <v>40</v>
      </c>
      <c r="F33" s="123">
        <f>ROUND((SUM(BE126:BE156)),  2)</f>
        <v>0</v>
      </c>
      <c r="G33" s="31"/>
      <c r="H33" s="31"/>
      <c r="I33" s="124">
        <v>0.2</v>
      </c>
      <c r="J33" s="123">
        <f>ROUND(((SUM(BE126:BE156))*I33),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7" t="s">
        <v>41</v>
      </c>
      <c r="F34" s="123">
        <f>ROUND((SUM(BF126:BF156)),  2)</f>
        <v>0</v>
      </c>
      <c r="G34" s="31"/>
      <c r="H34" s="31"/>
      <c r="I34" s="124">
        <v>0.2</v>
      </c>
      <c r="J34" s="123">
        <f>ROUND(((SUM(BF126:BF156))*I34),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7" t="s">
        <v>42</v>
      </c>
      <c r="F35" s="123">
        <f>ROUND((SUM(BG126:BG156)),  2)</f>
        <v>0</v>
      </c>
      <c r="G35" s="31"/>
      <c r="H35" s="31"/>
      <c r="I35" s="124">
        <v>0.2</v>
      </c>
      <c r="J35" s="123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7" t="s">
        <v>43</v>
      </c>
      <c r="F36" s="123">
        <f>ROUND((SUM(BH126:BH156)),  2)</f>
        <v>0</v>
      </c>
      <c r="G36" s="31"/>
      <c r="H36" s="31"/>
      <c r="I36" s="124">
        <v>0.2</v>
      </c>
      <c r="J36" s="123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7" t="s">
        <v>44</v>
      </c>
      <c r="F37" s="123">
        <f>ROUND((SUM(BI126:BI156)),  2)</f>
        <v>0</v>
      </c>
      <c r="G37" s="31"/>
      <c r="H37" s="31"/>
      <c r="I37" s="124">
        <v>0</v>
      </c>
      <c r="J37" s="123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108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5"/>
      <c r="D39" s="126" t="s">
        <v>45</v>
      </c>
      <c r="E39" s="127"/>
      <c r="F39" s="127"/>
      <c r="G39" s="128" t="s">
        <v>46</v>
      </c>
      <c r="H39" s="129" t="s">
        <v>47</v>
      </c>
      <c r="I39" s="130"/>
      <c r="J39" s="131">
        <f>SUM(J30:J37)</f>
        <v>0</v>
      </c>
      <c r="K39" s="132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108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I41" s="101"/>
      <c r="L41" s="17"/>
    </row>
    <row r="42" spans="1:31" s="1" customFormat="1" ht="14.4" customHeight="1">
      <c r="B42" s="17"/>
      <c r="I42" s="101"/>
      <c r="L42" s="17"/>
    </row>
    <row r="43" spans="1:31" s="1" customFormat="1" ht="14.4" customHeight="1">
      <c r="B43" s="17"/>
      <c r="I43" s="101"/>
      <c r="L43" s="17"/>
    </row>
    <row r="44" spans="1:31" s="1" customFormat="1" ht="14.4" customHeight="1">
      <c r="B44" s="17"/>
      <c r="I44" s="101"/>
      <c r="L44" s="17"/>
    </row>
    <row r="45" spans="1:31" s="1" customFormat="1" ht="14.4" customHeight="1">
      <c r="B45" s="17"/>
      <c r="I45" s="101"/>
      <c r="L45" s="17"/>
    </row>
    <row r="46" spans="1:31" s="1" customFormat="1" ht="14.4" customHeight="1">
      <c r="B46" s="17"/>
      <c r="I46" s="101"/>
      <c r="L46" s="17"/>
    </row>
    <row r="47" spans="1:31" s="1" customFormat="1" ht="14.4" customHeight="1">
      <c r="B47" s="17"/>
      <c r="I47" s="101"/>
      <c r="L47" s="17"/>
    </row>
    <row r="48" spans="1:31" s="1" customFormat="1" ht="14.4" customHeight="1">
      <c r="B48" s="17"/>
      <c r="I48" s="101"/>
      <c r="L48" s="17"/>
    </row>
    <row r="49" spans="1:31" s="1" customFormat="1" ht="14.4" customHeight="1">
      <c r="B49" s="17"/>
      <c r="I49" s="101"/>
      <c r="L49" s="17"/>
    </row>
    <row r="50" spans="1:31" s="2" customFormat="1" ht="14.4" customHeight="1">
      <c r="B50" s="48"/>
      <c r="D50" s="133" t="s">
        <v>48</v>
      </c>
      <c r="E50" s="134"/>
      <c r="F50" s="134"/>
      <c r="G50" s="133" t="s">
        <v>49</v>
      </c>
      <c r="H50" s="134"/>
      <c r="I50" s="135"/>
      <c r="J50" s="134"/>
      <c r="K50" s="134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6" t="s">
        <v>50</v>
      </c>
      <c r="E61" s="137"/>
      <c r="F61" s="138" t="s">
        <v>51</v>
      </c>
      <c r="G61" s="136" t="s">
        <v>50</v>
      </c>
      <c r="H61" s="137"/>
      <c r="I61" s="139"/>
      <c r="J61" s="140" t="s">
        <v>51</v>
      </c>
      <c r="K61" s="13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33" t="s">
        <v>52</v>
      </c>
      <c r="E65" s="141"/>
      <c r="F65" s="141"/>
      <c r="G65" s="133" t="s">
        <v>53</v>
      </c>
      <c r="H65" s="141"/>
      <c r="I65" s="142"/>
      <c r="J65" s="141"/>
      <c r="K65" s="14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6" t="s">
        <v>50</v>
      </c>
      <c r="E76" s="137"/>
      <c r="F76" s="138" t="s">
        <v>51</v>
      </c>
      <c r="G76" s="136" t="s">
        <v>50</v>
      </c>
      <c r="H76" s="137"/>
      <c r="I76" s="139"/>
      <c r="J76" s="140" t="s">
        <v>51</v>
      </c>
      <c r="K76" s="13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43"/>
      <c r="C77" s="144"/>
      <c r="D77" s="144"/>
      <c r="E77" s="144"/>
      <c r="F77" s="144"/>
      <c r="G77" s="144"/>
      <c r="H77" s="144"/>
      <c r="I77" s="145"/>
      <c r="J77" s="144"/>
      <c r="K77" s="144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46"/>
      <c r="C81" s="147"/>
      <c r="D81" s="147"/>
      <c r="E81" s="147"/>
      <c r="F81" s="147"/>
      <c r="G81" s="147"/>
      <c r="H81" s="147"/>
      <c r="I81" s="148"/>
      <c r="J81" s="147"/>
      <c r="K81" s="147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88</v>
      </c>
      <c r="D82" s="33"/>
      <c r="E82" s="33"/>
      <c r="F82" s="33"/>
      <c r="G82" s="33"/>
      <c r="H82" s="33"/>
      <c r="I82" s="108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108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108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8" t="str">
        <f>E7</f>
        <v>Statika pre plaváreň E4.1.1.1-E4.2.5.2</v>
      </c>
      <c r="F85" s="269"/>
      <c r="G85" s="269"/>
      <c r="H85" s="269"/>
      <c r="I85" s="108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86</v>
      </c>
      <c r="D86" s="33"/>
      <c r="E86" s="33"/>
      <c r="F86" s="33"/>
      <c r="G86" s="33"/>
      <c r="H86" s="33"/>
      <c r="I86" s="108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7" t="str">
        <f>E9</f>
        <v>01 - Stavebno-montážne práce E4.1.1.1-E4.2.5.2</v>
      </c>
      <c r="F87" s="267"/>
      <c r="G87" s="267"/>
      <c r="H87" s="267"/>
      <c r="I87" s="108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108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Žiar nad Hronom</v>
      </c>
      <c r="G89" s="33"/>
      <c r="H89" s="33"/>
      <c r="I89" s="110" t="s">
        <v>20</v>
      </c>
      <c r="J89" s="63" t="str">
        <f>IF(J12="","",J12)</f>
        <v>17. 2. 2020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108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65" hidden="1" customHeight="1">
      <c r="A91" s="31"/>
      <c r="B91" s="32"/>
      <c r="C91" s="26" t="s">
        <v>22</v>
      </c>
      <c r="D91" s="33"/>
      <c r="E91" s="33"/>
      <c r="F91" s="24" t="str">
        <f>E15</f>
        <v>Technické služby Žiar nad Hronom</v>
      </c>
      <c r="G91" s="33"/>
      <c r="H91" s="33"/>
      <c r="I91" s="110" t="s">
        <v>28</v>
      </c>
      <c r="J91" s="29" t="str">
        <f>E21</f>
        <v>MAGIC DESIGN HENČ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110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108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9" t="s">
        <v>89</v>
      </c>
      <c r="D94" s="150"/>
      <c r="E94" s="150"/>
      <c r="F94" s="150"/>
      <c r="G94" s="150"/>
      <c r="H94" s="150"/>
      <c r="I94" s="151"/>
      <c r="J94" s="152" t="s">
        <v>90</v>
      </c>
      <c r="K94" s="150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108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53" t="s">
        <v>91</v>
      </c>
      <c r="D96" s="33"/>
      <c r="E96" s="33"/>
      <c r="F96" s="33"/>
      <c r="G96" s="33"/>
      <c r="H96" s="33"/>
      <c r="I96" s="108"/>
      <c r="J96" s="81">
        <f>J126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92</v>
      </c>
    </row>
    <row r="97" spans="1:31" s="9" customFormat="1" ht="24.9" hidden="1" customHeight="1">
      <c r="B97" s="154"/>
      <c r="C97" s="155"/>
      <c r="D97" s="156" t="s">
        <v>93</v>
      </c>
      <c r="E97" s="157"/>
      <c r="F97" s="157"/>
      <c r="G97" s="157"/>
      <c r="H97" s="157"/>
      <c r="I97" s="158"/>
      <c r="J97" s="159">
        <f>J127</f>
        <v>0</v>
      </c>
      <c r="K97" s="155"/>
      <c r="L97" s="160"/>
    </row>
    <row r="98" spans="1:31" s="10" customFormat="1" ht="19.95" hidden="1" customHeight="1">
      <c r="B98" s="161"/>
      <c r="C98" s="162"/>
      <c r="D98" s="163" t="s">
        <v>94</v>
      </c>
      <c r="E98" s="164"/>
      <c r="F98" s="164"/>
      <c r="G98" s="164"/>
      <c r="H98" s="164"/>
      <c r="I98" s="165"/>
      <c r="J98" s="166">
        <f>J128</f>
        <v>0</v>
      </c>
      <c r="K98" s="162"/>
      <c r="L98" s="167"/>
    </row>
    <row r="99" spans="1:31" s="10" customFormat="1" ht="19.95" hidden="1" customHeight="1">
      <c r="B99" s="161"/>
      <c r="C99" s="162"/>
      <c r="D99" s="163" t="s">
        <v>95</v>
      </c>
      <c r="E99" s="164"/>
      <c r="F99" s="164"/>
      <c r="G99" s="164"/>
      <c r="H99" s="164"/>
      <c r="I99" s="165"/>
      <c r="J99" s="166">
        <f>J132</f>
        <v>0</v>
      </c>
      <c r="K99" s="162"/>
      <c r="L99" s="167"/>
    </row>
    <row r="100" spans="1:31" s="10" customFormat="1" ht="19.95" hidden="1" customHeight="1">
      <c r="B100" s="161"/>
      <c r="C100" s="162"/>
      <c r="D100" s="163" t="s">
        <v>96</v>
      </c>
      <c r="E100" s="164"/>
      <c r="F100" s="164"/>
      <c r="G100" s="164"/>
      <c r="H100" s="164"/>
      <c r="I100" s="165"/>
      <c r="J100" s="166">
        <f>J138</f>
        <v>0</v>
      </c>
      <c r="K100" s="162"/>
      <c r="L100" s="167"/>
    </row>
    <row r="101" spans="1:31" s="9" customFormat="1" ht="24.9" hidden="1" customHeight="1">
      <c r="B101" s="154"/>
      <c r="C101" s="155"/>
      <c r="D101" s="156" t="s">
        <v>93</v>
      </c>
      <c r="E101" s="157"/>
      <c r="F101" s="157"/>
      <c r="G101" s="157"/>
      <c r="H101" s="157"/>
      <c r="I101" s="158"/>
      <c r="J101" s="159">
        <f>J144</f>
        <v>0</v>
      </c>
      <c r="K101" s="155"/>
      <c r="L101" s="160"/>
    </row>
    <row r="102" spans="1:31" s="10" customFormat="1" ht="19.95" hidden="1" customHeight="1">
      <c r="B102" s="161"/>
      <c r="C102" s="162"/>
      <c r="D102" s="163" t="s">
        <v>96</v>
      </c>
      <c r="E102" s="164"/>
      <c r="F102" s="164"/>
      <c r="G102" s="164"/>
      <c r="H102" s="164"/>
      <c r="I102" s="165"/>
      <c r="J102" s="166">
        <f>J145</f>
        <v>0</v>
      </c>
      <c r="K102" s="162"/>
      <c r="L102" s="167"/>
    </row>
    <row r="103" spans="1:31" s="9" customFormat="1" ht="24.9" hidden="1" customHeight="1">
      <c r="B103" s="154"/>
      <c r="C103" s="155"/>
      <c r="D103" s="156" t="s">
        <v>93</v>
      </c>
      <c r="E103" s="157"/>
      <c r="F103" s="157"/>
      <c r="G103" s="157"/>
      <c r="H103" s="157"/>
      <c r="I103" s="158"/>
      <c r="J103" s="159">
        <f>J148</f>
        <v>0</v>
      </c>
      <c r="K103" s="155"/>
      <c r="L103" s="160"/>
    </row>
    <row r="104" spans="1:31" s="10" customFormat="1" ht="19.95" hidden="1" customHeight="1">
      <c r="B104" s="161"/>
      <c r="C104" s="162"/>
      <c r="D104" s="163" t="s">
        <v>96</v>
      </c>
      <c r="E104" s="164"/>
      <c r="F104" s="164"/>
      <c r="G104" s="164"/>
      <c r="H104" s="164"/>
      <c r="I104" s="165"/>
      <c r="J104" s="166">
        <f>J149</f>
        <v>0</v>
      </c>
      <c r="K104" s="162"/>
      <c r="L104" s="167"/>
    </row>
    <row r="105" spans="1:31" s="9" customFormat="1" ht="24.9" hidden="1" customHeight="1">
      <c r="B105" s="154"/>
      <c r="C105" s="155"/>
      <c r="D105" s="156" t="s">
        <v>93</v>
      </c>
      <c r="E105" s="157"/>
      <c r="F105" s="157"/>
      <c r="G105" s="157"/>
      <c r="H105" s="157"/>
      <c r="I105" s="158"/>
      <c r="J105" s="159">
        <f>J153</f>
        <v>0</v>
      </c>
      <c r="K105" s="155"/>
      <c r="L105" s="160"/>
    </row>
    <row r="106" spans="1:31" s="10" customFormat="1" ht="19.95" hidden="1" customHeight="1">
      <c r="B106" s="161"/>
      <c r="C106" s="162"/>
      <c r="D106" s="163" t="s">
        <v>94</v>
      </c>
      <c r="E106" s="164"/>
      <c r="F106" s="164"/>
      <c r="G106" s="164"/>
      <c r="H106" s="164"/>
      <c r="I106" s="165"/>
      <c r="J106" s="166">
        <f>J154</f>
        <v>0</v>
      </c>
      <c r="K106" s="162"/>
      <c r="L106" s="167"/>
    </row>
    <row r="107" spans="1:31" s="2" customFormat="1" ht="21.75" hidden="1" customHeight="1">
      <c r="A107" s="31"/>
      <c r="B107" s="32"/>
      <c r="C107" s="33"/>
      <c r="D107" s="33"/>
      <c r="E107" s="33"/>
      <c r="F107" s="33"/>
      <c r="G107" s="33"/>
      <c r="H107" s="33"/>
      <c r="I107" s="108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" hidden="1" customHeight="1">
      <c r="A108" s="31"/>
      <c r="B108" s="51"/>
      <c r="C108" s="52"/>
      <c r="D108" s="52"/>
      <c r="E108" s="52"/>
      <c r="F108" s="52"/>
      <c r="G108" s="52"/>
      <c r="H108" s="52"/>
      <c r="I108" s="145"/>
      <c r="J108" s="52"/>
      <c r="K108" s="52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hidden="1"/>
    <row r="110" spans="1:31" hidden="1"/>
    <row r="111" spans="1:31" hidden="1"/>
    <row r="112" spans="1:31" s="2" customFormat="1" ht="6.9" customHeight="1">
      <c r="A112" s="31"/>
      <c r="B112" s="53"/>
      <c r="C112" s="54"/>
      <c r="D112" s="54"/>
      <c r="E112" s="54"/>
      <c r="F112" s="54"/>
      <c r="G112" s="54"/>
      <c r="H112" s="54"/>
      <c r="I112" s="148"/>
      <c r="J112" s="54"/>
      <c r="K112" s="54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" customHeight="1">
      <c r="A113" s="31"/>
      <c r="B113" s="32"/>
      <c r="C113" s="20" t="s">
        <v>97</v>
      </c>
      <c r="D113" s="33"/>
      <c r="E113" s="33"/>
      <c r="F113" s="33"/>
      <c r="G113" s="33"/>
      <c r="H113" s="33"/>
      <c r="I113" s="108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" customHeight="1">
      <c r="A114" s="31"/>
      <c r="B114" s="32"/>
      <c r="C114" s="33"/>
      <c r="D114" s="33"/>
      <c r="E114" s="33"/>
      <c r="F114" s="33"/>
      <c r="G114" s="33"/>
      <c r="H114" s="33"/>
      <c r="I114" s="108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6" t="s">
        <v>14</v>
      </c>
      <c r="D115" s="33"/>
      <c r="E115" s="33"/>
      <c r="F115" s="33"/>
      <c r="G115" s="33"/>
      <c r="H115" s="33"/>
      <c r="I115" s="108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6.5" customHeight="1">
      <c r="A116" s="31"/>
      <c r="B116" s="32"/>
      <c r="C116" s="33"/>
      <c r="D116" s="33"/>
      <c r="E116" s="268" t="str">
        <f>E7</f>
        <v>Statika pre plaváreň E4.1.1.1-E4.2.5.2</v>
      </c>
      <c r="F116" s="269"/>
      <c r="G116" s="269"/>
      <c r="H116" s="269"/>
      <c r="I116" s="108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86</v>
      </c>
      <c r="D117" s="33"/>
      <c r="E117" s="33"/>
      <c r="F117" s="33"/>
      <c r="G117" s="33"/>
      <c r="H117" s="33"/>
      <c r="I117" s="108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37" t="str">
        <f>E9</f>
        <v>01 - Stavebno-montážne práce E4.1.1.1-E4.2.5.2</v>
      </c>
      <c r="F118" s="267"/>
      <c r="G118" s="267"/>
      <c r="H118" s="267"/>
      <c r="I118" s="108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" customHeight="1">
      <c r="A119" s="31"/>
      <c r="B119" s="32"/>
      <c r="C119" s="33"/>
      <c r="D119" s="33"/>
      <c r="E119" s="33"/>
      <c r="F119" s="33"/>
      <c r="G119" s="33"/>
      <c r="H119" s="33"/>
      <c r="I119" s="108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18</v>
      </c>
      <c r="D120" s="33"/>
      <c r="E120" s="33"/>
      <c r="F120" s="24" t="str">
        <f>F12</f>
        <v>Žiar nad Hronom</v>
      </c>
      <c r="G120" s="33"/>
      <c r="H120" s="33"/>
      <c r="I120" s="110" t="s">
        <v>20</v>
      </c>
      <c r="J120" s="63" t="str">
        <f>IF(J12="","",J12)</f>
        <v>17. 2. 2020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108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25.65" customHeight="1">
      <c r="A122" s="31"/>
      <c r="B122" s="32"/>
      <c r="C122" s="26" t="s">
        <v>22</v>
      </c>
      <c r="D122" s="33"/>
      <c r="E122" s="33"/>
      <c r="F122" s="24" t="str">
        <f>E15</f>
        <v>Technické služby Žiar nad Hronom</v>
      </c>
      <c r="G122" s="33"/>
      <c r="H122" s="33"/>
      <c r="I122" s="110" t="s">
        <v>28</v>
      </c>
      <c r="J122" s="29" t="str">
        <f>E21</f>
        <v>MAGIC DESIGN HENČ s.r.o.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26</v>
      </c>
      <c r="D123" s="33"/>
      <c r="E123" s="33"/>
      <c r="F123" s="24" t="str">
        <f>IF(E18="","",E18)</f>
        <v>Vyplň údaj</v>
      </c>
      <c r="G123" s="33"/>
      <c r="H123" s="33"/>
      <c r="I123" s="110" t="s">
        <v>32</v>
      </c>
      <c r="J123" s="29" t="str">
        <f>E24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108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68"/>
      <c r="B125" s="169"/>
      <c r="C125" s="170" t="s">
        <v>98</v>
      </c>
      <c r="D125" s="171" t="s">
        <v>60</v>
      </c>
      <c r="E125" s="171" t="s">
        <v>56</v>
      </c>
      <c r="F125" s="171" t="s">
        <v>57</v>
      </c>
      <c r="G125" s="171" t="s">
        <v>99</v>
      </c>
      <c r="H125" s="171" t="s">
        <v>100</v>
      </c>
      <c r="I125" s="172" t="s">
        <v>101</v>
      </c>
      <c r="J125" s="173" t="s">
        <v>90</v>
      </c>
      <c r="K125" s="174" t="s">
        <v>102</v>
      </c>
      <c r="L125" s="175"/>
      <c r="M125" s="72" t="s">
        <v>1</v>
      </c>
      <c r="N125" s="73" t="s">
        <v>39</v>
      </c>
      <c r="O125" s="73" t="s">
        <v>103</v>
      </c>
      <c r="P125" s="73" t="s">
        <v>104</v>
      </c>
      <c r="Q125" s="73" t="s">
        <v>105</v>
      </c>
      <c r="R125" s="73" t="s">
        <v>106</v>
      </c>
      <c r="S125" s="73" t="s">
        <v>107</v>
      </c>
      <c r="T125" s="74" t="s">
        <v>108</v>
      </c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</row>
    <row r="126" spans="1:63" s="2" customFormat="1" ht="22.95" customHeight="1">
      <c r="A126" s="31"/>
      <c r="B126" s="32"/>
      <c r="C126" s="79" t="s">
        <v>91</v>
      </c>
      <c r="D126" s="33"/>
      <c r="E126" s="33"/>
      <c r="F126" s="33"/>
      <c r="G126" s="33"/>
      <c r="H126" s="33"/>
      <c r="I126" s="108"/>
      <c r="J126" s="176">
        <f>BK126</f>
        <v>0</v>
      </c>
      <c r="K126" s="33"/>
      <c r="L126" s="36"/>
      <c r="M126" s="75"/>
      <c r="N126" s="177"/>
      <c r="O126" s="76"/>
      <c r="P126" s="178">
        <f>P127+P144+P148+P153</f>
        <v>0</v>
      </c>
      <c r="Q126" s="76"/>
      <c r="R126" s="178">
        <f>R127+R144+R148+R153</f>
        <v>0</v>
      </c>
      <c r="S126" s="76"/>
      <c r="T126" s="179">
        <f>T127+T144+T148+T153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74</v>
      </c>
      <c r="AU126" s="14" t="s">
        <v>92</v>
      </c>
      <c r="BK126" s="180">
        <f>BK127+BK144+BK148+BK153</f>
        <v>0</v>
      </c>
    </row>
    <row r="127" spans="1:63" s="12" customFormat="1" ht="25.95" customHeight="1">
      <c r="B127" s="181"/>
      <c r="C127" s="182"/>
      <c r="D127" s="183" t="s">
        <v>74</v>
      </c>
      <c r="E127" s="184" t="s">
        <v>109</v>
      </c>
      <c r="F127" s="184" t="s">
        <v>110</v>
      </c>
      <c r="G127" s="182"/>
      <c r="H127" s="182"/>
      <c r="I127" s="185"/>
      <c r="J127" s="186">
        <f>BK127</f>
        <v>0</v>
      </c>
      <c r="K127" s="182"/>
      <c r="L127" s="187"/>
      <c r="M127" s="188"/>
      <c r="N127" s="189"/>
      <c r="O127" s="189"/>
      <c r="P127" s="190">
        <f>P128+P132+P138</f>
        <v>0</v>
      </c>
      <c r="Q127" s="189"/>
      <c r="R127" s="190">
        <f>R128+R132+R138</f>
        <v>0</v>
      </c>
      <c r="S127" s="189"/>
      <c r="T127" s="191">
        <f>T128+T132+T138</f>
        <v>0</v>
      </c>
      <c r="AR127" s="192" t="s">
        <v>83</v>
      </c>
      <c r="AT127" s="193" t="s">
        <v>74</v>
      </c>
      <c r="AU127" s="193" t="s">
        <v>75</v>
      </c>
      <c r="AY127" s="192" t="s">
        <v>111</v>
      </c>
      <c r="BK127" s="194">
        <f>BK128+BK132+BK138</f>
        <v>0</v>
      </c>
    </row>
    <row r="128" spans="1:63" s="12" customFormat="1" ht="22.95" customHeight="1">
      <c r="B128" s="181"/>
      <c r="C128" s="182"/>
      <c r="D128" s="183" t="s">
        <v>74</v>
      </c>
      <c r="E128" s="195" t="s">
        <v>83</v>
      </c>
      <c r="F128" s="195" t="s">
        <v>112</v>
      </c>
      <c r="G128" s="182"/>
      <c r="H128" s="182"/>
      <c r="I128" s="185"/>
      <c r="J128" s="196">
        <f>BK128</f>
        <v>0</v>
      </c>
      <c r="K128" s="182"/>
      <c r="L128" s="187"/>
      <c r="M128" s="188"/>
      <c r="N128" s="189"/>
      <c r="O128" s="189"/>
      <c r="P128" s="190">
        <f>SUM(P129:P131)</f>
        <v>0</v>
      </c>
      <c r="Q128" s="189"/>
      <c r="R128" s="190">
        <f>SUM(R129:R131)</f>
        <v>0</v>
      </c>
      <c r="S128" s="189"/>
      <c r="T128" s="191">
        <f>SUM(T129:T131)</f>
        <v>0</v>
      </c>
      <c r="AR128" s="192" t="s">
        <v>83</v>
      </c>
      <c r="AT128" s="193" t="s">
        <v>74</v>
      </c>
      <c r="AU128" s="193" t="s">
        <v>83</v>
      </c>
      <c r="AY128" s="192" t="s">
        <v>111</v>
      </c>
      <c r="BK128" s="194">
        <f>SUM(BK129:BK131)</f>
        <v>0</v>
      </c>
    </row>
    <row r="129" spans="1:65" s="2" customFormat="1" ht="33" customHeight="1">
      <c r="A129" s="31"/>
      <c r="B129" s="32"/>
      <c r="C129" s="197" t="s">
        <v>83</v>
      </c>
      <c r="D129" s="197" t="s">
        <v>113</v>
      </c>
      <c r="E129" s="198" t="s">
        <v>114</v>
      </c>
      <c r="F129" s="199" t="s">
        <v>115</v>
      </c>
      <c r="G129" s="200" t="s">
        <v>116</v>
      </c>
      <c r="H129" s="201">
        <v>2634</v>
      </c>
      <c r="I129" s="202"/>
      <c r="J129" s="201">
        <f>ROUND(I129*H129,3)</f>
        <v>0</v>
      </c>
      <c r="K129" s="203"/>
      <c r="L129" s="36"/>
      <c r="M129" s="204" t="s">
        <v>1</v>
      </c>
      <c r="N129" s="205" t="s">
        <v>41</v>
      </c>
      <c r="O129" s="68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8" t="s">
        <v>117</v>
      </c>
      <c r="AT129" s="208" t="s">
        <v>113</v>
      </c>
      <c r="AU129" s="208" t="s">
        <v>118</v>
      </c>
      <c r="AY129" s="14" t="s">
        <v>111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4" t="s">
        <v>118</v>
      </c>
      <c r="BK129" s="210">
        <f>ROUND(I129*H129,3)</f>
        <v>0</v>
      </c>
      <c r="BL129" s="14" t="s">
        <v>117</v>
      </c>
      <c r="BM129" s="208" t="s">
        <v>118</v>
      </c>
    </row>
    <row r="130" spans="1:65" s="2" customFormat="1" ht="33" customHeight="1">
      <c r="A130" s="31"/>
      <c r="B130" s="32"/>
      <c r="C130" s="197" t="s">
        <v>119</v>
      </c>
      <c r="D130" s="197" t="s">
        <v>113</v>
      </c>
      <c r="E130" s="198" t="s">
        <v>120</v>
      </c>
      <c r="F130" s="199" t="s">
        <v>121</v>
      </c>
      <c r="G130" s="200" t="s">
        <v>116</v>
      </c>
      <c r="H130" s="201">
        <v>7732</v>
      </c>
      <c r="I130" s="202"/>
      <c r="J130" s="201">
        <f>ROUND(I130*H130,3)</f>
        <v>0</v>
      </c>
      <c r="K130" s="203"/>
      <c r="L130" s="36"/>
      <c r="M130" s="204" t="s">
        <v>1</v>
      </c>
      <c r="N130" s="205" t="s">
        <v>41</v>
      </c>
      <c r="O130" s="68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8" t="s">
        <v>117</v>
      </c>
      <c r="AT130" s="208" t="s">
        <v>113</v>
      </c>
      <c r="AU130" s="208" t="s">
        <v>118</v>
      </c>
      <c r="AY130" s="14" t="s">
        <v>111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4" t="s">
        <v>118</v>
      </c>
      <c r="BK130" s="210">
        <f>ROUND(I130*H130,3)</f>
        <v>0</v>
      </c>
      <c r="BL130" s="14" t="s">
        <v>117</v>
      </c>
      <c r="BM130" s="208" t="s">
        <v>117</v>
      </c>
    </row>
    <row r="131" spans="1:65" s="2" customFormat="1" ht="21.75" customHeight="1">
      <c r="A131" s="31"/>
      <c r="B131" s="32"/>
      <c r="C131" s="197" t="s">
        <v>117</v>
      </c>
      <c r="D131" s="197" t="s">
        <v>113</v>
      </c>
      <c r="E131" s="198" t="s">
        <v>122</v>
      </c>
      <c r="F131" s="199" t="s">
        <v>123</v>
      </c>
      <c r="G131" s="200" t="s">
        <v>116</v>
      </c>
      <c r="H131" s="201">
        <v>1530</v>
      </c>
      <c r="I131" s="202"/>
      <c r="J131" s="201">
        <f>ROUND(I131*H131,3)</f>
        <v>0</v>
      </c>
      <c r="K131" s="203"/>
      <c r="L131" s="36"/>
      <c r="M131" s="204" t="s">
        <v>1</v>
      </c>
      <c r="N131" s="205" t="s">
        <v>41</v>
      </c>
      <c r="O131" s="68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8" t="s">
        <v>117</v>
      </c>
      <c r="AT131" s="208" t="s">
        <v>113</v>
      </c>
      <c r="AU131" s="208" t="s">
        <v>118</v>
      </c>
      <c r="AY131" s="14" t="s">
        <v>111</v>
      </c>
      <c r="BE131" s="209">
        <f>IF(N131="základná",J131,0)</f>
        <v>0</v>
      </c>
      <c r="BF131" s="209">
        <f>IF(N131="znížená",J131,0)</f>
        <v>0</v>
      </c>
      <c r="BG131" s="209">
        <f>IF(N131="zákl. prenesená",J131,0)</f>
        <v>0</v>
      </c>
      <c r="BH131" s="209">
        <f>IF(N131="zníž. prenesená",J131,0)</f>
        <v>0</v>
      </c>
      <c r="BI131" s="209">
        <f>IF(N131="nulová",J131,0)</f>
        <v>0</v>
      </c>
      <c r="BJ131" s="14" t="s">
        <v>118</v>
      </c>
      <c r="BK131" s="210">
        <f>ROUND(I131*H131,3)</f>
        <v>0</v>
      </c>
      <c r="BL131" s="14" t="s">
        <v>117</v>
      </c>
      <c r="BM131" s="208" t="s">
        <v>124</v>
      </c>
    </row>
    <row r="132" spans="1:65" s="12" customFormat="1" ht="22.95" customHeight="1">
      <c r="B132" s="181"/>
      <c r="C132" s="182"/>
      <c r="D132" s="183" t="s">
        <v>74</v>
      </c>
      <c r="E132" s="195" t="s">
        <v>125</v>
      </c>
      <c r="F132" s="195" t="s">
        <v>126</v>
      </c>
      <c r="G132" s="182"/>
      <c r="H132" s="182"/>
      <c r="I132" s="185"/>
      <c r="J132" s="196">
        <f>BK132</f>
        <v>0</v>
      </c>
      <c r="K132" s="182"/>
      <c r="L132" s="187"/>
      <c r="M132" s="188"/>
      <c r="N132" s="189"/>
      <c r="O132" s="189"/>
      <c r="P132" s="190">
        <f>SUM(P133:P137)</f>
        <v>0</v>
      </c>
      <c r="Q132" s="189"/>
      <c r="R132" s="190">
        <f>SUM(R133:R137)</f>
        <v>0</v>
      </c>
      <c r="S132" s="189"/>
      <c r="T132" s="191">
        <f>SUM(T133:T137)</f>
        <v>0</v>
      </c>
      <c r="AR132" s="192" t="s">
        <v>83</v>
      </c>
      <c r="AT132" s="193" t="s">
        <v>74</v>
      </c>
      <c r="AU132" s="193" t="s">
        <v>83</v>
      </c>
      <c r="AY132" s="192" t="s">
        <v>111</v>
      </c>
      <c r="BK132" s="194">
        <f>SUM(BK133:BK137)</f>
        <v>0</v>
      </c>
    </row>
    <row r="133" spans="1:65" s="2" customFormat="1" ht="16.5" customHeight="1">
      <c r="A133" s="31"/>
      <c r="B133" s="32"/>
      <c r="C133" s="197" t="s">
        <v>127</v>
      </c>
      <c r="D133" s="197" t="s">
        <v>113</v>
      </c>
      <c r="E133" s="198" t="s">
        <v>128</v>
      </c>
      <c r="F133" s="199" t="s">
        <v>129</v>
      </c>
      <c r="G133" s="200" t="s">
        <v>130</v>
      </c>
      <c r="H133" s="201">
        <v>500</v>
      </c>
      <c r="I133" s="202"/>
      <c r="J133" s="201">
        <f>ROUND(I133*H133,3)</f>
        <v>0</v>
      </c>
      <c r="K133" s="203"/>
      <c r="L133" s="36"/>
      <c r="M133" s="204" t="s">
        <v>1</v>
      </c>
      <c r="N133" s="205" t="s">
        <v>41</v>
      </c>
      <c r="O133" s="68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8" t="s">
        <v>117</v>
      </c>
      <c r="AT133" s="208" t="s">
        <v>113</v>
      </c>
      <c r="AU133" s="208" t="s">
        <v>118</v>
      </c>
      <c r="AY133" s="14" t="s">
        <v>111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4" t="s">
        <v>118</v>
      </c>
      <c r="BK133" s="210">
        <f>ROUND(I133*H133,3)</f>
        <v>0</v>
      </c>
      <c r="BL133" s="14" t="s">
        <v>117</v>
      </c>
      <c r="BM133" s="208" t="s">
        <v>131</v>
      </c>
    </row>
    <row r="134" spans="1:65" s="2" customFormat="1" ht="33" customHeight="1">
      <c r="A134" s="31"/>
      <c r="B134" s="32"/>
      <c r="C134" s="197" t="s">
        <v>132</v>
      </c>
      <c r="D134" s="197" t="s">
        <v>113</v>
      </c>
      <c r="E134" s="198" t="s">
        <v>133</v>
      </c>
      <c r="F134" s="199" t="s">
        <v>134</v>
      </c>
      <c r="G134" s="200" t="s">
        <v>130</v>
      </c>
      <c r="H134" s="201">
        <v>2500</v>
      </c>
      <c r="I134" s="202"/>
      <c r="J134" s="201">
        <f>ROUND(I134*H134,3)</f>
        <v>0</v>
      </c>
      <c r="K134" s="203"/>
      <c r="L134" s="36"/>
      <c r="M134" s="204" t="s">
        <v>1</v>
      </c>
      <c r="N134" s="205" t="s">
        <v>41</v>
      </c>
      <c r="O134" s="68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8" t="s">
        <v>117</v>
      </c>
      <c r="AT134" s="208" t="s">
        <v>113</v>
      </c>
      <c r="AU134" s="208" t="s">
        <v>118</v>
      </c>
      <c r="AY134" s="14" t="s">
        <v>111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4" t="s">
        <v>118</v>
      </c>
      <c r="BK134" s="210">
        <f>ROUND(I134*H134,3)</f>
        <v>0</v>
      </c>
      <c r="BL134" s="14" t="s">
        <v>117</v>
      </c>
      <c r="BM134" s="208" t="s">
        <v>135</v>
      </c>
    </row>
    <row r="135" spans="1:65" s="2" customFormat="1" ht="21.75" customHeight="1">
      <c r="A135" s="31"/>
      <c r="B135" s="32"/>
      <c r="C135" s="197" t="s">
        <v>136</v>
      </c>
      <c r="D135" s="197" t="s">
        <v>113</v>
      </c>
      <c r="E135" s="198" t="s">
        <v>137</v>
      </c>
      <c r="F135" s="199" t="s">
        <v>138</v>
      </c>
      <c r="G135" s="200" t="s">
        <v>130</v>
      </c>
      <c r="H135" s="201">
        <v>500</v>
      </c>
      <c r="I135" s="202"/>
      <c r="J135" s="201">
        <f>ROUND(I135*H135,3)</f>
        <v>0</v>
      </c>
      <c r="K135" s="203"/>
      <c r="L135" s="36"/>
      <c r="M135" s="204" t="s">
        <v>1</v>
      </c>
      <c r="N135" s="205" t="s">
        <v>41</v>
      </c>
      <c r="O135" s="68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8" t="s">
        <v>117</v>
      </c>
      <c r="AT135" s="208" t="s">
        <v>113</v>
      </c>
      <c r="AU135" s="208" t="s">
        <v>118</v>
      </c>
      <c r="AY135" s="14" t="s">
        <v>111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4" t="s">
        <v>118</v>
      </c>
      <c r="BK135" s="210">
        <f>ROUND(I135*H135,3)</f>
        <v>0</v>
      </c>
      <c r="BL135" s="14" t="s">
        <v>117</v>
      </c>
      <c r="BM135" s="208" t="s">
        <v>127</v>
      </c>
    </row>
    <row r="136" spans="1:65" s="2" customFormat="1" ht="21.75" customHeight="1">
      <c r="A136" s="31"/>
      <c r="B136" s="32"/>
      <c r="C136" s="197" t="s">
        <v>139</v>
      </c>
      <c r="D136" s="197" t="s">
        <v>113</v>
      </c>
      <c r="E136" s="198" t="s">
        <v>140</v>
      </c>
      <c r="F136" s="199" t="s">
        <v>141</v>
      </c>
      <c r="G136" s="200" t="s">
        <v>142</v>
      </c>
      <c r="H136" s="201">
        <v>100</v>
      </c>
      <c r="I136" s="202"/>
      <c r="J136" s="201">
        <f>ROUND(I136*H136,3)</f>
        <v>0</v>
      </c>
      <c r="K136" s="203"/>
      <c r="L136" s="36"/>
      <c r="M136" s="204" t="s">
        <v>1</v>
      </c>
      <c r="N136" s="205" t="s">
        <v>41</v>
      </c>
      <c r="O136" s="68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8" t="s">
        <v>117</v>
      </c>
      <c r="AT136" s="208" t="s">
        <v>113</v>
      </c>
      <c r="AU136" s="208" t="s">
        <v>118</v>
      </c>
      <c r="AY136" s="14" t="s">
        <v>111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4" t="s">
        <v>118</v>
      </c>
      <c r="BK136" s="210">
        <f>ROUND(I136*H136,3)</f>
        <v>0</v>
      </c>
      <c r="BL136" s="14" t="s">
        <v>117</v>
      </c>
      <c r="BM136" s="208" t="s">
        <v>136</v>
      </c>
    </row>
    <row r="137" spans="1:65" s="2" customFormat="1" ht="21.75" customHeight="1">
      <c r="A137" s="31"/>
      <c r="B137" s="32"/>
      <c r="C137" s="197" t="s">
        <v>75</v>
      </c>
      <c r="D137" s="197" t="s">
        <v>113</v>
      </c>
      <c r="E137" s="198" t="s">
        <v>143</v>
      </c>
      <c r="F137" s="199" t="s">
        <v>144</v>
      </c>
      <c r="G137" s="200" t="s">
        <v>145</v>
      </c>
      <c r="H137" s="201">
        <v>75</v>
      </c>
      <c r="I137" s="202"/>
      <c r="J137" s="201">
        <f>ROUND(I137*H137,3)</f>
        <v>0</v>
      </c>
      <c r="K137" s="203"/>
      <c r="L137" s="36"/>
      <c r="M137" s="204" t="s">
        <v>1</v>
      </c>
      <c r="N137" s="205" t="s">
        <v>41</v>
      </c>
      <c r="O137" s="68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8" t="s">
        <v>117</v>
      </c>
      <c r="AT137" s="208" t="s">
        <v>113</v>
      </c>
      <c r="AU137" s="208" t="s">
        <v>118</v>
      </c>
      <c r="AY137" s="14" t="s">
        <v>111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4" t="s">
        <v>118</v>
      </c>
      <c r="BK137" s="210">
        <f>ROUND(I137*H137,3)</f>
        <v>0</v>
      </c>
      <c r="BL137" s="14" t="s">
        <v>117</v>
      </c>
      <c r="BM137" s="208" t="s">
        <v>146</v>
      </c>
    </row>
    <row r="138" spans="1:65" s="12" customFormat="1" ht="22.95" customHeight="1">
      <c r="B138" s="181"/>
      <c r="C138" s="182"/>
      <c r="D138" s="183" t="s">
        <v>74</v>
      </c>
      <c r="E138" s="195" t="s">
        <v>147</v>
      </c>
      <c r="F138" s="195" t="s">
        <v>148</v>
      </c>
      <c r="G138" s="182"/>
      <c r="H138" s="182"/>
      <c r="I138" s="185"/>
      <c r="J138" s="196">
        <f>BK138</f>
        <v>0</v>
      </c>
      <c r="K138" s="182"/>
      <c r="L138" s="187"/>
      <c r="M138" s="188"/>
      <c r="N138" s="189"/>
      <c r="O138" s="189"/>
      <c r="P138" s="190">
        <f>SUM(P139:P143)</f>
        <v>0</v>
      </c>
      <c r="Q138" s="189"/>
      <c r="R138" s="190">
        <f>SUM(R139:R143)</f>
        <v>0</v>
      </c>
      <c r="S138" s="189"/>
      <c r="T138" s="191">
        <f>SUM(T139:T143)</f>
        <v>0</v>
      </c>
      <c r="AR138" s="192" t="s">
        <v>118</v>
      </c>
      <c r="AT138" s="193" t="s">
        <v>74</v>
      </c>
      <c r="AU138" s="193" t="s">
        <v>83</v>
      </c>
      <c r="AY138" s="192" t="s">
        <v>111</v>
      </c>
      <c r="BK138" s="194">
        <f>SUM(BK139:BK143)</f>
        <v>0</v>
      </c>
    </row>
    <row r="139" spans="1:65" s="2" customFormat="1" ht="21.75" customHeight="1">
      <c r="A139" s="31"/>
      <c r="B139" s="32"/>
      <c r="C139" s="197" t="s">
        <v>149</v>
      </c>
      <c r="D139" s="197" t="s">
        <v>113</v>
      </c>
      <c r="E139" s="198" t="s">
        <v>150</v>
      </c>
      <c r="F139" s="199" t="s">
        <v>151</v>
      </c>
      <c r="G139" s="200" t="s">
        <v>130</v>
      </c>
      <c r="H139" s="201">
        <v>135</v>
      </c>
      <c r="I139" s="202"/>
      <c r="J139" s="201">
        <f>ROUND(I139*H139,3)</f>
        <v>0</v>
      </c>
      <c r="K139" s="203"/>
      <c r="L139" s="36"/>
      <c r="M139" s="204" t="s">
        <v>1</v>
      </c>
      <c r="N139" s="205" t="s">
        <v>41</v>
      </c>
      <c r="O139" s="68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8" t="s">
        <v>146</v>
      </c>
      <c r="AT139" s="208" t="s">
        <v>113</v>
      </c>
      <c r="AU139" s="208" t="s">
        <v>118</v>
      </c>
      <c r="AY139" s="14" t="s">
        <v>111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4" t="s">
        <v>118</v>
      </c>
      <c r="BK139" s="210">
        <f>ROUND(I139*H139,3)</f>
        <v>0</v>
      </c>
      <c r="BL139" s="14" t="s">
        <v>146</v>
      </c>
      <c r="BM139" s="208" t="s">
        <v>139</v>
      </c>
    </row>
    <row r="140" spans="1:65" s="2" customFormat="1" ht="21.75" customHeight="1">
      <c r="A140" s="31"/>
      <c r="B140" s="32"/>
      <c r="C140" s="211" t="s">
        <v>152</v>
      </c>
      <c r="D140" s="211" t="s">
        <v>153</v>
      </c>
      <c r="E140" s="212" t="s">
        <v>154</v>
      </c>
      <c r="F140" s="213" t="s">
        <v>155</v>
      </c>
      <c r="G140" s="214" t="s">
        <v>130</v>
      </c>
      <c r="H140" s="215">
        <v>155.25</v>
      </c>
      <c r="I140" s="216"/>
      <c r="J140" s="215">
        <f>ROUND(I140*H140,3)</f>
        <v>0</v>
      </c>
      <c r="K140" s="217"/>
      <c r="L140" s="218"/>
      <c r="M140" s="219" t="s">
        <v>1</v>
      </c>
      <c r="N140" s="220" t="s">
        <v>41</v>
      </c>
      <c r="O140" s="68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8" t="s">
        <v>156</v>
      </c>
      <c r="AT140" s="208" t="s">
        <v>153</v>
      </c>
      <c r="AU140" s="208" t="s">
        <v>118</v>
      </c>
      <c r="AY140" s="14" t="s">
        <v>111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4" t="s">
        <v>118</v>
      </c>
      <c r="BK140" s="210">
        <f>ROUND(I140*H140,3)</f>
        <v>0</v>
      </c>
      <c r="BL140" s="14" t="s">
        <v>146</v>
      </c>
      <c r="BM140" s="208" t="s">
        <v>7</v>
      </c>
    </row>
    <row r="141" spans="1:65" s="2" customFormat="1" ht="16.5" customHeight="1">
      <c r="A141" s="31"/>
      <c r="B141" s="32"/>
      <c r="C141" s="197" t="s">
        <v>157</v>
      </c>
      <c r="D141" s="197" t="s">
        <v>113</v>
      </c>
      <c r="E141" s="198" t="s">
        <v>158</v>
      </c>
      <c r="F141" s="199" t="s">
        <v>159</v>
      </c>
      <c r="G141" s="200" t="s">
        <v>160</v>
      </c>
      <c r="H141" s="201">
        <v>1</v>
      </c>
      <c r="I141" s="202"/>
      <c r="J141" s="201">
        <f>ROUND(I141*H141,3)</f>
        <v>0</v>
      </c>
      <c r="K141" s="203"/>
      <c r="L141" s="36"/>
      <c r="M141" s="204" t="s">
        <v>1</v>
      </c>
      <c r="N141" s="205" t="s">
        <v>41</v>
      </c>
      <c r="O141" s="68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8" t="s">
        <v>146</v>
      </c>
      <c r="AT141" s="208" t="s">
        <v>113</v>
      </c>
      <c r="AU141" s="208" t="s">
        <v>118</v>
      </c>
      <c r="AY141" s="14" t="s">
        <v>111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4" t="s">
        <v>118</v>
      </c>
      <c r="BK141" s="210">
        <f>ROUND(I141*H141,3)</f>
        <v>0</v>
      </c>
      <c r="BL141" s="14" t="s">
        <v>146</v>
      </c>
      <c r="BM141" s="208" t="s">
        <v>161</v>
      </c>
    </row>
    <row r="142" spans="1:65" s="2" customFormat="1" ht="33" customHeight="1">
      <c r="A142" s="31"/>
      <c r="B142" s="32"/>
      <c r="C142" s="197" t="s">
        <v>162</v>
      </c>
      <c r="D142" s="197" t="s">
        <v>113</v>
      </c>
      <c r="E142" s="198" t="s">
        <v>163</v>
      </c>
      <c r="F142" s="199" t="s">
        <v>164</v>
      </c>
      <c r="G142" s="200" t="s">
        <v>116</v>
      </c>
      <c r="H142" s="201">
        <v>10745.779</v>
      </c>
      <c r="I142" s="202"/>
      <c r="J142" s="201">
        <f>ROUND(I142*H142,3)</f>
        <v>0</v>
      </c>
      <c r="K142" s="203"/>
      <c r="L142" s="36"/>
      <c r="M142" s="204" t="s">
        <v>1</v>
      </c>
      <c r="N142" s="205" t="s">
        <v>41</v>
      </c>
      <c r="O142" s="68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8" t="s">
        <v>146</v>
      </c>
      <c r="AT142" s="208" t="s">
        <v>113</v>
      </c>
      <c r="AU142" s="208" t="s">
        <v>118</v>
      </c>
      <c r="AY142" s="14" t="s">
        <v>111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4" t="s">
        <v>118</v>
      </c>
      <c r="BK142" s="210">
        <f>ROUND(I142*H142,3)</f>
        <v>0</v>
      </c>
      <c r="BL142" s="14" t="s">
        <v>146</v>
      </c>
      <c r="BM142" s="208" t="s">
        <v>165</v>
      </c>
    </row>
    <row r="143" spans="1:65" s="2" customFormat="1" ht="33" customHeight="1">
      <c r="A143" s="31"/>
      <c r="B143" s="32"/>
      <c r="C143" s="197" t="s">
        <v>166</v>
      </c>
      <c r="D143" s="197" t="s">
        <v>113</v>
      </c>
      <c r="E143" s="198" t="s">
        <v>167</v>
      </c>
      <c r="F143" s="199" t="s">
        <v>168</v>
      </c>
      <c r="G143" s="200" t="s">
        <v>116</v>
      </c>
      <c r="H143" s="201">
        <v>8572.4599999999991</v>
      </c>
      <c r="I143" s="202"/>
      <c r="J143" s="201">
        <f>ROUND(I143*H143,3)</f>
        <v>0</v>
      </c>
      <c r="K143" s="203"/>
      <c r="L143" s="36"/>
      <c r="M143" s="204" t="s">
        <v>1</v>
      </c>
      <c r="N143" s="205" t="s">
        <v>41</v>
      </c>
      <c r="O143" s="68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8" t="s">
        <v>146</v>
      </c>
      <c r="AT143" s="208" t="s">
        <v>113</v>
      </c>
      <c r="AU143" s="208" t="s">
        <v>118</v>
      </c>
      <c r="AY143" s="14" t="s">
        <v>111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4" t="s">
        <v>118</v>
      </c>
      <c r="BK143" s="210">
        <f>ROUND(I143*H143,3)</f>
        <v>0</v>
      </c>
      <c r="BL143" s="14" t="s">
        <v>146</v>
      </c>
      <c r="BM143" s="208" t="s">
        <v>169</v>
      </c>
    </row>
    <row r="144" spans="1:65" s="12" customFormat="1" ht="25.95" customHeight="1">
      <c r="B144" s="181"/>
      <c r="C144" s="182"/>
      <c r="D144" s="183" t="s">
        <v>74</v>
      </c>
      <c r="E144" s="184" t="s">
        <v>109</v>
      </c>
      <c r="F144" s="184" t="s">
        <v>110</v>
      </c>
      <c r="G144" s="182"/>
      <c r="H144" s="182"/>
      <c r="I144" s="185"/>
      <c r="J144" s="186">
        <f>BK144</f>
        <v>0</v>
      </c>
      <c r="K144" s="182"/>
      <c r="L144" s="187"/>
      <c r="M144" s="188"/>
      <c r="N144" s="189"/>
      <c r="O144" s="189"/>
      <c r="P144" s="190">
        <f>P145</f>
        <v>0</v>
      </c>
      <c r="Q144" s="189"/>
      <c r="R144" s="190">
        <f>R145</f>
        <v>0</v>
      </c>
      <c r="S144" s="189"/>
      <c r="T144" s="191">
        <f>T145</f>
        <v>0</v>
      </c>
      <c r="AR144" s="192" t="s">
        <v>83</v>
      </c>
      <c r="AT144" s="193" t="s">
        <v>74</v>
      </c>
      <c r="AU144" s="193" t="s">
        <v>75</v>
      </c>
      <c r="AY144" s="192" t="s">
        <v>111</v>
      </c>
      <c r="BK144" s="194">
        <f>BK145</f>
        <v>0</v>
      </c>
    </row>
    <row r="145" spans="1:65" s="12" customFormat="1" ht="22.95" customHeight="1">
      <c r="B145" s="181"/>
      <c r="C145" s="182"/>
      <c r="D145" s="183" t="s">
        <v>74</v>
      </c>
      <c r="E145" s="195" t="s">
        <v>147</v>
      </c>
      <c r="F145" s="195" t="s">
        <v>148</v>
      </c>
      <c r="G145" s="182"/>
      <c r="H145" s="182"/>
      <c r="I145" s="185"/>
      <c r="J145" s="196">
        <f>BK145</f>
        <v>0</v>
      </c>
      <c r="K145" s="182"/>
      <c r="L145" s="187"/>
      <c r="M145" s="188"/>
      <c r="N145" s="189"/>
      <c r="O145" s="189"/>
      <c r="P145" s="190">
        <f>SUM(P146:P147)</f>
        <v>0</v>
      </c>
      <c r="Q145" s="189"/>
      <c r="R145" s="190">
        <f>SUM(R146:R147)</f>
        <v>0</v>
      </c>
      <c r="S145" s="189"/>
      <c r="T145" s="191">
        <f>SUM(T146:T147)</f>
        <v>0</v>
      </c>
      <c r="AR145" s="192" t="s">
        <v>118</v>
      </c>
      <c r="AT145" s="193" t="s">
        <v>74</v>
      </c>
      <c r="AU145" s="193" t="s">
        <v>83</v>
      </c>
      <c r="AY145" s="192" t="s">
        <v>111</v>
      </c>
      <c r="BK145" s="194">
        <f>SUM(BK146:BK147)</f>
        <v>0</v>
      </c>
    </row>
    <row r="146" spans="1:65" s="2" customFormat="1" ht="44.25" customHeight="1">
      <c r="A146" s="31"/>
      <c r="B146" s="32"/>
      <c r="C146" s="197" t="s">
        <v>146</v>
      </c>
      <c r="D146" s="197" t="s">
        <v>113</v>
      </c>
      <c r="E146" s="198" t="s">
        <v>170</v>
      </c>
      <c r="F146" s="199" t="s">
        <v>171</v>
      </c>
      <c r="G146" s="200" t="s">
        <v>116</v>
      </c>
      <c r="H146" s="201">
        <v>12560</v>
      </c>
      <c r="I146" s="202"/>
      <c r="J146" s="201">
        <f>ROUND(I146*H146,3)</f>
        <v>0</v>
      </c>
      <c r="K146" s="203"/>
      <c r="L146" s="36"/>
      <c r="M146" s="204" t="s">
        <v>1</v>
      </c>
      <c r="N146" s="205" t="s">
        <v>41</v>
      </c>
      <c r="O146" s="68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8" t="s">
        <v>146</v>
      </c>
      <c r="AT146" s="208" t="s">
        <v>113</v>
      </c>
      <c r="AU146" s="208" t="s">
        <v>118</v>
      </c>
      <c r="AY146" s="14" t="s">
        <v>111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4" t="s">
        <v>118</v>
      </c>
      <c r="BK146" s="210">
        <f>ROUND(I146*H146,3)</f>
        <v>0</v>
      </c>
      <c r="BL146" s="14" t="s">
        <v>146</v>
      </c>
      <c r="BM146" s="208" t="s">
        <v>172</v>
      </c>
    </row>
    <row r="147" spans="1:65" s="2" customFormat="1" ht="33" customHeight="1">
      <c r="A147" s="31"/>
      <c r="B147" s="32"/>
      <c r="C147" s="197" t="s">
        <v>7</v>
      </c>
      <c r="D147" s="197" t="s">
        <v>113</v>
      </c>
      <c r="E147" s="198" t="s">
        <v>173</v>
      </c>
      <c r="F147" s="199" t="s">
        <v>174</v>
      </c>
      <c r="G147" s="200" t="s">
        <v>116</v>
      </c>
      <c r="H147" s="201">
        <v>7556.2479999999996</v>
      </c>
      <c r="I147" s="202"/>
      <c r="J147" s="201">
        <f>ROUND(I147*H147,3)</f>
        <v>0</v>
      </c>
      <c r="K147" s="203"/>
      <c r="L147" s="36"/>
      <c r="M147" s="204" t="s">
        <v>1</v>
      </c>
      <c r="N147" s="205" t="s">
        <v>41</v>
      </c>
      <c r="O147" s="68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8" t="s">
        <v>146</v>
      </c>
      <c r="AT147" s="208" t="s">
        <v>113</v>
      </c>
      <c r="AU147" s="208" t="s">
        <v>118</v>
      </c>
      <c r="AY147" s="14" t="s">
        <v>111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4" t="s">
        <v>118</v>
      </c>
      <c r="BK147" s="210">
        <f>ROUND(I147*H147,3)</f>
        <v>0</v>
      </c>
      <c r="BL147" s="14" t="s">
        <v>146</v>
      </c>
      <c r="BM147" s="208" t="s">
        <v>175</v>
      </c>
    </row>
    <row r="148" spans="1:65" s="12" customFormat="1" ht="25.95" customHeight="1">
      <c r="B148" s="181"/>
      <c r="C148" s="182"/>
      <c r="D148" s="183" t="s">
        <v>74</v>
      </c>
      <c r="E148" s="184" t="s">
        <v>109</v>
      </c>
      <c r="F148" s="184" t="s">
        <v>110</v>
      </c>
      <c r="G148" s="182"/>
      <c r="H148" s="182"/>
      <c r="I148" s="185"/>
      <c r="J148" s="186">
        <f>BK148</f>
        <v>0</v>
      </c>
      <c r="K148" s="182"/>
      <c r="L148" s="187"/>
      <c r="M148" s="188"/>
      <c r="N148" s="189"/>
      <c r="O148" s="189"/>
      <c r="P148" s="190">
        <f>P149</f>
        <v>0</v>
      </c>
      <c r="Q148" s="189"/>
      <c r="R148" s="190">
        <f>R149</f>
        <v>0</v>
      </c>
      <c r="S148" s="189"/>
      <c r="T148" s="191">
        <f>T149</f>
        <v>0</v>
      </c>
      <c r="AR148" s="192" t="s">
        <v>83</v>
      </c>
      <c r="AT148" s="193" t="s">
        <v>74</v>
      </c>
      <c r="AU148" s="193" t="s">
        <v>75</v>
      </c>
      <c r="AY148" s="192" t="s">
        <v>111</v>
      </c>
      <c r="BK148" s="194">
        <f>BK149</f>
        <v>0</v>
      </c>
    </row>
    <row r="149" spans="1:65" s="12" customFormat="1" ht="22.95" customHeight="1">
      <c r="B149" s="181"/>
      <c r="C149" s="182"/>
      <c r="D149" s="183" t="s">
        <v>74</v>
      </c>
      <c r="E149" s="195" t="s">
        <v>147</v>
      </c>
      <c r="F149" s="195" t="s">
        <v>148</v>
      </c>
      <c r="G149" s="182"/>
      <c r="H149" s="182"/>
      <c r="I149" s="185"/>
      <c r="J149" s="196">
        <f>BK149</f>
        <v>0</v>
      </c>
      <c r="K149" s="182"/>
      <c r="L149" s="187"/>
      <c r="M149" s="188"/>
      <c r="N149" s="189"/>
      <c r="O149" s="189"/>
      <c r="P149" s="190">
        <f>SUM(P150:P152)</f>
        <v>0</v>
      </c>
      <c r="Q149" s="189"/>
      <c r="R149" s="190">
        <f>SUM(R150:R152)</f>
        <v>0</v>
      </c>
      <c r="S149" s="189"/>
      <c r="T149" s="191">
        <f>SUM(T150:T152)</f>
        <v>0</v>
      </c>
      <c r="AR149" s="192" t="s">
        <v>118</v>
      </c>
      <c r="AT149" s="193" t="s">
        <v>74</v>
      </c>
      <c r="AU149" s="193" t="s">
        <v>83</v>
      </c>
      <c r="AY149" s="192" t="s">
        <v>111</v>
      </c>
      <c r="BK149" s="194">
        <f>SUM(BK150:BK152)</f>
        <v>0</v>
      </c>
    </row>
    <row r="150" spans="1:65" s="2" customFormat="1" ht="16.5" customHeight="1">
      <c r="A150" s="31"/>
      <c r="B150" s="32"/>
      <c r="C150" s="197" t="s">
        <v>176</v>
      </c>
      <c r="D150" s="197" t="s">
        <v>113</v>
      </c>
      <c r="E150" s="198" t="s">
        <v>158</v>
      </c>
      <c r="F150" s="199" t="s">
        <v>159</v>
      </c>
      <c r="G150" s="200" t="s">
        <v>160</v>
      </c>
      <c r="H150" s="201">
        <v>1</v>
      </c>
      <c r="I150" s="202"/>
      <c r="J150" s="201">
        <f>ROUND(I150*H150,3)</f>
        <v>0</v>
      </c>
      <c r="K150" s="203"/>
      <c r="L150" s="36"/>
      <c r="M150" s="204" t="s">
        <v>1</v>
      </c>
      <c r="N150" s="205" t="s">
        <v>41</v>
      </c>
      <c r="O150" s="68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8" t="s">
        <v>146</v>
      </c>
      <c r="AT150" s="208" t="s">
        <v>113</v>
      </c>
      <c r="AU150" s="208" t="s">
        <v>118</v>
      </c>
      <c r="AY150" s="14" t="s">
        <v>111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4" t="s">
        <v>118</v>
      </c>
      <c r="BK150" s="210">
        <f>ROUND(I150*H150,3)</f>
        <v>0</v>
      </c>
      <c r="BL150" s="14" t="s">
        <v>146</v>
      </c>
      <c r="BM150" s="208" t="s">
        <v>156</v>
      </c>
    </row>
    <row r="151" spans="1:65" s="2" customFormat="1" ht="21.75" customHeight="1">
      <c r="A151" s="31"/>
      <c r="B151" s="32"/>
      <c r="C151" s="197" t="s">
        <v>177</v>
      </c>
      <c r="D151" s="197" t="s">
        <v>113</v>
      </c>
      <c r="E151" s="198" t="s">
        <v>178</v>
      </c>
      <c r="F151" s="199" t="s">
        <v>179</v>
      </c>
      <c r="G151" s="200" t="s">
        <v>116</v>
      </c>
      <c r="H151" s="201">
        <v>1094.4000000000001</v>
      </c>
      <c r="I151" s="202"/>
      <c r="J151" s="201">
        <f>ROUND(I151*H151,3)</f>
        <v>0</v>
      </c>
      <c r="K151" s="203"/>
      <c r="L151" s="36"/>
      <c r="M151" s="204" t="s">
        <v>1</v>
      </c>
      <c r="N151" s="205" t="s">
        <v>41</v>
      </c>
      <c r="O151" s="68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8" t="s">
        <v>146</v>
      </c>
      <c r="AT151" s="208" t="s">
        <v>113</v>
      </c>
      <c r="AU151" s="208" t="s">
        <v>118</v>
      </c>
      <c r="AY151" s="14" t="s">
        <v>111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4" t="s">
        <v>118</v>
      </c>
      <c r="BK151" s="210">
        <f>ROUND(I151*H151,3)</f>
        <v>0</v>
      </c>
      <c r="BL151" s="14" t="s">
        <v>146</v>
      </c>
      <c r="BM151" s="208" t="s">
        <v>180</v>
      </c>
    </row>
    <row r="152" spans="1:65" s="2" customFormat="1" ht="21.75" customHeight="1">
      <c r="A152" s="31"/>
      <c r="B152" s="32"/>
      <c r="C152" s="197" t="s">
        <v>181</v>
      </c>
      <c r="D152" s="197" t="s">
        <v>113</v>
      </c>
      <c r="E152" s="198" t="s">
        <v>182</v>
      </c>
      <c r="F152" s="199" t="s">
        <v>183</v>
      </c>
      <c r="G152" s="200" t="s">
        <v>116</v>
      </c>
      <c r="H152" s="201">
        <v>320.048</v>
      </c>
      <c r="I152" s="202"/>
      <c r="J152" s="201">
        <f>ROUND(I152*H152,3)</f>
        <v>0</v>
      </c>
      <c r="K152" s="203"/>
      <c r="L152" s="36"/>
      <c r="M152" s="204" t="s">
        <v>1</v>
      </c>
      <c r="N152" s="205" t="s">
        <v>41</v>
      </c>
      <c r="O152" s="68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8" t="s">
        <v>146</v>
      </c>
      <c r="AT152" s="208" t="s">
        <v>113</v>
      </c>
      <c r="AU152" s="208" t="s">
        <v>118</v>
      </c>
      <c r="AY152" s="14" t="s">
        <v>111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4" t="s">
        <v>118</v>
      </c>
      <c r="BK152" s="210">
        <f>ROUND(I152*H152,3)</f>
        <v>0</v>
      </c>
      <c r="BL152" s="14" t="s">
        <v>146</v>
      </c>
      <c r="BM152" s="208" t="s">
        <v>184</v>
      </c>
    </row>
    <row r="153" spans="1:65" s="12" customFormat="1" ht="25.95" customHeight="1">
      <c r="B153" s="181"/>
      <c r="C153" s="182"/>
      <c r="D153" s="183" t="s">
        <v>74</v>
      </c>
      <c r="E153" s="184" t="s">
        <v>109</v>
      </c>
      <c r="F153" s="184" t="s">
        <v>110</v>
      </c>
      <c r="G153" s="182"/>
      <c r="H153" s="182"/>
      <c r="I153" s="185"/>
      <c r="J153" s="186">
        <f>BK153</f>
        <v>0</v>
      </c>
      <c r="K153" s="182"/>
      <c r="L153" s="187"/>
      <c r="M153" s="188"/>
      <c r="N153" s="189"/>
      <c r="O153" s="189"/>
      <c r="P153" s="190">
        <f>P154</f>
        <v>0</v>
      </c>
      <c r="Q153" s="189"/>
      <c r="R153" s="190">
        <f>R154</f>
        <v>0</v>
      </c>
      <c r="S153" s="189"/>
      <c r="T153" s="191">
        <f>T154</f>
        <v>0</v>
      </c>
      <c r="AR153" s="192" t="s">
        <v>83</v>
      </c>
      <c r="AT153" s="193" t="s">
        <v>74</v>
      </c>
      <c r="AU153" s="193" t="s">
        <v>75</v>
      </c>
      <c r="AY153" s="192" t="s">
        <v>111</v>
      </c>
      <c r="BK153" s="194">
        <f>BK154</f>
        <v>0</v>
      </c>
    </row>
    <row r="154" spans="1:65" s="12" customFormat="1" ht="22.95" customHeight="1">
      <c r="B154" s="181"/>
      <c r="C154" s="182"/>
      <c r="D154" s="183" t="s">
        <v>74</v>
      </c>
      <c r="E154" s="195" t="s">
        <v>83</v>
      </c>
      <c r="F154" s="195" t="s">
        <v>112</v>
      </c>
      <c r="G154" s="182"/>
      <c r="H154" s="182"/>
      <c r="I154" s="185"/>
      <c r="J154" s="196">
        <f>BK154</f>
        <v>0</v>
      </c>
      <c r="K154" s="182"/>
      <c r="L154" s="187"/>
      <c r="M154" s="188"/>
      <c r="N154" s="189"/>
      <c r="O154" s="189"/>
      <c r="P154" s="190">
        <f>SUM(P155:P156)</f>
        <v>0</v>
      </c>
      <c r="Q154" s="189"/>
      <c r="R154" s="190">
        <f>SUM(R155:R156)</f>
        <v>0</v>
      </c>
      <c r="S154" s="189"/>
      <c r="T154" s="191">
        <f>SUM(T155:T156)</f>
        <v>0</v>
      </c>
      <c r="AR154" s="192" t="s">
        <v>83</v>
      </c>
      <c r="AT154" s="193" t="s">
        <v>74</v>
      </c>
      <c r="AU154" s="193" t="s">
        <v>83</v>
      </c>
      <c r="AY154" s="192" t="s">
        <v>111</v>
      </c>
      <c r="BK154" s="194">
        <f>SUM(BK155:BK156)</f>
        <v>0</v>
      </c>
    </row>
    <row r="155" spans="1:65" s="2" customFormat="1" ht="21.75" customHeight="1">
      <c r="A155" s="31"/>
      <c r="B155" s="32"/>
      <c r="C155" s="197" t="s">
        <v>83</v>
      </c>
      <c r="D155" s="197" t="s">
        <v>113</v>
      </c>
      <c r="E155" s="198" t="s">
        <v>185</v>
      </c>
      <c r="F155" s="199" t="s">
        <v>186</v>
      </c>
      <c r="G155" s="200" t="s">
        <v>116</v>
      </c>
      <c r="H155" s="201">
        <v>1264.4000000000001</v>
      </c>
      <c r="I155" s="202"/>
      <c r="J155" s="201">
        <f>ROUND(I155*H155,3)</f>
        <v>0</v>
      </c>
      <c r="K155" s="203"/>
      <c r="L155" s="36"/>
      <c r="M155" s="204" t="s">
        <v>1</v>
      </c>
      <c r="N155" s="205" t="s">
        <v>41</v>
      </c>
      <c r="O155" s="68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8" t="s">
        <v>117</v>
      </c>
      <c r="AT155" s="208" t="s">
        <v>113</v>
      </c>
      <c r="AU155" s="208" t="s">
        <v>118</v>
      </c>
      <c r="AY155" s="14" t="s">
        <v>111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4" t="s">
        <v>118</v>
      </c>
      <c r="BK155" s="210">
        <f>ROUND(I155*H155,3)</f>
        <v>0</v>
      </c>
      <c r="BL155" s="14" t="s">
        <v>117</v>
      </c>
      <c r="BM155" s="208" t="s">
        <v>187</v>
      </c>
    </row>
    <row r="156" spans="1:65" s="2" customFormat="1" ht="21.75" customHeight="1">
      <c r="A156" s="31"/>
      <c r="B156" s="32"/>
      <c r="C156" s="197" t="s">
        <v>118</v>
      </c>
      <c r="D156" s="197" t="s">
        <v>113</v>
      </c>
      <c r="E156" s="198" t="s">
        <v>188</v>
      </c>
      <c r="F156" s="199" t="s">
        <v>189</v>
      </c>
      <c r="G156" s="200" t="s">
        <v>116</v>
      </c>
      <c r="H156" s="201">
        <v>750</v>
      </c>
      <c r="I156" s="202"/>
      <c r="J156" s="201">
        <f>ROUND(I156*H156,3)</f>
        <v>0</v>
      </c>
      <c r="K156" s="203"/>
      <c r="L156" s="36"/>
      <c r="M156" s="221" t="s">
        <v>1</v>
      </c>
      <c r="N156" s="222" t="s">
        <v>41</v>
      </c>
      <c r="O156" s="223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8" t="s">
        <v>117</v>
      </c>
      <c r="AT156" s="208" t="s">
        <v>113</v>
      </c>
      <c r="AU156" s="208" t="s">
        <v>118</v>
      </c>
      <c r="AY156" s="14" t="s">
        <v>111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4" t="s">
        <v>118</v>
      </c>
      <c r="BK156" s="210">
        <f>ROUND(I156*H156,3)</f>
        <v>0</v>
      </c>
      <c r="BL156" s="14" t="s">
        <v>117</v>
      </c>
      <c r="BM156" s="208" t="s">
        <v>190</v>
      </c>
    </row>
    <row r="157" spans="1:65" s="2" customFormat="1" ht="6.9" customHeight="1">
      <c r="A157" s="31"/>
      <c r="B157" s="51"/>
      <c r="C157" s="52"/>
      <c r="D157" s="52"/>
      <c r="E157" s="52"/>
      <c r="F157" s="52"/>
      <c r="G157" s="52"/>
      <c r="H157" s="52"/>
      <c r="I157" s="145"/>
      <c r="J157" s="52"/>
      <c r="K157" s="52"/>
      <c r="L157" s="36"/>
      <c r="M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</row>
  </sheetData>
  <sheetProtection algorithmName="SHA-512" hashValue="xs3HsWVIz4p8Uknwd2fxUlhPyoh8n5UW+Uhufm1Aw5CZ4Ydh6YDSvWVAXTjOnzlPOd7y5Fx/xJOUA+l/OCvf7A==" saltValue="Awq6ZZhzRZyFu3Oa+7RL/rL3E3DjmEqpzzo2ECbRKBj1fDmGlOaGL9FydSSY1+qtStL1P9CFjdFjAmlG6R0u9A==" spinCount="100000" sheet="1" objects="1" scenarios="1" formatColumns="0" formatRows="0" autoFilter="0"/>
  <autoFilter ref="C125:K156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Stavebno-montážne pr...</vt:lpstr>
      <vt:lpstr>'01 - Stavebno-montážne pr...'!Názvy_tlače</vt:lpstr>
      <vt:lpstr>'Rekapitulácia stavby'!Názvy_tlače</vt:lpstr>
      <vt:lpstr>'01 - Stavebno-montážne pr...'!Oblasť_tlače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PILNIK VLADIMIR</dc:creator>
  <cp:lastModifiedBy>Marcela T.</cp:lastModifiedBy>
  <dcterms:created xsi:type="dcterms:W3CDTF">2020-02-18T09:27:03Z</dcterms:created>
  <dcterms:modified xsi:type="dcterms:W3CDTF">2020-03-02T21:10:10Z</dcterms:modified>
</cp:coreProperties>
</file>