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riana.ondrikova\Documents\2025\PHM\Súťažné podklady\"/>
    </mc:Choice>
  </mc:AlternateContent>
  <bookViews>
    <workbookView xWindow="0" yWindow="0" windowWidth="7530" windowHeight="9015"/>
  </bookViews>
  <sheets>
    <sheet name="časť č. 1" sheetId="1" r:id="rId1"/>
    <sheet name="časť č. 2" sheetId="2" r:id="rId2"/>
    <sheet name="časť č. 3" sheetId="3" r:id="rId3"/>
    <sheet name="časť č. 4" sheetId="4" r:id="rId4"/>
    <sheet name="časť č. 5" sheetId="5" r:id="rId5"/>
    <sheet name="časť č. 6" sheetId="6" r:id="rId6"/>
    <sheet name="časť č. 7" sheetId="7" r:id="rId7"/>
    <sheet name="časť č. 8" sheetId="8" r:id="rId8"/>
    <sheet name="časť č. 9" sheetId="9" r:id="rId9"/>
    <sheet name="časť č. 10" sheetId="10" r:id="rId10"/>
    <sheet name="časť č. 11" sheetId="11" r:id="rId11"/>
  </sheets>
  <definedNames>
    <definedName name="_Hlk17393469" localSheetId="0">'časť č. 1'!$A$2</definedName>
    <definedName name="_Hlk17393469" localSheetId="9">'časť č. 10'!$A$2</definedName>
    <definedName name="_Hlk17393469" localSheetId="10">'časť č. 11'!$A$2</definedName>
    <definedName name="_Hlk17393469" localSheetId="1">'časť č. 2'!$A$2</definedName>
    <definedName name="_Hlk17393469" localSheetId="2">'časť č. 3'!$A$2</definedName>
    <definedName name="_Hlk17393469" localSheetId="3">'časť č. 4'!$A$2</definedName>
    <definedName name="_Hlk17393469" localSheetId="4">'časť č. 5'!$A$2</definedName>
    <definedName name="_Hlk17393469" localSheetId="5">'časť č. 6'!$A$2</definedName>
    <definedName name="_Hlk17393469" localSheetId="6">'časť č. 7'!$A$2</definedName>
    <definedName name="_Hlk17393469" localSheetId="7">'časť č. 8'!$A$2</definedName>
    <definedName name="_Hlk17393469" localSheetId="8">'časť č. 9'!$A$2</definedName>
    <definedName name="_xlnm.Print_Area" localSheetId="0">'časť č. 1'!$A$1:$R$34</definedName>
    <definedName name="_xlnm.Print_Area" localSheetId="9">'časť č. 10'!$A$1:$N$33</definedName>
    <definedName name="_xlnm.Print_Area" localSheetId="10">'časť č. 11'!$A$1:$R$36</definedName>
    <definedName name="_xlnm.Print_Area" localSheetId="1">'časť č. 2'!$A$1:$R$34</definedName>
    <definedName name="_xlnm.Print_Area" localSheetId="2">'časť č. 3'!$A$1:$R$34</definedName>
    <definedName name="_xlnm.Print_Area" localSheetId="3">'časť č. 4'!$A$1:$R$34</definedName>
    <definedName name="_xlnm.Print_Area" localSheetId="4">'časť č. 5'!$A$1:$R$34</definedName>
    <definedName name="_xlnm.Print_Area" localSheetId="5">'časť č. 6'!$A$1:$R$34</definedName>
    <definedName name="_xlnm.Print_Area" localSheetId="6">'časť č. 7'!$A$1:$R$34</definedName>
    <definedName name="_xlnm.Print_Area" localSheetId="7">'časť č. 8'!$A$1:$R$34</definedName>
    <definedName name="_xlnm.Print_Area" localSheetId="8">'časť č. 9'!$A$1:$R$34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6" i="8" l="1"/>
  <c r="L17" i="1"/>
  <c r="L16" i="1"/>
  <c r="L18" i="11"/>
  <c r="L19" i="11"/>
  <c r="L16" i="6"/>
  <c r="H14" i="10"/>
  <c r="L16" i="9"/>
  <c r="L17" i="8"/>
  <c r="L17" i="7"/>
  <c r="L16" i="7"/>
  <c r="L17" i="6"/>
  <c r="L17" i="5"/>
  <c r="L16" i="5"/>
  <c r="L17" i="4"/>
  <c r="L16" i="4"/>
  <c r="L17" i="3"/>
  <c r="L16" i="3"/>
  <c r="L17" i="2"/>
  <c r="L16" i="2"/>
  <c r="E18" i="11" l="1"/>
  <c r="H18" i="11" s="1"/>
  <c r="E19" i="11"/>
  <c r="H17" i="11"/>
  <c r="L17" i="11" s="1"/>
  <c r="P17" i="11" s="1"/>
  <c r="E17" i="11"/>
  <c r="H17" i="10"/>
  <c r="H16" i="10"/>
  <c r="L16" i="10" s="1"/>
  <c r="H15" i="10"/>
  <c r="L15" i="10" s="1"/>
  <c r="P18" i="11" l="1"/>
  <c r="H18" i="10"/>
  <c r="L14" i="10"/>
  <c r="P19" i="11"/>
  <c r="O20" i="11" s="1"/>
  <c r="M20" i="11" s="1"/>
  <c r="L20" i="11"/>
  <c r="H19" i="11"/>
  <c r="F17" i="9"/>
  <c r="F17" i="8"/>
  <c r="F17" i="7"/>
  <c r="F17" i="6"/>
  <c r="F17" i="5"/>
  <c r="F17" i="4"/>
  <c r="F17" i="3"/>
  <c r="F17" i="2"/>
  <c r="F17" i="1"/>
  <c r="E16" i="1"/>
  <c r="H16" i="1" s="1"/>
  <c r="E17" i="9"/>
  <c r="E16" i="9"/>
  <c r="E17" i="8"/>
  <c r="P17" i="8" s="1"/>
  <c r="E16" i="8"/>
  <c r="E17" i="7"/>
  <c r="P17" i="7" s="1"/>
  <c r="E16" i="7"/>
  <c r="H16" i="7" s="1"/>
  <c r="E17" i="6"/>
  <c r="P17" i="6" s="1"/>
  <c r="E16" i="6"/>
  <c r="H16" i="6" s="1"/>
  <c r="E17" i="5"/>
  <c r="E16" i="5"/>
  <c r="E17" i="4"/>
  <c r="P17" i="4" s="1"/>
  <c r="E16" i="4"/>
  <c r="H16" i="4" s="1"/>
  <c r="E17" i="3"/>
  <c r="P17" i="3" s="1"/>
  <c r="E16" i="3"/>
  <c r="H16" i="3" s="1"/>
  <c r="E17" i="2"/>
  <c r="H17" i="2" s="1"/>
  <c r="E16" i="2"/>
  <c r="E17" i="1"/>
  <c r="H17" i="1" s="1"/>
  <c r="H17" i="9" l="1"/>
  <c r="L17" i="9" s="1"/>
  <c r="P17" i="9" s="1"/>
  <c r="H16" i="9"/>
  <c r="L18" i="9" s="1"/>
  <c r="H17" i="8"/>
  <c r="H16" i="8"/>
  <c r="H17" i="7"/>
  <c r="H17" i="6"/>
  <c r="H16" i="5"/>
  <c r="H17" i="5"/>
  <c r="H17" i="4"/>
  <c r="H17" i="3"/>
  <c r="H16" i="2"/>
  <c r="K20" i="11"/>
  <c r="G18" i="10"/>
  <c r="L17" i="10"/>
  <c r="L18" i="10" s="1"/>
  <c r="I18" i="10" s="1"/>
  <c r="L18" i="8"/>
  <c r="P16" i="8"/>
  <c r="O18" i="8" s="1"/>
  <c r="K18" i="8"/>
  <c r="P16" i="5"/>
  <c r="P17" i="5"/>
  <c r="P16" i="2"/>
  <c r="P17" i="2"/>
  <c r="P16" i="9" l="1"/>
  <c r="O18" i="9" s="1"/>
  <c r="K18" i="2"/>
  <c r="K18" i="9"/>
  <c r="O18" i="5"/>
  <c r="K18" i="5"/>
  <c r="L18" i="5"/>
  <c r="L18" i="7"/>
  <c r="K18" i="7"/>
  <c r="P16" i="7"/>
  <c r="O18" i="7" s="1"/>
  <c r="P16" i="6"/>
  <c r="O18" i="6" s="1"/>
  <c r="L18" i="6"/>
  <c r="K18" i="6"/>
  <c r="P16" i="4"/>
  <c r="O18" i="4" s="1"/>
  <c r="L18" i="4"/>
  <c r="K18" i="4"/>
  <c r="L18" i="3"/>
  <c r="K18" i="3"/>
  <c r="P16" i="3"/>
  <c r="O18" i="3" s="1"/>
  <c r="L18" i="2"/>
  <c r="O18" i="2"/>
  <c r="P16" i="1"/>
  <c r="L18" i="1"/>
  <c r="P17" i="1" l="1"/>
  <c r="O18" i="1" s="1"/>
  <c r="K18" i="1"/>
</calcChain>
</file>

<file path=xl/sharedStrings.xml><?xml version="1.0" encoding="utf-8"?>
<sst xmlns="http://schemas.openxmlformats.org/spreadsheetml/2006/main" count="318" uniqueCount="59">
  <si>
    <t xml:space="preserve"> </t>
  </si>
  <si>
    <t xml:space="preserve">Názov uchádzača: </t>
  </si>
  <si>
    <t xml:space="preserve">Sídlo uchádzača: </t>
  </si>
  <si>
    <t xml:space="preserve">Nafta motorová na palivové karty </t>
  </si>
  <si>
    <t>V ................................................dňa........................</t>
  </si>
  <si>
    <t>Upozornenie:</t>
  </si>
  <si>
    <t>V EUR bez DPH spolu za predpokladaný nákup</t>
  </si>
  <si>
    <t xml:space="preserve">Sadzba DPH </t>
  </si>
  <si>
    <t xml:space="preserve">V  EUR s DPH za predpokla daný nákup </t>
  </si>
  <si>
    <t xml:space="preserve">Predpokladaný nákup v litroch  </t>
  </si>
  <si>
    <t>Podpisom potvrdzujem za uchádzača</t>
  </si>
  <si>
    <t xml:space="preserve"> .........................................................</t>
  </si>
  <si>
    <t xml:space="preserve"> Návrh uchádzača na plnenie kritérií časť č. 1</t>
  </si>
  <si>
    <t>motorová nafta</t>
  </si>
  <si>
    <t xml:space="preserve">Benzín automobilový bezolovnatý na palivové karty </t>
  </si>
  <si>
    <t xml:space="preserve">benzín natural 95 </t>
  </si>
  <si>
    <t xml:space="preserve">Stanovenie celkovej ceny </t>
  </si>
  <si>
    <t>Príloha č. 1 a)</t>
  </si>
  <si>
    <t xml:space="preserve">Celková informatívna ponuková cena za časť  č. 1  predmetu zákazky po zohľadnení zliav: </t>
  </si>
  <si>
    <t xml:space="preserve">Výška zľavy  v % z aktuálnej jednotkovej ceny za liter </t>
  </si>
  <si>
    <t>Uchádzač v tabuľke vypĺňa žlté políčka. Výšku zľavy v % uchádzač uvedie ako kladné číslo zaokrúhlené na dve desatinné miesta. Ostatné hodnoty v tabuľke sa automaticky prepočítajú podľa matematického vzorca.</t>
  </si>
  <si>
    <t xml:space="preserve"> Návrh uchádzača na plnenie kritérií časť č. 2</t>
  </si>
  <si>
    <t xml:space="preserve">Celková informatívna ponuková cena za časť  č. 2  predmetu zákazky po zohľadnení zľavy: </t>
  </si>
  <si>
    <t xml:space="preserve"> Návrh uchádzača na plnenie kritérií časť č. 3</t>
  </si>
  <si>
    <t xml:space="preserve">Celková informatívna ponuková cena za časť  č. 3  predmetu zákazky po zohľadnení zľavy: </t>
  </si>
  <si>
    <t xml:space="preserve"> Návrh uchádzača na plnenie kritérií časť č. 4</t>
  </si>
  <si>
    <t xml:space="preserve">Celková informatívna ponuková cena za časť  č. 4  predmetu zákazky po zohľadnení zľavy: </t>
  </si>
  <si>
    <t xml:space="preserve"> Návrh uchádzača na plnenie kritérií časť č. 5</t>
  </si>
  <si>
    <t xml:space="preserve">Celková informatívna ponuková cena za časť  č. 5  predmetu zákazky po zohľadnení zľavy: </t>
  </si>
  <si>
    <t xml:space="preserve"> Návrh uchádzača na plnenie kritérií časť č. 9</t>
  </si>
  <si>
    <t xml:space="preserve">Celková informatívna ponuková cena za časť  č. 9  predmetu zákazky po zohľadnení zľavy: </t>
  </si>
  <si>
    <t xml:space="preserve">Celková informatívna ponuková cena za časť  č. 8  predmetu zákazky po zohľadnení zľavy: </t>
  </si>
  <si>
    <t xml:space="preserve"> Návrh uchádzača na plnenie kritérií časť č. 8</t>
  </si>
  <si>
    <t xml:space="preserve"> Návrh uchádzača na plnenie kritérií časť č. 7</t>
  </si>
  <si>
    <t xml:space="preserve">Celková informatívna ponuková cena za časť  č. 7  predmetu zákazky po zohľadnení zľavy: </t>
  </si>
  <si>
    <t xml:space="preserve">Celková informatívna ponuková cena za časť  č. 6  predmetu zákazky po zohľadnení zľavy: </t>
  </si>
  <si>
    <t xml:space="preserve"> Návrh uchádzača na plnenie kritérií časť č. 6</t>
  </si>
  <si>
    <t>Jednotková cena v Eur bez DPH za liter po zohľadnení zľavy</t>
  </si>
  <si>
    <t>V Eur bez DPH za jeden liter aktuálnej ceny ku dňu termínu predkladania ponúk</t>
  </si>
  <si>
    <r>
      <rPr>
        <b/>
        <sz val="10"/>
        <color theme="1"/>
        <rFont val="Arial"/>
        <family val="2"/>
        <charset val="238"/>
      </rPr>
      <t>Názov zákazky:</t>
    </r>
    <r>
      <rPr>
        <sz val="10"/>
        <color theme="1"/>
        <rFont val="Arial"/>
        <family val="2"/>
        <charset val="238"/>
      </rPr>
      <t xml:space="preserve"> Nákup pohonných látok a súvisiacich produktov a služieb prostredníctvom palivových kariet (bezhotovostne) a veľkoobchodných dodávok do veľkokapacitných nádrží pre LESY Slovenskej republiky, š.p.2025 - 2029</t>
    </r>
  </si>
  <si>
    <t>Názov zákazky: Nákup pohonných látok a súvisiacich produktov a služieb prostredníctvom palivových kariet (bezhotovostne) a veľkoobchodných dodávok do veľkokapacitných nádrží pre LESY Slovenskej republiky, š.p.2025 - 2029</t>
  </si>
  <si>
    <t xml:space="preserve"> Návrh uchádzača na plnenie kritérií časť č. 10</t>
  </si>
  <si>
    <t>Cena za predmet zákazky pri odbere do 1.500 litrov</t>
  </si>
  <si>
    <t xml:space="preserve">Celková informatívna ponuková cena za časť  č. 10  predmetu zákazky. </t>
  </si>
  <si>
    <t>Cena za predmet zákazky pri odbere nad 1.500 litrov</t>
  </si>
  <si>
    <t>Cena za predmet zákazky pri odbere 200 litrov/sud</t>
  </si>
  <si>
    <t xml:space="preserve">Cena za predmet zákazky pri odbere 10litrov/kanister </t>
  </si>
  <si>
    <t xml:space="preserve">V Eur bez DPH za jeden liter </t>
  </si>
  <si>
    <t xml:space="preserve">ŠPECIFIKÁCIA A KALKULÁCIA CENY </t>
  </si>
  <si>
    <t xml:space="preserve"> Návrh uchádzača na plnenie kritérií časť č. 11</t>
  </si>
  <si>
    <t>Uchádzač v tabuľke vypĺňa žlté políčka.  Ostatné hodnoty v tabuľke sa automaticky prepočítajú podľa matematického vzorca.</t>
  </si>
  <si>
    <t>Elektrická energia AC nabíjanie</t>
  </si>
  <si>
    <t>Elektrická energia DC nabíjanie</t>
  </si>
  <si>
    <t>Elektrická energia ultra nabíjanie</t>
  </si>
  <si>
    <t xml:space="preserve">Celková informatívna ponuková cena za časť  č. 11 predmetu zákazky po zohľadnení zľavy: </t>
  </si>
  <si>
    <r>
      <t xml:space="preserve">Priemernou cenou pohonnej látky je cena za jeden liter príslušnej pohonnej látky v EUR s DPH vrátane spotrebnej dane v Slovenskej republike zverejnená Štatistickým úradom Slovenskej republiky pod názvom „Priemerné ceny pohonných látok v SR (mesačné)“ v EUR/l s DPH </t>
    </r>
    <r>
      <rPr>
        <i/>
        <sz val="10"/>
        <color theme="1"/>
        <rFont val="Arial"/>
        <family val="2"/>
        <charset val="238"/>
      </rPr>
      <t>(časť C Súťažných podkladov - spôsob určenia ceny) Vychádza sa z cien za apríl 2025</t>
    </r>
  </si>
  <si>
    <r>
      <t xml:space="preserve">Priemernou cenou za jeden 1 kWh elektrickej energie (AC, DC, ultra)  v EUR s DPH v Slovenskej republike zverejnená Štatistickým úradom Slovenskej republiky pod názvom „Priemerné ceny pohonných látok v SR (mesačné)“ v EUR/l s DPH </t>
    </r>
    <r>
      <rPr>
        <i/>
        <sz val="10"/>
        <color theme="1"/>
        <rFont val="Arial"/>
        <family val="2"/>
        <charset val="238"/>
      </rPr>
      <t>(časť C Súťažných podkladov - spôsob určenia ceny) Vychádza sa z cien za apríl 2025</t>
    </r>
  </si>
  <si>
    <t>Nafta motorová</t>
  </si>
  <si>
    <t xml:space="preserve">Benzín automobilový bezolovnatý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</si>
</sst>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#,##0.000"/>
  </numFmts>
  <fonts count="9" x14ac:knownFonts="1">
    <font>
      <sz val="11"/>
      <color theme="1"/>
      <name val="Calibri"/>
      <family val="2"/>
      <charset val="238"/>
      <scheme val="minor"/>
    </font>
    <font>
      <b/>
      <i/>
      <sz val="10"/>
      <color theme="1"/>
      <name val="Times New Roman"/>
      <family val="1"/>
      <charset val="238"/>
    </font>
    <font>
      <b/>
      <sz val="14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1"/>
      <color rgb="FFFF0000"/>
      <name val="Arial"/>
      <family val="2"/>
      <charset val="238"/>
    </font>
    <font>
      <i/>
      <sz val="10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1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/>
    <xf numFmtId="0" fontId="4" fillId="0" borderId="0" xfId="0" applyFont="1" applyAlignment="1">
      <alignment vertical="center"/>
    </xf>
    <xf numFmtId="0" fontId="5" fillId="0" borderId="0" xfId="0" applyFont="1" applyBorder="1" applyAlignment="1">
      <alignment horizontal="center" vertical="center"/>
    </xf>
    <xf numFmtId="164" fontId="6" fillId="2" borderId="8" xfId="0" applyNumberFormat="1" applyFont="1" applyFill="1" applyBorder="1" applyAlignment="1">
      <alignment horizontal="right" vertical="center" wrapText="1"/>
    </xf>
    <xf numFmtId="0" fontId="4" fillId="0" borderId="0" xfId="0" applyFont="1" applyAlignment="1">
      <alignment horizontal="left" vertical="center" indent="3"/>
    </xf>
    <xf numFmtId="0" fontId="7" fillId="0" borderId="0" xfId="0" applyFont="1" applyAlignment="1">
      <alignment vertical="center"/>
    </xf>
    <xf numFmtId="0" fontId="7" fillId="0" borderId="0" xfId="0" applyFont="1"/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 vertical="center" wrapText="1"/>
    </xf>
    <xf numFmtId="0" fontId="6" fillId="3" borderId="9" xfId="0" applyFont="1" applyFill="1" applyBorder="1" applyAlignment="1">
      <alignment horizontal="right" vertical="center" wrapText="1"/>
    </xf>
    <xf numFmtId="0" fontId="6" fillId="3" borderId="10" xfId="0" applyFont="1" applyFill="1" applyBorder="1" applyAlignment="1">
      <alignment horizontal="right" vertical="center" wrapText="1"/>
    </xf>
    <xf numFmtId="0" fontId="6" fillId="3" borderId="12" xfId="0" applyFont="1" applyFill="1" applyBorder="1" applyAlignment="1">
      <alignment horizontal="right" vertical="center" wrapText="1"/>
    </xf>
    <xf numFmtId="0" fontId="6" fillId="3" borderId="13" xfId="0" applyFont="1" applyFill="1" applyBorder="1" applyAlignment="1">
      <alignment horizontal="right" vertical="center" wrapText="1"/>
    </xf>
    <xf numFmtId="0" fontId="6" fillId="4" borderId="9" xfId="0" applyFont="1" applyFill="1" applyBorder="1" applyAlignment="1">
      <alignment horizontal="left" vertical="center" wrapText="1"/>
    </xf>
    <xf numFmtId="0" fontId="4" fillId="0" borderId="9" xfId="0" applyFont="1" applyBorder="1" applyAlignment="1">
      <alignment vertical="center" wrapText="1"/>
    </xf>
    <xf numFmtId="0" fontId="4" fillId="0" borderId="0" xfId="0" applyFont="1"/>
    <xf numFmtId="0" fontId="4" fillId="0" borderId="0" xfId="0" applyFont="1" applyAlignment="1">
      <alignment vertical="center" wrapText="1"/>
    </xf>
    <xf numFmtId="0" fontId="4" fillId="0" borderId="0" xfId="0" applyFont="1" applyAlignment="1"/>
    <xf numFmtId="0" fontId="6" fillId="0" borderId="0" xfId="0" applyFont="1"/>
    <xf numFmtId="0" fontId="4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center" vertical="center"/>
    </xf>
    <xf numFmtId="4" fontId="6" fillId="0" borderId="9" xfId="0" applyNumberFormat="1" applyFont="1" applyBorder="1" applyAlignment="1">
      <alignment horizontal="right" vertical="center" wrapText="1"/>
    </xf>
    <xf numFmtId="4" fontId="6" fillId="0" borderId="9" xfId="0" applyNumberFormat="1" applyFont="1" applyBorder="1" applyAlignment="1">
      <alignment horizontal="right" vertical="center" wrapText="1"/>
    </xf>
    <xf numFmtId="0" fontId="6" fillId="4" borderId="0" xfId="0" applyFont="1" applyFill="1" applyBorder="1" applyAlignment="1">
      <alignment horizontal="left" vertical="center" wrapText="1"/>
    </xf>
    <xf numFmtId="164" fontId="6" fillId="2" borderId="14" xfId="0" applyNumberFormat="1" applyFont="1" applyFill="1" applyBorder="1" applyAlignment="1">
      <alignment horizontal="right" vertical="center" wrapText="1"/>
    </xf>
    <xf numFmtId="165" fontId="6" fillId="3" borderId="24" xfId="0" applyNumberFormat="1" applyFont="1" applyFill="1" applyBorder="1" applyAlignment="1">
      <alignment horizontal="right" vertical="center" wrapText="1"/>
    </xf>
    <xf numFmtId="4" fontId="6" fillId="3" borderId="24" xfId="0" applyNumberFormat="1" applyFont="1" applyFill="1" applyBorder="1" applyAlignment="1">
      <alignment horizontal="center" vertical="center" wrapText="1"/>
    </xf>
    <xf numFmtId="4" fontId="6" fillId="0" borderId="9" xfId="0" applyNumberFormat="1" applyFont="1" applyBorder="1" applyAlignment="1">
      <alignment horizontal="right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24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center" vertical="center" wrapText="1"/>
    </xf>
    <xf numFmtId="164" fontId="4" fillId="5" borderId="6" xfId="0" applyNumberFormat="1" applyFont="1" applyFill="1" applyBorder="1" applyAlignment="1">
      <alignment horizontal="center" vertical="center" wrapText="1"/>
    </xf>
    <xf numFmtId="164" fontId="4" fillId="5" borderId="24" xfId="0" applyNumberFormat="1" applyFont="1" applyFill="1" applyBorder="1" applyAlignment="1">
      <alignment horizontal="center" vertical="center" wrapText="1"/>
    </xf>
    <xf numFmtId="164" fontId="4" fillId="5" borderId="7" xfId="0" applyNumberFormat="1" applyFont="1" applyFill="1" applyBorder="1" applyAlignment="1">
      <alignment horizontal="center" vertical="center" wrapText="1"/>
    </xf>
    <xf numFmtId="164" fontId="4" fillId="5" borderId="11" xfId="0" applyNumberFormat="1" applyFont="1" applyFill="1" applyBorder="1" applyAlignment="1">
      <alignment horizontal="center" vertical="center" wrapText="1"/>
    </xf>
    <xf numFmtId="164" fontId="4" fillId="5" borderId="12" xfId="0" applyNumberFormat="1" applyFont="1" applyFill="1" applyBorder="1" applyAlignment="1">
      <alignment horizontal="center" vertical="center" wrapText="1"/>
    </xf>
    <xf numFmtId="164" fontId="4" fillId="5" borderId="13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4" fillId="0" borderId="0" xfId="0" applyFont="1" applyAlignment="1">
      <alignment horizontal="right" vertical="center"/>
    </xf>
    <xf numFmtId="0" fontId="6" fillId="3" borderId="17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22" xfId="0" applyFont="1" applyFill="1" applyBorder="1" applyAlignment="1">
      <alignment horizontal="center" vertical="center" wrapText="1"/>
    </xf>
    <xf numFmtId="9" fontId="6" fillId="0" borderId="2" xfId="0" applyNumberFormat="1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right" vertical="center" wrapText="1"/>
    </xf>
    <xf numFmtId="0" fontId="6" fillId="3" borderId="18" xfId="0" applyFont="1" applyFill="1" applyBorder="1" applyAlignment="1">
      <alignment vertical="center" wrapText="1"/>
    </xf>
    <xf numFmtId="0" fontId="6" fillId="3" borderId="16" xfId="0" applyFont="1" applyFill="1" applyBorder="1" applyAlignment="1">
      <alignment vertical="center" wrapText="1"/>
    </xf>
    <xf numFmtId="0" fontId="6" fillId="3" borderId="5" xfId="0" applyFont="1" applyFill="1" applyBorder="1" applyAlignment="1">
      <alignment vertical="center" wrapText="1"/>
    </xf>
    <xf numFmtId="0" fontId="6" fillId="3" borderId="4" xfId="0" applyFont="1" applyFill="1" applyBorder="1" applyAlignment="1">
      <alignment vertical="center" wrapText="1"/>
    </xf>
    <xf numFmtId="0" fontId="6" fillId="3" borderId="23" xfId="0" applyFont="1" applyFill="1" applyBorder="1" applyAlignment="1">
      <alignment vertical="center" wrapText="1"/>
    </xf>
    <xf numFmtId="0" fontId="6" fillId="3" borderId="21" xfId="0" applyFont="1" applyFill="1" applyBorder="1" applyAlignment="1">
      <alignment vertical="center" wrapText="1"/>
    </xf>
    <xf numFmtId="164" fontId="6" fillId="2" borderId="6" xfId="0" applyNumberFormat="1" applyFont="1" applyFill="1" applyBorder="1" applyAlignment="1">
      <alignment horizontal="center" vertical="center" wrapText="1"/>
    </xf>
    <xf numFmtId="164" fontId="6" fillId="2" borderId="7" xfId="0" applyNumberFormat="1" applyFont="1" applyFill="1" applyBorder="1" applyAlignment="1">
      <alignment horizontal="center" vertical="center" wrapText="1"/>
    </xf>
    <xf numFmtId="4" fontId="6" fillId="0" borderId="6" xfId="0" applyNumberFormat="1" applyFont="1" applyBorder="1" applyAlignment="1">
      <alignment horizontal="right" vertical="center" wrapText="1"/>
    </xf>
    <xf numFmtId="4" fontId="6" fillId="0" borderId="24" xfId="0" applyNumberFormat="1" applyFont="1" applyBorder="1" applyAlignment="1">
      <alignment horizontal="right" vertical="center" wrapText="1"/>
    </xf>
    <xf numFmtId="4" fontId="6" fillId="0" borderId="7" xfId="0" applyNumberFormat="1" applyFont="1" applyBorder="1" applyAlignment="1">
      <alignment horizontal="right" vertical="center" wrapText="1"/>
    </xf>
    <xf numFmtId="165" fontId="6" fillId="3" borderId="14" xfId="0" applyNumberFormat="1" applyFont="1" applyFill="1" applyBorder="1" applyAlignment="1">
      <alignment horizontal="right" vertical="center" wrapText="1"/>
    </xf>
    <xf numFmtId="165" fontId="6" fillId="3" borderId="15" xfId="0" applyNumberFormat="1" applyFont="1" applyFill="1" applyBorder="1" applyAlignment="1">
      <alignment horizontal="right" vertical="center" wrapText="1"/>
    </xf>
    <xf numFmtId="0" fontId="6" fillId="0" borderId="19" xfId="0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6" fillId="3" borderId="8" xfId="0" applyFont="1" applyFill="1" applyBorder="1" applyAlignment="1">
      <alignment horizontal="left" vertical="center" wrapText="1"/>
    </xf>
    <xf numFmtId="0" fontId="6" fillId="3" borderId="9" xfId="0" applyFont="1" applyFill="1" applyBorder="1" applyAlignment="1">
      <alignment horizontal="left" vertical="center" wrapText="1"/>
    </xf>
    <xf numFmtId="0" fontId="6" fillId="3" borderId="10" xfId="0" applyFont="1" applyFill="1" applyBorder="1" applyAlignment="1">
      <alignment horizontal="left" vertical="center" wrapText="1"/>
    </xf>
    <xf numFmtId="0" fontId="6" fillId="3" borderId="11" xfId="0" applyFont="1" applyFill="1" applyBorder="1" applyAlignment="1">
      <alignment horizontal="left" vertical="center" wrapText="1"/>
    </xf>
    <xf numFmtId="0" fontId="6" fillId="3" borderId="12" xfId="0" applyFont="1" applyFill="1" applyBorder="1" applyAlignment="1">
      <alignment horizontal="left" vertical="center" wrapText="1"/>
    </xf>
    <xf numFmtId="0" fontId="6" fillId="3" borderId="13" xfId="0" applyFont="1" applyFill="1" applyBorder="1" applyAlignment="1">
      <alignment horizontal="left" vertical="center" wrapText="1"/>
    </xf>
    <xf numFmtId="4" fontId="6" fillId="3" borderId="8" xfId="0" applyNumberFormat="1" applyFont="1" applyFill="1" applyBorder="1" applyAlignment="1">
      <alignment horizontal="center" vertical="center" wrapText="1"/>
    </xf>
    <xf numFmtId="4" fontId="6" fillId="3" borderId="9" xfId="0" applyNumberFormat="1" applyFont="1" applyFill="1" applyBorder="1" applyAlignment="1">
      <alignment horizontal="center" vertical="center" wrapText="1"/>
    </xf>
    <xf numFmtId="4" fontId="6" fillId="3" borderId="10" xfId="0" applyNumberFormat="1" applyFont="1" applyFill="1" applyBorder="1" applyAlignment="1">
      <alignment horizontal="center" vertical="center" wrapText="1"/>
    </xf>
    <xf numFmtId="4" fontId="6" fillId="3" borderId="11" xfId="0" applyNumberFormat="1" applyFont="1" applyFill="1" applyBorder="1" applyAlignment="1">
      <alignment horizontal="center" vertical="center" wrapText="1"/>
    </xf>
    <xf numFmtId="4" fontId="6" fillId="3" borderId="12" xfId="0" applyNumberFormat="1" applyFont="1" applyFill="1" applyBorder="1" applyAlignment="1">
      <alignment horizontal="center" vertical="center" wrapText="1"/>
    </xf>
    <xf numFmtId="4" fontId="6" fillId="3" borderId="13" xfId="0" applyNumberFormat="1" applyFont="1" applyFill="1" applyBorder="1" applyAlignment="1">
      <alignment horizontal="center" vertical="center" wrapText="1"/>
    </xf>
    <xf numFmtId="4" fontId="6" fillId="3" borderId="14" xfId="0" applyNumberFormat="1" applyFont="1" applyFill="1" applyBorder="1" applyAlignment="1">
      <alignment horizontal="center" vertical="center" wrapText="1"/>
    </xf>
    <xf numFmtId="4" fontId="6" fillId="3" borderId="15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4" fontId="6" fillId="0" borderId="12" xfId="0" applyNumberFormat="1" applyFont="1" applyBorder="1" applyAlignment="1">
      <alignment horizontal="right" vertical="center" wrapText="1"/>
    </xf>
    <xf numFmtId="4" fontId="6" fillId="0" borderId="13" xfId="0" applyNumberFormat="1" applyFont="1" applyBorder="1" applyAlignment="1">
      <alignment horizontal="right" vertical="center" wrapText="1"/>
    </xf>
    <xf numFmtId="2" fontId="6" fillId="5" borderId="8" xfId="0" applyNumberFormat="1" applyFont="1" applyFill="1" applyBorder="1" applyAlignment="1">
      <alignment horizontal="right" vertical="center" wrapText="1"/>
    </xf>
    <xf numFmtId="2" fontId="6" fillId="5" borderId="10" xfId="0" applyNumberFormat="1" applyFont="1" applyFill="1" applyBorder="1" applyAlignment="1">
      <alignment horizontal="right" vertical="center" wrapText="1"/>
    </xf>
    <xf numFmtId="2" fontId="6" fillId="2" borderId="6" xfId="0" applyNumberFormat="1" applyFont="1" applyFill="1" applyBorder="1" applyAlignment="1">
      <alignment horizontal="right" vertical="center" wrapText="1"/>
    </xf>
    <xf numFmtId="2" fontId="6" fillId="2" borderId="7" xfId="0" applyNumberFormat="1" applyFont="1" applyFill="1" applyBorder="1" applyAlignment="1">
      <alignment horizontal="right" vertical="center" wrapText="1"/>
    </xf>
    <xf numFmtId="0" fontId="5" fillId="0" borderId="0" xfId="0" applyFont="1" applyBorder="1" applyAlignment="1">
      <alignment horizontal="center" vertical="center"/>
    </xf>
    <xf numFmtId="0" fontId="4" fillId="0" borderId="6" xfId="0" applyFont="1" applyBorder="1" applyAlignment="1">
      <alignment vertical="center" wrapText="1"/>
    </xf>
    <xf numFmtId="0" fontId="4" fillId="0" borderId="24" xfId="0" applyFont="1" applyBorder="1" applyAlignment="1">
      <alignment vertical="center" wrapText="1"/>
    </xf>
    <xf numFmtId="0" fontId="4" fillId="0" borderId="11" xfId="0" applyFont="1" applyBorder="1" applyAlignment="1">
      <alignment vertical="center" wrapText="1"/>
    </xf>
    <xf numFmtId="0" fontId="4" fillId="0" borderId="12" xfId="0" applyFont="1" applyBorder="1" applyAlignment="1">
      <alignment vertical="center" wrapText="1"/>
    </xf>
    <xf numFmtId="0" fontId="6" fillId="3" borderId="8" xfId="0" applyFont="1" applyFill="1" applyBorder="1" applyAlignment="1">
      <alignment vertical="center" wrapText="1"/>
    </xf>
    <xf numFmtId="0" fontId="6" fillId="3" borderId="9" xfId="0" applyFont="1" applyFill="1" applyBorder="1" applyAlignment="1">
      <alignment vertical="center" wrapText="1"/>
    </xf>
    <xf numFmtId="0" fontId="6" fillId="3" borderId="19" xfId="0" applyFont="1" applyFill="1" applyBorder="1" applyAlignment="1">
      <alignment vertical="center" wrapText="1"/>
    </xf>
    <xf numFmtId="0" fontId="6" fillId="3" borderId="0" xfId="0" applyFont="1" applyFill="1" applyBorder="1" applyAlignment="1">
      <alignment vertical="center" wrapText="1"/>
    </xf>
    <xf numFmtId="0" fontId="6" fillId="3" borderId="11" xfId="0" applyFont="1" applyFill="1" applyBorder="1" applyAlignment="1">
      <alignment vertical="center" wrapText="1"/>
    </xf>
    <xf numFmtId="0" fontId="6" fillId="3" borderId="12" xfId="0" applyFont="1" applyFill="1" applyBorder="1" applyAlignment="1">
      <alignment vertical="center" wrapText="1"/>
    </xf>
    <xf numFmtId="0" fontId="6" fillId="3" borderId="10" xfId="0" applyFont="1" applyFill="1" applyBorder="1" applyAlignment="1">
      <alignment vertical="center" wrapText="1"/>
    </xf>
    <xf numFmtId="0" fontId="6" fillId="3" borderId="20" xfId="0" applyFont="1" applyFill="1" applyBorder="1" applyAlignment="1">
      <alignment vertical="center" wrapText="1"/>
    </xf>
    <xf numFmtId="0" fontId="6" fillId="3" borderId="13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right" vertical="center" wrapText="1"/>
    </xf>
    <xf numFmtId="4" fontId="6" fillId="0" borderId="8" xfId="0" applyNumberFormat="1" applyFont="1" applyBorder="1" applyAlignment="1">
      <alignment horizontal="right" vertical="center" wrapText="1"/>
    </xf>
    <xf numFmtId="4" fontId="6" fillId="0" borderId="9" xfId="0" applyNumberFormat="1" applyFont="1" applyBorder="1" applyAlignment="1">
      <alignment horizontal="right" vertical="center" wrapText="1"/>
    </xf>
    <xf numFmtId="4" fontId="6" fillId="0" borderId="10" xfId="0" applyNumberFormat="1" applyFont="1" applyBorder="1" applyAlignment="1">
      <alignment horizontal="right" vertical="center" wrapText="1"/>
    </xf>
    <xf numFmtId="0" fontId="6" fillId="0" borderId="6" xfId="0" applyFont="1" applyBorder="1" applyAlignment="1">
      <alignment vertical="center" wrapText="1"/>
    </xf>
    <xf numFmtId="0" fontId="6" fillId="0" borderId="24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 wrapText="1"/>
    </xf>
    <xf numFmtId="0" fontId="6" fillId="3" borderId="23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4" fontId="6" fillId="3" borderId="6" xfId="0" applyNumberFormat="1" applyFont="1" applyFill="1" applyBorder="1" applyAlignment="1">
      <alignment horizontal="center" vertical="center" wrapText="1"/>
    </xf>
    <xf numFmtId="4" fontId="6" fillId="3" borderId="24" xfId="0" applyNumberFormat="1" applyFont="1" applyFill="1" applyBorder="1" applyAlignment="1">
      <alignment horizontal="center" vertical="center" wrapText="1"/>
    </xf>
    <xf numFmtId="4" fontId="6" fillId="3" borderId="7" xfId="0" applyNumberFormat="1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left" vertical="center" wrapText="1"/>
    </xf>
    <xf numFmtId="0" fontId="6" fillId="3" borderId="24" xfId="0" applyFont="1" applyFill="1" applyBorder="1" applyAlignment="1">
      <alignment horizontal="left" vertical="center" wrapText="1"/>
    </xf>
    <xf numFmtId="0" fontId="6" fillId="3" borderId="7" xfId="0" applyFont="1" applyFill="1" applyBorder="1" applyAlignment="1">
      <alignment horizontal="left" vertical="center" wrapText="1"/>
    </xf>
    <xf numFmtId="9" fontId="6" fillId="0" borderId="5" xfId="0" applyNumberFormat="1" applyFont="1" applyFill="1" applyBorder="1" applyAlignment="1">
      <alignment horizontal="right" vertical="center" wrapText="1"/>
    </xf>
    <xf numFmtId="0" fontId="4" fillId="0" borderId="0" xfId="0" applyFont="1" applyBorder="1" applyAlignment="1">
      <alignment horizontal="center" vertical="center" wrapText="1"/>
    </xf>
    <xf numFmtId="165" fontId="6" fillId="3" borderId="9" xfId="0" applyNumberFormat="1" applyFont="1" applyFill="1" applyBorder="1" applyAlignment="1">
      <alignment horizontal="right" vertical="center" wrapText="1"/>
    </xf>
    <xf numFmtId="165" fontId="6" fillId="3" borderId="12" xfId="0" applyNumberFormat="1" applyFont="1" applyFill="1" applyBorder="1" applyAlignment="1">
      <alignment horizontal="right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164" fontId="6" fillId="2" borderId="8" xfId="0" applyNumberFormat="1" applyFont="1" applyFill="1" applyBorder="1" applyAlignment="1">
      <alignment horizontal="center" vertical="center" wrapText="1"/>
    </xf>
    <xf numFmtId="164" fontId="6" fillId="2" borderId="10" xfId="0" applyNumberFormat="1" applyFont="1" applyFill="1" applyBorder="1" applyAlignment="1">
      <alignment horizontal="center" vertical="center" wrapText="1"/>
    </xf>
    <xf numFmtId="4" fontId="6" fillId="0" borderId="0" xfId="0" applyNumberFormat="1" applyFont="1" applyBorder="1" applyAlignment="1">
      <alignment horizontal="right" vertical="center" wrapText="1"/>
    </xf>
    <xf numFmtId="4" fontId="6" fillId="0" borderId="20" xfId="0" applyNumberFormat="1" applyFont="1" applyBorder="1" applyAlignment="1">
      <alignment horizontal="right" vertical="center" wrapText="1"/>
    </xf>
    <xf numFmtId="0" fontId="6" fillId="0" borderId="8" xfId="0" applyFont="1" applyBorder="1" applyAlignment="1">
      <alignment vertical="center" wrapText="1"/>
    </xf>
    <xf numFmtId="0" fontId="6" fillId="0" borderId="9" xfId="0" applyFont="1" applyBorder="1" applyAlignment="1">
      <alignment vertical="center" wrapText="1"/>
    </xf>
    <xf numFmtId="0" fontId="6" fillId="0" borderId="10" xfId="0" applyFont="1" applyBorder="1" applyAlignment="1">
      <alignment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5"/>
  <sheetViews>
    <sheetView tabSelected="1" zoomScaleNormal="100" zoomScaleSheetLayoutView="100" workbookViewId="0">
      <selection activeCell="Z14" sqref="Z14"/>
    </sheetView>
  </sheetViews>
  <sheetFormatPr defaultRowHeight="15" x14ac:dyDescent="0.25"/>
  <cols>
    <col min="1" max="1" width="12.7109375" customWidth="1"/>
    <col min="2" max="2" width="4.28515625" customWidth="1"/>
    <col min="3" max="3" width="2.5703125" customWidth="1"/>
    <col min="4" max="4" width="3" customWidth="1"/>
    <col min="5" max="5" width="9.85546875" customWidth="1"/>
    <col min="6" max="6" width="8" customWidth="1"/>
    <col min="7" max="7" width="1.5703125" customWidth="1"/>
    <col min="8" max="8" width="4.42578125" customWidth="1"/>
    <col min="9" max="9" width="5.42578125" customWidth="1"/>
    <col min="10" max="10" width="15.140625" customWidth="1"/>
    <col min="11" max="11" width="0.140625" customWidth="1"/>
    <col min="12" max="12" width="15.7109375" customWidth="1"/>
    <col min="13" max="13" width="4.7109375" customWidth="1"/>
    <col min="14" max="14" width="3.5703125" customWidth="1"/>
    <col min="15" max="15" width="0.140625" customWidth="1"/>
    <col min="16" max="16" width="5.42578125" customWidth="1"/>
    <col min="17" max="17" width="3.85546875" customWidth="1"/>
    <col min="18" max="18" width="6.7109375" customWidth="1"/>
  </cols>
  <sheetData>
    <row r="1" spans="1:18" x14ac:dyDescent="0.25">
      <c r="N1" s="20" t="s">
        <v>17</v>
      </c>
      <c r="P1" s="2"/>
    </row>
    <row r="2" spans="1:18" ht="18" x14ac:dyDescent="0.25">
      <c r="A2" s="85" t="s">
        <v>16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2"/>
      <c r="R2" s="2"/>
    </row>
    <row r="3" spans="1:18" ht="10.5" customHeight="1" x14ac:dyDescent="0.25">
      <c r="A3" s="3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spans="1:18" ht="15.75" customHeight="1" x14ac:dyDescent="0.25">
      <c r="A4" s="92" t="s">
        <v>12</v>
      </c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  <c r="Q4" s="2"/>
      <c r="R4" s="2"/>
    </row>
    <row r="5" spans="1:18" ht="10.5" customHeight="1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2"/>
      <c r="R5" s="2"/>
    </row>
    <row r="6" spans="1:18" ht="38.25" customHeight="1" x14ac:dyDescent="0.25">
      <c r="A6" s="32" t="s">
        <v>39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9"/>
      <c r="R6" s="9"/>
    </row>
    <row r="7" spans="1:18" ht="9.75" customHeight="1" thickBot="1" x14ac:dyDescent="0.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9"/>
      <c r="R7" s="9"/>
    </row>
    <row r="8" spans="1:18" ht="26.25" customHeight="1" thickBot="1" x14ac:dyDescent="0.3">
      <c r="A8" s="93" t="s">
        <v>1</v>
      </c>
      <c r="B8" s="94"/>
      <c r="C8" s="39" t="s">
        <v>0</v>
      </c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1"/>
    </row>
    <row r="9" spans="1:18" ht="28.5" customHeight="1" thickBot="1" x14ac:dyDescent="0.3">
      <c r="A9" s="95" t="s">
        <v>2</v>
      </c>
      <c r="B9" s="96"/>
      <c r="C9" s="30" t="s">
        <v>0</v>
      </c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42"/>
    </row>
    <row r="10" spans="1:18" ht="42" customHeight="1" thickBot="1" x14ac:dyDescent="0.3">
      <c r="A10" s="33" t="s">
        <v>55</v>
      </c>
      <c r="B10" s="34"/>
      <c r="C10" s="34"/>
      <c r="D10" s="34"/>
      <c r="E10" s="34"/>
      <c r="F10" s="34"/>
      <c r="G10" s="34"/>
      <c r="H10" s="34"/>
      <c r="I10" s="34"/>
      <c r="J10" s="35"/>
      <c r="K10" s="30" t="s">
        <v>13</v>
      </c>
      <c r="L10" s="31"/>
      <c r="M10" s="31"/>
      <c r="N10" s="43">
        <v>1.444</v>
      </c>
      <c r="O10" s="44"/>
      <c r="P10" s="44"/>
      <c r="Q10" s="44"/>
      <c r="R10" s="45"/>
    </row>
    <row r="11" spans="1:18" ht="37.5" customHeight="1" thickBot="1" x14ac:dyDescent="0.3">
      <c r="A11" s="36"/>
      <c r="B11" s="37"/>
      <c r="C11" s="37"/>
      <c r="D11" s="37"/>
      <c r="E11" s="37"/>
      <c r="F11" s="37"/>
      <c r="G11" s="37"/>
      <c r="H11" s="37"/>
      <c r="I11" s="37"/>
      <c r="J11" s="38"/>
      <c r="K11" s="30" t="s">
        <v>15</v>
      </c>
      <c r="L11" s="31"/>
      <c r="M11" s="31"/>
      <c r="N11" s="46">
        <v>1.5069999999999999</v>
      </c>
      <c r="O11" s="47"/>
      <c r="P11" s="47"/>
      <c r="Q11" s="47"/>
      <c r="R11" s="48"/>
    </row>
    <row r="12" spans="1:18" ht="60" customHeight="1" x14ac:dyDescent="0.25">
      <c r="A12" s="97" t="s">
        <v>48</v>
      </c>
      <c r="B12" s="98"/>
      <c r="C12" s="98"/>
      <c r="D12" s="57"/>
      <c r="E12" s="51" t="s">
        <v>38</v>
      </c>
      <c r="F12" s="56" t="s">
        <v>19</v>
      </c>
      <c r="G12" s="57"/>
      <c r="H12" s="56" t="s">
        <v>37</v>
      </c>
      <c r="I12" s="57"/>
      <c r="J12" s="56" t="s">
        <v>9</v>
      </c>
      <c r="K12" s="57"/>
      <c r="L12" s="51" t="s">
        <v>6</v>
      </c>
      <c r="M12" s="113" t="s">
        <v>7</v>
      </c>
      <c r="N12" s="114"/>
      <c r="O12" s="114"/>
      <c r="P12" s="97" t="s">
        <v>8</v>
      </c>
      <c r="Q12" s="98"/>
      <c r="R12" s="103"/>
    </row>
    <row r="13" spans="1:18" ht="52.5" customHeight="1" x14ac:dyDescent="0.25">
      <c r="A13" s="99"/>
      <c r="B13" s="100"/>
      <c r="C13" s="100"/>
      <c r="D13" s="59"/>
      <c r="E13" s="52"/>
      <c r="F13" s="58"/>
      <c r="G13" s="59"/>
      <c r="H13" s="58"/>
      <c r="I13" s="59"/>
      <c r="J13" s="58"/>
      <c r="K13" s="59"/>
      <c r="L13" s="52"/>
      <c r="M13" s="115"/>
      <c r="N13" s="116"/>
      <c r="O13" s="116"/>
      <c r="P13" s="99"/>
      <c r="Q13" s="100"/>
      <c r="R13" s="104"/>
    </row>
    <row r="14" spans="1:18" ht="23.25" customHeight="1" x14ac:dyDescent="0.25">
      <c r="A14" s="99"/>
      <c r="B14" s="100"/>
      <c r="C14" s="100"/>
      <c r="D14" s="59"/>
      <c r="E14" s="52"/>
      <c r="F14" s="58"/>
      <c r="G14" s="59"/>
      <c r="H14" s="58"/>
      <c r="I14" s="59"/>
      <c r="J14" s="58"/>
      <c r="K14" s="59"/>
      <c r="L14" s="52"/>
      <c r="M14" s="115"/>
      <c r="N14" s="116"/>
      <c r="O14" s="116"/>
      <c r="P14" s="99"/>
      <c r="Q14" s="100"/>
      <c r="R14" s="104"/>
    </row>
    <row r="15" spans="1:18" ht="47.25" customHeight="1" thickBot="1" x14ac:dyDescent="0.3">
      <c r="A15" s="101"/>
      <c r="B15" s="102"/>
      <c r="C15" s="102"/>
      <c r="D15" s="61"/>
      <c r="E15" s="53"/>
      <c r="F15" s="60"/>
      <c r="G15" s="61"/>
      <c r="H15" s="60"/>
      <c r="I15" s="61"/>
      <c r="J15" s="60"/>
      <c r="K15" s="61"/>
      <c r="L15" s="53"/>
      <c r="M15" s="117"/>
      <c r="N15" s="118"/>
      <c r="O15" s="118"/>
      <c r="P15" s="101"/>
      <c r="Q15" s="102"/>
      <c r="R15" s="105"/>
    </row>
    <row r="16" spans="1:18" ht="34.5" customHeight="1" thickBot="1" x14ac:dyDescent="0.3">
      <c r="A16" s="110" t="s">
        <v>3</v>
      </c>
      <c r="B16" s="111"/>
      <c r="C16" s="111"/>
      <c r="D16" s="112"/>
      <c r="E16" s="5">
        <f>N10/1.2</f>
        <v>1.2033333333333334</v>
      </c>
      <c r="F16" s="88">
        <v>0</v>
      </c>
      <c r="G16" s="89"/>
      <c r="H16" s="62">
        <f>ROUND(E16-(E16*(F16/100)),3)</f>
        <v>1.2030000000000001</v>
      </c>
      <c r="I16" s="63"/>
      <c r="J16" s="65">
        <v>21200000</v>
      </c>
      <c r="K16" s="66"/>
      <c r="L16" s="23">
        <f>H16*J16</f>
        <v>25503600</v>
      </c>
      <c r="M16" s="54">
        <v>0.23</v>
      </c>
      <c r="N16" s="55"/>
      <c r="O16" s="55"/>
      <c r="P16" s="64">
        <f>L16*(1.2)</f>
        <v>30604320</v>
      </c>
      <c r="Q16" s="65"/>
      <c r="R16" s="66"/>
    </row>
    <row r="17" spans="1:18" ht="39" customHeight="1" thickBot="1" x14ac:dyDescent="0.3">
      <c r="A17" s="69" t="s">
        <v>14</v>
      </c>
      <c r="B17" s="70"/>
      <c r="C17" s="70"/>
      <c r="D17" s="70"/>
      <c r="E17" s="5">
        <f>N11/1.2</f>
        <v>1.2558333333333334</v>
      </c>
      <c r="F17" s="90">
        <f>F16</f>
        <v>0</v>
      </c>
      <c r="G17" s="91"/>
      <c r="H17" s="62">
        <f>ROUND(E17-(E17*(F17/100)),3)</f>
        <v>1.256</v>
      </c>
      <c r="I17" s="63"/>
      <c r="J17" s="86">
        <v>1300000</v>
      </c>
      <c r="K17" s="87"/>
      <c r="L17" s="23">
        <f>H17*J17</f>
        <v>1632800</v>
      </c>
      <c r="M17" s="54">
        <v>0.23</v>
      </c>
      <c r="N17" s="55"/>
      <c r="O17" s="106"/>
      <c r="P17" s="107">
        <f>L17*(1.2)</f>
        <v>1959360</v>
      </c>
      <c r="Q17" s="108"/>
      <c r="R17" s="109"/>
    </row>
    <row r="18" spans="1:18" ht="15" customHeight="1" x14ac:dyDescent="0.25">
      <c r="A18" s="71" t="s">
        <v>18</v>
      </c>
      <c r="B18" s="72"/>
      <c r="C18" s="72"/>
      <c r="D18" s="72"/>
      <c r="E18" s="72"/>
      <c r="F18" s="72"/>
      <c r="G18" s="72"/>
      <c r="H18" s="72"/>
      <c r="I18" s="72"/>
      <c r="J18" s="73"/>
      <c r="K18" s="67">
        <f>SUM(L16:L17)</f>
        <v>27136400</v>
      </c>
      <c r="L18" s="83">
        <f>SUM(L16:L17)</f>
        <v>27136400</v>
      </c>
      <c r="M18" s="11"/>
      <c r="N18" s="12"/>
      <c r="O18" s="77">
        <f>SUM(P16:R17)</f>
        <v>32563680</v>
      </c>
      <c r="P18" s="78"/>
      <c r="Q18" s="78"/>
      <c r="R18" s="79"/>
    </row>
    <row r="19" spans="1:18" ht="31.5" customHeight="1" thickBot="1" x14ac:dyDescent="0.3">
      <c r="A19" s="74"/>
      <c r="B19" s="75"/>
      <c r="C19" s="75"/>
      <c r="D19" s="75"/>
      <c r="E19" s="75"/>
      <c r="F19" s="75"/>
      <c r="G19" s="75"/>
      <c r="H19" s="75"/>
      <c r="I19" s="75"/>
      <c r="J19" s="76"/>
      <c r="K19" s="68"/>
      <c r="L19" s="84"/>
      <c r="M19" s="13"/>
      <c r="N19" s="14"/>
      <c r="O19" s="80"/>
      <c r="P19" s="81"/>
      <c r="Q19" s="81"/>
      <c r="R19" s="82"/>
    </row>
    <row r="20" spans="1:18" ht="13.5" customHeight="1" x14ac:dyDescent="0.25">
      <c r="A20" s="15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9"/>
      <c r="P20" s="9"/>
      <c r="Q20" s="17"/>
      <c r="R20" s="17"/>
    </row>
    <row r="21" spans="1:18" ht="9" hidden="1" customHeight="1" thickBot="1" x14ac:dyDescent="0.3">
      <c r="A21" s="18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7"/>
      <c r="R21" s="17"/>
    </row>
    <row r="22" spans="1:18" ht="9" customHeight="1" x14ac:dyDescent="0.25">
      <c r="A22" s="18"/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7"/>
      <c r="R22" s="17"/>
    </row>
    <row r="23" spans="1:18" ht="9" customHeight="1" x14ac:dyDescent="0.25">
      <c r="A23" s="18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7"/>
      <c r="R23" s="17"/>
    </row>
    <row r="24" spans="1:18" ht="18.75" customHeight="1" x14ac:dyDescent="0.25">
      <c r="A24" s="3" t="s">
        <v>0</v>
      </c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</row>
    <row r="25" spans="1:18" ht="9" customHeight="1" x14ac:dyDescent="0.25">
      <c r="A25" s="3" t="s">
        <v>0</v>
      </c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</row>
    <row r="26" spans="1:18" x14ac:dyDescent="0.25">
      <c r="A26" s="3" t="s">
        <v>4</v>
      </c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</row>
    <row r="27" spans="1:18" ht="9.75" customHeight="1" x14ac:dyDescent="0.25">
      <c r="A27" s="3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</row>
    <row r="28" spans="1:18" x14ac:dyDescent="0.25">
      <c r="A28" s="50" t="s">
        <v>11</v>
      </c>
      <c r="B28" s="50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17"/>
      <c r="R28" s="17"/>
    </row>
    <row r="29" spans="1:18" ht="11.25" customHeight="1" x14ac:dyDescent="0.25">
      <c r="A29" s="3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</row>
    <row r="30" spans="1:18" x14ac:dyDescent="0.25">
      <c r="A30" s="50" t="s">
        <v>10</v>
      </c>
      <c r="B30" s="50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  <c r="P30" s="50"/>
      <c r="Q30" s="19"/>
      <c r="R30" s="19"/>
    </row>
    <row r="31" spans="1:18" ht="6.75" customHeight="1" x14ac:dyDescent="0.25">
      <c r="A31" s="6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</row>
    <row r="32" spans="1:18" ht="6" customHeight="1" x14ac:dyDescent="0.25">
      <c r="A32" s="6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</row>
    <row r="33" spans="1:18" x14ac:dyDescent="0.25">
      <c r="A33" s="7" t="s">
        <v>5</v>
      </c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2"/>
      <c r="R33" s="2"/>
    </row>
    <row r="34" spans="1:18" ht="45.75" customHeight="1" x14ac:dyDescent="0.25">
      <c r="A34" s="49" t="s">
        <v>20</v>
      </c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2"/>
      <c r="R34" s="2"/>
    </row>
    <row r="35" spans="1:18" x14ac:dyDescent="0.25">
      <c r="A35" s="1"/>
    </row>
  </sheetData>
  <mergeCells count="39">
    <mergeCell ref="A2:P2"/>
    <mergeCell ref="J16:K16"/>
    <mergeCell ref="J17:K17"/>
    <mergeCell ref="F16:G16"/>
    <mergeCell ref="F17:G17"/>
    <mergeCell ref="A4:P4"/>
    <mergeCell ref="A8:B8"/>
    <mergeCell ref="A9:B9"/>
    <mergeCell ref="A12:D15"/>
    <mergeCell ref="J12:K15"/>
    <mergeCell ref="P12:R15"/>
    <mergeCell ref="M17:O17"/>
    <mergeCell ref="P17:R17"/>
    <mergeCell ref="A16:D16"/>
    <mergeCell ref="M12:O15"/>
    <mergeCell ref="E12:E15"/>
    <mergeCell ref="A34:P34"/>
    <mergeCell ref="A30:P30"/>
    <mergeCell ref="A28:P28"/>
    <mergeCell ref="L12:L15"/>
    <mergeCell ref="M16:O16"/>
    <mergeCell ref="F12:G15"/>
    <mergeCell ref="H12:I15"/>
    <mergeCell ref="H16:I16"/>
    <mergeCell ref="P16:R16"/>
    <mergeCell ref="K18:K19"/>
    <mergeCell ref="A17:D17"/>
    <mergeCell ref="H17:I17"/>
    <mergeCell ref="A18:J19"/>
    <mergeCell ref="O18:R19"/>
    <mergeCell ref="L18:L19"/>
    <mergeCell ref="K10:M10"/>
    <mergeCell ref="K11:M11"/>
    <mergeCell ref="A6:P6"/>
    <mergeCell ref="A10:J11"/>
    <mergeCell ref="C8:R8"/>
    <mergeCell ref="C9:R9"/>
    <mergeCell ref="N10:R10"/>
    <mergeCell ref="N11:R11"/>
  </mergeCells>
  <pageMargins left="0.7" right="0.7" top="0.75" bottom="0.75" header="0.3" footer="0.3"/>
  <pageSetup paperSize="9" scale="8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4"/>
  <sheetViews>
    <sheetView view="pageBreakPreview" zoomScaleNormal="100" zoomScaleSheetLayoutView="100" workbookViewId="0">
      <selection activeCell="H23" sqref="H23"/>
    </sheetView>
  </sheetViews>
  <sheetFormatPr defaultRowHeight="15" x14ac:dyDescent="0.25"/>
  <cols>
    <col min="1" max="1" width="12.7109375" customWidth="1"/>
    <col min="2" max="2" width="4.28515625" customWidth="1"/>
    <col min="3" max="3" width="2.5703125" customWidth="1"/>
    <col min="4" max="4" width="3" customWidth="1"/>
    <col min="5" max="5" width="15.42578125" customWidth="1"/>
    <col min="6" max="6" width="15.140625" customWidth="1"/>
    <col min="7" max="7" width="0.140625" customWidth="1"/>
    <col min="8" max="8" width="15.7109375" customWidth="1"/>
    <col min="9" max="9" width="4.7109375" customWidth="1"/>
    <col min="10" max="10" width="3.5703125" customWidth="1"/>
    <col min="11" max="11" width="8" customWidth="1"/>
    <col min="12" max="12" width="5.42578125" customWidth="1"/>
    <col min="13" max="13" width="3.85546875" customWidth="1"/>
    <col min="14" max="14" width="9.140625" customWidth="1"/>
  </cols>
  <sheetData>
    <row r="1" spans="1:14" x14ac:dyDescent="0.25">
      <c r="J1" s="20" t="s">
        <v>17</v>
      </c>
      <c r="L1" s="2"/>
    </row>
    <row r="2" spans="1:14" ht="18" x14ac:dyDescent="0.25">
      <c r="A2" s="85" t="s">
        <v>16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2"/>
      <c r="N2" s="2"/>
    </row>
    <row r="3" spans="1:14" ht="10.5" customHeight="1" x14ac:dyDescent="0.25">
      <c r="A3" s="3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4" ht="15.75" customHeight="1" x14ac:dyDescent="0.25">
      <c r="A4" s="92" t="s">
        <v>41</v>
      </c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2"/>
      <c r="N4" s="2"/>
    </row>
    <row r="5" spans="1:14" ht="10.5" customHeight="1" x14ac:dyDescent="0.25">
      <c r="A5" s="22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"/>
      <c r="N5" s="2"/>
    </row>
    <row r="6" spans="1:14" ht="39.75" customHeight="1" x14ac:dyDescent="0.25">
      <c r="A6" s="126" t="s">
        <v>40</v>
      </c>
      <c r="B6" s="126"/>
      <c r="C6" s="126"/>
      <c r="D6" s="126"/>
      <c r="E6" s="126"/>
      <c r="F6" s="126"/>
      <c r="G6" s="126"/>
      <c r="H6" s="126"/>
      <c r="I6" s="126"/>
      <c r="J6" s="126"/>
      <c r="K6" s="126"/>
      <c r="L6" s="126"/>
      <c r="M6" s="126"/>
      <c r="N6" s="126"/>
    </row>
    <row r="7" spans="1:14" ht="9.75" customHeight="1" thickBot="1" x14ac:dyDescent="0.3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9"/>
      <c r="N7" s="9"/>
    </row>
    <row r="8" spans="1:14" ht="26.25" customHeight="1" thickBot="1" x14ac:dyDescent="0.3">
      <c r="A8" s="93" t="s">
        <v>1</v>
      </c>
      <c r="B8" s="94"/>
      <c r="C8" s="39" t="s">
        <v>0</v>
      </c>
      <c r="D8" s="40"/>
      <c r="E8" s="40"/>
      <c r="F8" s="40"/>
      <c r="G8" s="40"/>
      <c r="H8" s="40"/>
      <c r="I8" s="40"/>
      <c r="J8" s="40"/>
      <c r="K8" s="40"/>
      <c r="L8" s="40"/>
      <c r="M8" s="40"/>
      <c r="N8" s="41"/>
    </row>
    <row r="9" spans="1:14" ht="28.5" customHeight="1" thickBot="1" x14ac:dyDescent="0.3">
      <c r="A9" s="95" t="s">
        <v>2</v>
      </c>
      <c r="B9" s="96"/>
      <c r="C9" s="30" t="s">
        <v>0</v>
      </c>
      <c r="D9" s="31"/>
      <c r="E9" s="31"/>
      <c r="F9" s="31"/>
      <c r="G9" s="31"/>
      <c r="H9" s="31"/>
      <c r="I9" s="31"/>
      <c r="J9" s="31"/>
      <c r="K9" s="31"/>
      <c r="L9" s="31"/>
      <c r="M9" s="31"/>
      <c r="N9" s="42"/>
    </row>
    <row r="10" spans="1:14" ht="36.75" customHeight="1" x14ac:dyDescent="0.25">
      <c r="A10" s="97" t="s">
        <v>48</v>
      </c>
      <c r="B10" s="98"/>
      <c r="C10" s="98"/>
      <c r="D10" s="57"/>
      <c r="E10" s="51" t="s">
        <v>47</v>
      </c>
      <c r="F10" s="56" t="s">
        <v>9</v>
      </c>
      <c r="G10" s="57"/>
      <c r="H10" s="51" t="s">
        <v>6</v>
      </c>
      <c r="I10" s="113" t="s">
        <v>7</v>
      </c>
      <c r="J10" s="114"/>
      <c r="K10" s="114"/>
      <c r="L10" s="97" t="s">
        <v>8</v>
      </c>
      <c r="M10" s="98"/>
      <c r="N10" s="103"/>
    </row>
    <row r="11" spans="1:14" ht="52.5" customHeight="1" x14ac:dyDescent="0.25">
      <c r="A11" s="99"/>
      <c r="B11" s="100"/>
      <c r="C11" s="100"/>
      <c r="D11" s="59"/>
      <c r="E11" s="52"/>
      <c r="F11" s="58"/>
      <c r="G11" s="59"/>
      <c r="H11" s="52"/>
      <c r="I11" s="115"/>
      <c r="J11" s="116"/>
      <c r="K11" s="116"/>
      <c r="L11" s="99"/>
      <c r="M11" s="100"/>
      <c r="N11" s="104"/>
    </row>
    <row r="12" spans="1:14" ht="9" customHeight="1" x14ac:dyDescent="0.25">
      <c r="A12" s="99"/>
      <c r="B12" s="100"/>
      <c r="C12" s="100"/>
      <c r="D12" s="59"/>
      <c r="E12" s="52"/>
      <c r="F12" s="58"/>
      <c r="G12" s="59"/>
      <c r="H12" s="52"/>
      <c r="I12" s="115"/>
      <c r="J12" s="116"/>
      <c r="K12" s="116"/>
      <c r="L12" s="99"/>
      <c r="M12" s="100"/>
      <c r="N12" s="104"/>
    </row>
    <row r="13" spans="1:14" ht="2.25" customHeight="1" thickBot="1" x14ac:dyDescent="0.3">
      <c r="A13" s="101"/>
      <c r="B13" s="102"/>
      <c r="C13" s="102"/>
      <c r="D13" s="61"/>
      <c r="E13" s="53"/>
      <c r="F13" s="60"/>
      <c r="G13" s="61"/>
      <c r="H13" s="53"/>
      <c r="I13" s="117"/>
      <c r="J13" s="118"/>
      <c r="K13" s="118"/>
      <c r="L13" s="101"/>
      <c r="M13" s="102"/>
      <c r="N13" s="105"/>
    </row>
    <row r="14" spans="1:14" ht="41.25" customHeight="1" thickBot="1" x14ac:dyDescent="0.3">
      <c r="A14" s="110" t="s">
        <v>42</v>
      </c>
      <c r="B14" s="111"/>
      <c r="C14" s="111"/>
      <c r="D14" s="112"/>
      <c r="E14" s="26">
        <v>0</v>
      </c>
      <c r="F14" s="65">
        <v>110000</v>
      </c>
      <c r="G14" s="66"/>
      <c r="H14" s="24">
        <f>E14*F14</f>
        <v>0</v>
      </c>
      <c r="I14" s="54">
        <v>0.23</v>
      </c>
      <c r="J14" s="55"/>
      <c r="K14" s="55"/>
      <c r="L14" s="64">
        <f>H14*(1.23)</f>
        <v>0</v>
      </c>
      <c r="M14" s="65"/>
      <c r="N14" s="66"/>
    </row>
    <row r="15" spans="1:14" ht="44.25" customHeight="1" thickBot="1" x14ac:dyDescent="0.3">
      <c r="A15" s="110" t="s">
        <v>44</v>
      </c>
      <c r="B15" s="111"/>
      <c r="C15" s="111"/>
      <c r="D15" s="112"/>
      <c r="E15" s="26">
        <v>0</v>
      </c>
      <c r="F15" s="65">
        <v>110000</v>
      </c>
      <c r="G15" s="66"/>
      <c r="H15" s="24">
        <f>E15*F15</f>
        <v>0</v>
      </c>
      <c r="I15" s="54">
        <v>0.23</v>
      </c>
      <c r="J15" s="55"/>
      <c r="K15" s="55"/>
      <c r="L15" s="64">
        <f>H15*(1.23)</f>
        <v>0</v>
      </c>
      <c r="M15" s="65"/>
      <c r="N15" s="66"/>
    </row>
    <row r="16" spans="1:14" ht="43.5" customHeight="1" thickBot="1" x14ac:dyDescent="0.3">
      <c r="A16" s="110" t="s">
        <v>45</v>
      </c>
      <c r="B16" s="111"/>
      <c r="C16" s="111"/>
      <c r="D16" s="112"/>
      <c r="E16" s="26">
        <v>0</v>
      </c>
      <c r="F16" s="65">
        <v>110000</v>
      </c>
      <c r="G16" s="66"/>
      <c r="H16" s="24">
        <f>E16*F16</f>
        <v>0</v>
      </c>
      <c r="I16" s="54">
        <v>0.23</v>
      </c>
      <c r="J16" s="55"/>
      <c r="K16" s="55"/>
      <c r="L16" s="64">
        <f>H16*(1.23)</f>
        <v>0</v>
      </c>
      <c r="M16" s="65"/>
      <c r="N16" s="66"/>
    </row>
    <row r="17" spans="1:14" ht="48.75" customHeight="1" thickBot="1" x14ac:dyDescent="0.3">
      <c r="A17" s="69" t="s">
        <v>46</v>
      </c>
      <c r="B17" s="70"/>
      <c r="C17" s="70"/>
      <c r="D17" s="70"/>
      <c r="E17" s="26">
        <v>0</v>
      </c>
      <c r="F17" s="108">
        <v>110000</v>
      </c>
      <c r="G17" s="109"/>
      <c r="H17" s="24">
        <f>E17*F17</f>
        <v>0</v>
      </c>
      <c r="I17" s="125">
        <v>0.23</v>
      </c>
      <c r="J17" s="106"/>
      <c r="K17" s="106"/>
      <c r="L17" s="107">
        <f>H17*(1.23)</f>
        <v>0</v>
      </c>
      <c r="M17" s="108"/>
      <c r="N17" s="109"/>
    </row>
    <row r="18" spans="1:14" ht="39" customHeight="1" thickBot="1" x14ac:dyDescent="0.3">
      <c r="A18" s="122" t="s">
        <v>43</v>
      </c>
      <c r="B18" s="123"/>
      <c r="C18" s="123"/>
      <c r="D18" s="123"/>
      <c r="E18" s="123"/>
      <c r="F18" s="124"/>
      <c r="G18" s="27">
        <f>SUM(H14:H17)</f>
        <v>0</v>
      </c>
      <c r="H18" s="28">
        <f>SUM(H14:H17)</f>
        <v>0</v>
      </c>
      <c r="I18" s="119">
        <f>L18-H18</f>
        <v>0</v>
      </c>
      <c r="J18" s="120"/>
      <c r="K18" s="121"/>
      <c r="L18" s="120">
        <f>SUM(L14:N17)</f>
        <v>0</v>
      </c>
      <c r="M18" s="120"/>
      <c r="N18" s="121"/>
    </row>
    <row r="19" spans="1:14" ht="13.5" customHeight="1" x14ac:dyDescent="0.25">
      <c r="A19" s="25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17"/>
      <c r="N19" s="17"/>
    </row>
    <row r="20" spans="1:14" ht="9" hidden="1" customHeight="1" thickBot="1" x14ac:dyDescent="0.25">
      <c r="A20" s="18"/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7"/>
      <c r="N20" s="17"/>
    </row>
    <row r="21" spans="1:14" ht="9" customHeight="1" x14ac:dyDescent="0.25">
      <c r="A21" s="18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7"/>
      <c r="N21" s="17"/>
    </row>
    <row r="22" spans="1:14" ht="9" customHeight="1" x14ac:dyDescent="0.25">
      <c r="A22" s="18"/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7"/>
      <c r="N22" s="17"/>
    </row>
    <row r="23" spans="1:14" ht="18.75" customHeight="1" x14ac:dyDescent="0.25">
      <c r="A23" s="3" t="s">
        <v>0</v>
      </c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</row>
    <row r="24" spans="1:14" ht="9" customHeight="1" x14ac:dyDescent="0.25">
      <c r="A24" s="3" t="s">
        <v>0</v>
      </c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</row>
    <row r="25" spans="1:14" x14ac:dyDescent="0.25">
      <c r="A25" s="3" t="s">
        <v>4</v>
      </c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</row>
    <row r="26" spans="1:14" ht="9.75" customHeight="1" x14ac:dyDescent="0.25">
      <c r="A26" s="3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</row>
    <row r="27" spans="1:14" x14ac:dyDescent="0.25">
      <c r="A27" s="50" t="s">
        <v>11</v>
      </c>
      <c r="B27" s="50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17"/>
      <c r="N27" s="17"/>
    </row>
    <row r="28" spans="1:14" ht="11.25" customHeight="1" x14ac:dyDescent="0.25">
      <c r="A28" s="3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</row>
    <row r="29" spans="1:14" x14ac:dyDescent="0.25">
      <c r="A29" s="50" t="s">
        <v>10</v>
      </c>
      <c r="B29" s="50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19"/>
      <c r="N29" s="19"/>
    </row>
    <row r="30" spans="1:14" ht="6.75" customHeight="1" x14ac:dyDescent="0.25">
      <c r="A30" s="6"/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</row>
    <row r="31" spans="1:14" ht="6" customHeight="1" x14ac:dyDescent="0.25">
      <c r="A31" s="6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</row>
    <row r="32" spans="1:14" x14ac:dyDescent="0.25">
      <c r="A32" s="7" t="s">
        <v>5</v>
      </c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2"/>
      <c r="N32" s="2"/>
    </row>
    <row r="33" spans="1:14" ht="45.75" customHeight="1" x14ac:dyDescent="0.25">
      <c r="A33" s="49" t="s">
        <v>50</v>
      </c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2"/>
      <c r="N33" s="2"/>
    </row>
    <row r="34" spans="1:14" x14ac:dyDescent="0.25">
      <c r="A34" s="1"/>
    </row>
  </sheetData>
  <mergeCells count="35">
    <mergeCell ref="A2:L2"/>
    <mergeCell ref="A4:L4"/>
    <mergeCell ref="A8:B8"/>
    <mergeCell ref="C8:N8"/>
    <mergeCell ref="A9:B9"/>
    <mergeCell ref="C9:N9"/>
    <mergeCell ref="A6:N6"/>
    <mergeCell ref="A14:D14"/>
    <mergeCell ref="F14:G14"/>
    <mergeCell ref="I14:K14"/>
    <mergeCell ref="L14:N14"/>
    <mergeCell ref="A10:D13"/>
    <mergeCell ref="E10:E13"/>
    <mergeCell ref="F10:G13"/>
    <mergeCell ref="L17:N17"/>
    <mergeCell ref="H10:H13"/>
    <mergeCell ref="I10:K13"/>
    <mergeCell ref="L10:N13"/>
    <mergeCell ref="L16:N16"/>
    <mergeCell ref="A33:L33"/>
    <mergeCell ref="A15:D15"/>
    <mergeCell ref="A16:D16"/>
    <mergeCell ref="F15:G15"/>
    <mergeCell ref="F16:G16"/>
    <mergeCell ref="I15:K15"/>
    <mergeCell ref="I16:K16"/>
    <mergeCell ref="I18:K18"/>
    <mergeCell ref="L18:N18"/>
    <mergeCell ref="L15:N15"/>
    <mergeCell ref="A18:F18"/>
    <mergeCell ref="A27:L27"/>
    <mergeCell ref="A29:L29"/>
    <mergeCell ref="A17:D17"/>
    <mergeCell ref="F17:G17"/>
    <mergeCell ref="I17:K17"/>
  </mergeCells>
  <pageMargins left="0.7" right="0.7" top="0.75" bottom="0.75" header="0.3" footer="0.3"/>
  <pageSetup paperSize="9" scale="8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7"/>
  <sheetViews>
    <sheetView view="pageBreakPreview" zoomScaleNormal="100" zoomScaleSheetLayoutView="100" workbookViewId="0">
      <selection activeCell="A20" sqref="A20:J21"/>
    </sheetView>
  </sheetViews>
  <sheetFormatPr defaultRowHeight="15" x14ac:dyDescent="0.25"/>
  <cols>
    <col min="1" max="1" width="12.7109375" customWidth="1"/>
    <col min="2" max="2" width="4.28515625" customWidth="1"/>
    <col min="3" max="3" width="2.5703125" customWidth="1"/>
    <col min="4" max="4" width="3" customWidth="1"/>
    <col min="5" max="5" width="9.85546875" customWidth="1"/>
    <col min="6" max="6" width="8" customWidth="1"/>
    <col min="7" max="7" width="1.5703125" customWidth="1"/>
    <col min="8" max="8" width="4.42578125" customWidth="1"/>
    <col min="9" max="9" width="5.42578125" customWidth="1"/>
    <col min="10" max="10" width="15.140625" customWidth="1"/>
    <col min="11" max="11" width="0.140625" customWidth="1"/>
    <col min="12" max="12" width="13.42578125" customWidth="1"/>
    <col min="13" max="13" width="4" customWidth="1"/>
    <col min="14" max="14" width="6.5703125" customWidth="1"/>
    <col min="15" max="15" width="3.140625" hidden="1" customWidth="1"/>
    <col min="16" max="16" width="5.42578125" customWidth="1"/>
    <col min="17" max="17" width="3.85546875" customWidth="1"/>
    <col min="18" max="18" width="4.85546875" customWidth="1"/>
  </cols>
  <sheetData>
    <row r="1" spans="1:18" x14ac:dyDescent="0.25">
      <c r="N1" s="20" t="s">
        <v>17</v>
      </c>
      <c r="P1" s="2"/>
    </row>
    <row r="2" spans="1:18" ht="18" x14ac:dyDescent="0.25">
      <c r="A2" s="85" t="s">
        <v>16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2"/>
      <c r="R2" s="2"/>
    </row>
    <row r="3" spans="1:18" ht="10.5" customHeight="1" x14ac:dyDescent="0.25">
      <c r="A3" s="3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spans="1:18" ht="15.75" customHeight="1" x14ac:dyDescent="0.25">
      <c r="A4" s="92" t="s">
        <v>49</v>
      </c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  <c r="Q4" s="2"/>
      <c r="R4" s="2"/>
    </row>
    <row r="5" spans="1:18" ht="10.5" customHeight="1" x14ac:dyDescent="0.25">
      <c r="A5" s="22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"/>
      <c r="R5" s="2"/>
    </row>
    <row r="6" spans="1:18" ht="29.25" customHeight="1" x14ac:dyDescent="0.25">
      <c r="A6" s="126" t="s">
        <v>40</v>
      </c>
      <c r="B6" s="126"/>
      <c r="C6" s="126"/>
      <c r="D6" s="126"/>
      <c r="E6" s="126"/>
      <c r="F6" s="126"/>
      <c r="G6" s="126"/>
      <c r="H6" s="126"/>
      <c r="I6" s="126"/>
      <c r="J6" s="126"/>
      <c r="K6" s="126"/>
      <c r="L6" s="126"/>
      <c r="M6" s="126"/>
      <c r="N6" s="126"/>
      <c r="O6" s="126"/>
      <c r="P6" s="126"/>
      <c r="Q6" s="126"/>
      <c r="R6" s="126"/>
    </row>
    <row r="7" spans="1:18" ht="9.75" customHeight="1" thickBot="1" x14ac:dyDescent="0.3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9"/>
      <c r="R7" s="9"/>
    </row>
    <row r="8" spans="1:18" ht="26.25" customHeight="1" thickBot="1" x14ac:dyDescent="0.3">
      <c r="A8" s="93" t="s">
        <v>1</v>
      </c>
      <c r="B8" s="94"/>
      <c r="C8" s="39" t="s">
        <v>0</v>
      </c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1"/>
    </row>
    <row r="9" spans="1:18" ht="28.5" customHeight="1" thickBot="1" x14ac:dyDescent="0.3">
      <c r="A9" s="95" t="s">
        <v>2</v>
      </c>
      <c r="B9" s="96"/>
      <c r="C9" s="30" t="s">
        <v>0</v>
      </c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42"/>
    </row>
    <row r="10" spans="1:18" ht="42" customHeight="1" thickBot="1" x14ac:dyDescent="0.3">
      <c r="A10" s="33" t="s">
        <v>56</v>
      </c>
      <c r="B10" s="34"/>
      <c r="C10" s="34"/>
      <c r="D10" s="34"/>
      <c r="E10" s="34"/>
      <c r="F10" s="34"/>
      <c r="G10" s="34"/>
      <c r="H10" s="34"/>
      <c r="I10" s="34"/>
      <c r="J10" s="35"/>
      <c r="K10" s="30" t="s">
        <v>51</v>
      </c>
      <c r="L10" s="31"/>
      <c r="M10" s="31"/>
      <c r="N10" s="43">
        <v>0.41</v>
      </c>
      <c r="O10" s="44"/>
      <c r="P10" s="44"/>
      <c r="Q10" s="44"/>
      <c r="R10" s="45"/>
    </row>
    <row r="11" spans="1:18" ht="42" customHeight="1" thickBot="1" x14ac:dyDescent="0.3">
      <c r="A11" s="139"/>
      <c r="B11" s="126"/>
      <c r="C11" s="126"/>
      <c r="D11" s="126"/>
      <c r="E11" s="126"/>
      <c r="F11" s="126"/>
      <c r="G11" s="126"/>
      <c r="H11" s="126"/>
      <c r="I11" s="126"/>
      <c r="J11" s="140"/>
      <c r="K11" s="30" t="s">
        <v>52</v>
      </c>
      <c r="L11" s="31"/>
      <c r="M11" s="31"/>
      <c r="N11" s="43">
        <v>0.55000000000000004</v>
      </c>
      <c r="O11" s="44"/>
      <c r="P11" s="44"/>
      <c r="Q11" s="44"/>
      <c r="R11" s="45"/>
    </row>
    <row r="12" spans="1:18" ht="37.5" customHeight="1" thickBot="1" x14ac:dyDescent="0.3">
      <c r="A12" s="36"/>
      <c r="B12" s="37"/>
      <c r="C12" s="37"/>
      <c r="D12" s="37"/>
      <c r="E12" s="37"/>
      <c r="F12" s="37"/>
      <c r="G12" s="37"/>
      <c r="H12" s="37"/>
      <c r="I12" s="37"/>
      <c r="J12" s="38"/>
      <c r="K12" s="30" t="s">
        <v>53</v>
      </c>
      <c r="L12" s="31"/>
      <c r="M12" s="31"/>
      <c r="N12" s="46">
        <v>0.69</v>
      </c>
      <c r="O12" s="47"/>
      <c r="P12" s="47"/>
      <c r="Q12" s="47"/>
      <c r="R12" s="48"/>
    </row>
    <row r="13" spans="1:18" ht="60" customHeight="1" x14ac:dyDescent="0.25">
      <c r="A13" s="97" t="s">
        <v>48</v>
      </c>
      <c r="B13" s="98"/>
      <c r="C13" s="98"/>
      <c r="D13" s="57"/>
      <c r="E13" s="51" t="s">
        <v>38</v>
      </c>
      <c r="F13" s="56" t="s">
        <v>19</v>
      </c>
      <c r="G13" s="57"/>
      <c r="H13" s="56" t="s">
        <v>37</v>
      </c>
      <c r="I13" s="57"/>
      <c r="J13" s="56" t="s">
        <v>9</v>
      </c>
      <c r="K13" s="57"/>
      <c r="L13" s="51" t="s">
        <v>6</v>
      </c>
      <c r="M13" s="113" t="s">
        <v>7</v>
      </c>
      <c r="N13" s="114"/>
      <c r="O13" s="114"/>
      <c r="P13" s="97" t="s">
        <v>8</v>
      </c>
      <c r="Q13" s="98"/>
      <c r="R13" s="103"/>
    </row>
    <row r="14" spans="1:18" ht="52.5" customHeight="1" x14ac:dyDescent="0.25">
      <c r="A14" s="99"/>
      <c r="B14" s="100"/>
      <c r="C14" s="100"/>
      <c r="D14" s="59"/>
      <c r="E14" s="52"/>
      <c r="F14" s="58"/>
      <c r="G14" s="59"/>
      <c r="H14" s="58"/>
      <c r="I14" s="59"/>
      <c r="J14" s="58"/>
      <c r="K14" s="59"/>
      <c r="L14" s="52"/>
      <c r="M14" s="115"/>
      <c r="N14" s="116"/>
      <c r="O14" s="116"/>
      <c r="P14" s="99"/>
      <c r="Q14" s="100"/>
      <c r="R14" s="104"/>
    </row>
    <row r="15" spans="1:18" ht="23.25" customHeight="1" x14ac:dyDescent="0.25">
      <c r="A15" s="99"/>
      <c r="B15" s="100"/>
      <c r="C15" s="100"/>
      <c r="D15" s="59"/>
      <c r="E15" s="52"/>
      <c r="F15" s="58"/>
      <c r="G15" s="59"/>
      <c r="H15" s="58"/>
      <c r="I15" s="59"/>
      <c r="J15" s="58"/>
      <c r="K15" s="59"/>
      <c r="L15" s="52"/>
      <c r="M15" s="115"/>
      <c r="N15" s="116"/>
      <c r="O15" s="116"/>
      <c r="P15" s="99"/>
      <c r="Q15" s="100"/>
      <c r="R15" s="104"/>
    </row>
    <row r="16" spans="1:18" ht="4.5" customHeight="1" thickBot="1" x14ac:dyDescent="0.3">
      <c r="A16" s="101"/>
      <c r="B16" s="102"/>
      <c r="C16" s="102"/>
      <c r="D16" s="61"/>
      <c r="E16" s="53"/>
      <c r="F16" s="60"/>
      <c r="G16" s="61"/>
      <c r="H16" s="60"/>
      <c r="I16" s="61"/>
      <c r="J16" s="60"/>
      <c r="K16" s="61"/>
      <c r="L16" s="53"/>
      <c r="M16" s="117"/>
      <c r="N16" s="118"/>
      <c r="O16" s="118"/>
      <c r="P16" s="101"/>
      <c r="Q16" s="102"/>
      <c r="R16" s="105"/>
    </row>
    <row r="17" spans="1:18" ht="34.5" customHeight="1" thickBot="1" x14ac:dyDescent="0.3">
      <c r="A17" s="110" t="s">
        <v>51</v>
      </c>
      <c r="B17" s="111"/>
      <c r="C17" s="111"/>
      <c r="D17" s="112"/>
      <c r="E17" s="5">
        <f>N10/1.2</f>
        <v>0.34166666666666667</v>
      </c>
      <c r="F17" s="88">
        <v>0</v>
      </c>
      <c r="G17" s="89"/>
      <c r="H17" s="62">
        <f>ROUND(E17-(E17*(F17/100)),3)</f>
        <v>0.34200000000000003</v>
      </c>
      <c r="I17" s="63"/>
      <c r="J17" s="65">
        <v>120000</v>
      </c>
      <c r="K17" s="66"/>
      <c r="L17" s="29">
        <f>H17*J17</f>
        <v>41040</v>
      </c>
      <c r="M17" s="54">
        <v>0.23</v>
      </c>
      <c r="N17" s="55"/>
      <c r="O17" s="55"/>
      <c r="P17" s="64">
        <f>L17*(1.2)</f>
        <v>49248</v>
      </c>
      <c r="Q17" s="65"/>
      <c r="R17" s="66"/>
    </row>
    <row r="18" spans="1:18" ht="34.5" customHeight="1" thickBot="1" x14ac:dyDescent="0.3">
      <c r="A18" s="110" t="s">
        <v>52</v>
      </c>
      <c r="B18" s="111"/>
      <c r="C18" s="111"/>
      <c r="D18" s="112"/>
      <c r="E18" s="5">
        <f>N11/1.2</f>
        <v>0.45833333333333337</v>
      </c>
      <c r="F18" s="88">
        <v>0</v>
      </c>
      <c r="G18" s="89"/>
      <c r="H18" s="62">
        <f>ROUND(E18-(E18*(F18/100)),3)</f>
        <v>0.45800000000000002</v>
      </c>
      <c r="I18" s="63"/>
      <c r="J18" s="65">
        <v>230000</v>
      </c>
      <c r="K18" s="66"/>
      <c r="L18" s="29">
        <f>H18*J18</f>
        <v>105340</v>
      </c>
      <c r="M18" s="54">
        <v>0.23</v>
      </c>
      <c r="N18" s="55"/>
      <c r="O18" s="55"/>
      <c r="P18" s="64">
        <f>L18*(1.2)</f>
        <v>126408</v>
      </c>
      <c r="Q18" s="65"/>
      <c r="R18" s="66"/>
    </row>
    <row r="19" spans="1:18" ht="39" customHeight="1" thickBot="1" x14ac:dyDescent="0.3">
      <c r="A19" s="136" t="s">
        <v>53</v>
      </c>
      <c r="B19" s="137"/>
      <c r="C19" s="137"/>
      <c r="D19" s="138"/>
      <c r="E19" s="5">
        <f>N12/1.2</f>
        <v>0.57499999999999996</v>
      </c>
      <c r="F19" s="88">
        <v>0</v>
      </c>
      <c r="G19" s="89"/>
      <c r="H19" s="132">
        <f>ROUND(E19-(E19*(F19/100)),3)</f>
        <v>0.57499999999999996</v>
      </c>
      <c r="I19" s="133"/>
      <c r="J19" s="134">
        <v>180000</v>
      </c>
      <c r="K19" s="135"/>
      <c r="L19" s="29">
        <f>H19*J19</f>
        <v>103499.99999999999</v>
      </c>
      <c r="M19" s="125">
        <v>0.23</v>
      </c>
      <c r="N19" s="106"/>
      <c r="O19" s="106"/>
      <c r="P19" s="107">
        <f>L19*(1.2)</f>
        <v>124199.99999999997</v>
      </c>
      <c r="Q19" s="108"/>
      <c r="R19" s="109"/>
    </row>
    <row r="20" spans="1:18" ht="15" customHeight="1" x14ac:dyDescent="0.25">
      <c r="A20" s="71" t="s">
        <v>54</v>
      </c>
      <c r="B20" s="72"/>
      <c r="C20" s="72"/>
      <c r="D20" s="72"/>
      <c r="E20" s="72"/>
      <c r="F20" s="72"/>
      <c r="G20" s="72"/>
      <c r="H20" s="72"/>
      <c r="I20" s="72"/>
      <c r="J20" s="72"/>
      <c r="K20" s="127">
        <f>SUM(L17:L19)</f>
        <v>249880</v>
      </c>
      <c r="L20" s="83">
        <f>SUM(L17:L19)</f>
        <v>249880</v>
      </c>
      <c r="M20" s="77">
        <f>O20-L20</f>
        <v>49976</v>
      </c>
      <c r="N20" s="129"/>
      <c r="O20" s="77">
        <f>SUM(P17:R19)</f>
        <v>299856</v>
      </c>
      <c r="P20" s="78"/>
      <c r="Q20" s="78"/>
      <c r="R20" s="79"/>
    </row>
    <row r="21" spans="1:18" ht="31.5" customHeight="1" thickBot="1" x14ac:dyDescent="0.3">
      <c r="A21" s="74"/>
      <c r="B21" s="75"/>
      <c r="C21" s="75"/>
      <c r="D21" s="75"/>
      <c r="E21" s="75"/>
      <c r="F21" s="75"/>
      <c r="G21" s="75"/>
      <c r="H21" s="75"/>
      <c r="I21" s="75"/>
      <c r="J21" s="75"/>
      <c r="K21" s="128"/>
      <c r="L21" s="84"/>
      <c r="M21" s="130"/>
      <c r="N21" s="131"/>
      <c r="O21" s="80"/>
      <c r="P21" s="81"/>
      <c r="Q21" s="81"/>
      <c r="R21" s="82"/>
    </row>
    <row r="22" spans="1:18" ht="13.5" customHeight="1" x14ac:dyDescent="0.25">
      <c r="A22" s="25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17"/>
      <c r="R22" s="17"/>
    </row>
    <row r="23" spans="1:18" ht="9" hidden="1" customHeight="1" thickBot="1" x14ac:dyDescent="0.3">
      <c r="A23" s="18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7"/>
      <c r="R23" s="17"/>
    </row>
    <row r="24" spans="1:18" ht="9" customHeight="1" x14ac:dyDescent="0.25">
      <c r="A24" s="18"/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7"/>
      <c r="R24" s="17"/>
    </row>
    <row r="25" spans="1:18" ht="9" customHeight="1" x14ac:dyDescent="0.25">
      <c r="A25" s="18"/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7"/>
      <c r="R25" s="17"/>
    </row>
    <row r="26" spans="1:18" ht="18.75" customHeight="1" x14ac:dyDescent="0.25">
      <c r="A26" s="3" t="s">
        <v>0</v>
      </c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</row>
    <row r="27" spans="1:18" ht="9" customHeight="1" x14ac:dyDescent="0.25">
      <c r="A27" s="3" t="s">
        <v>0</v>
      </c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</row>
    <row r="28" spans="1:18" x14ac:dyDescent="0.25">
      <c r="A28" s="3" t="s">
        <v>4</v>
      </c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</row>
    <row r="29" spans="1:18" ht="9.75" customHeight="1" x14ac:dyDescent="0.25">
      <c r="A29" s="3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</row>
    <row r="30" spans="1:18" x14ac:dyDescent="0.25">
      <c r="A30" s="50" t="s">
        <v>11</v>
      </c>
      <c r="B30" s="50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  <c r="P30" s="50"/>
      <c r="Q30" s="17"/>
      <c r="R30" s="17"/>
    </row>
    <row r="31" spans="1:18" ht="11.25" customHeight="1" x14ac:dyDescent="0.25">
      <c r="A31" s="3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</row>
    <row r="32" spans="1:18" x14ac:dyDescent="0.25">
      <c r="A32" s="50" t="s">
        <v>10</v>
      </c>
      <c r="B32" s="50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19"/>
      <c r="R32" s="19"/>
    </row>
    <row r="33" spans="1:18" ht="6.75" customHeight="1" x14ac:dyDescent="0.25">
      <c r="A33" s="6"/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</row>
    <row r="34" spans="1:18" ht="6" customHeight="1" x14ac:dyDescent="0.25">
      <c r="A34" s="6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</row>
    <row r="35" spans="1:18" x14ac:dyDescent="0.25">
      <c r="A35" s="7" t="s">
        <v>5</v>
      </c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2"/>
      <c r="R35" s="2"/>
    </row>
    <row r="36" spans="1:18" ht="45.75" customHeight="1" x14ac:dyDescent="0.25">
      <c r="A36" s="49" t="s">
        <v>20</v>
      </c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2"/>
      <c r="R36" s="2"/>
    </row>
    <row r="37" spans="1:18" x14ac:dyDescent="0.25">
      <c r="A37" s="1"/>
    </row>
  </sheetData>
  <mergeCells count="48">
    <mergeCell ref="N10:R10"/>
    <mergeCell ref="K12:M12"/>
    <mergeCell ref="N12:R12"/>
    <mergeCell ref="K11:M11"/>
    <mergeCell ref="A2:P2"/>
    <mergeCell ref="A4:P4"/>
    <mergeCell ref="A8:B8"/>
    <mergeCell ref="C8:R8"/>
    <mergeCell ref="A9:B9"/>
    <mergeCell ref="C9:R9"/>
    <mergeCell ref="A6:R6"/>
    <mergeCell ref="H13:I16"/>
    <mergeCell ref="J13:K16"/>
    <mergeCell ref="A19:D19"/>
    <mergeCell ref="A10:J12"/>
    <mergeCell ref="K10:M10"/>
    <mergeCell ref="A36:P36"/>
    <mergeCell ref="A30:P30"/>
    <mergeCell ref="A32:P32"/>
    <mergeCell ref="P19:R19"/>
    <mergeCell ref="L13:L16"/>
    <mergeCell ref="M13:O16"/>
    <mergeCell ref="P13:R16"/>
    <mergeCell ref="A17:D17"/>
    <mergeCell ref="F17:G17"/>
    <mergeCell ref="H17:I17"/>
    <mergeCell ref="J17:K17"/>
    <mergeCell ref="M17:O17"/>
    <mergeCell ref="P17:R17"/>
    <mergeCell ref="A13:D16"/>
    <mergeCell ref="E13:E16"/>
    <mergeCell ref="F13:G16"/>
    <mergeCell ref="P18:R18"/>
    <mergeCell ref="N11:R11"/>
    <mergeCell ref="A20:J21"/>
    <mergeCell ref="K20:K21"/>
    <mergeCell ref="L20:L21"/>
    <mergeCell ref="O20:R21"/>
    <mergeCell ref="M20:N21"/>
    <mergeCell ref="A18:D18"/>
    <mergeCell ref="F18:G18"/>
    <mergeCell ref="H18:I18"/>
    <mergeCell ref="J18:K18"/>
    <mergeCell ref="M18:O18"/>
    <mergeCell ref="F19:G19"/>
    <mergeCell ref="H19:I19"/>
    <mergeCell ref="J19:K19"/>
    <mergeCell ref="M19:O19"/>
  </mergeCells>
  <pageMargins left="0.7" right="0.7" top="0.75" bottom="0.75" header="0.3" footer="0.3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5"/>
  <sheetViews>
    <sheetView view="pageBreakPreview" zoomScaleNormal="100" zoomScaleSheetLayoutView="100" workbookViewId="0">
      <selection activeCell="L16" sqref="L16:L17"/>
    </sheetView>
  </sheetViews>
  <sheetFormatPr defaultRowHeight="15" x14ac:dyDescent="0.25"/>
  <cols>
    <col min="1" max="1" width="12.7109375" customWidth="1"/>
    <col min="2" max="2" width="4.28515625" customWidth="1"/>
    <col min="3" max="3" width="2.5703125" customWidth="1"/>
    <col min="4" max="4" width="3" customWidth="1"/>
    <col min="5" max="5" width="9.85546875" customWidth="1"/>
    <col min="6" max="6" width="8" customWidth="1"/>
    <col min="7" max="7" width="1.5703125" customWidth="1"/>
    <col min="8" max="8" width="4.42578125" customWidth="1"/>
    <col min="9" max="9" width="5.42578125" customWidth="1"/>
    <col min="10" max="10" width="15.140625" customWidth="1"/>
    <col min="11" max="11" width="0.140625" customWidth="1"/>
    <col min="12" max="12" width="15.7109375" customWidth="1"/>
    <col min="13" max="13" width="4.7109375" customWidth="1"/>
    <col min="14" max="14" width="3.5703125" customWidth="1"/>
    <col min="15" max="15" width="0.140625" customWidth="1"/>
    <col min="16" max="16" width="5.42578125" customWidth="1"/>
    <col min="17" max="17" width="3.85546875" customWidth="1"/>
    <col min="18" max="18" width="6.7109375" customWidth="1"/>
  </cols>
  <sheetData>
    <row r="1" spans="1:18" x14ac:dyDescent="0.25">
      <c r="N1" s="20" t="s">
        <v>17</v>
      </c>
      <c r="P1" s="2"/>
    </row>
    <row r="2" spans="1:18" ht="18" x14ac:dyDescent="0.25">
      <c r="A2" s="85" t="s">
        <v>16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2"/>
      <c r="R2" s="2"/>
    </row>
    <row r="3" spans="1:18" ht="10.5" customHeight="1" x14ac:dyDescent="0.25">
      <c r="A3" s="3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spans="1:18" ht="15.75" customHeight="1" x14ac:dyDescent="0.25">
      <c r="A4" s="92" t="s">
        <v>21</v>
      </c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  <c r="Q4" s="2"/>
      <c r="R4" s="2"/>
    </row>
    <row r="5" spans="1:18" ht="10.5" customHeight="1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2"/>
      <c r="R5" s="2"/>
    </row>
    <row r="6" spans="1:18" ht="29.25" customHeight="1" x14ac:dyDescent="0.25">
      <c r="A6" s="32" t="s">
        <v>40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9"/>
      <c r="R6" s="9"/>
    </row>
    <row r="7" spans="1:18" ht="9.75" customHeight="1" thickBot="1" x14ac:dyDescent="0.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9"/>
      <c r="R7" s="9"/>
    </row>
    <row r="8" spans="1:18" ht="26.25" customHeight="1" thickBot="1" x14ac:dyDescent="0.3">
      <c r="A8" s="93" t="s">
        <v>1</v>
      </c>
      <c r="B8" s="94"/>
      <c r="C8" s="39" t="s">
        <v>0</v>
      </c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1"/>
    </row>
    <row r="9" spans="1:18" ht="28.5" customHeight="1" thickBot="1" x14ac:dyDescent="0.3">
      <c r="A9" s="95" t="s">
        <v>2</v>
      </c>
      <c r="B9" s="96"/>
      <c r="C9" s="30" t="s">
        <v>0</v>
      </c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42"/>
    </row>
    <row r="10" spans="1:18" ht="42" customHeight="1" thickBot="1" x14ac:dyDescent="0.3">
      <c r="A10" s="33" t="s">
        <v>55</v>
      </c>
      <c r="B10" s="34"/>
      <c r="C10" s="34"/>
      <c r="D10" s="34"/>
      <c r="E10" s="34"/>
      <c r="F10" s="34"/>
      <c r="G10" s="34"/>
      <c r="H10" s="34"/>
      <c r="I10" s="34"/>
      <c r="J10" s="35"/>
      <c r="K10" s="30" t="s">
        <v>13</v>
      </c>
      <c r="L10" s="31"/>
      <c r="M10" s="31"/>
      <c r="N10" s="43">
        <v>1.444</v>
      </c>
      <c r="O10" s="44"/>
      <c r="P10" s="44"/>
      <c r="Q10" s="44"/>
      <c r="R10" s="45"/>
    </row>
    <row r="11" spans="1:18" ht="37.5" customHeight="1" thickBot="1" x14ac:dyDescent="0.3">
      <c r="A11" s="36"/>
      <c r="B11" s="37"/>
      <c r="C11" s="37"/>
      <c r="D11" s="37"/>
      <c r="E11" s="37"/>
      <c r="F11" s="37"/>
      <c r="G11" s="37"/>
      <c r="H11" s="37"/>
      <c r="I11" s="37"/>
      <c r="J11" s="38"/>
      <c r="K11" s="30" t="s">
        <v>15</v>
      </c>
      <c r="L11" s="31"/>
      <c r="M11" s="31"/>
      <c r="N11" s="46">
        <v>1.5069999999999999</v>
      </c>
      <c r="O11" s="47"/>
      <c r="P11" s="47"/>
      <c r="Q11" s="47"/>
      <c r="R11" s="48"/>
    </row>
    <row r="12" spans="1:18" ht="60" customHeight="1" x14ac:dyDescent="0.25">
      <c r="A12" s="97" t="s">
        <v>48</v>
      </c>
      <c r="B12" s="98"/>
      <c r="C12" s="98"/>
      <c r="D12" s="57"/>
      <c r="E12" s="51" t="s">
        <v>38</v>
      </c>
      <c r="F12" s="56" t="s">
        <v>19</v>
      </c>
      <c r="G12" s="57"/>
      <c r="H12" s="56" t="s">
        <v>37</v>
      </c>
      <c r="I12" s="57"/>
      <c r="J12" s="56" t="s">
        <v>9</v>
      </c>
      <c r="K12" s="57"/>
      <c r="L12" s="51" t="s">
        <v>6</v>
      </c>
      <c r="M12" s="113" t="s">
        <v>7</v>
      </c>
      <c r="N12" s="114"/>
      <c r="O12" s="114"/>
      <c r="P12" s="97" t="s">
        <v>8</v>
      </c>
      <c r="Q12" s="98"/>
      <c r="R12" s="103"/>
    </row>
    <row r="13" spans="1:18" ht="52.5" customHeight="1" x14ac:dyDescent="0.25">
      <c r="A13" s="99"/>
      <c r="B13" s="100"/>
      <c r="C13" s="100"/>
      <c r="D13" s="59"/>
      <c r="E13" s="52"/>
      <c r="F13" s="58"/>
      <c r="G13" s="59"/>
      <c r="H13" s="58"/>
      <c r="I13" s="59"/>
      <c r="J13" s="58"/>
      <c r="K13" s="59"/>
      <c r="L13" s="52"/>
      <c r="M13" s="115"/>
      <c r="N13" s="116"/>
      <c r="O13" s="116"/>
      <c r="P13" s="99"/>
      <c r="Q13" s="100"/>
      <c r="R13" s="104"/>
    </row>
    <row r="14" spans="1:18" ht="23.25" customHeight="1" x14ac:dyDescent="0.25">
      <c r="A14" s="99"/>
      <c r="B14" s="100"/>
      <c r="C14" s="100"/>
      <c r="D14" s="59"/>
      <c r="E14" s="52"/>
      <c r="F14" s="58"/>
      <c r="G14" s="59"/>
      <c r="H14" s="58"/>
      <c r="I14" s="59"/>
      <c r="J14" s="58"/>
      <c r="K14" s="59"/>
      <c r="L14" s="52"/>
      <c r="M14" s="115"/>
      <c r="N14" s="116"/>
      <c r="O14" s="116"/>
      <c r="P14" s="99"/>
      <c r="Q14" s="100"/>
      <c r="R14" s="104"/>
    </row>
    <row r="15" spans="1:18" ht="47.25" customHeight="1" thickBot="1" x14ac:dyDescent="0.3">
      <c r="A15" s="101"/>
      <c r="B15" s="102"/>
      <c r="C15" s="102"/>
      <c r="D15" s="61"/>
      <c r="E15" s="53"/>
      <c r="F15" s="60"/>
      <c r="G15" s="61"/>
      <c r="H15" s="60"/>
      <c r="I15" s="61"/>
      <c r="J15" s="60"/>
      <c r="K15" s="61"/>
      <c r="L15" s="53"/>
      <c r="M15" s="117"/>
      <c r="N15" s="118"/>
      <c r="O15" s="118"/>
      <c r="P15" s="101"/>
      <c r="Q15" s="102"/>
      <c r="R15" s="105"/>
    </row>
    <row r="16" spans="1:18" ht="34.5" customHeight="1" thickBot="1" x14ac:dyDescent="0.3">
      <c r="A16" s="110" t="s">
        <v>3</v>
      </c>
      <c r="B16" s="111"/>
      <c r="C16" s="111"/>
      <c r="D16" s="112"/>
      <c r="E16" s="5">
        <f>N10/1.2</f>
        <v>1.2033333333333334</v>
      </c>
      <c r="F16" s="88">
        <v>0</v>
      </c>
      <c r="G16" s="89"/>
      <c r="H16" s="62">
        <f>ROUND(E16-(E16*(F16/100)),3)</f>
        <v>1.2030000000000001</v>
      </c>
      <c r="I16" s="63"/>
      <c r="J16" s="65">
        <v>100000</v>
      </c>
      <c r="K16" s="66"/>
      <c r="L16" s="29">
        <f>H16*J16</f>
        <v>120300</v>
      </c>
      <c r="M16" s="54">
        <v>0.23</v>
      </c>
      <c r="N16" s="55"/>
      <c r="O16" s="55"/>
      <c r="P16" s="64">
        <f>L16*(1.2)</f>
        <v>144360</v>
      </c>
      <c r="Q16" s="65"/>
      <c r="R16" s="66"/>
    </row>
    <row r="17" spans="1:18" ht="39" customHeight="1" thickBot="1" x14ac:dyDescent="0.3">
      <c r="A17" s="69" t="s">
        <v>14</v>
      </c>
      <c r="B17" s="70"/>
      <c r="C17" s="70"/>
      <c r="D17" s="70"/>
      <c r="E17" s="5">
        <f>N11/1.2</f>
        <v>1.2558333333333334</v>
      </c>
      <c r="F17" s="90">
        <f>F16</f>
        <v>0</v>
      </c>
      <c r="G17" s="91"/>
      <c r="H17" s="62">
        <f>ROUND(E17-(E17*(F17/100)),3)</f>
        <v>1.256</v>
      </c>
      <c r="I17" s="63"/>
      <c r="J17" s="86">
        <v>10000</v>
      </c>
      <c r="K17" s="87"/>
      <c r="L17" s="29">
        <f>H17*J17</f>
        <v>12560</v>
      </c>
      <c r="M17" s="54">
        <v>0.23</v>
      </c>
      <c r="N17" s="55"/>
      <c r="O17" s="106"/>
      <c r="P17" s="107">
        <f>L17*(1.2)</f>
        <v>15072</v>
      </c>
      <c r="Q17" s="108"/>
      <c r="R17" s="109"/>
    </row>
    <row r="18" spans="1:18" ht="15" customHeight="1" x14ac:dyDescent="0.25">
      <c r="A18" s="71" t="s">
        <v>22</v>
      </c>
      <c r="B18" s="72"/>
      <c r="C18" s="72"/>
      <c r="D18" s="72"/>
      <c r="E18" s="72"/>
      <c r="F18" s="72"/>
      <c r="G18" s="72"/>
      <c r="H18" s="72"/>
      <c r="I18" s="72"/>
      <c r="J18" s="73"/>
      <c r="K18" s="67">
        <f>SUM(L16:L17)</f>
        <v>132860</v>
      </c>
      <c r="L18" s="83">
        <f>SUM(L16:L17)</f>
        <v>132860</v>
      </c>
      <c r="M18" s="11"/>
      <c r="N18" s="12"/>
      <c r="O18" s="77">
        <f>SUM(P16:R17)</f>
        <v>159432</v>
      </c>
      <c r="P18" s="78"/>
      <c r="Q18" s="78"/>
      <c r="R18" s="79"/>
    </row>
    <row r="19" spans="1:18" ht="31.5" customHeight="1" thickBot="1" x14ac:dyDescent="0.3">
      <c r="A19" s="74"/>
      <c r="B19" s="75"/>
      <c r="C19" s="75"/>
      <c r="D19" s="75"/>
      <c r="E19" s="75"/>
      <c r="F19" s="75"/>
      <c r="G19" s="75"/>
      <c r="H19" s="75"/>
      <c r="I19" s="75"/>
      <c r="J19" s="76"/>
      <c r="K19" s="68"/>
      <c r="L19" s="84"/>
      <c r="M19" s="13"/>
      <c r="N19" s="14"/>
      <c r="O19" s="80"/>
      <c r="P19" s="81"/>
      <c r="Q19" s="81"/>
      <c r="R19" s="82"/>
    </row>
    <row r="20" spans="1:18" ht="13.5" customHeight="1" x14ac:dyDescent="0.25">
      <c r="A20" s="15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9"/>
      <c r="P20" s="9"/>
      <c r="Q20" s="17"/>
      <c r="R20" s="17"/>
    </row>
    <row r="21" spans="1:18" ht="9" hidden="1" customHeight="1" thickBot="1" x14ac:dyDescent="0.3">
      <c r="A21" s="18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7"/>
      <c r="R21" s="17"/>
    </row>
    <row r="22" spans="1:18" ht="9" customHeight="1" x14ac:dyDescent="0.25">
      <c r="A22" s="18"/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7"/>
      <c r="R22" s="17"/>
    </row>
    <row r="23" spans="1:18" ht="9" customHeight="1" x14ac:dyDescent="0.25">
      <c r="A23" s="18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7"/>
      <c r="R23" s="17"/>
    </row>
    <row r="24" spans="1:18" ht="18.75" customHeight="1" x14ac:dyDescent="0.25">
      <c r="A24" s="3" t="s">
        <v>0</v>
      </c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</row>
    <row r="25" spans="1:18" ht="9" customHeight="1" x14ac:dyDescent="0.25">
      <c r="A25" s="3" t="s">
        <v>0</v>
      </c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</row>
    <row r="26" spans="1:18" x14ac:dyDescent="0.25">
      <c r="A26" s="3" t="s">
        <v>4</v>
      </c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</row>
    <row r="27" spans="1:18" ht="9.75" customHeight="1" x14ac:dyDescent="0.25">
      <c r="A27" s="3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</row>
    <row r="28" spans="1:18" x14ac:dyDescent="0.25">
      <c r="A28" s="50" t="s">
        <v>11</v>
      </c>
      <c r="B28" s="50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17"/>
      <c r="R28" s="17"/>
    </row>
    <row r="29" spans="1:18" ht="11.25" customHeight="1" x14ac:dyDescent="0.25">
      <c r="A29" s="3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</row>
    <row r="30" spans="1:18" x14ac:dyDescent="0.25">
      <c r="A30" s="50" t="s">
        <v>10</v>
      </c>
      <c r="B30" s="50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  <c r="P30" s="50"/>
      <c r="Q30" s="19"/>
      <c r="R30" s="19"/>
    </row>
    <row r="31" spans="1:18" ht="6.75" customHeight="1" x14ac:dyDescent="0.25">
      <c r="A31" s="6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</row>
    <row r="32" spans="1:18" ht="6" customHeight="1" x14ac:dyDescent="0.25">
      <c r="A32" s="6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</row>
    <row r="33" spans="1:18" x14ac:dyDescent="0.25">
      <c r="A33" s="7" t="s">
        <v>5</v>
      </c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2"/>
      <c r="R33" s="2"/>
    </row>
    <row r="34" spans="1:18" ht="45.75" customHeight="1" x14ac:dyDescent="0.25">
      <c r="A34" s="49" t="s">
        <v>20</v>
      </c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2"/>
      <c r="R34" s="2"/>
    </row>
    <row r="35" spans="1:18" x14ac:dyDescent="0.25">
      <c r="A35" s="1"/>
    </row>
  </sheetData>
  <mergeCells count="39">
    <mergeCell ref="A9:B9"/>
    <mergeCell ref="C9:R9"/>
    <mergeCell ref="A2:P2"/>
    <mergeCell ref="A4:P4"/>
    <mergeCell ref="A6:P6"/>
    <mergeCell ref="A8:B8"/>
    <mergeCell ref="C8:R8"/>
    <mergeCell ref="A10:J11"/>
    <mergeCell ref="K10:M10"/>
    <mergeCell ref="N10:R10"/>
    <mergeCell ref="K11:M11"/>
    <mergeCell ref="N11:R11"/>
    <mergeCell ref="L12:L15"/>
    <mergeCell ref="M12:O15"/>
    <mergeCell ref="P12:R15"/>
    <mergeCell ref="A16:D16"/>
    <mergeCell ref="F16:G16"/>
    <mergeCell ref="H16:I16"/>
    <mergeCell ref="J16:K16"/>
    <mergeCell ref="M16:O16"/>
    <mergeCell ref="P16:R16"/>
    <mergeCell ref="A12:D15"/>
    <mergeCell ref="E12:E15"/>
    <mergeCell ref="F12:G15"/>
    <mergeCell ref="H12:I15"/>
    <mergeCell ref="J12:K15"/>
    <mergeCell ref="F17:G17"/>
    <mergeCell ref="H17:I17"/>
    <mergeCell ref="J17:K17"/>
    <mergeCell ref="M17:O17"/>
    <mergeCell ref="A34:P34"/>
    <mergeCell ref="A18:J19"/>
    <mergeCell ref="K18:K19"/>
    <mergeCell ref="L18:L19"/>
    <mergeCell ref="O18:R19"/>
    <mergeCell ref="A28:P28"/>
    <mergeCell ref="A30:P30"/>
    <mergeCell ref="P17:R17"/>
    <mergeCell ref="A17:D17"/>
  </mergeCells>
  <pageMargins left="0.7" right="0.7" top="0.75" bottom="0.75" header="0.3" footer="0.3"/>
  <pageSetup paperSize="9" scale="8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5"/>
  <sheetViews>
    <sheetView view="pageBreakPreview" zoomScaleNormal="100" zoomScaleSheetLayoutView="100" workbookViewId="0">
      <selection activeCell="L16" sqref="L16"/>
    </sheetView>
  </sheetViews>
  <sheetFormatPr defaultRowHeight="15" x14ac:dyDescent="0.25"/>
  <cols>
    <col min="1" max="1" width="12.7109375" customWidth="1"/>
    <col min="2" max="2" width="4.28515625" customWidth="1"/>
    <col min="3" max="3" width="2.5703125" customWidth="1"/>
    <col min="4" max="4" width="3" customWidth="1"/>
    <col min="5" max="5" width="9.85546875" customWidth="1"/>
    <col min="6" max="6" width="8" customWidth="1"/>
    <col min="7" max="7" width="1.5703125" customWidth="1"/>
    <col min="8" max="8" width="4.42578125" customWidth="1"/>
    <col min="9" max="9" width="5.42578125" customWidth="1"/>
    <col min="10" max="10" width="15.140625" customWidth="1"/>
    <col min="11" max="11" width="0.140625" customWidth="1"/>
    <col min="12" max="12" width="15.7109375" customWidth="1"/>
    <col min="13" max="13" width="4.7109375" customWidth="1"/>
    <col min="14" max="14" width="3.5703125" customWidth="1"/>
    <col min="15" max="15" width="0.140625" customWidth="1"/>
    <col min="16" max="16" width="5.42578125" customWidth="1"/>
    <col min="17" max="17" width="3.85546875" customWidth="1"/>
    <col min="18" max="18" width="6.7109375" customWidth="1"/>
  </cols>
  <sheetData>
    <row r="1" spans="1:18" x14ac:dyDescent="0.25">
      <c r="N1" s="20" t="s">
        <v>17</v>
      </c>
      <c r="P1" s="2"/>
    </row>
    <row r="2" spans="1:18" ht="18" x14ac:dyDescent="0.25">
      <c r="A2" s="85" t="s">
        <v>16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2"/>
      <c r="R2" s="2"/>
    </row>
    <row r="3" spans="1:18" ht="10.5" customHeight="1" x14ac:dyDescent="0.25">
      <c r="A3" s="3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spans="1:18" ht="15.75" customHeight="1" x14ac:dyDescent="0.25">
      <c r="A4" s="92" t="s">
        <v>23</v>
      </c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  <c r="Q4" s="2"/>
      <c r="R4" s="2"/>
    </row>
    <row r="5" spans="1:18" ht="10.5" customHeight="1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2"/>
      <c r="R5" s="2"/>
    </row>
    <row r="6" spans="1:18" ht="29.25" customHeight="1" x14ac:dyDescent="0.25">
      <c r="A6" s="32" t="s">
        <v>40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9"/>
      <c r="R6" s="9"/>
    </row>
    <row r="7" spans="1:18" ht="9.75" customHeight="1" thickBot="1" x14ac:dyDescent="0.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9"/>
      <c r="R7" s="9"/>
    </row>
    <row r="8" spans="1:18" ht="26.25" customHeight="1" thickBot="1" x14ac:dyDescent="0.3">
      <c r="A8" s="93" t="s">
        <v>1</v>
      </c>
      <c r="B8" s="94"/>
      <c r="C8" s="39" t="s">
        <v>0</v>
      </c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1"/>
    </row>
    <row r="9" spans="1:18" ht="28.5" customHeight="1" thickBot="1" x14ac:dyDescent="0.3">
      <c r="A9" s="95" t="s">
        <v>2</v>
      </c>
      <c r="B9" s="96"/>
      <c r="C9" s="30" t="s">
        <v>0</v>
      </c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42"/>
    </row>
    <row r="10" spans="1:18" ht="42" customHeight="1" thickBot="1" x14ac:dyDescent="0.3">
      <c r="A10" s="33" t="s">
        <v>55</v>
      </c>
      <c r="B10" s="34"/>
      <c r="C10" s="34"/>
      <c r="D10" s="34"/>
      <c r="E10" s="34"/>
      <c r="F10" s="34"/>
      <c r="G10" s="34"/>
      <c r="H10" s="34"/>
      <c r="I10" s="34"/>
      <c r="J10" s="35"/>
      <c r="K10" s="30" t="s">
        <v>13</v>
      </c>
      <c r="L10" s="31"/>
      <c r="M10" s="31"/>
      <c r="N10" s="43">
        <v>1.444</v>
      </c>
      <c r="O10" s="44"/>
      <c r="P10" s="44"/>
      <c r="Q10" s="44"/>
      <c r="R10" s="45"/>
    </row>
    <row r="11" spans="1:18" ht="37.5" customHeight="1" thickBot="1" x14ac:dyDescent="0.3">
      <c r="A11" s="36"/>
      <c r="B11" s="37"/>
      <c r="C11" s="37"/>
      <c r="D11" s="37"/>
      <c r="E11" s="37"/>
      <c r="F11" s="37"/>
      <c r="G11" s="37"/>
      <c r="H11" s="37"/>
      <c r="I11" s="37"/>
      <c r="J11" s="38"/>
      <c r="K11" s="30" t="s">
        <v>15</v>
      </c>
      <c r="L11" s="31"/>
      <c r="M11" s="31"/>
      <c r="N11" s="46">
        <v>1.5069999999999999</v>
      </c>
      <c r="O11" s="47"/>
      <c r="P11" s="47"/>
      <c r="Q11" s="47"/>
      <c r="R11" s="48"/>
    </row>
    <row r="12" spans="1:18" ht="60" customHeight="1" x14ac:dyDescent="0.25">
      <c r="A12" s="97" t="s">
        <v>48</v>
      </c>
      <c r="B12" s="98"/>
      <c r="C12" s="98"/>
      <c r="D12" s="57"/>
      <c r="E12" s="51" t="s">
        <v>38</v>
      </c>
      <c r="F12" s="56" t="s">
        <v>19</v>
      </c>
      <c r="G12" s="57"/>
      <c r="H12" s="56" t="s">
        <v>37</v>
      </c>
      <c r="I12" s="57"/>
      <c r="J12" s="56" t="s">
        <v>9</v>
      </c>
      <c r="K12" s="57"/>
      <c r="L12" s="51" t="s">
        <v>6</v>
      </c>
      <c r="M12" s="113" t="s">
        <v>7</v>
      </c>
      <c r="N12" s="114"/>
      <c r="O12" s="114"/>
      <c r="P12" s="97" t="s">
        <v>8</v>
      </c>
      <c r="Q12" s="98"/>
      <c r="R12" s="103"/>
    </row>
    <row r="13" spans="1:18" ht="52.5" customHeight="1" x14ac:dyDescent="0.25">
      <c r="A13" s="99"/>
      <c r="B13" s="100"/>
      <c r="C13" s="100"/>
      <c r="D13" s="59"/>
      <c r="E13" s="52"/>
      <c r="F13" s="58"/>
      <c r="G13" s="59"/>
      <c r="H13" s="58"/>
      <c r="I13" s="59"/>
      <c r="J13" s="58"/>
      <c r="K13" s="59"/>
      <c r="L13" s="52"/>
      <c r="M13" s="115"/>
      <c r="N13" s="116"/>
      <c r="O13" s="116"/>
      <c r="P13" s="99"/>
      <c r="Q13" s="100"/>
      <c r="R13" s="104"/>
    </row>
    <row r="14" spans="1:18" ht="23.25" customHeight="1" x14ac:dyDescent="0.25">
      <c r="A14" s="99"/>
      <c r="B14" s="100"/>
      <c r="C14" s="100"/>
      <c r="D14" s="59"/>
      <c r="E14" s="52"/>
      <c r="F14" s="58"/>
      <c r="G14" s="59"/>
      <c r="H14" s="58"/>
      <c r="I14" s="59"/>
      <c r="J14" s="58"/>
      <c r="K14" s="59"/>
      <c r="L14" s="52"/>
      <c r="M14" s="115"/>
      <c r="N14" s="116"/>
      <c r="O14" s="116"/>
      <c r="P14" s="99"/>
      <c r="Q14" s="100"/>
      <c r="R14" s="104"/>
    </row>
    <row r="15" spans="1:18" ht="47.25" customHeight="1" thickBot="1" x14ac:dyDescent="0.3">
      <c r="A15" s="101"/>
      <c r="B15" s="102"/>
      <c r="C15" s="102"/>
      <c r="D15" s="61"/>
      <c r="E15" s="53"/>
      <c r="F15" s="60"/>
      <c r="G15" s="61"/>
      <c r="H15" s="60"/>
      <c r="I15" s="61"/>
      <c r="J15" s="60"/>
      <c r="K15" s="61"/>
      <c r="L15" s="53"/>
      <c r="M15" s="117"/>
      <c r="N15" s="118"/>
      <c r="O15" s="118"/>
      <c r="P15" s="101"/>
      <c r="Q15" s="102"/>
      <c r="R15" s="105"/>
    </row>
    <row r="16" spans="1:18" ht="34.5" customHeight="1" thickBot="1" x14ac:dyDescent="0.3">
      <c r="A16" s="110" t="s">
        <v>3</v>
      </c>
      <c r="B16" s="111"/>
      <c r="C16" s="111"/>
      <c r="D16" s="112"/>
      <c r="E16" s="5">
        <f>N10/1.2</f>
        <v>1.2033333333333334</v>
      </c>
      <c r="F16" s="88">
        <v>0</v>
      </c>
      <c r="G16" s="89"/>
      <c r="H16" s="62">
        <f>ROUND(E16-(E16*(F16/100)),3)</f>
        <v>1.2030000000000001</v>
      </c>
      <c r="I16" s="63"/>
      <c r="J16" s="65">
        <v>20000</v>
      </c>
      <c r="K16" s="66"/>
      <c r="L16" s="29">
        <f>H16*J16</f>
        <v>24060</v>
      </c>
      <c r="M16" s="54">
        <v>0.23</v>
      </c>
      <c r="N16" s="55"/>
      <c r="O16" s="55"/>
      <c r="P16" s="64">
        <f>L16*(1.2)</f>
        <v>28872</v>
      </c>
      <c r="Q16" s="65"/>
      <c r="R16" s="66"/>
    </row>
    <row r="17" spans="1:18" ht="39" customHeight="1" thickBot="1" x14ac:dyDescent="0.3">
      <c r="A17" s="69" t="s">
        <v>14</v>
      </c>
      <c r="B17" s="70"/>
      <c r="C17" s="70"/>
      <c r="D17" s="70"/>
      <c r="E17" s="5">
        <f>N11/1.2</f>
        <v>1.2558333333333334</v>
      </c>
      <c r="F17" s="90">
        <f>F16</f>
        <v>0</v>
      </c>
      <c r="G17" s="91"/>
      <c r="H17" s="62">
        <f>ROUND(E17-(E17*(F17/100)),3)</f>
        <v>1.256</v>
      </c>
      <c r="I17" s="63"/>
      <c r="J17" s="86">
        <v>2000</v>
      </c>
      <c r="K17" s="87"/>
      <c r="L17" s="29">
        <f>H17*J17</f>
        <v>2512</v>
      </c>
      <c r="M17" s="54">
        <v>0.23</v>
      </c>
      <c r="N17" s="55"/>
      <c r="O17" s="106"/>
      <c r="P17" s="107">
        <f>L17*(1.2)</f>
        <v>3014.4</v>
      </c>
      <c r="Q17" s="108"/>
      <c r="R17" s="109"/>
    </row>
    <row r="18" spans="1:18" ht="15" customHeight="1" x14ac:dyDescent="0.25">
      <c r="A18" s="71" t="s">
        <v>24</v>
      </c>
      <c r="B18" s="72"/>
      <c r="C18" s="72"/>
      <c r="D18" s="72"/>
      <c r="E18" s="72"/>
      <c r="F18" s="72"/>
      <c r="G18" s="72"/>
      <c r="H18" s="72"/>
      <c r="I18" s="72"/>
      <c r="J18" s="73"/>
      <c r="K18" s="67">
        <f>SUM(L16:L17)</f>
        <v>26572</v>
      </c>
      <c r="L18" s="83">
        <f>SUM(L16:L17)</f>
        <v>26572</v>
      </c>
      <c r="M18" s="11"/>
      <c r="N18" s="12"/>
      <c r="O18" s="77">
        <f>SUM(P16:R17)</f>
        <v>31886.400000000001</v>
      </c>
      <c r="P18" s="78"/>
      <c r="Q18" s="78"/>
      <c r="R18" s="79"/>
    </row>
    <row r="19" spans="1:18" ht="31.5" customHeight="1" thickBot="1" x14ac:dyDescent="0.3">
      <c r="A19" s="74"/>
      <c r="B19" s="75"/>
      <c r="C19" s="75"/>
      <c r="D19" s="75"/>
      <c r="E19" s="75"/>
      <c r="F19" s="75"/>
      <c r="G19" s="75"/>
      <c r="H19" s="75"/>
      <c r="I19" s="75"/>
      <c r="J19" s="76"/>
      <c r="K19" s="68"/>
      <c r="L19" s="84"/>
      <c r="M19" s="13"/>
      <c r="N19" s="14"/>
      <c r="O19" s="80"/>
      <c r="P19" s="81"/>
      <c r="Q19" s="81"/>
      <c r="R19" s="82"/>
    </row>
    <row r="20" spans="1:18" ht="13.5" customHeight="1" x14ac:dyDescent="0.25">
      <c r="A20" s="15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9"/>
      <c r="P20" s="9"/>
      <c r="Q20" s="17"/>
      <c r="R20" s="17"/>
    </row>
    <row r="21" spans="1:18" ht="9" hidden="1" customHeight="1" thickBot="1" x14ac:dyDescent="0.3">
      <c r="A21" s="18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7"/>
      <c r="R21" s="17"/>
    </row>
    <row r="22" spans="1:18" ht="9" customHeight="1" x14ac:dyDescent="0.25">
      <c r="A22" s="18"/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7"/>
      <c r="R22" s="17"/>
    </row>
    <row r="23" spans="1:18" ht="9" customHeight="1" x14ac:dyDescent="0.25">
      <c r="A23" s="18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7"/>
      <c r="R23" s="17"/>
    </row>
    <row r="24" spans="1:18" ht="18.75" customHeight="1" x14ac:dyDescent="0.25">
      <c r="A24" s="3" t="s">
        <v>0</v>
      </c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</row>
    <row r="25" spans="1:18" ht="9" customHeight="1" x14ac:dyDescent="0.25">
      <c r="A25" s="3" t="s">
        <v>0</v>
      </c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</row>
    <row r="26" spans="1:18" x14ac:dyDescent="0.25">
      <c r="A26" s="3" t="s">
        <v>4</v>
      </c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</row>
    <row r="27" spans="1:18" ht="9.75" customHeight="1" x14ac:dyDescent="0.25">
      <c r="A27" s="3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</row>
    <row r="28" spans="1:18" x14ac:dyDescent="0.25">
      <c r="A28" s="50" t="s">
        <v>11</v>
      </c>
      <c r="B28" s="50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17"/>
      <c r="R28" s="17"/>
    </row>
    <row r="29" spans="1:18" ht="11.25" customHeight="1" x14ac:dyDescent="0.25">
      <c r="A29" s="3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</row>
    <row r="30" spans="1:18" x14ac:dyDescent="0.25">
      <c r="A30" s="50" t="s">
        <v>10</v>
      </c>
      <c r="B30" s="50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  <c r="P30" s="50"/>
      <c r="Q30" s="19"/>
      <c r="R30" s="19"/>
    </row>
    <row r="31" spans="1:18" ht="6.75" customHeight="1" x14ac:dyDescent="0.25">
      <c r="A31" s="6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</row>
    <row r="32" spans="1:18" ht="6" customHeight="1" x14ac:dyDescent="0.25">
      <c r="A32" s="6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</row>
    <row r="33" spans="1:18" x14ac:dyDescent="0.25">
      <c r="A33" s="7" t="s">
        <v>5</v>
      </c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2"/>
      <c r="R33" s="2"/>
    </row>
    <row r="34" spans="1:18" ht="45.75" customHeight="1" x14ac:dyDescent="0.25">
      <c r="A34" s="49" t="s">
        <v>20</v>
      </c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2"/>
      <c r="R34" s="2"/>
    </row>
    <row r="35" spans="1:18" x14ac:dyDescent="0.25">
      <c r="A35" s="1"/>
    </row>
  </sheetData>
  <mergeCells count="39">
    <mergeCell ref="A9:B9"/>
    <mergeCell ref="C9:R9"/>
    <mergeCell ref="A2:P2"/>
    <mergeCell ref="A4:P4"/>
    <mergeCell ref="A6:P6"/>
    <mergeCell ref="A8:B8"/>
    <mergeCell ref="C8:R8"/>
    <mergeCell ref="A10:J11"/>
    <mergeCell ref="K10:M10"/>
    <mergeCell ref="N10:R10"/>
    <mergeCell ref="K11:M11"/>
    <mergeCell ref="N11:R11"/>
    <mergeCell ref="L12:L15"/>
    <mergeCell ref="M12:O15"/>
    <mergeCell ref="P12:R15"/>
    <mergeCell ref="A16:D16"/>
    <mergeCell ref="F16:G16"/>
    <mergeCell ref="H16:I16"/>
    <mergeCell ref="J16:K16"/>
    <mergeCell ref="M16:O16"/>
    <mergeCell ref="P16:R16"/>
    <mergeCell ref="A12:D15"/>
    <mergeCell ref="E12:E15"/>
    <mergeCell ref="F12:G15"/>
    <mergeCell ref="H12:I15"/>
    <mergeCell ref="J12:K15"/>
    <mergeCell ref="F17:G17"/>
    <mergeCell ref="H17:I17"/>
    <mergeCell ref="J17:K17"/>
    <mergeCell ref="M17:O17"/>
    <mergeCell ref="A34:P34"/>
    <mergeCell ref="A18:J19"/>
    <mergeCell ref="K18:K19"/>
    <mergeCell ref="L18:L19"/>
    <mergeCell ref="O18:R19"/>
    <mergeCell ref="A28:P28"/>
    <mergeCell ref="A30:P30"/>
    <mergeCell ref="P17:R17"/>
    <mergeCell ref="A17:D17"/>
  </mergeCells>
  <pageMargins left="0.7" right="0.7" top="0.75" bottom="0.75" header="0.3" footer="0.3"/>
  <pageSetup paperSize="9" scale="8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5"/>
  <sheetViews>
    <sheetView view="pageBreakPreview" zoomScaleNormal="100" zoomScaleSheetLayoutView="100" workbookViewId="0">
      <selection activeCell="L16" sqref="L16:L17"/>
    </sheetView>
  </sheetViews>
  <sheetFormatPr defaultRowHeight="15" x14ac:dyDescent="0.25"/>
  <cols>
    <col min="1" max="1" width="12.7109375" customWidth="1"/>
    <col min="2" max="2" width="4.28515625" customWidth="1"/>
    <col min="3" max="3" width="2.5703125" customWidth="1"/>
    <col min="4" max="4" width="3" customWidth="1"/>
    <col min="5" max="5" width="9.85546875" customWidth="1"/>
    <col min="6" max="6" width="8" customWidth="1"/>
    <col min="7" max="7" width="1.5703125" customWidth="1"/>
    <col min="8" max="8" width="4.42578125" customWidth="1"/>
    <col min="9" max="9" width="5.42578125" customWidth="1"/>
    <col min="10" max="10" width="15.140625" customWidth="1"/>
    <col min="11" max="11" width="0.140625" customWidth="1"/>
    <col min="12" max="12" width="15.7109375" customWidth="1"/>
    <col min="13" max="13" width="4.7109375" customWidth="1"/>
    <col min="14" max="14" width="3.5703125" customWidth="1"/>
    <col min="15" max="15" width="0.140625" customWidth="1"/>
    <col min="16" max="16" width="5.42578125" customWidth="1"/>
    <col min="17" max="17" width="3.85546875" customWidth="1"/>
    <col min="18" max="18" width="6.7109375" customWidth="1"/>
  </cols>
  <sheetData>
    <row r="1" spans="1:18" x14ac:dyDescent="0.25">
      <c r="N1" s="20" t="s">
        <v>17</v>
      </c>
      <c r="P1" s="2"/>
    </row>
    <row r="2" spans="1:18" ht="18" x14ac:dyDescent="0.25">
      <c r="A2" s="85" t="s">
        <v>16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2"/>
      <c r="R2" s="2"/>
    </row>
    <row r="3" spans="1:18" ht="10.5" customHeight="1" x14ac:dyDescent="0.25">
      <c r="A3" s="3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spans="1:18" ht="15.75" customHeight="1" x14ac:dyDescent="0.25">
      <c r="A4" s="92" t="s">
        <v>25</v>
      </c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  <c r="Q4" s="2"/>
      <c r="R4" s="2"/>
    </row>
    <row r="5" spans="1:18" ht="10.5" customHeight="1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2"/>
      <c r="R5" s="2"/>
    </row>
    <row r="6" spans="1:18" ht="29.25" customHeight="1" x14ac:dyDescent="0.25">
      <c r="A6" s="32" t="s">
        <v>40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9"/>
      <c r="R6" s="9"/>
    </row>
    <row r="7" spans="1:18" ht="9.75" customHeight="1" thickBot="1" x14ac:dyDescent="0.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9"/>
      <c r="R7" s="9"/>
    </row>
    <row r="8" spans="1:18" ht="26.25" customHeight="1" thickBot="1" x14ac:dyDescent="0.3">
      <c r="A8" s="93" t="s">
        <v>1</v>
      </c>
      <c r="B8" s="94"/>
      <c r="C8" s="39" t="s">
        <v>0</v>
      </c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1"/>
    </row>
    <row r="9" spans="1:18" ht="28.5" customHeight="1" thickBot="1" x14ac:dyDescent="0.3">
      <c r="A9" s="95" t="s">
        <v>2</v>
      </c>
      <c r="B9" s="96"/>
      <c r="C9" s="30" t="s">
        <v>0</v>
      </c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42"/>
    </row>
    <row r="10" spans="1:18" ht="42" customHeight="1" thickBot="1" x14ac:dyDescent="0.3">
      <c r="A10" s="33" t="s">
        <v>55</v>
      </c>
      <c r="B10" s="34"/>
      <c r="C10" s="34"/>
      <c r="D10" s="34"/>
      <c r="E10" s="34"/>
      <c r="F10" s="34"/>
      <c r="G10" s="34"/>
      <c r="H10" s="34"/>
      <c r="I10" s="34"/>
      <c r="J10" s="35"/>
      <c r="K10" s="30" t="s">
        <v>13</v>
      </c>
      <c r="L10" s="31"/>
      <c r="M10" s="31"/>
      <c r="N10" s="43">
        <v>1.444</v>
      </c>
      <c r="O10" s="44"/>
      <c r="P10" s="44"/>
      <c r="Q10" s="44"/>
      <c r="R10" s="45"/>
    </row>
    <row r="11" spans="1:18" ht="37.5" customHeight="1" thickBot="1" x14ac:dyDescent="0.3">
      <c r="A11" s="36"/>
      <c r="B11" s="37"/>
      <c r="C11" s="37"/>
      <c r="D11" s="37"/>
      <c r="E11" s="37"/>
      <c r="F11" s="37"/>
      <c r="G11" s="37"/>
      <c r="H11" s="37"/>
      <c r="I11" s="37"/>
      <c r="J11" s="38"/>
      <c r="K11" s="30" t="s">
        <v>15</v>
      </c>
      <c r="L11" s="31"/>
      <c r="M11" s="31"/>
      <c r="N11" s="46">
        <v>1.5069999999999999</v>
      </c>
      <c r="O11" s="47"/>
      <c r="P11" s="47"/>
      <c r="Q11" s="47"/>
      <c r="R11" s="48"/>
    </row>
    <row r="12" spans="1:18" ht="60" customHeight="1" x14ac:dyDescent="0.25">
      <c r="A12" s="97" t="s">
        <v>48</v>
      </c>
      <c r="B12" s="98"/>
      <c r="C12" s="98"/>
      <c r="D12" s="57"/>
      <c r="E12" s="51" t="s">
        <v>38</v>
      </c>
      <c r="F12" s="56" t="s">
        <v>19</v>
      </c>
      <c r="G12" s="57"/>
      <c r="H12" s="56" t="s">
        <v>37</v>
      </c>
      <c r="I12" s="57"/>
      <c r="J12" s="56" t="s">
        <v>9</v>
      </c>
      <c r="K12" s="57"/>
      <c r="L12" s="51" t="s">
        <v>6</v>
      </c>
      <c r="M12" s="113" t="s">
        <v>7</v>
      </c>
      <c r="N12" s="114"/>
      <c r="O12" s="114"/>
      <c r="P12" s="97" t="s">
        <v>8</v>
      </c>
      <c r="Q12" s="98"/>
      <c r="R12" s="103"/>
    </row>
    <row r="13" spans="1:18" ht="52.5" customHeight="1" x14ac:dyDescent="0.25">
      <c r="A13" s="99"/>
      <c r="B13" s="100"/>
      <c r="C13" s="100"/>
      <c r="D13" s="59"/>
      <c r="E13" s="52"/>
      <c r="F13" s="58"/>
      <c r="G13" s="59"/>
      <c r="H13" s="58"/>
      <c r="I13" s="59"/>
      <c r="J13" s="58"/>
      <c r="K13" s="59"/>
      <c r="L13" s="52"/>
      <c r="M13" s="115"/>
      <c r="N13" s="116"/>
      <c r="O13" s="116"/>
      <c r="P13" s="99"/>
      <c r="Q13" s="100"/>
      <c r="R13" s="104"/>
    </row>
    <row r="14" spans="1:18" ht="23.25" customHeight="1" x14ac:dyDescent="0.25">
      <c r="A14" s="99"/>
      <c r="B14" s="100"/>
      <c r="C14" s="100"/>
      <c r="D14" s="59"/>
      <c r="E14" s="52"/>
      <c r="F14" s="58"/>
      <c r="G14" s="59"/>
      <c r="H14" s="58"/>
      <c r="I14" s="59"/>
      <c r="J14" s="58"/>
      <c r="K14" s="59"/>
      <c r="L14" s="52"/>
      <c r="M14" s="115"/>
      <c r="N14" s="116"/>
      <c r="O14" s="116"/>
      <c r="P14" s="99"/>
      <c r="Q14" s="100"/>
      <c r="R14" s="104"/>
    </row>
    <row r="15" spans="1:18" ht="47.25" customHeight="1" thickBot="1" x14ac:dyDescent="0.3">
      <c r="A15" s="101"/>
      <c r="B15" s="102"/>
      <c r="C15" s="102"/>
      <c r="D15" s="61"/>
      <c r="E15" s="53"/>
      <c r="F15" s="60"/>
      <c r="G15" s="61"/>
      <c r="H15" s="60"/>
      <c r="I15" s="61"/>
      <c r="J15" s="60"/>
      <c r="K15" s="61"/>
      <c r="L15" s="53"/>
      <c r="M15" s="117"/>
      <c r="N15" s="118"/>
      <c r="O15" s="118"/>
      <c r="P15" s="101"/>
      <c r="Q15" s="102"/>
      <c r="R15" s="105"/>
    </row>
    <row r="16" spans="1:18" ht="34.5" customHeight="1" thickBot="1" x14ac:dyDescent="0.3">
      <c r="A16" s="110" t="s">
        <v>3</v>
      </c>
      <c r="B16" s="111"/>
      <c r="C16" s="111"/>
      <c r="D16" s="112"/>
      <c r="E16" s="5">
        <f>N10/1.2</f>
        <v>1.2033333333333334</v>
      </c>
      <c r="F16" s="88">
        <v>0</v>
      </c>
      <c r="G16" s="89"/>
      <c r="H16" s="62">
        <f>ROUND(E16-(E16*(F16/100)),3)</f>
        <v>1.2030000000000001</v>
      </c>
      <c r="I16" s="63"/>
      <c r="J16" s="65">
        <v>55000</v>
      </c>
      <c r="K16" s="66"/>
      <c r="L16" s="29">
        <f>H16*J16</f>
        <v>66165</v>
      </c>
      <c r="M16" s="54">
        <v>0.23</v>
      </c>
      <c r="N16" s="55"/>
      <c r="O16" s="55"/>
      <c r="P16" s="64">
        <f>L16*(1.2)</f>
        <v>79398</v>
      </c>
      <c r="Q16" s="65"/>
      <c r="R16" s="66"/>
    </row>
    <row r="17" spans="1:18" ht="39" customHeight="1" thickBot="1" x14ac:dyDescent="0.3">
      <c r="A17" s="69" t="s">
        <v>14</v>
      </c>
      <c r="B17" s="70"/>
      <c r="C17" s="70"/>
      <c r="D17" s="70"/>
      <c r="E17" s="5">
        <f>N11/1.2</f>
        <v>1.2558333333333334</v>
      </c>
      <c r="F17" s="90">
        <f>F16</f>
        <v>0</v>
      </c>
      <c r="G17" s="91"/>
      <c r="H17" s="62">
        <f>ROUND(E17-(E17*(F17/100)),3)</f>
        <v>1.256</v>
      </c>
      <c r="I17" s="63"/>
      <c r="J17" s="86">
        <v>5000</v>
      </c>
      <c r="K17" s="87"/>
      <c r="L17" s="29">
        <f>H17*J17</f>
        <v>6280</v>
      </c>
      <c r="M17" s="54">
        <v>0.23</v>
      </c>
      <c r="N17" s="55"/>
      <c r="O17" s="106"/>
      <c r="P17" s="107">
        <f>L17*(1.2)</f>
        <v>7536</v>
      </c>
      <c r="Q17" s="108"/>
      <c r="R17" s="109"/>
    </row>
    <row r="18" spans="1:18" ht="15" customHeight="1" x14ac:dyDescent="0.25">
      <c r="A18" s="71" t="s">
        <v>26</v>
      </c>
      <c r="B18" s="72"/>
      <c r="C18" s="72"/>
      <c r="D18" s="72"/>
      <c r="E18" s="72"/>
      <c r="F18" s="72"/>
      <c r="G18" s="72"/>
      <c r="H18" s="72"/>
      <c r="I18" s="72"/>
      <c r="J18" s="73"/>
      <c r="K18" s="67">
        <f>SUM(L16:L17)</f>
        <v>72445</v>
      </c>
      <c r="L18" s="83">
        <f>SUM(L16:L17)</f>
        <v>72445</v>
      </c>
      <c r="M18" s="11"/>
      <c r="N18" s="12"/>
      <c r="O18" s="77">
        <f>SUM(P16:R17)</f>
        <v>86934</v>
      </c>
      <c r="P18" s="78"/>
      <c r="Q18" s="78"/>
      <c r="R18" s="79"/>
    </row>
    <row r="19" spans="1:18" ht="31.5" customHeight="1" thickBot="1" x14ac:dyDescent="0.3">
      <c r="A19" s="74"/>
      <c r="B19" s="75"/>
      <c r="C19" s="75"/>
      <c r="D19" s="75"/>
      <c r="E19" s="75"/>
      <c r="F19" s="75"/>
      <c r="G19" s="75"/>
      <c r="H19" s="75"/>
      <c r="I19" s="75"/>
      <c r="J19" s="76"/>
      <c r="K19" s="68"/>
      <c r="L19" s="84"/>
      <c r="M19" s="13"/>
      <c r="N19" s="14"/>
      <c r="O19" s="80"/>
      <c r="P19" s="81"/>
      <c r="Q19" s="81"/>
      <c r="R19" s="82"/>
    </row>
    <row r="20" spans="1:18" ht="13.5" customHeight="1" x14ac:dyDescent="0.25">
      <c r="A20" s="15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9"/>
      <c r="P20" s="9"/>
      <c r="Q20" s="17"/>
      <c r="R20" s="17"/>
    </row>
    <row r="21" spans="1:18" ht="9" hidden="1" customHeight="1" thickBot="1" x14ac:dyDescent="0.3">
      <c r="A21" s="18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7"/>
      <c r="R21" s="17"/>
    </row>
    <row r="22" spans="1:18" ht="9" customHeight="1" x14ac:dyDescent="0.25">
      <c r="A22" s="18"/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7"/>
      <c r="R22" s="17"/>
    </row>
    <row r="23" spans="1:18" ht="9" customHeight="1" x14ac:dyDescent="0.25">
      <c r="A23" s="18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7"/>
      <c r="R23" s="17"/>
    </row>
    <row r="24" spans="1:18" ht="18.75" customHeight="1" x14ac:dyDescent="0.25">
      <c r="A24" s="3" t="s">
        <v>0</v>
      </c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</row>
    <row r="25" spans="1:18" ht="9" customHeight="1" x14ac:dyDescent="0.25">
      <c r="A25" s="3" t="s">
        <v>0</v>
      </c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</row>
    <row r="26" spans="1:18" x14ac:dyDescent="0.25">
      <c r="A26" s="3" t="s">
        <v>4</v>
      </c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</row>
    <row r="27" spans="1:18" ht="9.75" customHeight="1" x14ac:dyDescent="0.25">
      <c r="A27" s="3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</row>
    <row r="28" spans="1:18" x14ac:dyDescent="0.25">
      <c r="A28" s="50" t="s">
        <v>11</v>
      </c>
      <c r="B28" s="50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17"/>
      <c r="R28" s="17"/>
    </row>
    <row r="29" spans="1:18" ht="11.25" customHeight="1" x14ac:dyDescent="0.25">
      <c r="A29" s="3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</row>
    <row r="30" spans="1:18" x14ac:dyDescent="0.25">
      <c r="A30" s="50" t="s">
        <v>10</v>
      </c>
      <c r="B30" s="50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  <c r="P30" s="50"/>
      <c r="Q30" s="19"/>
      <c r="R30" s="19"/>
    </row>
    <row r="31" spans="1:18" ht="6.75" customHeight="1" x14ac:dyDescent="0.25">
      <c r="A31" s="6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</row>
    <row r="32" spans="1:18" ht="6" customHeight="1" x14ac:dyDescent="0.25">
      <c r="A32" s="6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</row>
    <row r="33" spans="1:18" x14ac:dyDescent="0.25">
      <c r="A33" s="7" t="s">
        <v>5</v>
      </c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2"/>
      <c r="R33" s="2"/>
    </row>
    <row r="34" spans="1:18" ht="45.75" customHeight="1" x14ac:dyDescent="0.25">
      <c r="A34" s="49" t="s">
        <v>20</v>
      </c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2"/>
      <c r="R34" s="2"/>
    </row>
    <row r="35" spans="1:18" x14ac:dyDescent="0.25">
      <c r="A35" s="1"/>
    </row>
  </sheetData>
  <mergeCells count="39">
    <mergeCell ref="A9:B9"/>
    <mergeCell ref="C9:R9"/>
    <mergeCell ref="A2:P2"/>
    <mergeCell ref="A4:P4"/>
    <mergeCell ref="A6:P6"/>
    <mergeCell ref="A8:B8"/>
    <mergeCell ref="C8:R8"/>
    <mergeCell ref="A10:J11"/>
    <mergeCell ref="K10:M10"/>
    <mergeCell ref="N10:R10"/>
    <mergeCell ref="K11:M11"/>
    <mergeCell ref="N11:R11"/>
    <mergeCell ref="L12:L15"/>
    <mergeCell ref="M12:O15"/>
    <mergeCell ref="P12:R15"/>
    <mergeCell ref="A16:D16"/>
    <mergeCell ref="F16:G16"/>
    <mergeCell ref="H16:I16"/>
    <mergeCell ref="J16:K16"/>
    <mergeCell ref="M16:O16"/>
    <mergeCell ref="P16:R16"/>
    <mergeCell ref="A12:D15"/>
    <mergeCell ref="E12:E15"/>
    <mergeCell ref="F12:G15"/>
    <mergeCell ref="H12:I15"/>
    <mergeCell ref="J12:K15"/>
    <mergeCell ref="F17:G17"/>
    <mergeCell ref="H17:I17"/>
    <mergeCell ref="J17:K17"/>
    <mergeCell ref="M17:O17"/>
    <mergeCell ref="A34:P34"/>
    <mergeCell ref="A18:J19"/>
    <mergeCell ref="K18:K19"/>
    <mergeCell ref="L18:L19"/>
    <mergeCell ref="O18:R19"/>
    <mergeCell ref="A28:P28"/>
    <mergeCell ref="A30:P30"/>
    <mergeCell ref="P17:R17"/>
    <mergeCell ref="A17:D17"/>
  </mergeCells>
  <pageMargins left="0.7" right="0.7" top="0.75" bottom="0.75" header="0.3" footer="0.3"/>
  <pageSetup paperSize="9" scale="8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5"/>
  <sheetViews>
    <sheetView view="pageBreakPreview" zoomScaleNormal="100" zoomScaleSheetLayoutView="100" workbookViewId="0">
      <selection activeCell="L16" sqref="L16"/>
    </sheetView>
  </sheetViews>
  <sheetFormatPr defaultRowHeight="15" x14ac:dyDescent="0.25"/>
  <cols>
    <col min="1" max="1" width="12.7109375" customWidth="1"/>
    <col min="2" max="2" width="4.28515625" customWidth="1"/>
    <col min="3" max="3" width="2.5703125" customWidth="1"/>
    <col min="4" max="4" width="3" customWidth="1"/>
    <col min="5" max="5" width="9.85546875" customWidth="1"/>
    <col min="6" max="6" width="8" customWidth="1"/>
    <col min="7" max="7" width="1.5703125" customWidth="1"/>
    <col min="8" max="8" width="4.42578125" customWidth="1"/>
    <col min="9" max="9" width="5.42578125" customWidth="1"/>
    <col min="10" max="10" width="15.140625" customWidth="1"/>
    <col min="11" max="11" width="0.140625" customWidth="1"/>
    <col min="12" max="12" width="15.7109375" customWidth="1"/>
    <col min="13" max="13" width="4.7109375" customWidth="1"/>
    <col min="14" max="14" width="3.5703125" customWidth="1"/>
    <col min="15" max="15" width="0.140625" customWidth="1"/>
    <col min="16" max="16" width="5.42578125" customWidth="1"/>
    <col min="17" max="17" width="3.85546875" customWidth="1"/>
    <col min="18" max="18" width="6.7109375" customWidth="1"/>
  </cols>
  <sheetData>
    <row r="1" spans="1:18" x14ac:dyDescent="0.25">
      <c r="N1" s="20" t="s">
        <v>17</v>
      </c>
      <c r="P1" s="2"/>
    </row>
    <row r="2" spans="1:18" ht="18" x14ac:dyDescent="0.25">
      <c r="A2" s="85" t="s">
        <v>16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2"/>
      <c r="R2" s="2"/>
    </row>
    <row r="3" spans="1:18" ht="10.5" customHeight="1" x14ac:dyDescent="0.25">
      <c r="A3" s="3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spans="1:18" ht="15.75" customHeight="1" x14ac:dyDescent="0.25">
      <c r="A4" s="92" t="s">
        <v>27</v>
      </c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  <c r="Q4" s="2"/>
      <c r="R4" s="2"/>
    </row>
    <row r="5" spans="1:18" ht="10.5" customHeight="1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2"/>
      <c r="R5" s="2"/>
    </row>
    <row r="6" spans="1:18" ht="29.25" customHeight="1" x14ac:dyDescent="0.25">
      <c r="A6" s="32" t="s">
        <v>40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9"/>
      <c r="R6" s="9"/>
    </row>
    <row r="7" spans="1:18" ht="9.75" customHeight="1" thickBot="1" x14ac:dyDescent="0.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9"/>
      <c r="R7" s="9"/>
    </row>
    <row r="8" spans="1:18" ht="26.25" customHeight="1" thickBot="1" x14ac:dyDescent="0.3">
      <c r="A8" s="93" t="s">
        <v>1</v>
      </c>
      <c r="B8" s="94"/>
      <c r="C8" s="39" t="s">
        <v>0</v>
      </c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1"/>
    </row>
    <row r="9" spans="1:18" ht="28.5" customHeight="1" thickBot="1" x14ac:dyDescent="0.3">
      <c r="A9" s="95" t="s">
        <v>2</v>
      </c>
      <c r="B9" s="96"/>
      <c r="C9" s="30" t="s">
        <v>0</v>
      </c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42"/>
    </row>
    <row r="10" spans="1:18" ht="42" customHeight="1" thickBot="1" x14ac:dyDescent="0.3">
      <c r="A10" s="33" t="s">
        <v>55</v>
      </c>
      <c r="B10" s="34"/>
      <c r="C10" s="34"/>
      <c r="D10" s="34"/>
      <c r="E10" s="34"/>
      <c r="F10" s="34"/>
      <c r="G10" s="34"/>
      <c r="H10" s="34"/>
      <c r="I10" s="34"/>
      <c r="J10" s="35"/>
      <c r="K10" s="30" t="s">
        <v>13</v>
      </c>
      <c r="L10" s="31"/>
      <c r="M10" s="31"/>
      <c r="N10" s="43">
        <v>1.444</v>
      </c>
      <c r="O10" s="44"/>
      <c r="P10" s="44"/>
      <c r="Q10" s="44"/>
      <c r="R10" s="45"/>
    </row>
    <row r="11" spans="1:18" ht="37.5" customHeight="1" thickBot="1" x14ac:dyDescent="0.3">
      <c r="A11" s="36"/>
      <c r="B11" s="37"/>
      <c r="C11" s="37"/>
      <c r="D11" s="37"/>
      <c r="E11" s="37"/>
      <c r="F11" s="37"/>
      <c r="G11" s="37"/>
      <c r="H11" s="37"/>
      <c r="I11" s="37"/>
      <c r="J11" s="38"/>
      <c r="K11" s="30" t="s">
        <v>15</v>
      </c>
      <c r="L11" s="31"/>
      <c r="M11" s="31"/>
      <c r="N11" s="46">
        <v>1.5069999999999999</v>
      </c>
      <c r="O11" s="47"/>
      <c r="P11" s="47"/>
      <c r="Q11" s="47"/>
      <c r="R11" s="48"/>
    </row>
    <row r="12" spans="1:18" ht="60" customHeight="1" x14ac:dyDescent="0.25">
      <c r="A12" s="97" t="s">
        <v>48</v>
      </c>
      <c r="B12" s="98"/>
      <c r="C12" s="98"/>
      <c r="D12" s="57"/>
      <c r="E12" s="51" t="s">
        <v>38</v>
      </c>
      <c r="F12" s="56" t="s">
        <v>19</v>
      </c>
      <c r="G12" s="57"/>
      <c r="H12" s="56" t="s">
        <v>37</v>
      </c>
      <c r="I12" s="57"/>
      <c r="J12" s="56" t="s">
        <v>9</v>
      </c>
      <c r="K12" s="57"/>
      <c r="L12" s="51" t="s">
        <v>6</v>
      </c>
      <c r="M12" s="113" t="s">
        <v>7</v>
      </c>
      <c r="N12" s="114"/>
      <c r="O12" s="114"/>
      <c r="P12" s="97" t="s">
        <v>8</v>
      </c>
      <c r="Q12" s="98"/>
      <c r="R12" s="103"/>
    </row>
    <row r="13" spans="1:18" ht="52.5" customHeight="1" x14ac:dyDescent="0.25">
      <c r="A13" s="99"/>
      <c r="B13" s="100"/>
      <c r="C13" s="100"/>
      <c r="D13" s="59"/>
      <c r="E13" s="52"/>
      <c r="F13" s="58"/>
      <c r="G13" s="59"/>
      <c r="H13" s="58"/>
      <c r="I13" s="59"/>
      <c r="J13" s="58"/>
      <c r="K13" s="59"/>
      <c r="L13" s="52"/>
      <c r="M13" s="115"/>
      <c r="N13" s="116"/>
      <c r="O13" s="116"/>
      <c r="P13" s="99"/>
      <c r="Q13" s="100"/>
      <c r="R13" s="104"/>
    </row>
    <row r="14" spans="1:18" ht="23.25" customHeight="1" x14ac:dyDescent="0.25">
      <c r="A14" s="99"/>
      <c r="B14" s="100"/>
      <c r="C14" s="100"/>
      <c r="D14" s="59"/>
      <c r="E14" s="52"/>
      <c r="F14" s="58"/>
      <c r="G14" s="59"/>
      <c r="H14" s="58"/>
      <c r="I14" s="59"/>
      <c r="J14" s="58"/>
      <c r="K14" s="59"/>
      <c r="L14" s="52"/>
      <c r="M14" s="115"/>
      <c r="N14" s="116"/>
      <c r="O14" s="116"/>
      <c r="P14" s="99"/>
      <c r="Q14" s="100"/>
      <c r="R14" s="104"/>
    </row>
    <row r="15" spans="1:18" ht="47.25" customHeight="1" thickBot="1" x14ac:dyDescent="0.3">
      <c r="A15" s="101"/>
      <c r="B15" s="102"/>
      <c r="C15" s="102"/>
      <c r="D15" s="61"/>
      <c r="E15" s="53"/>
      <c r="F15" s="60"/>
      <c r="G15" s="61"/>
      <c r="H15" s="60"/>
      <c r="I15" s="61"/>
      <c r="J15" s="60"/>
      <c r="K15" s="61"/>
      <c r="L15" s="53"/>
      <c r="M15" s="117"/>
      <c r="N15" s="118"/>
      <c r="O15" s="118"/>
      <c r="P15" s="101"/>
      <c r="Q15" s="102"/>
      <c r="R15" s="105"/>
    </row>
    <row r="16" spans="1:18" ht="34.5" customHeight="1" thickBot="1" x14ac:dyDescent="0.3">
      <c r="A16" s="110" t="s">
        <v>3</v>
      </c>
      <c r="B16" s="111"/>
      <c r="C16" s="111"/>
      <c r="D16" s="112"/>
      <c r="E16" s="5">
        <f>N10/1.2</f>
        <v>1.2033333333333334</v>
      </c>
      <c r="F16" s="88">
        <v>0</v>
      </c>
      <c r="G16" s="89"/>
      <c r="H16" s="62">
        <f>ROUND(E16-(E16*(F16/100)),3)</f>
        <v>1.2030000000000001</v>
      </c>
      <c r="I16" s="63"/>
      <c r="J16" s="65">
        <v>34000</v>
      </c>
      <c r="K16" s="66"/>
      <c r="L16" s="29">
        <f>H16*J16</f>
        <v>40902</v>
      </c>
      <c r="M16" s="54">
        <v>0.23</v>
      </c>
      <c r="N16" s="55"/>
      <c r="O16" s="55"/>
      <c r="P16" s="64">
        <f>L16*(1.2)</f>
        <v>49082.400000000001</v>
      </c>
      <c r="Q16" s="65"/>
      <c r="R16" s="66"/>
    </row>
    <row r="17" spans="1:18" ht="39" customHeight="1" thickBot="1" x14ac:dyDescent="0.3">
      <c r="A17" s="69" t="s">
        <v>14</v>
      </c>
      <c r="B17" s="70"/>
      <c r="C17" s="70"/>
      <c r="D17" s="70"/>
      <c r="E17" s="5">
        <f>N11/1.2</f>
        <v>1.2558333333333334</v>
      </c>
      <c r="F17" s="90">
        <f>F16</f>
        <v>0</v>
      </c>
      <c r="G17" s="91"/>
      <c r="H17" s="62">
        <f>ROUND(E17-(E17*(F17/100)),3)</f>
        <v>1.256</v>
      </c>
      <c r="I17" s="63"/>
      <c r="J17" s="86">
        <v>1000</v>
      </c>
      <c r="K17" s="87"/>
      <c r="L17" s="29">
        <f>H17*J17</f>
        <v>1256</v>
      </c>
      <c r="M17" s="54">
        <v>0.23</v>
      </c>
      <c r="N17" s="55"/>
      <c r="O17" s="106"/>
      <c r="P17" s="107">
        <f>L17*(1.2)</f>
        <v>1507.2</v>
      </c>
      <c r="Q17" s="108"/>
      <c r="R17" s="109"/>
    </row>
    <row r="18" spans="1:18" ht="15" customHeight="1" x14ac:dyDescent="0.25">
      <c r="A18" s="71" t="s">
        <v>28</v>
      </c>
      <c r="B18" s="72"/>
      <c r="C18" s="72"/>
      <c r="D18" s="72"/>
      <c r="E18" s="72"/>
      <c r="F18" s="72"/>
      <c r="G18" s="72"/>
      <c r="H18" s="72"/>
      <c r="I18" s="72"/>
      <c r="J18" s="73"/>
      <c r="K18" s="67">
        <f>SUM(L16:L17)</f>
        <v>42158</v>
      </c>
      <c r="L18" s="83">
        <f>SUM(L16:L17)</f>
        <v>42158</v>
      </c>
      <c r="M18" s="11"/>
      <c r="N18" s="12"/>
      <c r="O18" s="77">
        <f>SUM(P16:R17)</f>
        <v>50589.599999999999</v>
      </c>
      <c r="P18" s="78"/>
      <c r="Q18" s="78"/>
      <c r="R18" s="79"/>
    </row>
    <row r="19" spans="1:18" ht="31.5" customHeight="1" thickBot="1" x14ac:dyDescent="0.3">
      <c r="A19" s="74"/>
      <c r="B19" s="75"/>
      <c r="C19" s="75"/>
      <c r="D19" s="75"/>
      <c r="E19" s="75"/>
      <c r="F19" s="75"/>
      <c r="G19" s="75"/>
      <c r="H19" s="75"/>
      <c r="I19" s="75"/>
      <c r="J19" s="76"/>
      <c r="K19" s="68"/>
      <c r="L19" s="84"/>
      <c r="M19" s="13"/>
      <c r="N19" s="14"/>
      <c r="O19" s="80"/>
      <c r="P19" s="81"/>
      <c r="Q19" s="81"/>
      <c r="R19" s="82"/>
    </row>
    <row r="20" spans="1:18" ht="13.5" customHeight="1" x14ac:dyDescent="0.25">
      <c r="A20" s="15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9"/>
      <c r="P20" s="9"/>
      <c r="Q20" s="17"/>
      <c r="R20" s="17"/>
    </row>
    <row r="21" spans="1:18" ht="9" hidden="1" customHeight="1" thickBot="1" x14ac:dyDescent="0.3">
      <c r="A21" s="18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7"/>
      <c r="R21" s="17"/>
    </row>
    <row r="22" spans="1:18" ht="9" customHeight="1" x14ac:dyDescent="0.25">
      <c r="A22" s="18"/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7"/>
      <c r="R22" s="17"/>
    </row>
    <row r="23" spans="1:18" ht="9" customHeight="1" x14ac:dyDescent="0.25">
      <c r="A23" s="18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7"/>
      <c r="R23" s="17"/>
    </row>
    <row r="24" spans="1:18" ht="18.75" customHeight="1" x14ac:dyDescent="0.25">
      <c r="A24" s="3" t="s">
        <v>0</v>
      </c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</row>
    <row r="25" spans="1:18" ht="9" customHeight="1" x14ac:dyDescent="0.25">
      <c r="A25" s="3" t="s">
        <v>0</v>
      </c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</row>
    <row r="26" spans="1:18" x14ac:dyDescent="0.25">
      <c r="A26" s="3" t="s">
        <v>4</v>
      </c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</row>
    <row r="27" spans="1:18" ht="9.75" customHeight="1" x14ac:dyDescent="0.25">
      <c r="A27" s="3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</row>
    <row r="28" spans="1:18" x14ac:dyDescent="0.25">
      <c r="A28" s="50" t="s">
        <v>11</v>
      </c>
      <c r="B28" s="50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17"/>
      <c r="R28" s="17"/>
    </row>
    <row r="29" spans="1:18" ht="11.25" customHeight="1" x14ac:dyDescent="0.25">
      <c r="A29" s="3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</row>
    <row r="30" spans="1:18" x14ac:dyDescent="0.25">
      <c r="A30" s="50" t="s">
        <v>10</v>
      </c>
      <c r="B30" s="50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  <c r="P30" s="50"/>
      <c r="Q30" s="19"/>
      <c r="R30" s="19"/>
    </row>
    <row r="31" spans="1:18" ht="6.75" customHeight="1" x14ac:dyDescent="0.25">
      <c r="A31" s="6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</row>
    <row r="32" spans="1:18" ht="6" customHeight="1" x14ac:dyDescent="0.25">
      <c r="A32" s="6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</row>
    <row r="33" spans="1:18" x14ac:dyDescent="0.25">
      <c r="A33" s="7" t="s">
        <v>5</v>
      </c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2"/>
      <c r="R33" s="2"/>
    </row>
    <row r="34" spans="1:18" ht="45.75" customHeight="1" x14ac:dyDescent="0.25">
      <c r="A34" s="49" t="s">
        <v>20</v>
      </c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2"/>
      <c r="R34" s="2"/>
    </row>
    <row r="35" spans="1:18" x14ac:dyDescent="0.25">
      <c r="A35" s="1"/>
    </row>
  </sheetData>
  <mergeCells count="39">
    <mergeCell ref="A9:B9"/>
    <mergeCell ref="C9:R9"/>
    <mergeCell ref="A2:P2"/>
    <mergeCell ref="A4:P4"/>
    <mergeCell ref="A6:P6"/>
    <mergeCell ref="A8:B8"/>
    <mergeCell ref="C8:R8"/>
    <mergeCell ref="A10:J11"/>
    <mergeCell ref="K10:M10"/>
    <mergeCell ref="N10:R10"/>
    <mergeCell ref="K11:M11"/>
    <mergeCell ref="N11:R11"/>
    <mergeCell ref="L12:L15"/>
    <mergeCell ref="M12:O15"/>
    <mergeCell ref="P12:R15"/>
    <mergeCell ref="A16:D16"/>
    <mergeCell ref="F16:G16"/>
    <mergeCell ref="H16:I16"/>
    <mergeCell ref="J16:K16"/>
    <mergeCell ref="M16:O16"/>
    <mergeCell ref="P16:R16"/>
    <mergeCell ref="A12:D15"/>
    <mergeCell ref="E12:E15"/>
    <mergeCell ref="F12:G15"/>
    <mergeCell ref="H12:I15"/>
    <mergeCell ref="J12:K15"/>
    <mergeCell ref="F17:G17"/>
    <mergeCell ref="H17:I17"/>
    <mergeCell ref="J17:K17"/>
    <mergeCell ref="M17:O17"/>
    <mergeCell ref="A34:P34"/>
    <mergeCell ref="A18:J19"/>
    <mergeCell ref="K18:K19"/>
    <mergeCell ref="L18:L19"/>
    <mergeCell ref="O18:R19"/>
    <mergeCell ref="A28:P28"/>
    <mergeCell ref="A30:P30"/>
    <mergeCell ref="P17:R17"/>
    <mergeCell ref="A17:D17"/>
  </mergeCells>
  <pageMargins left="0.7" right="0.7" top="0.75" bottom="0.75" header="0.3" footer="0.3"/>
  <pageSetup paperSize="9" scale="8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5"/>
  <sheetViews>
    <sheetView view="pageBreakPreview" topLeftCell="A4" zoomScaleNormal="100" zoomScaleSheetLayoutView="100" workbookViewId="0">
      <selection activeCell="J20" sqref="J20"/>
    </sheetView>
  </sheetViews>
  <sheetFormatPr defaultRowHeight="15" x14ac:dyDescent="0.25"/>
  <cols>
    <col min="1" max="1" width="12.7109375" customWidth="1"/>
    <col min="2" max="2" width="4.28515625" customWidth="1"/>
    <col min="3" max="3" width="2.5703125" customWidth="1"/>
    <col min="4" max="4" width="3" customWidth="1"/>
    <col min="5" max="5" width="9.85546875" customWidth="1"/>
    <col min="6" max="6" width="8" customWidth="1"/>
    <col min="7" max="7" width="1.5703125" customWidth="1"/>
    <col min="8" max="8" width="4.42578125" customWidth="1"/>
    <col min="9" max="9" width="5.42578125" customWidth="1"/>
    <col min="10" max="10" width="15.140625" customWidth="1"/>
    <col min="11" max="11" width="0.140625" customWidth="1"/>
    <col min="12" max="12" width="15.7109375" customWidth="1"/>
    <col min="13" max="13" width="4.7109375" customWidth="1"/>
    <col min="14" max="14" width="3.5703125" customWidth="1"/>
    <col min="15" max="15" width="0.140625" customWidth="1"/>
    <col min="16" max="16" width="5.42578125" customWidth="1"/>
    <col min="17" max="17" width="3.85546875" customWidth="1"/>
    <col min="18" max="18" width="6.7109375" customWidth="1"/>
  </cols>
  <sheetData>
    <row r="1" spans="1:18" x14ac:dyDescent="0.25">
      <c r="N1" s="20" t="s">
        <v>17</v>
      </c>
      <c r="P1" s="2"/>
    </row>
    <row r="2" spans="1:18" ht="18" x14ac:dyDescent="0.25">
      <c r="A2" s="85" t="s">
        <v>16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2"/>
      <c r="R2" s="2"/>
    </row>
    <row r="3" spans="1:18" ht="10.5" customHeight="1" x14ac:dyDescent="0.25">
      <c r="A3" s="3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spans="1:18" ht="15.75" customHeight="1" x14ac:dyDescent="0.25">
      <c r="A4" s="92" t="s">
        <v>36</v>
      </c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  <c r="Q4" s="2"/>
      <c r="R4" s="2"/>
    </row>
    <row r="5" spans="1:18" ht="10.5" customHeight="1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2"/>
      <c r="R5" s="2"/>
    </row>
    <row r="6" spans="1:18" ht="29.25" customHeight="1" x14ac:dyDescent="0.25">
      <c r="A6" s="32" t="s">
        <v>40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9"/>
      <c r="R6" s="9"/>
    </row>
    <row r="7" spans="1:18" ht="9.75" customHeight="1" thickBot="1" x14ac:dyDescent="0.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9"/>
      <c r="R7" s="9"/>
    </row>
    <row r="8" spans="1:18" ht="26.25" customHeight="1" thickBot="1" x14ac:dyDescent="0.3">
      <c r="A8" s="93" t="s">
        <v>1</v>
      </c>
      <c r="B8" s="94"/>
      <c r="C8" s="39" t="s">
        <v>0</v>
      </c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1"/>
    </row>
    <row r="9" spans="1:18" ht="28.5" customHeight="1" thickBot="1" x14ac:dyDescent="0.3">
      <c r="A9" s="95" t="s">
        <v>2</v>
      </c>
      <c r="B9" s="96"/>
      <c r="C9" s="30" t="s">
        <v>0</v>
      </c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42"/>
    </row>
    <row r="10" spans="1:18" ht="42" customHeight="1" thickBot="1" x14ac:dyDescent="0.3">
      <c r="A10" s="33" t="s">
        <v>55</v>
      </c>
      <c r="B10" s="34"/>
      <c r="C10" s="34"/>
      <c r="D10" s="34"/>
      <c r="E10" s="34"/>
      <c r="F10" s="34"/>
      <c r="G10" s="34"/>
      <c r="H10" s="34"/>
      <c r="I10" s="34"/>
      <c r="J10" s="35"/>
      <c r="K10" s="30" t="s">
        <v>13</v>
      </c>
      <c r="L10" s="31"/>
      <c r="M10" s="31"/>
      <c r="N10" s="43">
        <v>1.444</v>
      </c>
      <c r="O10" s="44"/>
      <c r="P10" s="44"/>
      <c r="Q10" s="44"/>
      <c r="R10" s="45"/>
    </row>
    <row r="11" spans="1:18" ht="37.5" customHeight="1" thickBot="1" x14ac:dyDescent="0.3">
      <c r="A11" s="36"/>
      <c r="B11" s="37"/>
      <c r="C11" s="37"/>
      <c r="D11" s="37"/>
      <c r="E11" s="37"/>
      <c r="F11" s="37"/>
      <c r="G11" s="37"/>
      <c r="H11" s="37"/>
      <c r="I11" s="37"/>
      <c r="J11" s="38"/>
      <c r="K11" s="30" t="s">
        <v>15</v>
      </c>
      <c r="L11" s="31"/>
      <c r="M11" s="31"/>
      <c r="N11" s="46">
        <v>1.5069999999999999</v>
      </c>
      <c r="O11" s="47"/>
      <c r="P11" s="47"/>
      <c r="Q11" s="47"/>
      <c r="R11" s="48"/>
    </row>
    <row r="12" spans="1:18" ht="60" customHeight="1" x14ac:dyDescent="0.25">
      <c r="A12" s="97" t="s">
        <v>48</v>
      </c>
      <c r="B12" s="98"/>
      <c r="C12" s="98"/>
      <c r="D12" s="57"/>
      <c r="E12" s="51" t="s">
        <v>38</v>
      </c>
      <c r="F12" s="56" t="s">
        <v>19</v>
      </c>
      <c r="G12" s="57"/>
      <c r="H12" s="56" t="s">
        <v>37</v>
      </c>
      <c r="I12" s="57"/>
      <c r="J12" s="56" t="s">
        <v>9</v>
      </c>
      <c r="K12" s="57"/>
      <c r="L12" s="51" t="s">
        <v>6</v>
      </c>
      <c r="M12" s="113" t="s">
        <v>7</v>
      </c>
      <c r="N12" s="114"/>
      <c r="O12" s="114"/>
      <c r="P12" s="97" t="s">
        <v>8</v>
      </c>
      <c r="Q12" s="98"/>
      <c r="R12" s="103"/>
    </row>
    <row r="13" spans="1:18" ht="52.5" customHeight="1" x14ac:dyDescent="0.25">
      <c r="A13" s="99"/>
      <c r="B13" s="100"/>
      <c r="C13" s="100"/>
      <c r="D13" s="59"/>
      <c r="E13" s="52"/>
      <c r="F13" s="58"/>
      <c r="G13" s="59"/>
      <c r="H13" s="58"/>
      <c r="I13" s="59"/>
      <c r="J13" s="58"/>
      <c r="K13" s="59"/>
      <c r="L13" s="52"/>
      <c r="M13" s="115"/>
      <c r="N13" s="116"/>
      <c r="O13" s="116"/>
      <c r="P13" s="99"/>
      <c r="Q13" s="100"/>
      <c r="R13" s="104"/>
    </row>
    <row r="14" spans="1:18" ht="23.25" customHeight="1" x14ac:dyDescent="0.25">
      <c r="A14" s="99"/>
      <c r="B14" s="100"/>
      <c r="C14" s="100"/>
      <c r="D14" s="59"/>
      <c r="E14" s="52"/>
      <c r="F14" s="58"/>
      <c r="G14" s="59"/>
      <c r="H14" s="58"/>
      <c r="I14" s="59"/>
      <c r="J14" s="58"/>
      <c r="K14" s="59"/>
      <c r="L14" s="52"/>
      <c r="M14" s="115"/>
      <c r="N14" s="116"/>
      <c r="O14" s="116"/>
      <c r="P14" s="99"/>
      <c r="Q14" s="100"/>
      <c r="R14" s="104"/>
    </row>
    <row r="15" spans="1:18" ht="47.25" customHeight="1" thickBot="1" x14ac:dyDescent="0.3">
      <c r="A15" s="101"/>
      <c r="B15" s="102"/>
      <c r="C15" s="102"/>
      <c r="D15" s="61"/>
      <c r="E15" s="53"/>
      <c r="F15" s="60"/>
      <c r="G15" s="61"/>
      <c r="H15" s="60"/>
      <c r="I15" s="61"/>
      <c r="J15" s="60"/>
      <c r="K15" s="61"/>
      <c r="L15" s="53"/>
      <c r="M15" s="117"/>
      <c r="N15" s="118"/>
      <c r="O15" s="118"/>
      <c r="P15" s="101"/>
      <c r="Q15" s="102"/>
      <c r="R15" s="105"/>
    </row>
    <row r="16" spans="1:18" ht="34.5" customHeight="1" thickBot="1" x14ac:dyDescent="0.3">
      <c r="A16" s="110" t="s">
        <v>3</v>
      </c>
      <c r="B16" s="111"/>
      <c r="C16" s="111"/>
      <c r="D16" s="112"/>
      <c r="E16" s="5">
        <f>N10/1.2</f>
        <v>1.2033333333333334</v>
      </c>
      <c r="F16" s="88">
        <v>0</v>
      </c>
      <c r="G16" s="89"/>
      <c r="H16" s="62">
        <f>ROUND(E16-(E16*(F16/100)),3)</f>
        <v>1.2030000000000001</v>
      </c>
      <c r="I16" s="63"/>
      <c r="J16" s="65">
        <v>380000</v>
      </c>
      <c r="K16" s="66"/>
      <c r="L16" s="29">
        <f>H16*J16</f>
        <v>457140</v>
      </c>
      <c r="M16" s="54">
        <v>0.23</v>
      </c>
      <c r="N16" s="55"/>
      <c r="O16" s="55"/>
      <c r="P16" s="64">
        <f>L16*(1.2)</f>
        <v>548568</v>
      </c>
      <c r="Q16" s="65"/>
      <c r="R16" s="66"/>
    </row>
    <row r="17" spans="1:18" ht="39" customHeight="1" thickBot="1" x14ac:dyDescent="0.3">
      <c r="A17" s="69" t="s">
        <v>14</v>
      </c>
      <c r="B17" s="70"/>
      <c r="C17" s="70"/>
      <c r="D17" s="70"/>
      <c r="E17" s="5">
        <f>N11/1.2</f>
        <v>1.2558333333333334</v>
      </c>
      <c r="F17" s="90">
        <f>F16</f>
        <v>0</v>
      </c>
      <c r="G17" s="91"/>
      <c r="H17" s="62">
        <f>ROUND(E17-(E17*(F17/100)),3)</f>
        <v>1.256</v>
      </c>
      <c r="I17" s="63"/>
      <c r="J17" s="86">
        <v>5000</v>
      </c>
      <c r="K17" s="87"/>
      <c r="L17" s="29">
        <f>H17*J17</f>
        <v>6280</v>
      </c>
      <c r="M17" s="54">
        <v>0.23</v>
      </c>
      <c r="N17" s="55"/>
      <c r="O17" s="106"/>
      <c r="P17" s="107">
        <f>L17*(1.2)</f>
        <v>7536</v>
      </c>
      <c r="Q17" s="108"/>
      <c r="R17" s="109"/>
    </row>
    <row r="18" spans="1:18" ht="15" customHeight="1" x14ac:dyDescent="0.25">
      <c r="A18" s="71" t="s">
        <v>35</v>
      </c>
      <c r="B18" s="72"/>
      <c r="C18" s="72"/>
      <c r="D18" s="72"/>
      <c r="E18" s="72"/>
      <c r="F18" s="72"/>
      <c r="G18" s="72"/>
      <c r="H18" s="72"/>
      <c r="I18" s="72"/>
      <c r="J18" s="73"/>
      <c r="K18" s="67">
        <f>SUM(L16:L17)</f>
        <v>463420</v>
      </c>
      <c r="L18" s="83">
        <f>SUM(L16:L17)</f>
        <v>463420</v>
      </c>
      <c r="M18" s="11"/>
      <c r="N18" s="12"/>
      <c r="O18" s="77">
        <f>SUM(P16:R17)</f>
        <v>556104</v>
      </c>
      <c r="P18" s="78"/>
      <c r="Q18" s="78"/>
      <c r="R18" s="79"/>
    </row>
    <row r="19" spans="1:18" ht="31.5" customHeight="1" thickBot="1" x14ac:dyDescent="0.3">
      <c r="A19" s="74"/>
      <c r="B19" s="75"/>
      <c r="C19" s="75"/>
      <c r="D19" s="75"/>
      <c r="E19" s="75"/>
      <c r="F19" s="75"/>
      <c r="G19" s="75"/>
      <c r="H19" s="75"/>
      <c r="I19" s="75"/>
      <c r="J19" s="76"/>
      <c r="K19" s="68"/>
      <c r="L19" s="84"/>
      <c r="M19" s="13"/>
      <c r="N19" s="14"/>
      <c r="O19" s="80"/>
      <c r="P19" s="81"/>
      <c r="Q19" s="81"/>
      <c r="R19" s="82"/>
    </row>
    <row r="20" spans="1:18" ht="13.5" customHeight="1" x14ac:dyDescent="0.25">
      <c r="A20" s="15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9"/>
      <c r="P20" s="9"/>
      <c r="Q20" s="17"/>
      <c r="R20" s="17"/>
    </row>
    <row r="21" spans="1:18" ht="9" hidden="1" customHeight="1" thickBot="1" x14ac:dyDescent="0.3">
      <c r="A21" s="18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7"/>
      <c r="R21" s="17"/>
    </row>
    <row r="22" spans="1:18" ht="9" customHeight="1" x14ac:dyDescent="0.25">
      <c r="A22" s="18"/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7"/>
      <c r="R22" s="17"/>
    </row>
    <row r="23" spans="1:18" ht="9" customHeight="1" x14ac:dyDescent="0.25">
      <c r="A23" s="18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7"/>
      <c r="R23" s="17"/>
    </row>
    <row r="24" spans="1:18" ht="18.75" customHeight="1" x14ac:dyDescent="0.25">
      <c r="A24" s="3" t="s">
        <v>0</v>
      </c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</row>
    <row r="25" spans="1:18" ht="9" customHeight="1" x14ac:dyDescent="0.25">
      <c r="A25" s="3" t="s">
        <v>0</v>
      </c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</row>
    <row r="26" spans="1:18" x14ac:dyDescent="0.25">
      <c r="A26" s="3" t="s">
        <v>4</v>
      </c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</row>
    <row r="27" spans="1:18" ht="9.75" customHeight="1" x14ac:dyDescent="0.25">
      <c r="A27" s="3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</row>
    <row r="28" spans="1:18" x14ac:dyDescent="0.25">
      <c r="A28" s="50" t="s">
        <v>11</v>
      </c>
      <c r="B28" s="50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17"/>
      <c r="R28" s="17"/>
    </row>
    <row r="29" spans="1:18" ht="11.25" customHeight="1" x14ac:dyDescent="0.25">
      <c r="A29" s="3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</row>
    <row r="30" spans="1:18" x14ac:dyDescent="0.25">
      <c r="A30" s="50" t="s">
        <v>10</v>
      </c>
      <c r="B30" s="50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  <c r="P30" s="50"/>
      <c r="Q30" s="19"/>
      <c r="R30" s="19"/>
    </row>
    <row r="31" spans="1:18" ht="6.75" customHeight="1" x14ac:dyDescent="0.25">
      <c r="A31" s="6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</row>
    <row r="32" spans="1:18" ht="6" customHeight="1" x14ac:dyDescent="0.25">
      <c r="A32" s="6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</row>
    <row r="33" spans="1:18" x14ac:dyDescent="0.25">
      <c r="A33" s="7" t="s">
        <v>5</v>
      </c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2"/>
      <c r="R33" s="2"/>
    </row>
    <row r="34" spans="1:18" ht="45.75" customHeight="1" x14ac:dyDescent="0.25">
      <c r="A34" s="49" t="s">
        <v>20</v>
      </c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2"/>
      <c r="R34" s="2"/>
    </row>
    <row r="35" spans="1:18" x14ac:dyDescent="0.25">
      <c r="A35" s="1"/>
    </row>
  </sheetData>
  <mergeCells count="39">
    <mergeCell ref="A9:B9"/>
    <mergeCell ref="C9:R9"/>
    <mergeCell ref="A2:P2"/>
    <mergeCell ref="A4:P4"/>
    <mergeCell ref="A6:P6"/>
    <mergeCell ref="A8:B8"/>
    <mergeCell ref="C8:R8"/>
    <mergeCell ref="A10:J11"/>
    <mergeCell ref="K10:M10"/>
    <mergeCell ref="N10:R10"/>
    <mergeCell ref="K11:M11"/>
    <mergeCell ref="N11:R11"/>
    <mergeCell ref="L12:L15"/>
    <mergeCell ref="M12:O15"/>
    <mergeCell ref="P12:R15"/>
    <mergeCell ref="A16:D16"/>
    <mergeCell ref="F16:G16"/>
    <mergeCell ref="H16:I16"/>
    <mergeCell ref="J16:K16"/>
    <mergeCell ref="M16:O16"/>
    <mergeCell ref="P16:R16"/>
    <mergeCell ref="A12:D15"/>
    <mergeCell ref="E12:E15"/>
    <mergeCell ref="F12:G15"/>
    <mergeCell ref="H12:I15"/>
    <mergeCell ref="J12:K15"/>
    <mergeCell ref="F17:G17"/>
    <mergeCell ref="H17:I17"/>
    <mergeCell ref="J17:K17"/>
    <mergeCell ref="M17:O17"/>
    <mergeCell ref="A34:P34"/>
    <mergeCell ref="A18:J19"/>
    <mergeCell ref="K18:K19"/>
    <mergeCell ref="L18:L19"/>
    <mergeCell ref="O18:R19"/>
    <mergeCell ref="A28:P28"/>
    <mergeCell ref="A30:P30"/>
    <mergeCell ref="P17:R17"/>
    <mergeCell ref="A17:D17"/>
  </mergeCells>
  <pageMargins left="0.7" right="0.7" top="0.75" bottom="0.75" header="0.3" footer="0.3"/>
  <pageSetup paperSize="9" scale="8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5"/>
  <sheetViews>
    <sheetView view="pageBreakPreview" topLeftCell="A4" zoomScaleNormal="100" zoomScaleSheetLayoutView="100" workbookViewId="0">
      <selection activeCell="L16" sqref="L16:L17"/>
    </sheetView>
  </sheetViews>
  <sheetFormatPr defaultRowHeight="15" x14ac:dyDescent="0.25"/>
  <cols>
    <col min="1" max="1" width="12.7109375" customWidth="1"/>
    <col min="2" max="2" width="4.28515625" customWidth="1"/>
    <col min="3" max="3" width="2.5703125" customWidth="1"/>
    <col min="4" max="4" width="3" customWidth="1"/>
    <col min="5" max="5" width="9.85546875" customWidth="1"/>
    <col min="6" max="6" width="8" customWidth="1"/>
    <col min="7" max="7" width="1.5703125" customWidth="1"/>
    <col min="8" max="8" width="4.42578125" customWidth="1"/>
    <col min="9" max="9" width="5.42578125" customWidth="1"/>
    <col min="10" max="10" width="15.140625" customWidth="1"/>
    <col min="11" max="11" width="0.140625" customWidth="1"/>
    <col min="12" max="12" width="15.7109375" customWidth="1"/>
    <col min="13" max="13" width="4.7109375" customWidth="1"/>
    <col min="14" max="14" width="3.5703125" customWidth="1"/>
    <col min="15" max="15" width="0.140625" customWidth="1"/>
    <col min="16" max="16" width="5.42578125" customWidth="1"/>
    <col min="17" max="17" width="3.85546875" customWidth="1"/>
    <col min="18" max="18" width="6.7109375" customWidth="1"/>
  </cols>
  <sheetData>
    <row r="1" spans="1:18" x14ac:dyDescent="0.25">
      <c r="N1" s="20" t="s">
        <v>17</v>
      </c>
      <c r="P1" s="2"/>
    </row>
    <row r="2" spans="1:18" ht="18" x14ac:dyDescent="0.25">
      <c r="A2" s="85" t="s">
        <v>16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2"/>
      <c r="R2" s="2"/>
    </row>
    <row r="3" spans="1:18" ht="10.5" customHeight="1" x14ac:dyDescent="0.25">
      <c r="A3" s="3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spans="1:18" ht="15.75" customHeight="1" x14ac:dyDescent="0.25">
      <c r="A4" s="92" t="s">
        <v>33</v>
      </c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  <c r="Q4" s="2"/>
      <c r="R4" s="2"/>
    </row>
    <row r="5" spans="1:18" ht="10.5" customHeight="1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2"/>
      <c r="R5" s="2"/>
    </row>
    <row r="6" spans="1:18" ht="29.25" customHeight="1" x14ac:dyDescent="0.25">
      <c r="A6" s="32" t="s">
        <v>40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9"/>
      <c r="R6" s="9"/>
    </row>
    <row r="7" spans="1:18" ht="9.75" customHeight="1" thickBot="1" x14ac:dyDescent="0.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9"/>
      <c r="R7" s="9"/>
    </row>
    <row r="8" spans="1:18" ht="26.25" customHeight="1" thickBot="1" x14ac:dyDescent="0.3">
      <c r="A8" s="93" t="s">
        <v>1</v>
      </c>
      <c r="B8" s="94"/>
      <c r="C8" s="39" t="s">
        <v>0</v>
      </c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1"/>
    </row>
    <row r="9" spans="1:18" ht="28.5" customHeight="1" thickBot="1" x14ac:dyDescent="0.3">
      <c r="A9" s="95" t="s">
        <v>2</v>
      </c>
      <c r="B9" s="96"/>
      <c r="C9" s="30" t="s">
        <v>0</v>
      </c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42"/>
    </row>
    <row r="10" spans="1:18" ht="42" customHeight="1" thickBot="1" x14ac:dyDescent="0.3">
      <c r="A10" s="33" t="s">
        <v>55</v>
      </c>
      <c r="B10" s="34"/>
      <c r="C10" s="34"/>
      <c r="D10" s="34"/>
      <c r="E10" s="34"/>
      <c r="F10" s="34"/>
      <c r="G10" s="34"/>
      <c r="H10" s="34"/>
      <c r="I10" s="34"/>
      <c r="J10" s="35"/>
      <c r="K10" s="30" t="s">
        <v>13</v>
      </c>
      <c r="L10" s="31"/>
      <c r="M10" s="31"/>
      <c r="N10" s="43">
        <v>1.444</v>
      </c>
      <c r="O10" s="44"/>
      <c r="P10" s="44"/>
      <c r="Q10" s="44"/>
      <c r="R10" s="45"/>
    </row>
    <row r="11" spans="1:18" ht="37.5" customHeight="1" thickBot="1" x14ac:dyDescent="0.3">
      <c r="A11" s="36"/>
      <c r="B11" s="37"/>
      <c r="C11" s="37"/>
      <c r="D11" s="37"/>
      <c r="E11" s="37"/>
      <c r="F11" s="37"/>
      <c r="G11" s="37"/>
      <c r="H11" s="37"/>
      <c r="I11" s="37"/>
      <c r="J11" s="38"/>
      <c r="K11" s="30" t="s">
        <v>15</v>
      </c>
      <c r="L11" s="31"/>
      <c r="M11" s="31"/>
      <c r="N11" s="46">
        <v>1.5069999999999999</v>
      </c>
      <c r="O11" s="47"/>
      <c r="P11" s="47"/>
      <c r="Q11" s="47"/>
      <c r="R11" s="48"/>
    </row>
    <row r="12" spans="1:18" ht="60" customHeight="1" x14ac:dyDescent="0.25">
      <c r="A12" s="97" t="s">
        <v>48</v>
      </c>
      <c r="B12" s="98"/>
      <c r="C12" s="98"/>
      <c r="D12" s="57"/>
      <c r="E12" s="51" t="s">
        <v>38</v>
      </c>
      <c r="F12" s="56" t="s">
        <v>19</v>
      </c>
      <c r="G12" s="57"/>
      <c r="H12" s="56" t="s">
        <v>37</v>
      </c>
      <c r="I12" s="57"/>
      <c r="J12" s="56" t="s">
        <v>9</v>
      </c>
      <c r="K12" s="57"/>
      <c r="L12" s="51" t="s">
        <v>6</v>
      </c>
      <c r="M12" s="113" t="s">
        <v>7</v>
      </c>
      <c r="N12" s="114"/>
      <c r="O12" s="114"/>
      <c r="P12" s="97" t="s">
        <v>8</v>
      </c>
      <c r="Q12" s="98"/>
      <c r="R12" s="103"/>
    </row>
    <row r="13" spans="1:18" ht="52.5" customHeight="1" x14ac:dyDescent="0.25">
      <c r="A13" s="99"/>
      <c r="B13" s="100"/>
      <c r="C13" s="100"/>
      <c r="D13" s="59"/>
      <c r="E13" s="52"/>
      <c r="F13" s="58"/>
      <c r="G13" s="59"/>
      <c r="H13" s="58"/>
      <c r="I13" s="59"/>
      <c r="J13" s="58"/>
      <c r="K13" s="59"/>
      <c r="L13" s="52"/>
      <c r="M13" s="115"/>
      <c r="N13" s="116"/>
      <c r="O13" s="116"/>
      <c r="P13" s="99"/>
      <c r="Q13" s="100"/>
      <c r="R13" s="104"/>
    </row>
    <row r="14" spans="1:18" ht="23.25" customHeight="1" x14ac:dyDescent="0.25">
      <c r="A14" s="99"/>
      <c r="B14" s="100"/>
      <c r="C14" s="100"/>
      <c r="D14" s="59"/>
      <c r="E14" s="52"/>
      <c r="F14" s="58"/>
      <c r="G14" s="59"/>
      <c r="H14" s="58"/>
      <c r="I14" s="59"/>
      <c r="J14" s="58"/>
      <c r="K14" s="59"/>
      <c r="L14" s="52"/>
      <c r="M14" s="115"/>
      <c r="N14" s="116"/>
      <c r="O14" s="116"/>
      <c r="P14" s="99"/>
      <c r="Q14" s="100"/>
      <c r="R14" s="104"/>
    </row>
    <row r="15" spans="1:18" ht="47.25" customHeight="1" thickBot="1" x14ac:dyDescent="0.3">
      <c r="A15" s="101"/>
      <c r="B15" s="102"/>
      <c r="C15" s="102"/>
      <c r="D15" s="61"/>
      <c r="E15" s="53"/>
      <c r="F15" s="60"/>
      <c r="G15" s="61"/>
      <c r="H15" s="60"/>
      <c r="I15" s="61"/>
      <c r="J15" s="60"/>
      <c r="K15" s="61"/>
      <c r="L15" s="53"/>
      <c r="M15" s="117"/>
      <c r="N15" s="118"/>
      <c r="O15" s="118"/>
      <c r="P15" s="101"/>
      <c r="Q15" s="102"/>
      <c r="R15" s="105"/>
    </row>
    <row r="16" spans="1:18" ht="34.5" customHeight="1" thickBot="1" x14ac:dyDescent="0.3">
      <c r="A16" s="110" t="s">
        <v>3</v>
      </c>
      <c r="B16" s="111"/>
      <c r="C16" s="111"/>
      <c r="D16" s="112"/>
      <c r="E16" s="5">
        <f>N10/1.2</f>
        <v>1.2033333333333334</v>
      </c>
      <c r="F16" s="88">
        <v>0</v>
      </c>
      <c r="G16" s="89"/>
      <c r="H16" s="62">
        <f>ROUND(E16-(E16*(F16/100)),3)</f>
        <v>1.2030000000000001</v>
      </c>
      <c r="I16" s="63"/>
      <c r="J16" s="65">
        <v>380000</v>
      </c>
      <c r="K16" s="66"/>
      <c r="L16" s="29">
        <f>H16*J16</f>
        <v>457140</v>
      </c>
      <c r="M16" s="54">
        <v>0.23</v>
      </c>
      <c r="N16" s="55"/>
      <c r="O16" s="55"/>
      <c r="P16" s="64">
        <f>L16*(1.2)</f>
        <v>548568</v>
      </c>
      <c r="Q16" s="65"/>
      <c r="R16" s="66"/>
    </row>
    <row r="17" spans="1:18" ht="39" customHeight="1" thickBot="1" x14ac:dyDescent="0.3">
      <c r="A17" s="69" t="s">
        <v>14</v>
      </c>
      <c r="B17" s="70"/>
      <c r="C17" s="70"/>
      <c r="D17" s="70"/>
      <c r="E17" s="5">
        <f>N11/1.2</f>
        <v>1.2558333333333334</v>
      </c>
      <c r="F17" s="90">
        <f>F16</f>
        <v>0</v>
      </c>
      <c r="G17" s="91"/>
      <c r="H17" s="62">
        <f>ROUND(E17-(E17*(F17/100)),3)</f>
        <v>1.256</v>
      </c>
      <c r="I17" s="63"/>
      <c r="J17" s="86">
        <v>5000</v>
      </c>
      <c r="K17" s="87"/>
      <c r="L17" s="29">
        <f>H17*J17</f>
        <v>6280</v>
      </c>
      <c r="M17" s="54">
        <v>0.23</v>
      </c>
      <c r="N17" s="55"/>
      <c r="O17" s="106"/>
      <c r="P17" s="107">
        <f>L17*(1.2)</f>
        <v>7536</v>
      </c>
      <c r="Q17" s="108"/>
      <c r="R17" s="109"/>
    </row>
    <row r="18" spans="1:18" ht="15" customHeight="1" x14ac:dyDescent="0.25">
      <c r="A18" s="71" t="s">
        <v>34</v>
      </c>
      <c r="B18" s="72"/>
      <c r="C18" s="72"/>
      <c r="D18" s="72"/>
      <c r="E18" s="72"/>
      <c r="F18" s="72"/>
      <c r="G18" s="72"/>
      <c r="H18" s="72"/>
      <c r="I18" s="72"/>
      <c r="J18" s="73"/>
      <c r="K18" s="67">
        <f>SUM(L16:L17)</f>
        <v>463420</v>
      </c>
      <c r="L18" s="83">
        <f>SUM(L16:L17)</f>
        <v>463420</v>
      </c>
      <c r="M18" s="11"/>
      <c r="N18" s="12"/>
      <c r="O18" s="77">
        <f>SUM(P16:R17)</f>
        <v>556104</v>
      </c>
      <c r="P18" s="78"/>
      <c r="Q18" s="78"/>
      <c r="R18" s="79"/>
    </row>
    <row r="19" spans="1:18" ht="31.5" customHeight="1" thickBot="1" x14ac:dyDescent="0.3">
      <c r="A19" s="74"/>
      <c r="B19" s="75"/>
      <c r="C19" s="75"/>
      <c r="D19" s="75"/>
      <c r="E19" s="75"/>
      <c r="F19" s="75"/>
      <c r="G19" s="75"/>
      <c r="H19" s="75"/>
      <c r="I19" s="75"/>
      <c r="J19" s="76"/>
      <c r="K19" s="68"/>
      <c r="L19" s="84"/>
      <c r="M19" s="13"/>
      <c r="N19" s="14"/>
      <c r="O19" s="80"/>
      <c r="P19" s="81"/>
      <c r="Q19" s="81"/>
      <c r="R19" s="82"/>
    </row>
    <row r="20" spans="1:18" ht="13.5" customHeight="1" x14ac:dyDescent="0.25">
      <c r="A20" s="15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9"/>
      <c r="P20" s="9"/>
      <c r="Q20" s="17"/>
      <c r="R20" s="17"/>
    </row>
    <row r="21" spans="1:18" ht="9" hidden="1" customHeight="1" thickBot="1" x14ac:dyDescent="0.3">
      <c r="A21" s="18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7"/>
      <c r="R21" s="17"/>
    </row>
    <row r="22" spans="1:18" ht="9" customHeight="1" x14ac:dyDescent="0.25">
      <c r="A22" s="18"/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7"/>
      <c r="R22" s="17"/>
    </row>
    <row r="23" spans="1:18" ht="9" customHeight="1" x14ac:dyDescent="0.25">
      <c r="A23" s="18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7"/>
      <c r="R23" s="17"/>
    </row>
    <row r="24" spans="1:18" ht="18.75" customHeight="1" x14ac:dyDescent="0.25">
      <c r="A24" s="3" t="s">
        <v>0</v>
      </c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</row>
    <row r="25" spans="1:18" ht="9" customHeight="1" x14ac:dyDescent="0.25">
      <c r="A25" s="3" t="s">
        <v>0</v>
      </c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</row>
    <row r="26" spans="1:18" x14ac:dyDescent="0.25">
      <c r="A26" s="3" t="s">
        <v>4</v>
      </c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</row>
    <row r="27" spans="1:18" ht="9.75" customHeight="1" x14ac:dyDescent="0.25">
      <c r="A27" s="3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</row>
    <row r="28" spans="1:18" x14ac:dyDescent="0.25">
      <c r="A28" s="50" t="s">
        <v>11</v>
      </c>
      <c r="B28" s="50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17"/>
      <c r="R28" s="17"/>
    </row>
    <row r="29" spans="1:18" ht="11.25" customHeight="1" x14ac:dyDescent="0.25">
      <c r="A29" s="3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</row>
    <row r="30" spans="1:18" x14ac:dyDescent="0.25">
      <c r="A30" s="50" t="s">
        <v>10</v>
      </c>
      <c r="B30" s="50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  <c r="P30" s="50"/>
      <c r="Q30" s="19"/>
      <c r="R30" s="19"/>
    </row>
    <row r="31" spans="1:18" ht="6.75" customHeight="1" x14ac:dyDescent="0.25">
      <c r="A31" s="6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</row>
    <row r="32" spans="1:18" ht="6" customHeight="1" x14ac:dyDescent="0.25">
      <c r="A32" s="6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</row>
    <row r="33" spans="1:18" x14ac:dyDescent="0.25">
      <c r="A33" s="7" t="s">
        <v>5</v>
      </c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2"/>
      <c r="R33" s="2"/>
    </row>
    <row r="34" spans="1:18" ht="45.75" customHeight="1" x14ac:dyDescent="0.25">
      <c r="A34" s="49" t="s">
        <v>20</v>
      </c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2"/>
      <c r="R34" s="2"/>
    </row>
    <row r="35" spans="1:18" x14ac:dyDescent="0.25">
      <c r="A35" s="1"/>
    </row>
  </sheetData>
  <mergeCells count="39">
    <mergeCell ref="A9:B9"/>
    <mergeCell ref="C9:R9"/>
    <mergeCell ref="A2:P2"/>
    <mergeCell ref="A4:P4"/>
    <mergeCell ref="A6:P6"/>
    <mergeCell ref="A8:B8"/>
    <mergeCell ref="C8:R8"/>
    <mergeCell ref="A10:J11"/>
    <mergeCell ref="K10:M10"/>
    <mergeCell ref="N10:R10"/>
    <mergeCell ref="K11:M11"/>
    <mergeCell ref="N11:R11"/>
    <mergeCell ref="L12:L15"/>
    <mergeCell ref="M12:O15"/>
    <mergeCell ref="P12:R15"/>
    <mergeCell ref="A16:D16"/>
    <mergeCell ref="F16:G16"/>
    <mergeCell ref="H16:I16"/>
    <mergeCell ref="J16:K16"/>
    <mergeCell ref="M16:O16"/>
    <mergeCell ref="P16:R16"/>
    <mergeCell ref="A12:D15"/>
    <mergeCell ref="E12:E15"/>
    <mergeCell ref="F12:G15"/>
    <mergeCell ref="H12:I15"/>
    <mergeCell ref="J12:K15"/>
    <mergeCell ref="F17:G17"/>
    <mergeCell ref="H17:I17"/>
    <mergeCell ref="J17:K17"/>
    <mergeCell ref="M17:O17"/>
    <mergeCell ref="A34:P34"/>
    <mergeCell ref="A18:J19"/>
    <mergeCell ref="K18:K19"/>
    <mergeCell ref="L18:L19"/>
    <mergeCell ref="O18:R19"/>
    <mergeCell ref="A28:P28"/>
    <mergeCell ref="A30:P30"/>
    <mergeCell ref="P17:R17"/>
    <mergeCell ref="A17:D17"/>
  </mergeCells>
  <pageMargins left="0.7" right="0.7" top="0.75" bottom="0.75" header="0.3" footer="0.3"/>
  <pageSetup paperSize="9" scale="8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5"/>
  <sheetViews>
    <sheetView view="pageBreakPreview" topLeftCell="A4" zoomScaleNormal="100" zoomScaleSheetLayoutView="100" workbookViewId="0">
      <selection activeCell="V15" sqref="V15"/>
    </sheetView>
  </sheetViews>
  <sheetFormatPr defaultRowHeight="15" x14ac:dyDescent="0.25"/>
  <cols>
    <col min="1" max="1" width="12.7109375" customWidth="1"/>
    <col min="2" max="2" width="4.28515625" customWidth="1"/>
    <col min="3" max="3" width="2.5703125" customWidth="1"/>
    <col min="4" max="4" width="3" customWidth="1"/>
    <col min="5" max="5" width="9.85546875" customWidth="1"/>
    <col min="6" max="6" width="8" customWidth="1"/>
    <col min="7" max="7" width="1.5703125" customWidth="1"/>
    <col min="8" max="8" width="4.42578125" customWidth="1"/>
    <col min="9" max="9" width="5.42578125" customWidth="1"/>
    <col min="10" max="10" width="15.140625" customWidth="1"/>
    <col min="11" max="11" width="0.140625" customWidth="1"/>
    <col min="12" max="12" width="15.7109375" customWidth="1"/>
    <col min="13" max="13" width="4.7109375" customWidth="1"/>
    <col min="14" max="14" width="3.5703125" customWidth="1"/>
    <col min="15" max="15" width="0.140625" customWidth="1"/>
    <col min="16" max="16" width="5.42578125" customWidth="1"/>
    <col min="17" max="17" width="3.85546875" customWidth="1"/>
    <col min="18" max="18" width="6.7109375" customWidth="1"/>
  </cols>
  <sheetData>
    <row r="1" spans="1:18" x14ac:dyDescent="0.25">
      <c r="N1" s="20" t="s">
        <v>17</v>
      </c>
      <c r="P1" s="2"/>
    </row>
    <row r="2" spans="1:18" ht="18" x14ac:dyDescent="0.25">
      <c r="A2" s="85" t="s">
        <v>16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2"/>
      <c r="R2" s="2"/>
    </row>
    <row r="3" spans="1:18" ht="10.5" customHeight="1" x14ac:dyDescent="0.25">
      <c r="A3" s="3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spans="1:18" ht="15.75" customHeight="1" x14ac:dyDescent="0.25">
      <c r="A4" s="92" t="s">
        <v>32</v>
      </c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  <c r="Q4" s="2"/>
      <c r="R4" s="2"/>
    </row>
    <row r="5" spans="1:18" ht="10.5" customHeight="1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2"/>
      <c r="R5" s="2"/>
    </row>
    <row r="6" spans="1:18" ht="29.25" customHeight="1" x14ac:dyDescent="0.25">
      <c r="A6" s="32" t="s">
        <v>40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9"/>
      <c r="R6" s="9"/>
    </row>
    <row r="7" spans="1:18" ht="9.75" customHeight="1" thickBot="1" x14ac:dyDescent="0.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9"/>
      <c r="R7" s="9"/>
    </row>
    <row r="8" spans="1:18" ht="26.25" customHeight="1" thickBot="1" x14ac:dyDescent="0.3">
      <c r="A8" s="93" t="s">
        <v>1</v>
      </c>
      <c r="B8" s="94"/>
      <c r="C8" s="39" t="s">
        <v>0</v>
      </c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1"/>
    </row>
    <row r="9" spans="1:18" ht="28.5" customHeight="1" thickBot="1" x14ac:dyDescent="0.3">
      <c r="A9" s="95" t="s">
        <v>2</v>
      </c>
      <c r="B9" s="96"/>
      <c r="C9" s="30" t="s">
        <v>0</v>
      </c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42"/>
    </row>
    <row r="10" spans="1:18" ht="42" customHeight="1" thickBot="1" x14ac:dyDescent="0.3">
      <c r="A10" s="33" t="s">
        <v>55</v>
      </c>
      <c r="B10" s="34"/>
      <c r="C10" s="34"/>
      <c r="D10" s="34"/>
      <c r="E10" s="34"/>
      <c r="F10" s="34"/>
      <c r="G10" s="34"/>
      <c r="H10" s="34"/>
      <c r="I10" s="34"/>
      <c r="J10" s="35"/>
      <c r="K10" s="30" t="s">
        <v>13</v>
      </c>
      <c r="L10" s="31"/>
      <c r="M10" s="31"/>
      <c r="N10" s="43">
        <v>1.444</v>
      </c>
      <c r="O10" s="44"/>
      <c r="P10" s="44"/>
      <c r="Q10" s="44"/>
      <c r="R10" s="45"/>
    </row>
    <row r="11" spans="1:18" ht="37.5" customHeight="1" thickBot="1" x14ac:dyDescent="0.3">
      <c r="A11" s="36"/>
      <c r="B11" s="37"/>
      <c r="C11" s="37"/>
      <c r="D11" s="37"/>
      <c r="E11" s="37"/>
      <c r="F11" s="37"/>
      <c r="G11" s="37"/>
      <c r="H11" s="37"/>
      <c r="I11" s="37"/>
      <c r="J11" s="38"/>
      <c r="K11" s="30" t="s">
        <v>15</v>
      </c>
      <c r="L11" s="31"/>
      <c r="M11" s="31"/>
      <c r="N11" s="46">
        <v>1.5069999999999999</v>
      </c>
      <c r="O11" s="47"/>
      <c r="P11" s="47"/>
      <c r="Q11" s="47"/>
      <c r="R11" s="48"/>
    </row>
    <row r="12" spans="1:18" ht="60" customHeight="1" x14ac:dyDescent="0.25">
      <c r="A12" s="97" t="s">
        <v>48</v>
      </c>
      <c r="B12" s="98"/>
      <c r="C12" s="98"/>
      <c r="D12" s="57"/>
      <c r="E12" s="51" t="s">
        <v>38</v>
      </c>
      <c r="F12" s="56" t="s">
        <v>19</v>
      </c>
      <c r="G12" s="57"/>
      <c r="H12" s="56" t="s">
        <v>37</v>
      </c>
      <c r="I12" s="57"/>
      <c r="J12" s="56" t="s">
        <v>9</v>
      </c>
      <c r="K12" s="57"/>
      <c r="L12" s="51" t="s">
        <v>6</v>
      </c>
      <c r="M12" s="113" t="s">
        <v>7</v>
      </c>
      <c r="N12" s="114"/>
      <c r="O12" s="114"/>
      <c r="P12" s="97" t="s">
        <v>8</v>
      </c>
      <c r="Q12" s="98"/>
      <c r="R12" s="103"/>
    </row>
    <row r="13" spans="1:18" ht="52.5" customHeight="1" x14ac:dyDescent="0.25">
      <c r="A13" s="99"/>
      <c r="B13" s="100"/>
      <c r="C13" s="100"/>
      <c r="D13" s="59"/>
      <c r="E13" s="52"/>
      <c r="F13" s="58"/>
      <c r="G13" s="59"/>
      <c r="H13" s="58"/>
      <c r="I13" s="59"/>
      <c r="J13" s="58"/>
      <c r="K13" s="59"/>
      <c r="L13" s="52"/>
      <c r="M13" s="115"/>
      <c r="N13" s="116"/>
      <c r="O13" s="116"/>
      <c r="P13" s="99"/>
      <c r="Q13" s="100"/>
      <c r="R13" s="104"/>
    </row>
    <row r="14" spans="1:18" ht="23.25" customHeight="1" x14ac:dyDescent="0.25">
      <c r="A14" s="99"/>
      <c r="B14" s="100"/>
      <c r="C14" s="100"/>
      <c r="D14" s="59"/>
      <c r="E14" s="52"/>
      <c r="F14" s="58"/>
      <c r="G14" s="59"/>
      <c r="H14" s="58"/>
      <c r="I14" s="59"/>
      <c r="J14" s="58"/>
      <c r="K14" s="59"/>
      <c r="L14" s="52"/>
      <c r="M14" s="115"/>
      <c r="N14" s="116"/>
      <c r="O14" s="116"/>
      <c r="P14" s="99"/>
      <c r="Q14" s="100"/>
      <c r="R14" s="104"/>
    </row>
    <row r="15" spans="1:18" ht="47.25" customHeight="1" thickBot="1" x14ac:dyDescent="0.3">
      <c r="A15" s="101"/>
      <c r="B15" s="102"/>
      <c r="C15" s="102"/>
      <c r="D15" s="61"/>
      <c r="E15" s="53"/>
      <c r="F15" s="60"/>
      <c r="G15" s="61"/>
      <c r="H15" s="60"/>
      <c r="I15" s="61"/>
      <c r="J15" s="60"/>
      <c r="K15" s="61"/>
      <c r="L15" s="53"/>
      <c r="M15" s="117"/>
      <c r="N15" s="118"/>
      <c r="O15" s="118"/>
      <c r="P15" s="101"/>
      <c r="Q15" s="102"/>
      <c r="R15" s="105"/>
    </row>
    <row r="16" spans="1:18" ht="34.5" customHeight="1" thickBot="1" x14ac:dyDescent="0.3">
      <c r="A16" s="110" t="s">
        <v>3</v>
      </c>
      <c r="B16" s="111"/>
      <c r="C16" s="111"/>
      <c r="D16" s="112"/>
      <c r="E16" s="5">
        <f>N10/1.2</f>
        <v>1.2033333333333334</v>
      </c>
      <c r="F16" s="88">
        <v>0</v>
      </c>
      <c r="G16" s="89"/>
      <c r="H16" s="62">
        <f>ROUND(E16-(E16*(F16/100)),3)</f>
        <v>1.2030000000000001</v>
      </c>
      <c r="I16" s="63"/>
      <c r="J16" s="65">
        <v>55000</v>
      </c>
      <c r="K16" s="66"/>
      <c r="L16" s="29">
        <f>H16*J16</f>
        <v>66165</v>
      </c>
      <c r="M16" s="54">
        <v>0.23</v>
      </c>
      <c r="N16" s="55"/>
      <c r="O16" s="55"/>
      <c r="P16" s="64">
        <f>L16*(1.2)</f>
        <v>79398</v>
      </c>
      <c r="Q16" s="65"/>
      <c r="R16" s="66"/>
    </row>
    <row r="17" spans="1:18" ht="39" customHeight="1" thickBot="1" x14ac:dyDescent="0.3">
      <c r="A17" s="69" t="s">
        <v>14</v>
      </c>
      <c r="B17" s="70"/>
      <c r="C17" s="70"/>
      <c r="D17" s="70"/>
      <c r="E17" s="5">
        <f>N11/1.2</f>
        <v>1.2558333333333334</v>
      </c>
      <c r="F17" s="90">
        <f>F16</f>
        <v>0</v>
      </c>
      <c r="G17" s="91"/>
      <c r="H17" s="62">
        <f>ROUND(E17-(E17*(F17/100)),3)</f>
        <v>1.256</v>
      </c>
      <c r="I17" s="63"/>
      <c r="J17" s="86">
        <v>5000</v>
      </c>
      <c r="K17" s="87"/>
      <c r="L17" s="29">
        <f>H17*J17</f>
        <v>6280</v>
      </c>
      <c r="M17" s="54">
        <v>0.23</v>
      </c>
      <c r="N17" s="55"/>
      <c r="O17" s="106"/>
      <c r="P17" s="107">
        <f>L17*(1.2)</f>
        <v>7536</v>
      </c>
      <c r="Q17" s="108"/>
      <c r="R17" s="109"/>
    </row>
    <row r="18" spans="1:18" ht="15" customHeight="1" x14ac:dyDescent="0.25">
      <c r="A18" s="71" t="s">
        <v>31</v>
      </c>
      <c r="B18" s="72"/>
      <c r="C18" s="72"/>
      <c r="D18" s="72"/>
      <c r="E18" s="72"/>
      <c r="F18" s="72"/>
      <c r="G18" s="72"/>
      <c r="H18" s="72"/>
      <c r="I18" s="72"/>
      <c r="J18" s="73"/>
      <c r="K18" s="67">
        <f>SUM(L16:L17)</f>
        <v>72445</v>
      </c>
      <c r="L18" s="83">
        <f>SUM(L16:L17)</f>
        <v>72445</v>
      </c>
      <c r="M18" s="11"/>
      <c r="N18" s="12"/>
      <c r="O18" s="77">
        <f>SUM(P16:R17)</f>
        <v>86934</v>
      </c>
      <c r="P18" s="78"/>
      <c r="Q18" s="78"/>
      <c r="R18" s="79"/>
    </row>
    <row r="19" spans="1:18" ht="31.5" customHeight="1" thickBot="1" x14ac:dyDescent="0.3">
      <c r="A19" s="74"/>
      <c r="B19" s="75"/>
      <c r="C19" s="75"/>
      <c r="D19" s="75"/>
      <c r="E19" s="75"/>
      <c r="F19" s="75"/>
      <c r="G19" s="75"/>
      <c r="H19" s="75"/>
      <c r="I19" s="75"/>
      <c r="J19" s="76"/>
      <c r="K19" s="68"/>
      <c r="L19" s="84"/>
      <c r="M19" s="13"/>
      <c r="N19" s="14"/>
      <c r="O19" s="80"/>
      <c r="P19" s="81"/>
      <c r="Q19" s="81"/>
      <c r="R19" s="82"/>
    </row>
    <row r="20" spans="1:18" ht="13.5" customHeight="1" x14ac:dyDescent="0.25">
      <c r="A20" s="15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9"/>
      <c r="P20" s="9"/>
      <c r="Q20" s="17"/>
      <c r="R20" s="17"/>
    </row>
    <row r="21" spans="1:18" ht="9" hidden="1" customHeight="1" thickBot="1" x14ac:dyDescent="0.3">
      <c r="A21" s="18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7"/>
      <c r="R21" s="17"/>
    </row>
    <row r="22" spans="1:18" ht="9" customHeight="1" x14ac:dyDescent="0.25">
      <c r="A22" s="18"/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7"/>
      <c r="R22" s="17"/>
    </row>
    <row r="23" spans="1:18" ht="9" customHeight="1" x14ac:dyDescent="0.25">
      <c r="A23" s="18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7"/>
      <c r="R23" s="17"/>
    </row>
    <row r="24" spans="1:18" ht="18.75" customHeight="1" x14ac:dyDescent="0.25">
      <c r="A24" s="3" t="s">
        <v>0</v>
      </c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</row>
    <row r="25" spans="1:18" ht="9" customHeight="1" x14ac:dyDescent="0.25">
      <c r="A25" s="3" t="s">
        <v>0</v>
      </c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</row>
    <row r="26" spans="1:18" x14ac:dyDescent="0.25">
      <c r="A26" s="3" t="s">
        <v>4</v>
      </c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</row>
    <row r="27" spans="1:18" ht="9.75" customHeight="1" x14ac:dyDescent="0.25">
      <c r="A27" s="3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</row>
    <row r="28" spans="1:18" x14ac:dyDescent="0.25">
      <c r="A28" s="50" t="s">
        <v>11</v>
      </c>
      <c r="B28" s="50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17"/>
      <c r="R28" s="17"/>
    </row>
    <row r="29" spans="1:18" ht="11.25" customHeight="1" x14ac:dyDescent="0.25">
      <c r="A29" s="3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</row>
    <row r="30" spans="1:18" x14ac:dyDescent="0.25">
      <c r="A30" s="50" t="s">
        <v>10</v>
      </c>
      <c r="B30" s="50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  <c r="P30" s="50"/>
      <c r="Q30" s="19"/>
      <c r="R30" s="19"/>
    </row>
    <row r="31" spans="1:18" ht="6.75" customHeight="1" x14ac:dyDescent="0.25">
      <c r="A31" s="6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</row>
    <row r="32" spans="1:18" ht="6" customHeight="1" x14ac:dyDescent="0.25">
      <c r="A32" s="6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</row>
    <row r="33" spans="1:18" x14ac:dyDescent="0.25">
      <c r="A33" s="7" t="s">
        <v>5</v>
      </c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2"/>
      <c r="R33" s="2"/>
    </row>
    <row r="34" spans="1:18" ht="45.75" customHeight="1" x14ac:dyDescent="0.25">
      <c r="A34" s="49" t="s">
        <v>20</v>
      </c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2"/>
      <c r="R34" s="2"/>
    </row>
    <row r="35" spans="1:18" x14ac:dyDescent="0.25">
      <c r="A35" s="1"/>
    </row>
  </sheetData>
  <mergeCells count="39">
    <mergeCell ref="A9:B9"/>
    <mergeCell ref="C9:R9"/>
    <mergeCell ref="A2:P2"/>
    <mergeCell ref="A4:P4"/>
    <mergeCell ref="A6:P6"/>
    <mergeCell ref="A8:B8"/>
    <mergeCell ref="C8:R8"/>
    <mergeCell ref="A10:J11"/>
    <mergeCell ref="K10:M10"/>
    <mergeCell ref="N10:R10"/>
    <mergeCell ref="K11:M11"/>
    <mergeCell ref="N11:R11"/>
    <mergeCell ref="L12:L15"/>
    <mergeCell ref="M12:O15"/>
    <mergeCell ref="P12:R15"/>
    <mergeCell ref="A16:D16"/>
    <mergeCell ref="F16:G16"/>
    <mergeCell ref="H16:I16"/>
    <mergeCell ref="J16:K16"/>
    <mergeCell ref="M16:O16"/>
    <mergeCell ref="P16:R16"/>
    <mergeCell ref="A12:D15"/>
    <mergeCell ref="E12:E15"/>
    <mergeCell ref="F12:G15"/>
    <mergeCell ref="H12:I15"/>
    <mergeCell ref="J12:K15"/>
    <mergeCell ref="F17:G17"/>
    <mergeCell ref="H17:I17"/>
    <mergeCell ref="J17:K17"/>
    <mergeCell ref="M17:O17"/>
    <mergeCell ref="A34:P34"/>
    <mergeCell ref="A18:J19"/>
    <mergeCell ref="K18:K19"/>
    <mergeCell ref="L18:L19"/>
    <mergeCell ref="O18:R19"/>
    <mergeCell ref="A28:P28"/>
    <mergeCell ref="A30:P30"/>
    <mergeCell ref="P17:R17"/>
    <mergeCell ref="A17:D17"/>
  </mergeCells>
  <pageMargins left="0.7" right="0.7" top="0.75" bottom="0.75" header="0.3" footer="0.3"/>
  <pageSetup paperSize="9" scale="8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5"/>
  <sheetViews>
    <sheetView view="pageBreakPreview" topLeftCell="A10" zoomScaleNormal="100" zoomScaleSheetLayoutView="100" workbookViewId="0">
      <selection activeCell="L25" sqref="L25"/>
    </sheetView>
  </sheetViews>
  <sheetFormatPr defaultRowHeight="15" x14ac:dyDescent="0.25"/>
  <cols>
    <col min="1" max="1" width="12.7109375" customWidth="1"/>
    <col min="2" max="2" width="4.28515625" customWidth="1"/>
    <col min="3" max="3" width="2.5703125" customWidth="1"/>
    <col min="4" max="4" width="3" customWidth="1"/>
    <col min="5" max="5" width="9.85546875" customWidth="1"/>
    <col min="6" max="6" width="8" customWidth="1"/>
    <col min="7" max="7" width="1.5703125" customWidth="1"/>
    <col min="8" max="8" width="4.42578125" customWidth="1"/>
    <col min="9" max="9" width="5.42578125" customWidth="1"/>
    <col min="10" max="10" width="15.140625" customWidth="1"/>
    <col min="11" max="11" width="0.140625" customWidth="1"/>
    <col min="12" max="12" width="15.7109375" customWidth="1"/>
    <col min="13" max="13" width="4.7109375" customWidth="1"/>
    <col min="14" max="14" width="3.5703125" customWidth="1"/>
    <col min="15" max="15" width="0.140625" customWidth="1"/>
    <col min="16" max="16" width="5.42578125" customWidth="1"/>
    <col min="17" max="17" width="3.85546875" customWidth="1"/>
    <col min="18" max="18" width="6.7109375" customWidth="1"/>
  </cols>
  <sheetData>
    <row r="1" spans="1:18" x14ac:dyDescent="0.25">
      <c r="N1" s="20" t="s">
        <v>17</v>
      </c>
      <c r="P1" s="2"/>
    </row>
    <row r="2" spans="1:18" ht="18" x14ac:dyDescent="0.25">
      <c r="A2" s="85" t="s">
        <v>16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2"/>
      <c r="R2" s="2"/>
    </row>
    <row r="3" spans="1:18" ht="10.5" customHeight="1" x14ac:dyDescent="0.25">
      <c r="A3" s="3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spans="1:18" ht="15.75" customHeight="1" x14ac:dyDescent="0.25">
      <c r="A4" s="92" t="s">
        <v>29</v>
      </c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  <c r="Q4" s="2"/>
      <c r="R4" s="2"/>
    </row>
    <row r="5" spans="1:18" ht="10.5" customHeight="1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2"/>
      <c r="R5" s="2"/>
    </row>
    <row r="6" spans="1:18" ht="29.25" customHeight="1" x14ac:dyDescent="0.25">
      <c r="A6" s="32" t="s">
        <v>40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9"/>
      <c r="R6" s="9"/>
    </row>
    <row r="7" spans="1:18" ht="9.75" customHeight="1" thickBot="1" x14ac:dyDescent="0.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9"/>
      <c r="R7" s="9"/>
    </row>
    <row r="8" spans="1:18" ht="26.25" customHeight="1" thickBot="1" x14ac:dyDescent="0.3">
      <c r="A8" s="93" t="s">
        <v>1</v>
      </c>
      <c r="B8" s="94"/>
      <c r="C8" s="39" t="s">
        <v>0</v>
      </c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1"/>
    </row>
    <row r="9" spans="1:18" ht="28.5" customHeight="1" thickBot="1" x14ac:dyDescent="0.3">
      <c r="A9" s="95" t="s">
        <v>2</v>
      </c>
      <c r="B9" s="96"/>
      <c r="C9" s="30" t="s">
        <v>0</v>
      </c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42"/>
    </row>
    <row r="10" spans="1:18" ht="42" customHeight="1" thickBot="1" x14ac:dyDescent="0.3">
      <c r="A10" s="33" t="s">
        <v>55</v>
      </c>
      <c r="B10" s="34"/>
      <c r="C10" s="34"/>
      <c r="D10" s="34"/>
      <c r="E10" s="34"/>
      <c r="F10" s="34"/>
      <c r="G10" s="34"/>
      <c r="H10" s="34"/>
      <c r="I10" s="34"/>
      <c r="J10" s="35"/>
      <c r="K10" s="30" t="s">
        <v>13</v>
      </c>
      <c r="L10" s="31"/>
      <c r="M10" s="31"/>
      <c r="N10" s="43">
        <v>1.444</v>
      </c>
      <c r="O10" s="44"/>
      <c r="P10" s="44"/>
      <c r="Q10" s="44"/>
      <c r="R10" s="45"/>
    </row>
    <row r="11" spans="1:18" ht="37.5" customHeight="1" thickBot="1" x14ac:dyDescent="0.3">
      <c r="A11" s="36"/>
      <c r="B11" s="37"/>
      <c r="C11" s="37"/>
      <c r="D11" s="37"/>
      <c r="E11" s="37"/>
      <c r="F11" s="37"/>
      <c r="G11" s="37"/>
      <c r="H11" s="37"/>
      <c r="I11" s="37"/>
      <c r="J11" s="38"/>
      <c r="K11" s="30" t="s">
        <v>15</v>
      </c>
      <c r="L11" s="31"/>
      <c r="M11" s="31"/>
      <c r="N11" s="46">
        <v>1.5069999999999999</v>
      </c>
      <c r="O11" s="47"/>
      <c r="P11" s="47"/>
      <c r="Q11" s="47"/>
      <c r="R11" s="48"/>
    </row>
    <row r="12" spans="1:18" ht="60" customHeight="1" x14ac:dyDescent="0.25">
      <c r="A12" s="97" t="s">
        <v>48</v>
      </c>
      <c r="B12" s="98"/>
      <c r="C12" s="98"/>
      <c r="D12" s="57"/>
      <c r="E12" s="51" t="s">
        <v>38</v>
      </c>
      <c r="F12" s="56" t="s">
        <v>19</v>
      </c>
      <c r="G12" s="57"/>
      <c r="H12" s="56" t="s">
        <v>37</v>
      </c>
      <c r="I12" s="57"/>
      <c r="J12" s="56" t="s">
        <v>9</v>
      </c>
      <c r="K12" s="57"/>
      <c r="L12" s="51" t="s">
        <v>6</v>
      </c>
      <c r="M12" s="113" t="s">
        <v>7</v>
      </c>
      <c r="N12" s="114"/>
      <c r="O12" s="114"/>
      <c r="P12" s="97" t="s">
        <v>8</v>
      </c>
      <c r="Q12" s="98"/>
      <c r="R12" s="103"/>
    </row>
    <row r="13" spans="1:18" ht="52.5" customHeight="1" x14ac:dyDescent="0.25">
      <c r="A13" s="99"/>
      <c r="B13" s="100"/>
      <c r="C13" s="100"/>
      <c r="D13" s="59"/>
      <c r="E13" s="52"/>
      <c r="F13" s="58"/>
      <c r="G13" s="59"/>
      <c r="H13" s="58"/>
      <c r="I13" s="59"/>
      <c r="J13" s="58"/>
      <c r="K13" s="59"/>
      <c r="L13" s="52"/>
      <c r="M13" s="115"/>
      <c r="N13" s="116"/>
      <c r="O13" s="116"/>
      <c r="P13" s="99"/>
      <c r="Q13" s="100"/>
      <c r="R13" s="104"/>
    </row>
    <row r="14" spans="1:18" ht="23.25" customHeight="1" x14ac:dyDescent="0.25">
      <c r="A14" s="99"/>
      <c r="B14" s="100"/>
      <c r="C14" s="100"/>
      <c r="D14" s="59"/>
      <c r="E14" s="52"/>
      <c r="F14" s="58"/>
      <c r="G14" s="59"/>
      <c r="H14" s="58"/>
      <c r="I14" s="59"/>
      <c r="J14" s="58"/>
      <c r="K14" s="59"/>
      <c r="L14" s="52"/>
      <c r="M14" s="115"/>
      <c r="N14" s="116"/>
      <c r="O14" s="116"/>
      <c r="P14" s="99"/>
      <c r="Q14" s="100"/>
      <c r="R14" s="104"/>
    </row>
    <row r="15" spans="1:18" ht="47.25" customHeight="1" thickBot="1" x14ac:dyDescent="0.3">
      <c r="A15" s="101"/>
      <c r="B15" s="102"/>
      <c r="C15" s="102"/>
      <c r="D15" s="61"/>
      <c r="E15" s="53"/>
      <c r="F15" s="60"/>
      <c r="G15" s="61"/>
      <c r="H15" s="60"/>
      <c r="I15" s="61"/>
      <c r="J15" s="60"/>
      <c r="K15" s="61"/>
      <c r="L15" s="53"/>
      <c r="M15" s="117"/>
      <c r="N15" s="118"/>
      <c r="O15" s="118"/>
      <c r="P15" s="101"/>
      <c r="Q15" s="102"/>
      <c r="R15" s="105"/>
    </row>
    <row r="16" spans="1:18" ht="34.5" customHeight="1" thickBot="1" x14ac:dyDescent="0.3">
      <c r="A16" s="110" t="s">
        <v>57</v>
      </c>
      <c r="B16" s="111"/>
      <c r="C16" s="111"/>
      <c r="D16" s="112"/>
      <c r="E16" s="5">
        <f>N10/1.2</f>
        <v>1.2033333333333334</v>
      </c>
      <c r="F16" s="88">
        <v>0</v>
      </c>
      <c r="G16" s="89"/>
      <c r="H16" s="62">
        <f>ROUND(E16-(E16*(F16/100)),3)</f>
        <v>1.2030000000000001</v>
      </c>
      <c r="I16" s="63"/>
      <c r="J16" s="65">
        <v>5700000</v>
      </c>
      <c r="K16" s="66"/>
      <c r="L16" s="29">
        <f>H16*J16</f>
        <v>6857100</v>
      </c>
      <c r="M16" s="54">
        <v>0.23</v>
      </c>
      <c r="N16" s="55"/>
      <c r="O16" s="55"/>
      <c r="P16" s="64">
        <f>L16*(1.2)</f>
        <v>8228520</v>
      </c>
      <c r="Q16" s="65"/>
      <c r="R16" s="66"/>
    </row>
    <row r="17" spans="1:18" ht="39" customHeight="1" thickBot="1" x14ac:dyDescent="0.3">
      <c r="A17" s="69" t="s">
        <v>58</v>
      </c>
      <c r="B17" s="70"/>
      <c r="C17" s="70"/>
      <c r="D17" s="70"/>
      <c r="E17" s="5">
        <f>N11/1.2</f>
        <v>1.2558333333333334</v>
      </c>
      <c r="F17" s="90">
        <f>F16</f>
        <v>0</v>
      </c>
      <c r="G17" s="91"/>
      <c r="H17" s="62">
        <f>ROUND(E17-(E17*(F17/100)),3)</f>
        <v>1.256</v>
      </c>
      <c r="I17" s="63"/>
      <c r="J17" s="86">
        <v>10000</v>
      </c>
      <c r="K17" s="87"/>
      <c r="L17" s="29">
        <f>H17*J17</f>
        <v>12560</v>
      </c>
      <c r="M17" s="54">
        <v>0.23</v>
      </c>
      <c r="N17" s="55"/>
      <c r="O17" s="106"/>
      <c r="P17" s="107">
        <f>L17*(1.2)</f>
        <v>15072</v>
      </c>
      <c r="Q17" s="108"/>
      <c r="R17" s="109"/>
    </row>
    <row r="18" spans="1:18" ht="15" customHeight="1" x14ac:dyDescent="0.25">
      <c r="A18" s="71" t="s">
        <v>30</v>
      </c>
      <c r="B18" s="72"/>
      <c r="C18" s="72"/>
      <c r="D18" s="72"/>
      <c r="E18" s="72"/>
      <c r="F18" s="72"/>
      <c r="G18" s="72"/>
      <c r="H18" s="72"/>
      <c r="I18" s="72"/>
      <c r="J18" s="73"/>
      <c r="K18" s="67">
        <f>SUM(L16:L17)</f>
        <v>6869660</v>
      </c>
      <c r="L18" s="83">
        <f>SUM(L16:L17)</f>
        <v>6869660</v>
      </c>
      <c r="M18" s="11"/>
      <c r="N18" s="12"/>
      <c r="O18" s="77">
        <f>SUM(P16:R17)</f>
        <v>8243592</v>
      </c>
      <c r="P18" s="78"/>
      <c r="Q18" s="78"/>
      <c r="R18" s="79"/>
    </row>
    <row r="19" spans="1:18" ht="31.5" customHeight="1" thickBot="1" x14ac:dyDescent="0.3">
      <c r="A19" s="74"/>
      <c r="B19" s="75"/>
      <c r="C19" s="75"/>
      <c r="D19" s="75"/>
      <c r="E19" s="75"/>
      <c r="F19" s="75"/>
      <c r="G19" s="75"/>
      <c r="H19" s="75"/>
      <c r="I19" s="75"/>
      <c r="J19" s="76"/>
      <c r="K19" s="68"/>
      <c r="L19" s="84"/>
      <c r="M19" s="13"/>
      <c r="N19" s="14"/>
      <c r="O19" s="80"/>
      <c r="P19" s="81"/>
      <c r="Q19" s="81"/>
      <c r="R19" s="82"/>
    </row>
    <row r="20" spans="1:18" ht="13.5" customHeight="1" x14ac:dyDescent="0.25">
      <c r="A20" s="15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9"/>
      <c r="P20" s="9"/>
      <c r="Q20" s="17"/>
      <c r="R20" s="17"/>
    </row>
    <row r="21" spans="1:18" ht="9" hidden="1" customHeight="1" thickBot="1" x14ac:dyDescent="0.3">
      <c r="A21" s="18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7"/>
      <c r="R21" s="17"/>
    </row>
    <row r="22" spans="1:18" ht="9" customHeight="1" x14ac:dyDescent="0.25">
      <c r="A22" s="18"/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7"/>
      <c r="R22" s="17"/>
    </row>
    <row r="23" spans="1:18" ht="9" customHeight="1" x14ac:dyDescent="0.25">
      <c r="A23" s="18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7"/>
      <c r="R23" s="17"/>
    </row>
    <row r="24" spans="1:18" ht="18.75" customHeight="1" x14ac:dyDescent="0.25">
      <c r="A24" s="3" t="s">
        <v>0</v>
      </c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</row>
    <row r="25" spans="1:18" ht="9" customHeight="1" x14ac:dyDescent="0.25">
      <c r="A25" s="3" t="s">
        <v>0</v>
      </c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</row>
    <row r="26" spans="1:18" x14ac:dyDescent="0.25">
      <c r="A26" s="3" t="s">
        <v>4</v>
      </c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</row>
    <row r="27" spans="1:18" ht="9.75" customHeight="1" x14ac:dyDescent="0.25">
      <c r="A27" s="3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</row>
    <row r="28" spans="1:18" x14ac:dyDescent="0.25">
      <c r="A28" s="50" t="s">
        <v>11</v>
      </c>
      <c r="B28" s="50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17"/>
      <c r="R28" s="17"/>
    </row>
    <row r="29" spans="1:18" ht="11.25" customHeight="1" x14ac:dyDescent="0.25">
      <c r="A29" s="3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</row>
    <row r="30" spans="1:18" x14ac:dyDescent="0.25">
      <c r="A30" s="50" t="s">
        <v>10</v>
      </c>
      <c r="B30" s="50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  <c r="P30" s="50"/>
      <c r="Q30" s="19"/>
      <c r="R30" s="19"/>
    </row>
    <row r="31" spans="1:18" ht="6.75" customHeight="1" x14ac:dyDescent="0.25">
      <c r="A31" s="6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</row>
    <row r="32" spans="1:18" ht="6" customHeight="1" x14ac:dyDescent="0.25">
      <c r="A32" s="6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</row>
    <row r="33" spans="1:18" x14ac:dyDescent="0.25">
      <c r="A33" s="7" t="s">
        <v>5</v>
      </c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2"/>
      <c r="R33" s="2"/>
    </row>
    <row r="34" spans="1:18" ht="45.75" customHeight="1" x14ac:dyDescent="0.25">
      <c r="A34" s="49" t="s">
        <v>20</v>
      </c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2"/>
      <c r="R34" s="2"/>
    </row>
    <row r="35" spans="1:18" x14ac:dyDescent="0.25">
      <c r="A35" s="1"/>
    </row>
  </sheetData>
  <mergeCells count="39">
    <mergeCell ref="A9:B9"/>
    <mergeCell ref="C9:R9"/>
    <mergeCell ref="A2:P2"/>
    <mergeCell ref="A4:P4"/>
    <mergeCell ref="A6:P6"/>
    <mergeCell ref="A8:B8"/>
    <mergeCell ref="C8:R8"/>
    <mergeCell ref="A10:J11"/>
    <mergeCell ref="K10:M10"/>
    <mergeCell ref="N10:R10"/>
    <mergeCell ref="K11:M11"/>
    <mergeCell ref="N11:R11"/>
    <mergeCell ref="L12:L15"/>
    <mergeCell ref="M12:O15"/>
    <mergeCell ref="P12:R15"/>
    <mergeCell ref="A16:D16"/>
    <mergeCell ref="F16:G16"/>
    <mergeCell ref="H16:I16"/>
    <mergeCell ref="J16:K16"/>
    <mergeCell ref="M16:O16"/>
    <mergeCell ref="P16:R16"/>
    <mergeCell ref="A12:D15"/>
    <mergeCell ref="E12:E15"/>
    <mergeCell ref="F12:G15"/>
    <mergeCell ref="H12:I15"/>
    <mergeCell ref="J12:K15"/>
    <mergeCell ref="F17:G17"/>
    <mergeCell ref="H17:I17"/>
    <mergeCell ref="J17:K17"/>
    <mergeCell ref="M17:O17"/>
    <mergeCell ref="A34:P34"/>
    <mergeCell ref="A18:J19"/>
    <mergeCell ref="K18:K19"/>
    <mergeCell ref="L18:L19"/>
    <mergeCell ref="O18:R19"/>
    <mergeCell ref="A28:P28"/>
    <mergeCell ref="A30:P30"/>
    <mergeCell ref="P17:R17"/>
    <mergeCell ref="A17:D17"/>
  </mergeCells>
  <pageMargins left="0.7" right="0.7" top="0.75" bottom="0.75" header="0.3" footer="0.3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11</vt:i4>
      </vt:variant>
      <vt:variant>
        <vt:lpstr>Pomenované rozsahy</vt:lpstr>
      </vt:variant>
      <vt:variant>
        <vt:i4>22</vt:i4>
      </vt:variant>
    </vt:vector>
  </HeadingPairs>
  <TitlesOfParts>
    <vt:vector size="33" baseType="lpstr">
      <vt:lpstr>časť č. 1</vt:lpstr>
      <vt:lpstr>časť č. 2</vt:lpstr>
      <vt:lpstr>časť č. 3</vt:lpstr>
      <vt:lpstr>časť č. 4</vt:lpstr>
      <vt:lpstr>časť č. 5</vt:lpstr>
      <vt:lpstr>časť č. 6</vt:lpstr>
      <vt:lpstr>časť č. 7</vt:lpstr>
      <vt:lpstr>časť č. 8</vt:lpstr>
      <vt:lpstr>časť č. 9</vt:lpstr>
      <vt:lpstr>časť č. 10</vt:lpstr>
      <vt:lpstr>časť č. 11</vt:lpstr>
      <vt:lpstr>'časť č. 1'!_Hlk17393469</vt:lpstr>
      <vt:lpstr>'časť č. 10'!_Hlk17393469</vt:lpstr>
      <vt:lpstr>'časť č. 11'!_Hlk17393469</vt:lpstr>
      <vt:lpstr>'časť č. 2'!_Hlk17393469</vt:lpstr>
      <vt:lpstr>'časť č. 3'!_Hlk17393469</vt:lpstr>
      <vt:lpstr>'časť č. 4'!_Hlk17393469</vt:lpstr>
      <vt:lpstr>'časť č. 5'!_Hlk17393469</vt:lpstr>
      <vt:lpstr>'časť č. 6'!_Hlk17393469</vt:lpstr>
      <vt:lpstr>'časť č. 7'!_Hlk17393469</vt:lpstr>
      <vt:lpstr>'časť č. 8'!_Hlk17393469</vt:lpstr>
      <vt:lpstr>'časť č. 9'!_Hlk17393469</vt:lpstr>
      <vt:lpstr>'časť č. 1'!Oblasť_tlače</vt:lpstr>
      <vt:lpstr>'časť č. 10'!Oblasť_tlače</vt:lpstr>
      <vt:lpstr>'časť č. 11'!Oblasť_tlače</vt:lpstr>
      <vt:lpstr>'časť č. 2'!Oblasť_tlače</vt:lpstr>
      <vt:lpstr>'časť č. 3'!Oblasť_tlače</vt:lpstr>
      <vt:lpstr>'časť č. 4'!Oblasť_tlače</vt:lpstr>
      <vt:lpstr>'časť č. 5'!Oblasť_tlače</vt:lpstr>
      <vt:lpstr>'časť č. 6'!Oblasť_tlače</vt:lpstr>
      <vt:lpstr>'časť č. 7'!Oblasť_tlače</vt:lpstr>
      <vt:lpstr>'časť č. 8'!Oblasť_tlače</vt:lpstr>
      <vt:lpstr>'časť č. 9'!Oblasť_tlače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adriana.ondrikova</dc:creator>
  <cp:lastModifiedBy>adriana.ondrikova</cp:lastModifiedBy>
  <cp:lastPrinted>2025-06-02T07:49:19Z</cp:lastPrinted>
  <dcterms:created xsi:type="dcterms:W3CDTF">2019-09-12T07:47:18Z</dcterms:created>
  <dcterms:modified xsi:type="dcterms:W3CDTF">2025-06-23T11:49:26Z</dcterms:modified>
</cp:coreProperties>
</file>