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ocuments/SynologyDrive/Práca/UNIBA/20_Cestovné poistenie/01_Súťažné podklady/"/>
    </mc:Choice>
  </mc:AlternateContent>
  <xr:revisionPtr revIDLastSave="0" documentId="13_ncr:1_{582E1233-EE64-4049-845F-4A10FE140550}" xr6:coauthVersionLast="47" xr6:coauthVersionMax="47" xr10:uidLastSave="{00000000-0000-0000-0000-000000000000}"/>
  <bookViews>
    <workbookView xWindow="160" yWindow="900" windowWidth="29100" windowHeight="18080" activeTab="1" xr2:uid="{89D3062A-3E8C-407B-A16C-9D1AA0F43D56}"/>
  </bookViews>
  <sheets>
    <sheet name="Zákl. nastavenie" sheetId="7" state="hidden" r:id="rId1"/>
    <sheet name="Návrh na plnenie kritérií" sheetId="39" r:id="rId2"/>
    <sheet name="ČV § 32 ods. 7" sheetId="4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9" l="1"/>
  <c r="E35" i="7" l="1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<sst xmlns="http://schemas.openxmlformats.org/spreadsheetml/2006/main" count="109" uniqueCount="62">
  <si>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</si>
  <si>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</si>
  <si>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</si>
  <si>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</si>
  <si>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</si>
  <si>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</si>
  <si>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</si>
  <si>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</si>
  <si>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</si>
  <si>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</si>
  <si>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</si>
  <si>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</si>
  <si>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</si>
  <si>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</si>
  <si>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</si>
  <si>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</si>
  <si>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</si>
  <si>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</si>
  <si>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</si>
  <si>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</si>
  <si>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</si>
  <si>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</si>
  <si>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</si>
  <si>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</si>
  <si>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</si>
  <si>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</si>
  <si>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</si>
  <si>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EUR s DPH</t>
  </si>
  <si>
    <t>žiadna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</si>
  <si>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</si>
  <si>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</si>
  <si>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</si>
  <si>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</si>
  <si>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</si>
  <si>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</si>
  <si>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</si>
  <si>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</si>
  <si>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</si>
  <si>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</si>
  <si>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</si>
  <si>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V............., dňa.................</t>
  </si>
  <si>
    <t>Podpis</t>
  </si>
  <si>
    <t>Príloha č. 2 - Ponuka
Cestovné poistenie - 2025</t>
  </si>
  <si>
    <t>Návrh na plnenie kritérií</t>
  </si>
  <si>
    <t>Položka</t>
  </si>
  <si>
    <t>Sadzba za 1 osobodeň</t>
  </si>
  <si>
    <t>Cestovné poistenie</t>
  </si>
  <si>
    <t>Rozlíšenie podniku podľa veľkosti: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</si>
  <si>
    <t>Zoznam dôverných informácií:
V prípade, ak ponuka uchádzača obsahuje dôverné informácie, uchádzač ich tu označí a vymenuje, v prípade potreby možno doplniť riadky.</t>
  </si>
  <si>
    <t>čestne vyhlasujem,</t>
  </si>
  <si>
    <t>že v spoločnosti uchádazača pôsobia nasledovné osoby splňajúce podmienky stanovené v § 32 ods. 8 ZVO:</t>
  </si>
  <si>
    <t>3. Meno Priezvisko, funkcia v spoločnosti</t>
  </si>
  <si>
    <t>V prípade, že vyššie nie sú uvedené žiadne osoby, čestne prehlasujem, že žiadne takéto osoby v našej spoločnosti nepôsobia.</t>
  </si>
  <si>
    <t xml:space="preserve">ako uchádzač vo verejnom obstarávaní </t>
  </si>
  <si>
    <t>1. Meno Priezvisko, funkcia</t>
  </si>
  <si>
    <t>4. ... v prípade potreby doplniť riadky</t>
  </si>
  <si>
    <t>Čestné vyhlásenie podľa § 32 ods. 7 zákona o verejnom obstarávaní</t>
  </si>
  <si>
    <t>Zároveň čestne vyhlasujem, že všetky vyššie uvedené osoby spĺňajú podmienky účasti osobného postavenia podľa § 32 ods. 1 písm. a) zákona o verejnom obstarávaní</t>
  </si>
  <si>
    <t>Predpokladaný počet osobodní/48 mesiacov</t>
  </si>
  <si>
    <t>Poistné za 4 roky (48 mesiacov)</t>
  </si>
  <si>
    <t>V............., dňa.................                                                              Podpis</t>
  </si>
  <si>
    <t>kdhfs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</si>
</sst>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color theme="1"/>
      <name val="Corbel"/>
    </font>
    <font>
      <b/>
      <sz val="16"/>
      <color theme="1"/>
      <name val="Corbel "/>
      <charset val="238"/>
    </font>
    <font>
      <b/>
      <sz val="12"/>
      <color theme="1"/>
      <name val="Corbel"/>
    </font>
    <font>
      <b/>
      <sz val="16"/>
      <color theme="1"/>
      <name val="Corbel"/>
    </font>
    <font>
      <sz val="11"/>
      <color theme="1"/>
      <name val="Corbel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orbel"/>
    </font>
    <font>
      <u/>
      <sz val="11"/>
      <color theme="10"/>
      <name val="Corbel"/>
    </font>
    <font>
      <sz val="20"/>
      <name val="Corbel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 wrapText="1"/>
      <protection hidden="1"/>
    </xf>
    <xf numFmtId="0" fontId="2" fillId="3" borderId="27" xfId="0" applyFont="1" applyFill="1" applyBorder="1" applyAlignment="1" applyProtection="1">
      <alignment wrapText="1"/>
      <protection hidden="1"/>
    </xf>
    <xf numFmtId="0" fontId="2" fillId="3" borderId="28" xfId="0" applyFont="1" applyFill="1" applyBorder="1" applyAlignment="1" applyProtection="1">
      <alignment wrapText="1"/>
      <protection hidden="1"/>
    </xf>
    <xf numFmtId="0" fontId="2" fillId="3" borderId="29" xfId="0" applyFont="1" applyFill="1" applyBorder="1" applyAlignment="1" applyProtection="1">
      <alignment wrapText="1"/>
      <protection hidden="1"/>
    </xf>
    <xf numFmtId="0" fontId="2" fillId="3" borderId="24" xfId="0" applyFont="1" applyFill="1" applyBorder="1" applyAlignment="1" applyProtection="1">
      <alignment wrapText="1"/>
      <protection hidden="1"/>
    </xf>
    <xf numFmtId="0" fontId="2" fillId="3" borderId="26" xfId="0" applyFont="1" applyFill="1" applyBorder="1" applyAlignment="1" applyProtection="1">
      <alignment wrapText="1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wrapText="1"/>
      <protection locked="0" hidden="1"/>
    </xf>
    <xf numFmtId="0" fontId="0" fillId="0" borderId="15" xfId="0" applyBorder="1" applyAlignment="1" applyProtection="1">
      <alignment wrapText="1"/>
      <protection locked="0" hidden="1"/>
    </xf>
    <xf numFmtId="2" fontId="0" fillId="0" borderId="15" xfId="2" applyNumberFormat="1" applyFont="1" applyFill="1" applyBorder="1" applyAlignment="1" applyProtection="1">
      <alignment wrapText="1"/>
      <protection locked="0" hidden="1"/>
    </xf>
    <xf numFmtId="0" fontId="1" fillId="0" borderId="15" xfId="1" applyFont="1" applyFill="1" applyBorder="1" applyProtection="1">
      <protection locked="0" hidden="1"/>
    </xf>
    <xf numFmtId="2" fontId="0" fillId="0" borderId="31" xfId="2" applyNumberFormat="1" applyFont="1" applyFill="1" applyBorder="1" applyAlignment="1" applyProtection="1">
      <alignment wrapText="1"/>
      <protection locked="0" hidden="1"/>
    </xf>
    <xf numFmtId="2" fontId="0" fillId="3" borderId="31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3" borderId="38" xfId="0" applyNumberFormat="1" applyFill="1" applyBorder="1" applyProtection="1">
      <protection hidden="1"/>
    </xf>
    <xf numFmtId="0" fontId="0" fillId="0" borderId="5" xfId="0" applyBorder="1" applyAlignment="1" applyProtection="1">
      <alignment wrapText="1"/>
      <protection locked="0" hidden="1"/>
    </xf>
    <xf numFmtId="0" fontId="0" fillId="0" borderId="4" xfId="0" applyBorder="1" applyAlignment="1" applyProtection="1">
      <alignment wrapText="1"/>
      <protection locked="0" hidden="1"/>
    </xf>
    <xf numFmtId="2" fontId="0" fillId="0" borderId="4" xfId="2" applyNumberFormat="1" applyFont="1" applyFill="1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3" borderId="18" xfId="0" applyNumberFormat="1" applyFill="1" applyBorder="1" applyProtection="1">
      <protection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13" xfId="0" applyBorder="1" applyAlignment="1" applyProtection="1">
      <alignment wrapText="1"/>
      <protection locked="0" hidden="1"/>
    </xf>
    <xf numFmtId="2" fontId="0" fillId="0" borderId="13" xfId="2" applyNumberFormat="1" applyFont="1" applyFill="1" applyBorder="1" applyAlignment="1" applyProtection="1">
      <alignment wrapText="1"/>
      <protection locked="0" hidden="1"/>
    </xf>
    <xf numFmtId="2" fontId="0" fillId="0" borderId="30" xfId="2" applyNumberFormat="1" applyFont="1" applyFill="1" applyBorder="1" applyAlignment="1" applyProtection="1">
      <alignment wrapText="1"/>
      <protection locked="0" hidden="1"/>
    </xf>
    <xf numFmtId="0" fontId="0" fillId="3" borderId="22" xfId="0" applyFill="1" applyBorder="1" applyProtection="1"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8" xfId="0" applyFill="1" applyBorder="1" applyAlignment="1" applyProtection="1">
      <alignment wrapText="1"/>
      <protection hidden="1"/>
    </xf>
    <xf numFmtId="2" fontId="0" fillId="3" borderId="32" xfId="0" applyNumberFormat="1" applyFill="1" applyBorder="1" applyAlignment="1" applyProtection="1">
      <alignment wrapText="1"/>
      <protection hidden="1"/>
    </xf>
    <xf numFmtId="2" fontId="0" fillId="3" borderId="32" xfId="0" applyNumberFormat="1" applyFill="1" applyBorder="1" applyProtection="1">
      <protection hidden="1"/>
    </xf>
    <xf numFmtId="2" fontId="0" fillId="3" borderId="8" xfId="0" applyNumberFormat="1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2" fontId="0" fillId="0" borderId="5" xfId="0" applyNumberFormat="1" applyBorder="1" applyProtection="1">
      <protection locked="0" hidden="1"/>
    </xf>
    <xf numFmtId="2" fontId="0" fillId="4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horizontal="center" wrapText="1"/>
      <protection hidden="1"/>
    </xf>
    <xf numFmtId="165" fontId="2" fillId="4" borderId="28" xfId="0" applyNumberFormat="1" applyFont="1" applyFill="1" applyBorder="1" applyAlignment="1" applyProtection="1">
      <alignment wrapText="1"/>
      <protection hidden="1"/>
    </xf>
    <xf numFmtId="2" fontId="2" fillId="4" borderId="28" xfId="0" applyNumberFormat="1" applyFont="1" applyFill="1" applyBorder="1" applyAlignment="1" applyProtection="1">
      <alignment wrapText="1"/>
      <protection hidden="1"/>
    </xf>
    <xf numFmtId="165" fontId="2" fillId="4" borderId="29" xfId="0" applyNumberFormat="1" applyFont="1" applyFill="1" applyBorder="1" applyAlignment="1" applyProtection="1">
      <alignment wrapText="1"/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wrapText="1"/>
      <protection hidden="1"/>
    </xf>
    <xf numFmtId="0" fontId="0" fillId="6" borderId="6" xfId="0" applyFill="1" applyBorder="1" applyAlignment="1" applyProtection="1">
      <alignment wrapText="1"/>
      <protection hidden="1"/>
    </xf>
    <xf numFmtId="0" fontId="0" fillId="7" borderId="17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8" xfId="0" applyFill="1" applyBorder="1" applyAlignment="1" applyProtection="1">
      <alignment wrapText="1"/>
      <protection hidden="1"/>
    </xf>
    <xf numFmtId="2" fontId="0" fillId="5" borderId="5" xfId="0" applyNumberFormat="1" applyFill="1" applyBorder="1" applyProtection="1">
      <protection hidden="1"/>
    </xf>
    <xf numFmtId="2" fontId="0" fillId="7" borderId="6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7" borderId="6" xfId="0" applyNumberFormat="1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30" xfId="0" applyFill="1" applyBorder="1" applyAlignment="1" applyProtection="1">
      <alignment wrapText="1"/>
      <protection hidden="1"/>
    </xf>
    <xf numFmtId="0" fontId="0" fillId="7" borderId="27" xfId="0" applyFill="1" applyBorder="1" applyProtection="1">
      <protection hidden="1"/>
    </xf>
    <xf numFmtId="0" fontId="0" fillId="7" borderId="28" xfId="0" applyFill="1" applyBorder="1" applyAlignment="1" applyProtection="1">
      <alignment wrapText="1"/>
      <protection hidden="1"/>
    </xf>
    <xf numFmtId="2" fontId="0" fillId="7" borderId="28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0" fillId="8" borderId="6" xfId="0" applyFill="1" applyBorder="1" applyAlignment="1" applyProtection="1">
      <alignment wrapText="1"/>
      <protection hidden="1"/>
    </xf>
    <xf numFmtId="0" fontId="0" fillId="9" borderId="5" xfId="0" applyFill="1" applyBorder="1" applyAlignment="1" applyProtection="1">
      <alignment wrapText="1"/>
      <protection hidden="1"/>
    </xf>
    <xf numFmtId="0" fontId="0" fillId="9" borderId="6" xfId="0" applyFill="1" applyBorder="1" applyAlignment="1" applyProtection="1">
      <alignment wrapText="1"/>
      <protection hidden="1"/>
    </xf>
    <xf numFmtId="0" fontId="0" fillId="8" borderId="17" xfId="0" applyFill="1" applyBorder="1" applyProtection="1">
      <protection hidden="1"/>
    </xf>
    <xf numFmtId="0" fontId="0" fillId="8" borderId="6" xfId="0" applyFill="1" applyBorder="1" applyProtection="1">
      <protection hidden="1"/>
    </xf>
    <xf numFmtId="0" fontId="0" fillId="8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18" xfId="0" applyFill="1" applyBorder="1" applyAlignment="1" applyProtection="1">
      <alignment wrapText="1"/>
      <protection hidden="1"/>
    </xf>
    <xf numFmtId="2" fontId="0" fillId="8" borderId="6" xfId="0" applyNumberFormat="1" applyFill="1" applyBorder="1" applyAlignment="1" applyProtection="1">
      <alignment wrapText="1"/>
      <protection hidden="1"/>
    </xf>
    <xf numFmtId="2" fontId="0" fillId="9" borderId="6" xfId="0" applyNumberFormat="1" applyFill="1" applyBorder="1" applyAlignment="1" applyProtection="1">
      <alignment wrapText="1"/>
      <protection hidden="1"/>
    </xf>
    <xf numFmtId="2" fontId="0" fillId="8" borderId="6" xfId="0" applyNumberFormat="1" applyFill="1" applyBorder="1" applyProtection="1">
      <protection hidden="1"/>
    </xf>
    <xf numFmtId="0" fontId="0" fillId="8" borderId="7" xfId="0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9" borderId="32" xfId="0" applyFill="1" applyBorder="1" applyAlignment="1" applyProtection="1">
      <alignment wrapText="1"/>
      <protection hidden="1"/>
    </xf>
    <xf numFmtId="0" fontId="0" fillId="8" borderId="27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0" fontId="8" fillId="0" borderId="0" xfId="0" applyFont="1"/>
    <xf numFmtId="0" fontId="8" fillId="0" borderId="21" xfId="0" applyFont="1" applyBorder="1" applyAlignment="1">
      <alignment horizontal="justify" vertical="center"/>
    </xf>
    <xf numFmtId="0" fontId="8" fillId="0" borderId="21" xfId="0" applyFont="1" applyBorder="1" applyAlignment="1">
      <alignment horizontal="left" vertical="center" wrapText="1" indent="1"/>
    </xf>
    <xf numFmtId="0" fontId="10" fillId="0" borderId="21" xfId="0" applyFont="1" applyBorder="1" applyAlignment="1">
      <alignment horizontal="center" vertical="center" wrapText="1"/>
    </xf>
    <xf numFmtId="0" fontId="11" fillId="0" borderId="21" xfId="4" applyFont="1" applyBorder="1" applyAlignment="1">
      <alignment horizontal="left" vertical="center" wrapText="1" indent="1"/>
    </xf>
    <xf numFmtId="0" fontId="8" fillId="0" borderId="21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>
      <alignment horizontal="left" wrapText="1" indent="1"/>
    </xf>
    <xf numFmtId="0" fontId="8" fillId="0" borderId="22" xfId="0" applyFont="1" applyBorder="1" applyAlignment="1">
      <alignment vertical="center"/>
    </xf>
    <xf numFmtId="0" fontId="12" fillId="0" borderId="52" xfId="0" applyFont="1" applyBorder="1" applyAlignment="1">
      <alignment horizontal="center" vertical="center"/>
    </xf>
    <xf numFmtId="0" fontId="4" fillId="6" borderId="43" xfId="0" applyFont="1" applyFill="1" applyBorder="1" applyAlignment="1" applyProtection="1">
      <alignment horizontal="center"/>
      <protection locked="0"/>
    </xf>
    <xf numFmtId="0" fontId="4" fillId="6" borderId="44" xfId="0" applyFont="1" applyFill="1" applyBorder="1" applyAlignment="1" applyProtection="1">
      <alignment horizontal="center"/>
      <protection locked="0"/>
    </xf>
    <xf numFmtId="0" fontId="3" fillId="4" borderId="24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25" xfId="0" applyFont="1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horizontal="left" vertical="center" wrapText="1"/>
      <protection hidden="1"/>
    </xf>
    <xf numFmtId="0" fontId="2" fillId="3" borderId="4" xfId="0" applyFont="1" applyFill="1" applyBorder="1" applyAlignment="1" applyProtection="1">
      <alignment horizontal="left" vertical="center" wrapText="1"/>
      <protection hidden="1"/>
    </xf>
    <xf numFmtId="0" fontId="3" fillId="7" borderId="27" xfId="0" applyFont="1" applyFill="1" applyBorder="1" applyAlignment="1" applyProtection="1">
      <alignment horizontal="center" vertical="center"/>
      <protection hidden="1"/>
    </xf>
    <xf numFmtId="0" fontId="3" fillId="7" borderId="28" xfId="0" applyFont="1" applyFill="1" applyBorder="1" applyAlignment="1" applyProtection="1">
      <alignment horizontal="center" vertical="center"/>
      <protection hidden="1"/>
    </xf>
    <xf numFmtId="0" fontId="3" fillId="7" borderId="29" xfId="0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 wrapText="1"/>
      <protection hidden="1"/>
    </xf>
    <xf numFmtId="0" fontId="2" fillId="6" borderId="15" xfId="0" applyFont="1" applyFill="1" applyBorder="1" applyAlignment="1" applyProtection="1">
      <alignment horizontal="left" vertical="center" wrapText="1"/>
      <protection hidden="1"/>
    </xf>
    <xf numFmtId="0" fontId="2" fillId="6" borderId="31" xfId="0" applyFont="1" applyFill="1" applyBorder="1" applyAlignment="1" applyProtection="1">
      <alignment horizontal="left" vertical="center" wrapText="1"/>
      <protection hidden="1"/>
    </xf>
    <xf numFmtId="0" fontId="2" fillId="6" borderId="4" xfId="0" applyFont="1" applyFill="1" applyBorder="1" applyAlignment="1" applyProtection="1">
      <alignment horizontal="left" vertical="center" wrapText="1"/>
      <protection hidden="1"/>
    </xf>
    <xf numFmtId="0" fontId="2" fillId="6" borderId="18" xfId="0" applyFont="1" applyFill="1" applyBorder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 wrapText="1"/>
      <protection hidden="1"/>
    </xf>
    <xf numFmtId="0" fontId="0" fillId="6" borderId="11" xfId="0" applyFill="1" applyBorder="1" applyAlignment="1" applyProtection="1">
      <alignment horizontal="center" wrapText="1"/>
      <protection hidden="1"/>
    </xf>
    <xf numFmtId="0" fontId="0" fillId="7" borderId="9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2" fillId="9" borderId="10" xfId="0" applyFont="1" applyFill="1" applyBorder="1" applyAlignment="1" applyProtection="1">
      <alignment horizontal="left" vertical="center" wrapText="1"/>
      <protection hidden="1"/>
    </xf>
    <xf numFmtId="0" fontId="2" fillId="9" borderId="36" xfId="0" applyFont="1" applyFill="1" applyBorder="1" applyAlignment="1" applyProtection="1">
      <alignment horizontal="left" vertical="center" wrapText="1"/>
      <protection hidden="1"/>
    </xf>
    <xf numFmtId="0" fontId="2" fillId="9" borderId="4" xfId="0" applyFont="1" applyFill="1" applyBorder="1" applyAlignment="1" applyProtection="1">
      <alignment horizontal="left" vertical="center" wrapText="1"/>
      <protection hidden="1"/>
    </xf>
    <xf numFmtId="0" fontId="2" fillId="9" borderId="18" xfId="0" applyFont="1" applyFill="1" applyBorder="1" applyAlignment="1" applyProtection="1">
      <alignment horizontal="left" vertic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0" fillId="9" borderId="9" xfId="0" applyFill="1" applyBorder="1" applyAlignment="1" applyProtection="1">
      <alignment horizontal="center" wrapText="1"/>
      <protection hidden="1"/>
    </xf>
    <xf numFmtId="0" fontId="0" fillId="9" borderId="11" xfId="0" applyFill="1" applyBorder="1" applyAlignment="1" applyProtection="1">
      <alignment horizont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3" fillId="4" borderId="34" xfId="0" applyFont="1" applyFill="1" applyBorder="1" applyAlignment="1" applyProtection="1">
      <alignment horizontal="center" vertical="center"/>
      <protection hidden="1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3" fillId="4" borderId="33" xfId="0" applyFont="1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3" fillId="8" borderId="20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9" xfId="0" applyFont="1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wrapText="1"/>
      <protection hidden="1"/>
    </xf>
    <xf numFmtId="0" fontId="4" fillId="6" borderId="4" xfId="0" applyFont="1" applyFill="1" applyBorder="1" applyAlignment="1" applyProtection="1">
      <alignment horizontal="left"/>
      <protection locked="0"/>
    </xf>
    <xf numFmtId="0" fontId="4" fillId="6" borderId="13" xfId="0" applyFont="1" applyFill="1" applyBorder="1" applyAlignment="1" applyProtection="1">
      <alignment horizontal="left"/>
      <protection locked="0"/>
    </xf>
    <xf numFmtId="0" fontId="4" fillId="6" borderId="53" xfId="0" applyFont="1" applyFill="1" applyBorder="1" applyAlignment="1" applyProtection="1">
      <alignment horizontal="left"/>
      <protection locked="0"/>
    </xf>
    <xf numFmtId="0" fontId="4" fillId="6" borderId="15" xfId="0" applyFont="1" applyFill="1" applyBorder="1" applyAlignment="1" applyProtection="1">
      <alignment horizontal="left"/>
      <protection locked="0"/>
    </xf>
    <xf numFmtId="0" fontId="4" fillId="0" borderId="0" xfId="0" applyFont="1" applyProtection="1"/>
    <xf numFmtId="0" fontId="5" fillId="0" borderId="40" xfId="0" applyFont="1" applyBorder="1" applyAlignment="1" applyProtection="1">
      <alignment horizontal="left" wrapText="1"/>
    </xf>
    <xf numFmtId="0" fontId="5" fillId="0" borderId="41" xfId="0" applyFont="1" applyBorder="1" applyAlignment="1" applyProtection="1">
      <alignment horizontal="left" wrapText="1"/>
    </xf>
    <xf numFmtId="0" fontId="5" fillId="0" borderId="42" xfId="0" applyFont="1" applyBorder="1" applyAlignment="1" applyProtection="1">
      <alignment horizontal="left" wrapText="1"/>
    </xf>
    <xf numFmtId="0" fontId="4" fillId="0" borderId="46" xfId="0" applyFont="1" applyBorder="1" applyAlignment="1" applyProtection="1">
      <alignment horizontal="left"/>
    </xf>
    <xf numFmtId="0" fontId="4" fillId="0" borderId="47" xfId="0" applyFont="1" applyBorder="1" applyAlignment="1" applyProtection="1">
      <alignment horizontal="left"/>
    </xf>
    <xf numFmtId="0" fontId="4" fillId="0" borderId="48" xfId="0" applyFont="1" applyBorder="1" applyAlignment="1" applyProtection="1">
      <alignment horizontal="left"/>
    </xf>
    <xf numFmtId="0" fontId="4" fillId="0" borderId="46" xfId="0" applyFont="1" applyBorder="1" applyAlignment="1" applyProtection="1">
      <alignment horizontal="left" wrapText="1"/>
    </xf>
    <xf numFmtId="0" fontId="4" fillId="0" borderId="47" xfId="0" applyFont="1" applyBorder="1" applyAlignment="1" applyProtection="1">
      <alignment horizontal="left" wrapText="1"/>
    </xf>
    <xf numFmtId="0" fontId="4" fillId="0" borderId="48" xfId="0" applyFont="1" applyBorder="1" applyAlignment="1" applyProtection="1">
      <alignment horizontal="left" wrapText="1"/>
    </xf>
    <xf numFmtId="0" fontId="4" fillId="0" borderId="49" xfId="0" applyFont="1" applyBorder="1" applyAlignment="1" applyProtection="1">
      <alignment horizontal="left" wrapText="1"/>
    </xf>
    <xf numFmtId="0" fontId="4" fillId="0" borderId="50" xfId="0" applyFont="1" applyBorder="1" applyAlignment="1" applyProtection="1">
      <alignment horizontal="left" wrapText="1"/>
    </xf>
    <xf numFmtId="0" fontId="4" fillId="0" borderId="51" xfId="0" applyFont="1" applyBorder="1" applyAlignment="1" applyProtection="1">
      <alignment horizontal="left" wrapText="1"/>
    </xf>
    <xf numFmtId="0" fontId="6" fillId="0" borderId="27" xfId="0" applyFont="1" applyBorder="1" applyAlignment="1" applyProtection="1">
      <alignment horizontal="left" vertical="center"/>
    </xf>
    <xf numFmtId="0" fontId="6" fillId="0" borderId="28" xfId="0" applyFont="1" applyBorder="1" applyAlignment="1" applyProtection="1">
      <alignment horizontal="left" vertical="center"/>
    </xf>
    <xf numFmtId="0" fontId="6" fillId="0" borderId="29" xfId="0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166" fontId="7" fillId="0" borderId="45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166" fontId="7" fillId="0" borderId="0" xfId="0" applyNumberFormat="1" applyFont="1" applyAlignment="1" applyProtection="1">
      <alignment horizontal="center"/>
    </xf>
    <xf numFmtId="166" fontId="4" fillId="6" borderId="8" xfId="0" applyNumberFormat="1" applyFont="1" applyFill="1" applyBorder="1" applyAlignment="1" applyProtection="1">
      <alignment horizontal="center" vertical="center"/>
      <protection locked="0"/>
    </xf>
    <xf numFmtId="4" fontId="6" fillId="0" borderId="8" xfId="0" applyNumberFormat="1" applyFont="1" applyBorder="1" applyAlignment="1" applyProtection="1">
      <alignment horizontal="center" vertical="center"/>
    </xf>
  </cellXfs>
  <cellStyles count="5">
    <cellStyle name="Čiarka" xfId="2" builtinId="3"/>
    <cellStyle name="Hypertextové prepojenie" xfId="4" builtinId="8"/>
    <cellStyle name="Normálna" xfId="0" builtinId="0"/>
    <cellStyle name="Normálna 2" xfId="3" xr:uid="{4EDE72A7-876E-476D-AEAC-4D67D742C2C3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baseColWidth="10" defaultColWidth="9.1640625" defaultRowHeight="15"/>
  <cols>
    <col min="1" max="1" width="3" style="1" customWidth="1"/>
    <col min="2" max="2" width="4.6640625" style="1" customWidth="1"/>
    <col min="3" max="3" width="38" style="2" customWidth="1"/>
    <col min="4" max="4" width="19" style="2" customWidth="1"/>
    <col min="5" max="5" width="15.6640625" style="2" customWidth="1"/>
    <col min="6" max="6" width="14.83203125" style="2" customWidth="1"/>
    <col min="7" max="7" width="19.83203125" style="2" customWidth="1"/>
    <col min="8" max="8" width="18.6640625" style="2" customWidth="1"/>
    <col min="9" max="9" width="14" style="1" customWidth="1"/>
    <col min="10" max="10" width="14.6640625" style="1" customWidth="1"/>
    <col min="11" max="11" width="12.83203125" style="1" bestFit="1" customWidth="1"/>
    <col min="12" max="12" width="15" style="1" bestFit="1" customWidth="1"/>
    <col min="13" max="13" width="16.83203125" style="1" customWidth="1"/>
    <col min="14" max="14" width="12.33203125" style="1" customWidth="1"/>
    <col min="15" max="15" width="15.5" style="1" bestFit="1" customWidth="1"/>
    <col min="16" max="16" width="12.6640625" style="1" customWidth="1"/>
    <col min="17" max="17" width="15.5" style="1" bestFit="1" customWidth="1"/>
    <col min="18" max="18" width="12.33203125" style="1" bestFit="1" customWidth="1"/>
    <col min="19" max="19" width="15" style="1" bestFit="1" customWidth="1"/>
    <col min="20" max="20" width="12.83203125" style="1" bestFit="1" customWidth="1"/>
    <col min="21" max="21" width="15" style="1" bestFit="1" customWidth="1"/>
    <col min="22" max="16384" width="9.1640625" style="1"/>
  </cols>
  <sheetData>
    <row r="1" spans="2:11" ht="16" thickBot="1"/>
    <row r="2" spans="2:11" ht="36.75" customHeight="1" thickBot="1">
      <c r="B2" s="103" t="s">
        <v>0</v>
      </c>
      <c r="C2" s="104"/>
      <c r="D2" s="104"/>
      <c r="E2" s="104"/>
      <c r="F2" s="104"/>
      <c r="G2" s="104"/>
      <c r="H2" s="104"/>
      <c r="I2" s="104"/>
      <c r="J2" s="104"/>
      <c r="K2" s="105"/>
    </row>
    <row r="3" spans="2:11" ht="49" thickBot="1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ht="16">
      <c r="B4" s="9">
        <v>1</v>
      </c>
      <c r="C4" s="10" t="s">
        <v>30</v>
      </c>
      <c r="D4" s="11" t="s">
        <v>27</v>
      </c>
      <c r="E4" s="12">
        <v>201000</v>
      </c>
      <c r="F4" s="12">
        <v>0</v>
      </c>
      <c r="G4" s="13" t="s">
        <v>11</v>
      </c>
      <c r="H4" s="14">
        <f>E4</f>
        <v>201000</v>
      </c>
      <c r="I4" s="15">
        <f>H4/H$14*100</f>
        <v>80.722891566265062</v>
      </c>
      <c r="J4" s="16">
        <f t="shared" ref="J4:J6" si="0">IF(I4=0,0,(E4-F4)/I4)</f>
        <v>2490</v>
      </c>
      <c r="K4" s="17">
        <f t="shared" ref="K4:K5" si="1">IF((E4-F4)=0,0,H4/(E4-F4))</f>
        <v>1</v>
      </c>
    </row>
    <row r="5" spans="2:11" ht="16">
      <c r="B5" s="9">
        <v>2</v>
      </c>
      <c r="C5" s="18" t="s">
        <v>31</v>
      </c>
      <c r="D5" s="19" t="s">
        <v>33</v>
      </c>
      <c r="E5" s="20">
        <v>9</v>
      </c>
      <c r="F5" s="20">
        <v>4.3099999999999996</v>
      </c>
      <c r="G5" s="13" t="s">
        <v>29</v>
      </c>
      <c r="H5" s="21">
        <v>36000</v>
      </c>
      <c r="I5" s="22">
        <f t="shared" ref="I5:I13" si="2">H5/H$14*100</f>
        <v>14.457831325301203</v>
      </c>
      <c r="J5" s="16">
        <f t="shared" si="0"/>
        <v>0.32439166666666674</v>
      </c>
      <c r="K5" s="17">
        <f t="shared" si="1"/>
        <v>7675.9061833688693</v>
      </c>
    </row>
    <row r="6" spans="2:11" ht="32">
      <c r="B6" s="9">
        <v>3</v>
      </c>
      <c r="C6" s="18" t="s">
        <v>32</v>
      </c>
      <c r="D6" s="19" t="s">
        <v>34</v>
      </c>
      <c r="E6" s="20">
        <v>45</v>
      </c>
      <c r="F6" s="20">
        <v>0</v>
      </c>
      <c r="G6" s="13" t="s">
        <v>28</v>
      </c>
      <c r="H6" s="21">
        <v>12000</v>
      </c>
      <c r="I6" s="22">
        <f t="shared" si="2"/>
        <v>4.8192771084337354</v>
      </c>
      <c r="J6" s="16">
        <f t="shared" si="0"/>
        <v>9.3374999999999986</v>
      </c>
      <c r="K6" s="17">
        <f>IF((E6-F6)=0,0,H6/(E6-F6))</f>
        <v>266.66666666666669</v>
      </c>
    </row>
    <row r="7" spans="2:11" ht="16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28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ht="16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28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ht="16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28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ht="16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28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ht="16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28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ht="16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28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ht="16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28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>
      <c r="B14" s="27"/>
      <c r="C14" s="28" t="s">
        <v>13</v>
      </c>
      <c r="D14" s="29"/>
      <c r="E14" s="29"/>
      <c r="F14" s="29"/>
      <c r="G14" s="29"/>
      <c r="H14" s="30">
        <f>SUM(H4:H13)</f>
        <v>249000</v>
      </c>
      <c r="I14" s="31">
        <f>SUM(I4:I13)</f>
        <v>100</v>
      </c>
      <c r="J14" s="32"/>
      <c r="K14" s="33"/>
    </row>
    <row r="15" spans="2:11" ht="16" thickBot="1"/>
    <row r="16" spans="2:11" ht="35.25" customHeight="1">
      <c r="B16" s="135" t="s">
        <v>14</v>
      </c>
      <c r="C16" s="136"/>
      <c r="D16" s="136"/>
      <c r="E16" s="136"/>
      <c r="F16" s="136"/>
      <c r="G16" s="136"/>
      <c r="H16" s="136"/>
      <c r="I16" s="136"/>
      <c r="J16" s="137"/>
    </row>
    <row r="17" spans="2:10">
      <c r="B17" s="138" t="s">
        <v>1</v>
      </c>
      <c r="C17" s="108" t="s">
        <v>2</v>
      </c>
      <c r="D17" s="106" t="s">
        <v>15</v>
      </c>
      <c r="E17" s="140" t="s">
        <v>16</v>
      </c>
      <c r="F17" s="141"/>
      <c r="G17" s="142" t="s">
        <v>17</v>
      </c>
      <c r="H17" s="143"/>
      <c r="I17" s="144" t="s">
        <v>18</v>
      </c>
      <c r="J17" s="141"/>
    </row>
    <row r="18" spans="2:10">
      <c r="B18" s="139"/>
      <c r="C18" s="109"/>
      <c r="D18" s="107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>
      <c r="B19" s="34" cm="1">
        <f t="array" ref="B19:B28">B4:B13</f>
        <v>1</v>
      </c>
      <c r="C19" s="39" t="str" cm="1">
        <f t="array" ref="C19:C28">C4:C13</f>
        <v>Cena za predmet zákazky</v>
      </c>
      <c r="D19" s="40" cm="1">
        <f t="array" ref="D19:D28">I4:I13</f>
        <v>80.722891566265062</v>
      </c>
      <c r="E19" s="41">
        <v>30000</v>
      </c>
      <c r="F19" s="42">
        <f>IF(I4=100,"0",IF((E4-F4)=0,0,(IF(G4="čím menej, tým lepšie",(I4*(E4-E19)/(E4-F4)),(I4*(E19-F4)/(E4-F4))))))</f>
        <v>68.674698795180717</v>
      </c>
      <c r="G19" s="41">
        <v>15000</v>
      </c>
      <c r="H19" s="43">
        <f>IF(I4=100,"0",IF((E4-F4)=0,0,IF(G4="čím menej, tým lepšie",(I4*(E4-G19)/(E4-F4)),(I4*(G19-F4)/(E4-F4)))))</f>
        <v>74.698795180722897</v>
      </c>
      <c r="I19" s="41">
        <v>0</v>
      </c>
      <c r="J19" s="42">
        <f>IF(I4=100,"0",IF((E4-F4)=0,0,IF(G4="čím menej, tým lepšie",(I4*(E4-I19)/(E4-F4)),(I4*(I19-F4)/(E4-F4)))))</f>
        <v>80.722891566265062</v>
      </c>
    </row>
    <row r="20" spans="2:10" ht="15" customHeight="1">
      <c r="B20" s="34">
        <v>2</v>
      </c>
      <c r="C20" s="39" t="str">
        <v>Garantovaná hodinová mzda pracovníka</v>
      </c>
      <c r="D20" s="40">
        <v>14.457831325301203</v>
      </c>
      <c r="E20" s="41">
        <v>9</v>
      </c>
      <c r="F20" s="42">
        <f>IF(I5=100,"0",IF((E5-F5)=0,0,(IF(G5="čím menej, tým lepšie",(I5*(E5-E20)/(E5-F5)),(I5*(E20-F5)/(E5-F5))))))</f>
        <v>14.457831325301203</v>
      </c>
      <c r="G20" s="41">
        <v>8</v>
      </c>
      <c r="H20" s="43">
        <f t="shared" ref="H20:H28" si="5">IF(I5=100,"0",IF((E5-F5)=0,0,IF(G5="čím menej, tým lepšie",(I5*(E5-G20)/(E5-F5)),(I5*(G20-F5)/(E5-F5)))))</f>
        <v>11.375138078968325</v>
      </c>
      <c r="I20" s="41">
        <v>7</v>
      </c>
      <c r="J20" s="42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34">
        <v>3</v>
      </c>
      <c r="C21" s="39" t="str">
        <v>Skúsenosti zodpovedného zástupcu poskytovateľa služieb</v>
      </c>
      <c r="D21" s="40">
        <v>4.8192771084337354</v>
      </c>
      <c r="E21" s="41">
        <v>0</v>
      </c>
      <c r="F21" s="42">
        <f>IF(I6=100,"0",IF((E6-F6)=0,0,(IF(G6="čím menej, tým lepšie",(I6*(E6-E21)/(E6-F6)),(I6*(E21-F6)/(E6-F6))))))</f>
        <v>0</v>
      </c>
      <c r="G21" s="41">
        <v>0</v>
      </c>
      <c r="H21" s="43">
        <f t="shared" si="5"/>
        <v>0</v>
      </c>
      <c r="I21" s="41">
        <v>0</v>
      </c>
      <c r="J21" s="42">
        <f t="shared" si="6"/>
        <v>0</v>
      </c>
    </row>
    <row r="22" spans="2:10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6" thickBot="1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7" thickBot="1">
      <c r="B29" s="47"/>
      <c r="C29" s="48" t="s">
        <v>22</v>
      </c>
      <c r="D29" s="49">
        <f>SUM(_xlfn.ANCHORARRAY(D19))</f>
        <v>100</v>
      </c>
      <c r="E29" s="48"/>
      <c r="F29" s="50">
        <f>SUM(F19:F28)</f>
        <v>83.132530120481917</v>
      </c>
      <c r="G29" s="51"/>
      <c r="H29" s="50">
        <f t="shared" ref="H29:J29" si="8">SUM(H19:H28)</f>
        <v>86.073933259691216</v>
      </c>
      <c r="I29" s="51"/>
      <c r="J29" s="52">
        <f t="shared" si="8"/>
        <v>89.015336398900502</v>
      </c>
    </row>
    <row r="31" spans="2:10" ht="36.75" customHeight="1">
      <c r="B31" s="110" t="s">
        <v>23</v>
      </c>
      <c r="C31" s="111"/>
      <c r="D31" s="111"/>
      <c r="E31" s="111"/>
      <c r="F31" s="111"/>
      <c r="G31" s="111"/>
      <c r="H31" s="111"/>
      <c r="I31" s="111"/>
      <c r="J31" s="112"/>
    </row>
    <row r="32" spans="2:10">
      <c r="B32" s="113" t="s">
        <v>1</v>
      </c>
      <c r="C32" s="115" t="s">
        <v>2</v>
      </c>
      <c r="D32" s="116"/>
      <c r="E32" s="123" t="s">
        <v>16</v>
      </c>
      <c r="F32" s="124"/>
      <c r="G32" s="121" t="s">
        <v>17</v>
      </c>
      <c r="H32" s="122"/>
      <c r="I32" s="119" t="s">
        <v>18</v>
      </c>
      <c r="J32" s="120"/>
    </row>
    <row r="33" spans="2:10" ht="16">
      <c r="B33" s="114"/>
      <c r="C33" s="117"/>
      <c r="D33" s="118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>
      <c r="B34" s="59" cm="1">
        <f t="array" ref="B34:B43">B19:B28</f>
        <v>1</v>
      </c>
      <c r="C34" s="60" t="str" cm="1">
        <f t="array" ref="C34:C43">C19:C28</f>
        <v>Cena za predmet zákazky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>
      <c r="B35" s="59">
        <v>2</v>
      </c>
      <c r="C35" s="60" t="str">
        <v>Garantovaná hodinová mzda pracovníka</v>
      </c>
      <c r="D35" s="61"/>
      <c r="E35" s="62">
        <f>E20</f>
        <v>9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8</v>
      </c>
      <c r="H35" s="64">
        <f>IF(I5=100,"0",IF((E5-F5)=0,0,IF(G5="čím menej, tým lepšie",(-(E5-G35)*(H5/(E5-F5))),-(G35-F5)*(H5/(E5-F5)))))</f>
        <v>-28324.093816631132</v>
      </c>
      <c r="I35" s="62">
        <f t="shared" ref="I35:I43" si="10">I20</f>
        <v>7</v>
      </c>
      <c r="J35" s="65">
        <f>IF(I5=100,"0",IF((E5-F5)=0,0,IF(G5="čím menej, tým lepšie",(-(E5-I35)*(H5/(E5-F5))),-(I35-F5)*(H5/(E5-F5)))))</f>
        <v>-20648.18763326226</v>
      </c>
    </row>
    <row r="36" spans="2:10">
      <c r="B36" s="59">
        <v>3</v>
      </c>
      <c r="C36" s="60" t="str">
        <v>Skúsenosti zodpovedného zástupcu poskytovateľa služieb</v>
      </c>
      <c r="D36" s="61"/>
      <c r="E36" s="62">
        <f t="shared" ref="E36:E43" si="11">E21</f>
        <v>0</v>
      </c>
      <c r="F36" s="63">
        <f t="shared" ref="F36:F43" si="12">IF(I6=100,"0",IF((E6-F6)=0,0,IF(G6="čím menej, tým lepšie",(-(E6-E36)*(H6/(E6-F6))),-(E36-F6)*(H6/(E6-F6)))))</f>
        <v>0</v>
      </c>
      <c r="G36" s="62">
        <f t="shared" si="9"/>
        <v>0</v>
      </c>
      <c r="H36" s="64">
        <f t="shared" ref="H36:H43" si="13">IF(I6=100,"0",IF((E6-F6)=0,0,IF(G6="čím menej, tým lepšie",(-(E6-G36)*(H6/(E6-F6))),-(G36-F6)*(H6/(E6-F6)))))</f>
        <v>0</v>
      </c>
      <c r="I36" s="62">
        <f>I21</f>
        <v>0</v>
      </c>
      <c r="J36" s="65">
        <f t="shared" ref="J36:J43" si="14">IF(I6=100,"0",IF((E6-F6)=0,0,IF(G6="čím menej, tým lepšie",(-(E6-I36)*(H6/(E6-F6))),-(I36-F6)*(H6/(E6-F6)))))</f>
        <v>0</v>
      </c>
    </row>
    <row r="37" spans="2:10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6" thickBot="1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7" thickBot="1">
      <c r="B44" s="69"/>
      <c r="C44" s="70" t="s">
        <v>22</v>
      </c>
      <c r="D44" s="70"/>
      <c r="E44" s="70"/>
      <c r="F44" s="71">
        <f>SUM(F34:F43)</f>
        <v>-6000</v>
      </c>
      <c r="G44" s="71"/>
      <c r="H44" s="71">
        <f t="shared" ref="H44:J44" si="15">SUM(H34:H43)</f>
        <v>-13324.093816631132</v>
      </c>
      <c r="I44" s="71"/>
      <c r="J44" s="72">
        <f t="shared" si="15"/>
        <v>-20648.18763326226</v>
      </c>
    </row>
    <row r="45" spans="2:10" ht="16" thickBot="1"/>
    <row r="46" spans="2:10" ht="36" customHeight="1" thickBot="1">
      <c r="B46" s="145" t="s">
        <v>26</v>
      </c>
      <c r="C46" s="146"/>
      <c r="D46" s="146"/>
      <c r="E46" s="146"/>
      <c r="F46" s="146"/>
      <c r="G46" s="146"/>
      <c r="H46" s="146"/>
      <c r="I46" s="146"/>
      <c r="J46" s="147"/>
    </row>
    <row r="47" spans="2:10" ht="15.75" customHeight="1">
      <c r="B47" s="129" t="s">
        <v>1</v>
      </c>
      <c r="C47" s="125" t="s">
        <v>2</v>
      </c>
      <c r="D47" s="126"/>
      <c r="E47" s="129" t="s">
        <v>16</v>
      </c>
      <c r="F47" s="130"/>
      <c r="G47" s="131" t="s">
        <v>17</v>
      </c>
      <c r="H47" s="132"/>
      <c r="I47" s="133" t="s">
        <v>18</v>
      </c>
      <c r="J47" s="134"/>
    </row>
    <row r="48" spans="2:10" ht="16">
      <c r="B48" s="148"/>
      <c r="C48" s="127"/>
      <c r="D48" s="128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>
      <c r="B49" s="79" cm="1">
        <f t="array" ref="B49:B58">B34:B43</f>
        <v>1</v>
      </c>
      <c r="C49" s="80" t="str" cm="1">
        <f t="array" ref="C49:C58">C34:C43</f>
        <v>Cena za predmet zákazky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>
      <c r="B50" s="79">
        <v>2</v>
      </c>
      <c r="C50" s="80" t="str">
        <v>Garantovaná hodinová mzda pracovníka</v>
      </c>
      <c r="D50" s="81"/>
      <c r="E50" s="62">
        <f t="shared" ref="E50:E58" si="16">E20</f>
        <v>9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8</v>
      </c>
      <c r="H50" s="83">
        <f>IF(I5=100,"0",IF((E5-F5)=0,0,IF(G5="čím menej, tým lepšie",((G50-F5)*H5/(E5-F5)),(E5-G50)*(H5/(E5-F5)))))</f>
        <v>7675.9061833688693</v>
      </c>
      <c r="I50" s="62">
        <f t="shared" ref="I50:I58" si="18">I20</f>
        <v>7</v>
      </c>
      <c r="J50" s="84">
        <f>IF(I5=100,"0",IF((E5-F5)=0,0,IF(G5="čím menej, tým lepšie",((I50-F5)*H5/(E5-F5)),(E5-I50)*(H5/(E5-F5)))))</f>
        <v>15351.812366737739</v>
      </c>
    </row>
    <row r="51" spans="2:10">
      <c r="B51" s="79">
        <v>3</v>
      </c>
      <c r="C51" s="80" t="str">
        <v>Skúsenosti zodpovedného zástupcu poskytovateľa služieb</v>
      </c>
      <c r="D51" s="81"/>
      <c r="E51" s="62">
        <f t="shared" si="16"/>
        <v>0</v>
      </c>
      <c r="F51" s="82">
        <f t="shared" ref="F51:F58" si="19">IF(I6=100,"0",IF((E6-F6)=0,0,IF(G6="čím menej, tým lepšie",((E51-F6)*H6/(E6-F6)),(E6-E51)*(H6/(E6-F6)))))</f>
        <v>12000</v>
      </c>
      <c r="G51" s="62">
        <f t="shared" si="17"/>
        <v>0</v>
      </c>
      <c r="H51" s="83">
        <f t="shared" ref="H51:H58" si="20">IF(I6=100,"0",IF((E6-F6)=0,0,IF(G6="čím menej, tým lepšie",((G51-F6)*H6/(E6-F6)),(E6-G51)*(H6/(E6-F6)))))</f>
        <v>12000</v>
      </c>
      <c r="I51" s="62">
        <f t="shared" si="18"/>
        <v>0</v>
      </c>
      <c r="J51" s="84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6" thickBot="1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7" thickBot="1">
      <c r="B59" s="88"/>
      <c r="C59" s="89" t="s">
        <v>22</v>
      </c>
      <c r="D59" s="89"/>
      <c r="E59" s="89"/>
      <c r="F59" s="90">
        <f>SUM(F49:F58)</f>
        <v>42000</v>
      </c>
      <c r="G59" s="90"/>
      <c r="H59" s="90">
        <f t="shared" ref="H59:J59" si="22">SUM(H49:H58)</f>
        <v>34675.906183368868</v>
      </c>
      <c r="I59" s="90"/>
      <c r="J59" s="91">
        <f t="shared" si="22"/>
        <v>27351.812366737737</v>
      </c>
    </row>
    <row r="61" spans="2:10">
      <c r="C61" s="1"/>
      <c r="D61" s="1"/>
      <c r="E61" s="1"/>
      <c r="F61" s="1"/>
      <c r="G61" s="1"/>
      <c r="H61" s="1"/>
    </row>
    <row r="62" spans="2:10" ht="30.75" customHeight="1">
      <c r="C62" s="1"/>
      <c r="D62" s="1"/>
      <c r="E62" s="1"/>
      <c r="F62" s="1"/>
      <c r="G62" s="1"/>
      <c r="H62" s="1"/>
    </row>
    <row r="63" spans="2:10">
      <c r="C63" s="1"/>
      <c r="D63" s="1"/>
      <c r="E63" s="1"/>
      <c r="F63" s="1"/>
      <c r="G63" s="1"/>
      <c r="H63" s="1"/>
    </row>
    <row r="64" spans="2:10">
      <c r="C64" s="1"/>
      <c r="D64" s="1"/>
      <c r="E64" s="1"/>
      <c r="F64" s="1"/>
      <c r="G64" s="1"/>
      <c r="H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 ht="15.75" customHeight="1"/>
    <row r="73" s="1" customFormat="1" ht="15.75" customHeigh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FE86-C257-204B-A1EB-8533C32E540B}">
  <sheetPr>
    <pageSetUpPr fitToPage="1"/>
  </sheetPr>
  <dimension ref="B1:E24"/>
  <sheetViews>
    <sheetView tabSelected="1" workbookViewId="0">
      <selection activeCell="D13" sqref="D13"/>
    </sheetView>
  </sheetViews>
  <sheetFormatPr baseColWidth="10" defaultColWidth="10.83203125" defaultRowHeight="16"/>
  <cols>
    <col min="1" max="1" width="10.83203125" style="153"/>
    <col min="2" max="4" width="25.83203125" style="153" customWidth="1"/>
    <col min="5" max="5" width="49.5" style="153" customWidth="1"/>
    <col min="6" max="16384" width="10.83203125" style="153"/>
  </cols>
  <sheetData>
    <row r="1" spans="2:5" ht="17" thickBot="1"/>
    <row r="2" spans="2:5" ht="56" customHeight="1">
      <c r="B2" s="154" t="s">
        <v>42</v>
      </c>
      <c r="C2" s="155"/>
      <c r="D2" s="155"/>
      <c r="E2" s="156"/>
    </row>
    <row r="3" spans="2:5">
      <c r="B3" s="157" t="s">
        <v>35</v>
      </c>
      <c r="C3" s="158"/>
      <c r="D3" s="159"/>
      <c r="E3" s="101" t="s">
        <v>61</v>
      </c>
    </row>
    <row r="4" spans="2:5">
      <c r="B4" s="157" t="s">
        <v>36</v>
      </c>
      <c r="C4" s="158"/>
      <c r="D4" s="159"/>
      <c r="E4" s="101"/>
    </row>
    <row r="5" spans="2:5">
      <c r="B5" s="160" t="s">
        <v>37</v>
      </c>
      <c r="C5" s="161"/>
      <c r="D5" s="162"/>
      <c r="E5" s="101"/>
    </row>
    <row r="6" spans="2:5">
      <c r="B6" s="160" t="s">
        <v>38</v>
      </c>
      <c r="C6" s="161"/>
      <c r="D6" s="162"/>
      <c r="E6" s="101"/>
    </row>
    <row r="7" spans="2:5">
      <c r="B7" s="160" t="s">
        <v>39</v>
      </c>
      <c r="C7" s="161"/>
      <c r="D7" s="162"/>
      <c r="E7" s="101"/>
    </row>
    <row r="8" spans="2:5">
      <c r="B8" s="160" t="s">
        <v>47</v>
      </c>
      <c r="C8" s="161"/>
      <c r="D8" s="162"/>
      <c r="E8" s="101"/>
    </row>
    <row r="9" spans="2:5" ht="17" thickBot="1">
      <c r="B9" s="163" t="s">
        <v>48</v>
      </c>
      <c r="C9" s="164"/>
      <c r="D9" s="165"/>
      <c r="E9" s="102"/>
    </row>
    <row r="10" spans="2:5" ht="17" thickBot="1"/>
    <row r="11" spans="2:5" ht="30" customHeight="1" thickBot="1">
      <c r="B11" s="166" t="s">
        <v>43</v>
      </c>
      <c r="C11" s="167"/>
      <c r="D11" s="167"/>
      <c r="E11" s="168"/>
    </row>
    <row r="12" spans="2:5" s="173" customFormat="1" ht="40" customHeight="1">
      <c r="B12" s="169" t="s">
        <v>44</v>
      </c>
      <c r="C12" s="170" t="s">
        <v>58</v>
      </c>
      <c r="D12" s="171" t="s">
        <v>45</v>
      </c>
      <c r="E12" s="172" t="s">
        <v>59</v>
      </c>
    </row>
    <row r="13" spans="2:5" ht="80" customHeight="1" thickBot="1">
      <c r="B13" s="174" t="s">
        <v>46</v>
      </c>
      <c r="C13" s="179">
        <v>40000</v>
      </c>
      <c r="D13" s="178"/>
      <c r="E13" s="175">
        <f>D13*C13</f>
        <v>0</v>
      </c>
    </row>
    <row r="14" spans="2:5" ht="16" customHeight="1">
      <c r="B14" s="176"/>
      <c r="C14" s="176"/>
      <c r="D14" s="177"/>
      <c r="E14" s="177"/>
    </row>
    <row r="16" spans="2:5">
      <c r="B16" s="149" t="s">
        <v>40</v>
      </c>
      <c r="C16" s="149"/>
      <c r="D16" s="149"/>
      <c r="E16" s="149" t="s">
        <v>41</v>
      </c>
    </row>
    <row r="17" spans="2:5">
      <c r="B17" s="149"/>
      <c r="C17" s="149"/>
      <c r="D17" s="149"/>
      <c r="E17" s="149"/>
    </row>
    <row r="18" spans="2:5">
      <c r="B18" s="149"/>
      <c r="C18" s="149"/>
      <c r="D18" s="149"/>
      <c r="E18" s="149"/>
    </row>
    <row r="24" spans="2:5" ht="16" customHeight="1"/>
  </sheetData>
  <sheetProtection algorithmName="SHA-512" hashValue="XqvtyDbRo5X1vQwx0URHDKBsyswBX0Tf7RLGTEJ3iY94/wYGp9LOavkt2EmfS/RUY9t71I1k+NRCxCd1qO9JeQ==" saltValue="SoFsAeK+4v1geRlGoU2mHA==" spinCount="100000" sheet="1" objects="1" scenarios="1"/>
  <mergeCells count="11">
    <mergeCell ref="B2:E2"/>
    <mergeCell ref="B3:D3"/>
    <mergeCell ref="B4:D4"/>
    <mergeCell ref="B16:D18"/>
    <mergeCell ref="E16:E18"/>
    <mergeCell ref="B5:D5"/>
    <mergeCell ref="B6:D6"/>
    <mergeCell ref="B7:D7"/>
    <mergeCell ref="B11:E11"/>
    <mergeCell ref="B8:D8"/>
    <mergeCell ref="B9:D9"/>
  </mergeCells>
  <dataValidations count="2">
    <dataValidation type="list" allowBlank="1" showInputMessage="1" showErrorMessage="1" sqref="E5:E6" xr:uid="{8FD1A2D5-FC35-A240-BED6-BF72E2F66518}">
      <formula1>"áno,nie"</formula1>
    </dataValidation>
    <dataValidation type="list" allowBlank="1" showInputMessage="1" showErrorMessage="1" sqref="E8" xr:uid="{B18E146A-1EA8-B843-B26B-47B11168E1D7}">
      <formula1>"Mikropodnik,Malý podnik,Stredný podnik"</formula1>
    </dataValidation>
  </dataValidations>
  <pageMargins left="0.7" right="0.7" top="0.75" bottom="0.75" header="0.3" footer="0.3"/>
  <pageSetup paperSize="9" scale="63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4C02-13B4-CC45-AFB6-64870AC29F5C}">
  <dimension ref="B1:B21"/>
  <sheetViews>
    <sheetView workbookViewId="0">
      <selection activeCell="B31" sqref="B31"/>
    </sheetView>
  </sheetViews>
  <sheetFormatPr baseColWidth="10" defaultColWidth="10.83203125" defaultRowHeight="15"/>
  <cols>
    <col min="1" max="1" width="11" style="92" customWidth="1"/>
    <col min="2" max="2" width="98.5" style="92" customWidth="1"/>
    <col min="3" max="16384" width="10.83203125" style="92"/>
  </cols>
  <sheetData>
    <row r="1" spans="2:2" ht="16" thickBot="1"/>
    <row r="2" spans="2:2" ht="28">
      <c r="B2" s="100" t="s">
        <v>56</v>
      </c>
    </row>
    <row r="3" spans="2:2">
      <c r="B3" s="93"/>
    </row>
    <row r="4" spans="2:2" ht="16">
      <c r="B4" s="94" t="s">
        <v>53</v>
      </c>
    </row>
    <row r="5" spans="2:2">
      <c r="B5" s="94"/>
    </row>
    <row r="6" spans="2:2" ht="16">
      <c r="B6" s="95" t="s">
        <v>49</v>
      </c>
    </row>
    <row r="7" spans="2:2">
      <c r="B7" s="94"/>
    </row>
    <row r="8" spans="2:2" ht="16">
      <c r="B8" s="96" t="s">
        <v>50</v>
      </c>
    </row>
    <row r="9" spans="2:2">
      <c r="B9" s="96"/>
    </row>
    <row r="10" spans="2:2" ht="16">
      <c r="B10" s="97" t="s">
        <v>54</v>
      </c>
    </row>
    <row r="11" spans="2:2" ht="16">
      <c r="B11" s="97" t="s">
        <v>51</v>
      </c>
    </row>
    <row r="12" spans="2:2" ht="16">
      <c r="B12" s="97" t="s">
        <v>55</v>
      </c>
    </row>
    <row r="13" spans="2:2">
      <c r="B13" s="94"/>
    </row>
    <row r="14" spans="2:2" ht="32">
      <c r="B14" s="96" t="s">
        <v>57</v>
      </c>
    </row>
    <row r="15" spans="2:2">
      <c r="B15" s="98"/>
    </row>
    <row r="16" spans="2:2" ht="16">
      <c r="B16" s="94" t="s">
        <v>52</v>
      </c>
    </row>
    <row r="17" spans="2:2" ht="16" thickBot="1">
      <c r="B17" s="99"/>
    </row>
    <row r="19" spans="2:2" ht="15" customHeight="1">
      <c r="B19" s="150" t="s">
        <v>60</v>
      </c>
    </row>
    <row r="20" spans="2:2" ht="15" customHeight="1">
      <c r="B20" s="151"/>
    </row>
    <row r="21" spans="2:2" ht="15" customHeight="1">
      <c r="B21" s="152"/>
    </row>
  </sheetData>
  <mergeCells count="1">
    <mergeCell ref="B19:B21"/>
  </mergeCells>
  <hyperlinks>
    <hyperlink ref="B8" r:id="rId1" location="paragraf-32:~:text=Za%20osobu%20pod%C4%BEa,t%C3%A1to%20osoba%20riadi." display="že v spoločnosti uchádazača neexistuje iná osoba podľa § 32 osd. 8 ZVO." xr:uid="{65F8B646-0DF2-A04D-B9FE-C83C1B880E2E}"/>
    <hyperlink ref="B14" r:id="rId2" location="paragraf-32.odsek-1.pismeno-a" display="Zároveň čestne vhylasujem, že všetky vyššie uvedené osoby spĺňajú podmienky účasti osobného postavenia podľa § 32 ods. 1 písm. a) ZVO." xr:uid="{F5564E42-73C9-4345-B062-7ED1677E1A9E}"/>
  </hyperlinks>
  <pageMargins left="0.7" right="0.7" top="0.75" bottom="0.75" header="0.3" footer="0.3"/>
  <pageSetup paperSize="9" orientation="landscape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b851f6ae-ae00-4f5e-81ad-6a76ccf99225"/>
    <ds:schemaRef ds:uri="http://schemas.microsoft.com/office/2006/documentManagement/types"/>
    <ds:schemaRef ds:uri="e268c47e-392d-4bda-be85-a5756f4dce8a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C5A26B-E7BA-4353-815F-27780AE88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Zákl. nastavenie</vt:lpstr>
      <vt:lpstr>Návrh na plnenie kritérií</vt:lpstr>
      <vt:lpstr>ČV § 32 ods.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Eva Sabová</cp:lastModifiedBy>
  <cp:revision/>
  <cp:lastPrinted>2025-06-03T11:48:09Z</cp:lastPrinted>
  <dcterms:created xsi:type="dcterms:W3CDTF">2022-09-22T09:41:16Z</dcterms:created>
  <dcterms:modified xsi:type="dcterms:W3CDTF">2025-06-04T17:46:42Z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