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8\Súťaž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ponuka'!$A$1:$O$58</definedName>
  </definedNames>
  <calcPr calcId="162913"/>
</workbook>
</file>

<file path=xl/calcChain.xml><?xml version="1.0" encoding="utf-8"?>
<calcChain xmlns="http://schemas.openxmlformats.org/spreadsheetml/2006/main">
  <c r="O32" i="4" l="1"/>
  <c r="O33" i="4"/>
  <c r="O34" i="4"/>
  <c r="O35" i="4"/>
  <c r="O36" i="4"/>
  <c r="P32" i="4" l="1"/>
  <c r="P39" i="4"/>
  <c r="P40" i="4"/>
  <c r="O30" i="4" l="1"/>
  <c r="O15" i="4"/>
  <c r="O28" i="4" l="1"/>
  <c r="O24" i="4"/>
  <c r="O21" i="4"/>
  <c r="O19" i="4"/>
  <c r="O16" i="4" l="1"/>
  <c r="O13" i="4"/>
  <c r="L43" i="4"/>
  <c r="F41" i="4"/>
  <c r="E41" i="4"/>
  <c r="O31" i="4"/>
  <c r="P31" i="4" s="1"/>
  <c r="O29" i="4"/>
  <c r="O27" i="4"/>
  <c r="O26" i="4"/>
  <c r="O25" i="4"/>
  <c r="O23" i="4"/>
  <c r="O22" i="4"/>
  <c r="O20" i="4"/>
  <c r="O18" i="4"/>
  <c r="O17" i="4"/>
  <c r="O14" i="4"/>
  <c r="O12" i="4"/>
  <c r="G41" i="4" l="1"/>
  <c r="O41" i="4" s="1"/>
  <c r="P41" i="4" s="1"/>
  <c r="P12" i="4"/>
  <c r="O43" i="4" l="1"/>
  <c r="P43" i="4" s="1"/>
  <c r="O45" i="4" l="1"/>
  <c r="O44" i="4" s="1"/>
</calcChain>
</file>

<file path=xl/sharedStrings.xml><?xml version="1.0" encoding="utf-8"?>
<sst xmlns="http://schemas.openxmlformats.org/spreadsheetml/2006/main" count="178" uniqueCount="104">
  <si>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</si>
  <si>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</si>
  <si>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</si>
  <si>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</si>
  <si>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</si>
  <si>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</si>
  <si>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</si>
  <si>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</si>
  <si>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</si>
  <si>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</si>
  <si>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</si>
  <si>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</si>
  <si>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</si>
  <si>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</si>
  <si>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</si>
  <si>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</si>
  <si>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</si>
  <si>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</si>
  <si>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</si>
  <si>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</si>
  <si>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</si>
  <si>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</si>
  <si>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</si>
  <si>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</si>
  <si>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</si>
  <si>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</si>
  <si>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</si>
  <si>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</si>
  <si>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</si>
  <si>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</si>
  <si>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</si>
  <si>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</si>
  <si>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</si>
  <si>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</si>
  <si>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</si>
  <si>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</si>
  <si>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</si>
  <si>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</si>
  <si>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</si>
  <si>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</si>
  <si>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</si>
  <si>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</si>
  <si>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</si>
  <si>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</si>
  <si>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</si>
  <si>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</si>
  <si>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</si>
  <si>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</si>
  <si>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</si>
  <si>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</si>
  <si>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</si>
  <si>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</si>
  <si>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</si>
  <si>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</si>
  <si>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</si>
  <si>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</si>
  <si>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</si>
  <si>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</si>
  <si>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</si>
  <si>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</si>
  <si>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</si>
  <si>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</si>
  <si>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</si>
  <si>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</si>
  <si>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</si>
  <si>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</si>
  <si>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</si>
  <si>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</si>
  <si>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</si>
  <si>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</si>
  <si>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1,2,4a,4d,6,7</t>
  </si>
  <si>
    <t>1,2,4a,6,7</t>
  </si>
  <si>
    <t>výrezy</t>
  </si>
  <si>
    <t>príloha č. 5 Zmluvy o dielo</t>
  </si>
  <si>
    <t>Skm</t>
  </si>
  <si>
    <t>Približovacia vzdialenosť P-VM | VM-OM | P-OM (m)</t>
  </si>
  <si>
    <t>Lesnícke služby v ťažbovom procese na OZ Karpaty, VC Doľany</t>
  </si>
  <si>
    <t>Doľany</t>
  </si>
  <si>
    <t>0/0/300</t>
  </si>
  <si>
    <t>VU+50</t>
  </si>
  <si>
    <t>VU-50</t>
  </si>
  <si>
    <t>Lesnícke služby v ťažbovom procese na OZ Karpaty na roky 2022-2026 - výzva DNS č. 8/2025 LS Majdan</t>
  </si>
  <si>
    <t>217A</t>
  </si>
  <si>
    <t>0/0/790</t>
  </si>
  <si>
    <t>291 1</t>
  </si>
  <si>
    <t>0/0/850</t>
  </si>
  <si>
    <t>280B</t>
  </si>
  <si>
    <t>20/100/100</t>
  </si>
  <si>
    <t>212a1</t>
  </si>
  <si>
    <t>212B</t>
  </si>
  <si>
    <t>0/0/1100</t>
  </si>
  <si>
    <t>220A</t>
  </si>
  <si>
    <t>0/0/180</t>
  </si>
  <si>
    <t>245 1</t>
  </si>
  <si>
    <t>0/0/120</t>
  </si>
  <si>
    <t>250A1</t>
  </si>
  <si>
    <t>0/0/550</t>
  </si>
  <si>
    <t>265 1</t>
  </si>
  <si>
    <t>0/0/50</t>
  </si>
  <si>
    <t>282A1</t>
  </si>
  <si>
    <t>0/0/560</t>
  </si>
  <si>
    <t>284 1</t>
  </si>
  <si>
    <t>0/0/530</t>
  </si>
  <si>
    <t>* Požiadavky:  Požadovaný termín vykonania zákazky : jún2025 -december 2025 .Ťažba a výroba sortimentov z lokality peň na vývozné (odvozné) miesto požadovanou kombináciou technológii (kôň, UKT,LKT. )Objednávateľ na požiadanie dodávateľa prác umožní obhliadku porastov. Kontaktná osoba: Ing. Michal Kráľovič : 0918333087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</si>
</sst>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3" fontId="10" fillId="3" borderId="21" xfId="0" applyNumberFormat="1" applyFont="1" applyFill="1" applyBorder="1" applyAlignment="1" applyProtection="1">
      <alignment horizontal="right" vertical="center"/>
    </xf>
    <xf numFmtId="4" fontId="6" fillId="3" borderId="20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37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3" fontId="10" fillId="3" borderId="18" xfId="0" applyNumberFormat="1" applyFont="1" applyFill="1" applyBorder="1" applyAlignment="1" applyProtection="1">
      <alignment horizontal="right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3" fontId="0" fillId="3" borderId="25" xfId="0" applyNumberFormat="1" applyFont="1" applyFill="1" applyBorder="1" applyAlignment="1" applyProtection="1">
      <alignment horizontal="right" vertical="center"/>
    </xf>
    <xf numFmtId="0" fontId="6" fillId="3" borderId="17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5" fillId="2" borderId="0" xfId="0" applyFont="1" applyFill="1"/>
    <xf numFmtId="0" fontId="14" fillId="2" borderId="0" xfId="0" applyFont="1" applyFill="1"/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4" fillId="3" borderId="3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10" fillId="3" borderId="24" xfId="0" applyNumberFormat="1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Normal="100" zoomScaleSheetLayoutView="100" workbookViewId="0">
      <selection activeCell="A57" sqref="A5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3" t="s">
        <v>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4" t="s">
        <v>34</v>
      </c>
      <c r="O1" s="3"/>
    </row>
    <row r="2" spans="1:16" ht="11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4" t="s">
        <v>73</v>
      </c>
      <c r="O2" s="3"/>
    </row>
    <row r="3" spans="1:16" ht="18" x14ac:dyDescent="0.25">
      <c r="A3" s="5" t="s">
        <v>0</v>
      </c>
      <c r="B3" s="61"/>
      <c r="C3" s="84" t="s">
        <v>81</v>
      </c>
      <c r="D3" s="85"/>
      <c r="E3" s="85"/>
      <c r="F3" s="85"/>
      <c r="G3" s="85"/>
      <c r="H3" s="85"/>
      <c r="I3" s="85"/>
      <c r="J3" s="85"/>
      <c r="L3" s="61"/>
      <c r="N3" s="2"/>
      <c r="O3" s="3"/>
    </row>
    <row r="4" spans="1:16" ht="10.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2"/>
      <c r="O4" s="3"/>
    </row>
    <row r="5" spans="1:16" ht="15.75" x14ac:dyDescent="0.25">
      <c r="A5" s="6"/>
      <c r="B5" s="6"/>
      <c r="C5" s="94" t="s">
        <v>76</v>
      </c>
      <c r="D5" s="95"/>
      <c r="E5" s="95"/>
      <c r="F5" s="95"/>
      <c r="G5" s="95"/>
      <c r="H5" s="95"/>
      <c r="I5" s="95"/>
      <c r="J5" s="95"/>
      <c r="K5" s="95"/>
      <c r="L5" s="6"/>
      <c r="M5" s="6"/>
      <c r="N5" s="6"/>
      <c r="O5" s="6"/>
    </row>
    <row r="6" spans="1:16" x14ac:dyDescent="0.25">
      <c r="A6" s="8" t="s">
        <v>1</v>
      </c>
      <c r="B6" s="96" t="s">
        <v>36</v>
      </c>
      <c r="C6" s="96"/>
      <c r="D6" s="96"/>
      <c r="E6" s="96"/>
      <c r="F6" s="96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62"/>
      <c r="B7" s="97"/>
      <c r="C7" s="97"/>
      <c r="D7" s="97"/>
      <c r="E7" s="97"/>
      <c r="F7" s="97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91" t="s">
        <v>32</v>
      </c>
      <c r="B8" s="92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1" t="s">
        <v>35</v>
      </c>
      <c r="B9" s="121" t="s">
        <v>2</v>
      </c>
      <c r="C9" s="108" t="s">
        <v>21</v>
      </c>
      <c r="D9" s="109"/>
      <c r="E9" s="110" t="s">
        <v>3</v>
      </c>
      <c r="F9" s="111"/>
      <c r="G9" s="112"/>
      <c r="H9" s="113" t="s">
        <v>4</v>
      </c>
      <c r="I9" s="106" t="s">
        <v>5</v>
      </c>
      <c r="J9" s="113" t="s">
        <v>6</v>
      </c>
      <c r="K9" s="100" t="s">
        <v>75</v>
      </c>
      <c r="L9" s="106" t="s">
        <v>22</v>
      </c>
      <c r="M9" s="106" t="s">
        <v>28</v>
      </c>
      <c r="N9" s="119" t="s">
        <v>26</v>
      </c>
      <c r="O9" s="98" t="s">
        <v>27</v>
      </c>
    </row>
    <row r="10" spans="1:16" ht="21.75" customHeight="1" x14ac:dyDescent="0.25">
      <c r="A10" s="12"/>
      <c r="B10" s="122"/>
      <c r="C10" s="100" t="s">
        <v>33</v>
      </c>
      <c r="D10" s="101"/>
      <c r="E10" s="102" t="s">
        <v>7</v>
      </c>
      <c r="F10" s="104" t="s">
        <v>8</v>
      </c>
      <c r="G10" s="106" t="s">
        <v>9</v>
      </c>
      <c r="H10" s="114"/>
      <c r="I10" s="107"/>
      <c r="J10" s="114"/>
      <c r="K10" s="117"/>
      <c r="L10" s="107"/>
      <c r="M10" s="107"/>
      <c r="N10" s="120"/>
      <c r="O10" s="99"/>
    </row>
    <row r="11" spans="1:16" ht="50.25" customHeight="1" thickBot="1" x14ac:dyDescent="0.3">
      <c r="A11" s="86"/>
      <c r="B11" s="122"/>
      <c r="C11" s="102"/>
      <c r="D11" s="103"/>
      <c r="E11" s="102"/>
      <c r="F11" s="105"/>
      <c r="G11" s="107"/>
      <c r="H11" s="115"/>
      <c r="I11" s="107"/>
      <c r="J11" s="115"/>
      <c r="K11" s="117"/>
      <c r="L11" s="107"/>
      <c r="M11" s="118"/>
      <c r="N11" s="120"/>
      <c r="O11" s="99"/>
    </row>
    <row r="12" spans="1:16" x14ac:dyDescent="0.25">
      <c r="A12" s="78" t="s">
        <v>77</v>
      </c>
      <c r="B12" s="79" t="s">
        <v>82</v>
      </c>
      <c r="C12" s="78" t="s">
        <v>71</v>
      </c>
      <c r="D12" s="54" t="s">
        <v>74</v>
      </c>
      <c r="E12" s="87"/>
      <c r="F12" s="78">
        <v>168.76</v>
      </c>
      <c r="G12" s="78">
        <v>168.76</v>
      </c>
      <c r="H12" s="78" t="s">
        <v>79</v>
      </c>
      <c r="I12" s="78">
        <v>30</v>
      </c>
      <c r="J12" s="78">
        <v>1.26</v>
      </c>
      <c r="K12" s="82" t="s">
        <v>83</v>
      </c>
      <c r="L12" s="88">
        <v>2730.5367999999999</v>
      </c>
      <c r="M12" s="64" t="s">
        <v>29</v>
      </c>
      <c r="N12" s="40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x14ac:dyDescent="0.25">
      <c r="A13" s="78"/>
      <c r="B13" s="79"/>
      <c r="C13" s="78"/>
      <c r="D13" s="54" t="s">
        <v>72</v>
      </c>
      <c r="E13" s="78"/>
      <c r="F13" s="78">
        <v>72.319999999999993</v>
      </c>
      <c r="G13" s="78">
        <v>72.319999999999993</v>
      </c>
      <c r="H13" s="78"/>
      <c r="I13" s="78"/>
      <c r="J13" s="78"/>
      <c r="K13" s="82"/>
      <c r="L13" s="88">
        <v>1512.9343999999999</v>
      </c>
      <c r="M13" s="63" t="s">
        <v>29</v>
      </c>
      <c r="N13" s="40"/>
      <c r="O13" s="16">
        <f>SUM(N13*G13)</f>
        <v>0</v>
      </c>
      <c r="P13" s="1"/>
    </row>
    <row r="14" spans="1:16" x14ac:dyDescent="0.25">
      <c r="A14" s="78"/>
      <c r="B14" s="79" t="s">
        <v>84</v>
      </c>
      <c r="C14" s="78" t="s">
        <v>71</v>
      </c>
      <c r="D14" s="54" t="s">
        <v>74</v>
      </c>
      <c r="E14" s="87">
        <v>41.3</v>
      </c>
      <c r="F14" s="78">
        <v>651.29999999999995</v>
      </c>
      <c r="G14" s="78">
        <v>692.6</v>
      </c>
      <c r="H14" s="78" t="s">
        <v>79</v>
      </c>
      <c r="I14" s="78">
        <v>35</v>
      </c>
      <c r="J14" s="78">
        <v>2.02</v>
      </c>
      <c r="K14" s="82" t="s">
        <v>85</v>
      </c>
      <c r="L14" s="88">
        <v>11102.378000000001</v>
      </c>
      <c r="M14" s="17" t="s">
        <v>29</v>
      </c>
      <c r="N14" s="40"/>
      <c r="O14" s="16">
        <f t="shared" ref="O14:O36" si="0">SUM(N14*G14)</f>
        <v>0</v>
      </c>
      <c r="P14" s="1"/>
    </row>
    <row r="15" spans="1:16" x14ac:dyDescent="0.25">
      <c r="A15" s="78"/>
      <c r="B15" s="79"/>
      <c r="C15" s="78"/>
      <c r="D15" s="54" t="s">
        <v>72</v>
      </c>
      <c r="E15" s="87">
        <v>17.7</v>
      </c>
      <c r="F15" s="78">
        <v>279.13</v>
      </c>
      <c r="G15" s="78">
        <v>296.83</v>
      </c>
      <c r="H15" s="78"/>
      <c r="I15" s="78"/>
      <c r="J15" s="78"/>
      <c r="K15" s="82"/>
      <c r="L15" s="88">
        <v>6123.602899999999</v>
      </c>
      <c r="M15" s="17" t="s">
        <v>29</v>
      </c>
      <c r="N15" s="40"/>
      <c r="O15" s="16">
        <f t="shared" si="0"/>
        <v>0</v>
      </c>
      <c r="P15" s="1"/>
    </row>
    <row r="16" spans="1:16" x14ac:dyDescent="0.25">
      <c r="A16" s="78"/>
      <c r="B16" s="79">
        <v>298</v>
      </c>
      <c r="C16" s="78" t="s">
        <v>71</v>
      </c>
      <c r="D16" s="54" t="s">
        <v>74</v>
      </c>
      <c r="E16" s="87"/>
      <c r="F16" s="78">
        <v>471.32</v>
      </c>
      <c r="G16" s="78">
        <v>471.32</v>
      </c>
      <c r="H16" s="78" t="s">
        <v>79</v>
      </c>
      <c r="I16" s="78">
        <v>30</v>
      </c>
      <c r="J16" s="78">
        <v>1.61</v>
      </c>
      <c r="K16" s="82">
        <v>950</v>
      </c>
      <c r="L16" s="88">
        <v>7842.7647999999999</v>
      </c>
      <c r="M16" s="17" t="s">
        <v>29</v>
      </c>
      <c r="N16" s="40"/>
      <c r="O16" s="16">
        <f t="shared" si="0"/>
        <v>0</v>
      </c>
      <c r="P16" s="1"/>
    </row>
    <row r="17" spans="1:16" x14ac:dyDescent="0.25">
      <c r="A17" s="78"/>
      <c r="B17" s="79"/>
      <c r="C17" s="78"/>
      <c r="D17" s="54" t="s">
        <v>72</v>
      </c>
      <c r="E17" s="87"/>
      <c r="F17" s="78">
        <v>201.99</v>
      </c>
      <c r="G17" s="78">
        <v>201.99</v>
      </c>
      <c r="H17" s="78"/>
      <c r="I17" s="78"/>
      <c r="J17" s="78"/>
      <c r="K17" s="82"/>
      <c r="L17" s="88">
        <v>4255.9293000000007</v>
      </c>
      <c r="M17" s="17" t="s">
        <v>29</v>
      </c>
      <c r="N17" s="40"/>
      <c r="O17" s="16">
        <f t="shared" si="0"/>
        <v>0</v>
      </c>
      <c r="P17" s="1"/>
    </row>
    <row r="18" spans="1:16" x14ac:dyDescent="0.25">
      <c r="A18" s="78"/>
      <c r="B18" s="79" t="s">
        <v>86</v>
      </c>
      <c r="C18" s="78" t="s">
        <v>70</v>
      </c>
      <c r="D18" s="54" t="s">
        <v>72</v>
      </c>
      <c r="E18" s="87"/>
      <c r="F18" s="78">
        <v>72.94</v>
      </c>
      <c r="G18" s="78">
        <v>72.94</v>
      </c>
      <c r="H18" s="78" t="s">
        <v>80</v>
      </c>
      <c r="I18" s="78">
        <v>30</v>
      </c>
      <c r="J18" s="78">
        <v>0.18</v>
      </c>
      <c r="K18" s="82" t="s">
        <v>87</v>
      </c>
      <c r="L18" s="88">
        <v>2931.4585999999999</v>
      </c>
      <c r="M18" s="17" t="s">
        <v>29</v>
      </c>
      <c r="N18" s="40"/>
      <c r="O18" s="16">
        <f t="shared" si="0"/>
        <v>0</v>
      </c>
      <c r="P18" s="1"/>
    </row>
    <row r="19" spans="1:16" x14ac:dyDescent="0.25">
      <c r="A19" s="78"/>
      <c r="B19" s="79" t="s">
        <v>88</v>
      </c>
      <c r="C19" s="78" t="s">
        <v>71</v>
      </c>
      <c r="D19" s="53" t="s">
        <v>74</v>
      </c>
      <c r="E19" s="78"/>
      <c r="F19" s="78">
        <v>156.63</v>
      </c>
      <c r="G19" s="78">
        <v>156.63</v>
      </c>
      <c r="H19" s="78" t="s">
        <v>53</v>
      </c>
      <c r="I19" s="78">
        <v>40</v>
      </c>
      <c r="J19" s="78">
        <v>2.4500000000000002</v>
      </c>
      <c r="K19" s="82">
        <v>850</v>
      </c>
      <c r="L19" s="88">
        <v>2242.9416000000001</v>
      </c>
      <c r="M19" s="64" t="s">
        <v>29</v>
      </c>
      <c r="N19" s="40"/>
      <c r="O19" s="16">
        <f t="shared" si="0"/>
        <v>0</v>
      </c>
      <c r="P19" s="1"/>
    </row>
    <row r="20" spans="1:16" x14ac:dyDescent="0.25">
      <c r="A20" s="78"/>
      <c r="B20" s="79"/>
      <c r="C20" s="78"/>
      <c r="D20" s="53" t="s">
        <v>72</v>
      </c>
      <c r="E20" s="87"/>
      <c r="F20" s="87">
        <v>17.399999999999999</v>
      </c>
      <c r="G20" s="87">
        <v>17.399999999999999</v>
      </c>
      <c r="H20" s="78"/>
      <c r="I20" s="78"/>
      <c r="J20" s="78"/>
      <c r="K20" s="82"/>
      <c r="L20" s="88">
        <v>318.41999999999996</v>
      </c>
      <c r="M20" s="64" t="s">
        <v>29</v>
      </c>
      <c r="N20" s="40"/>
      <c r="O20" s="16">
        <f t="shared" si="0"/>
        <v>0</v>
      </c>
      <c r="P20" s="1"/>
    </row>
    <row r="21" spans="1:16" x14ac:dyDescent="0.25">
      <c r="A21" s="78"/>
      <c r="B21" s="79" t="s">
        <v>89</v>
      </c>
      <c r="C21" s="78" t="s">
        <v>71</v>
      </c>
      <c r="D21" s="53" t="s">
        <v>74</v>
      </c>
      <c r="E21" s="78"/>
      <c r="F21" s="78">
        <v>20.29</v>
      </c>
      <c r="G21" s="78">
        <v>20.29</v>
      </c>
      <c r="H21" s="78" t="s">
        <v>53</v>
      </c>
      <c r="I21" s="78">
        <v>30</v>
      </c>
      <c r="J21" s="78">
        <v>0.9</v>
      </c>
      <c r="K21" s="82" t="s">
        <v>90</v>
      </c>
      <c r="L21" s="88">
        <v>361.56779999999998</v>
      </c>
      <c r="M21" s="63" t="s">
        <v>29</v>
      </c>
      <c r="N21" s="40"/>
      <c r="O21" s="16">
        <f t="shared" si="0"/>
        <v>0</v>
      </c>
      <c r="P21" s="1"/>
    </row>
    <row r="22" spans="1:16" x14ac:dyDescent="0.25">
      <c r="A22" s="78"/>
      <c r="B22" s="79"/>
      <c r="C22" s="78"/>
      <c r="D22" s="53" t="s">
        <v>72</v>
      </c>
      <c r="E22" s="87"/>
      <c r="F22" s="87">
        <v>20.29</v>
      </c>
      <c r="G22" s="87">
        <v>20.29</v>
      </c>
      <c r="H22" s="78"/>
      <c r="I22" s="78"/>
      <c r="J22" s="78"/>
      <c r="K22" s="82"/>
      <c r="L22" s="88">
        <v>455.51049999999998</v>
      </c>
      <c r="M22" s="63" t="s">
        <v>29</v>
      </c>
      <c r="N22" s="40"/>
      <c r="O22" s="16">
        <f t="shared" si="0"/>
        <v>0</v>
      </c>
      <c r="P22" s="1"/>
    </row>
    <row r="23" spans="1:16" x14ac:dyDescent="0.25">
      <c r="A23" s="78"/>
      <c r="B23" s="79" t="s">
        <v>91</v>
      </c>
      <c r="C23" s="78" t="s">
        <v>71</v>
      </c>
      <c r="D23" s="53" t="s">
        <v>74</v>
      </c>
      <c r="E23" s="78"/>
      <c r="F23" s="78">
        <v>2.2999999999999998</v>
      </c>
      <c r="G23" s="78">
        <v>2.2999999999999998</v>
      </c>
      <c r="H23" s="78" t="s">
        <v>53</v>
      </c>
      <c r="I23" s="78">
        <v>30</v>
      </c>
      <c r="J23" s="78">
        <v>0.43</v>
      </c>
      <c r="K23" s="82" t="s">
        <v>92</v>
      </c>
      <c r="L23" s="88">
        <v>45.701000000000001</v>
      </c>
      <c r="M23" s="17" t="s">
        <v>29</v>
      </c>
      <c r="N23" s="40"/>
      <c r="O23" s="16">
        <f t="shared" si="0"/>
        <v>0</v>
      </c>
      <c r="P23" s="1"/>
    </row>
    <row r="24" spans="1:16" x14ac:dyDescent="0.25">
      <c r="A24" s="78"/>
      <c r="B24" s="79"/>
      <c r="C24" s="78"/>
      <c r="D24" s="53" t="s">
        <v>72</v>
      </c>
      <c r="E24" s="78"/>
      <c r="F24" s="78">
        <v>20.7</v>
      </c>
      <c r="G24" s="78">
        <v>20.7</v>
      </c>
      <c r="H24" s="78"/>
      <c r="I24" s="78"/>
      <c r="J24" s="78"/>
      <c r="K24" s="82"/>
      <c r="L24" s="88">
        <v>519.57000000000005</v>
      </c>
      <c r="M24" s="17" t="s">
        <v>29</v>
      </c>
      <c r="N24" s="40"/>
      <c r="O24" s="16">
        <f t="shared" si="0"/>
        <v>0</v>
      </c>
      <c r="P24" s="1"/>
    </row>
    <row r="25" spans="1:16" x14ac:dyDescent="0.25">
      <c r="A25" s="78"/>
      <c r="B25" s="79" t="s">
        <v>93</v>
      </c>
      <c r="C25" s="78" t="s">
        <v>71</v>
      </c>
      <c r="D25" s="53" t="s">
        <v>74</v>
      </c>
      <c r="E25" s="87"/>
      <c r="F25" s="87">
        <v>10.8</v>
      </c>
      <c r="G25" s="87">
        <v>10.8</v>
      </c>
      <c r="H25" s="78" t="s">
        <v>53</v>
      </c>
      <c r="I25" s="78">
        <v>20</v>
      </c>
      <c r="J25" s="78">
        <v>2.4300000000000002</v>
      </c>
      <c r="K25" s="82" t="s">
        <v>94</v>
      </c>
      <c r="L25" s="88">
        <v>135.97200000000001</v>
      </c>
      <c r="M25" s="17" t="s">
        <v>29</v>
      </c>
      <c r="N25" s="40"/>
      <c r="O25" s="16">
        <f t="shared" si="0"/>
        <v>0</v>
      </c>
      <c r="P25" s="1"/>
    </row>
    <row r="26" spans="1:16" x14ac:dyDescent="0.25">
      <c r="A26" s="80"/>
      <c r="B26" s="81"/>
      <c r="C26" s="78"/>
      <c r="D26" s="53" t="s">
        <v>72</v>
      </c>
      <c r="E26" s="80"/>
      <c r="F26" s="80">
        <v>1.2</v>
      </c>
      <c r="G26" s="80">
        <v>1.2</v>
      </c>
      <c r="H26" s="78"/>
      <c r="I26" s="80"/>
      <c r="J26" s="80"/>
      <c r="K26" s="83"/>
      <c r="L26" s="88">
        <v>20.207999999999998</v>
      </c>
      <c r="M26" s="17" t="s">
        <v>29</v>
      </c>
      <c r="N26" s="40"/>
      <c r="O26" s="16">
        <f t="shared" si="0"/>
        <v>0</v>
      </c>
      <c r="P26" s="1"/>
    </row>
    <row r="27" spans="1:16" x14ac:dyDescent="0.25">
      <c r="A27" s="80"/>
      <c r="B27" s="81" t="s">
        <v>95</v>
      </c>
      <c r="C27" s="80" t="s">
        <v>71</v>
      </c>
      <c r="D27" s="53" t="s">
        <v>74</v>
      </c>
      <c r="E27" s="80"/>
      <c r="F27" s="80">
        <v>33.659999999999997</v>
      </c>
      <c r="G27" s="80">
        <v>33.659999999999997</v>
      </c>
      <c r="H27" s="78" t="s">
        <v>53</v>
      </c>
      <c r="I27" s="80">
        <v>25</v>
      </c>
      <c r="J27" s="80">
        <v>1.78</v>
      </c>
      <c r="K27" s="83" t="s">
        <v>96</v>
      </c>
      <c r="L27" s="88">
        <v>511.63199999999995</v>
      </c>
      <c r="M27" s="17" t="s">
        <v>29</v>
      </c>
      <c r="N27" s="40"/>
      <c r="O27" s="16">
        <f t="shared" si="0"/>
        <v>0</v>
      </c>
      <c r="P27" s="1"/>
    </row>
    <row r="28" spans="1:16" x14ac:dyDescent="0.25">
      <c r="A28" s="78"/>
      <c r="B28" s="79"/>
      <c r="C28" s="78"/>
      <c r="D28" s="53" t="s">
        <v>72</v>
      </c>
      <c r="E28" s="87"/>
      <c r="F28" s="78">
        <v>3.74</v>
      </c>
      <c r="G28" s="78">
        <v>3.74</v>
      </c>
      <c r="H28" s="78"/>
      <c r="I28" s="78"/>
      <c r="J28" s="78"/>
      <c r="K28" s="82"/>
      <c r="L28" s="88">
        <v>73.677999999999997</v>
      </c>
      <c r="M28" s="17" t="s">
        <v>29</v>
      </c>
      <c r="N28" s="40"/>
      <c r="O28" s="16">
        <f t="shared" si="0"/>
        <v>0</v>
      </c>
      <c r="P28" s="1"/>
    </row>
    <row r="29" spans="1:16" x14ac:dyDescent="0.25">
      <c r="A29" s="78"/>
      <c r="B29" s="79">
        <v>256</v>
      </c>
      <c r="C29" s="78" t="s">
        <v>71</v>
      </c>
      <c r="D29" s="53" t="s">
        <v>74</v>
      </c>
      <c r="E29" s="87"/>
      <c r="F29" s="87">
        <v>90.59</v>
      </c>
      <c r="G29" s="87">
        <v>90.59</v>
      </c>
      <c r="H29" s="78" t="s">
        <v>53</v>
      </c>
      <c r="I29" s="78">
        <v>40</v>
      </c>
      <c r="J29" s="78">
        <v>1.31</v>
      </c>
      <c r="K29" s="82" t="s">
        <v>94</v>
      </c>
      <c r="L29" s="88">
        <v>1276.4131</v>
      </c>
      <c r="M29" s="17" t="s">
        <v>29</v>
      </c>
      <c r="N29" s="40"/>
      <c r="O29" s="16">
        <f t="shared" si="0"/>
        <v>0</v>
      </c>
      <c r="P29" s="1"/>
    </row>
    <row r="30" spans="1:16" x14ac:dyDescent="0.25">
      <c r="A30" s="78"/>
      <c r="B30" s="79"/>
      <c r="C30" s="78"/>
      <c r="D30" s="53" t="s">
        <v>72</v>
      </c>
      <c r="E30" s="15"/>
      <c r="F30" s="78">
        <v>10.07</v>
      </c>
      <c r="G30" s="78">
        <v>10.07</v>
      </c>
      <c r="H30" s="78"/>
      <c r="I30" s="78"/>
      <c r="J30" s="78"/>
      <c r="K30" s="82"/>
      <c r="L30" s="88">
        <v>188.309</v>
      </c>
      <c r="M30" s="17" t="s">
        <v>29</v>
      </c>
      <c r="N30" s="40"/>
      <c r="O30" s="16">
        <f t="shared" si="0"/>
        <v>0</v>
      </c>
      <c r="P30" s="1"/>
    </row>
    <row r="31" spans="1:16" x14ac:dyDescent="0.25">
      <c r="A31" s="78"/>
      <c r="B31" s="79" t="s">
        <v>97</v>
      </c>
      <c r="C31" s="78" t="s">
        <v>71</v>
      </c>
      <c r="D31" s="53" t="s">
        <v>74</v>
      </c>
      <c r="E31" s="15"/>
      <c r="F31" s="15">
        <v>10</v>
      </c>
      <c r="G31" s="87">
        <v>10</v>
      </c>
      <c r="H31" s="78" t="s">
        <v>53</v>
      </c>
      <c r="I31" s="78">
        <v>30</v>
      </c>
      <c r="J31" s="78">
        <v>3</v>
      </c>
      <c r="K31" s="82" t="s">
        <v>98</v>
      </c>
      <c r="L31" s="88">
        <v>107.4</v>
      </c>
      <c r="M31" s="17" t="s">
        <v>29</v>
      </c>
      <c r="N31" s="40"/>
      <c r="O31" s="16">
        <f t="shared" si="0"/>
        <v>0</v>
      </c>
      <c r="P31" s="1" t="str">
        <f t="shared" ref="P31" si="1">IF( O31=0," ", IF(100-((L31/O31)*100)&gt;20,"viac ako 20%",0))</f>
        <v xml:space="preserve"> </v>
      </c>
    </row>
    <row r="32" spans="1:16" x14ac:dyDescent="0.25">
      <c r="A32" s="89"/>
      <c r="B32" s="14" t="s">
        <v>99</v>
      </c>
      <c r="C32" s="53" t="s">
        <v>71</v>
      </c>
      <c r="D32" s="53" t="s">
        <v>74</v>
      </c>
      <c r="E32" s="15"/>
      <c r="F32" s="15">
        <v>8</v>
      </c>
      <c r="G32" s="87">
        <v>8</v>
      </c>
      <c r="H32" s="14" t="s">
        <v>53</v>
      </c>
      <c r="I32" s="14">
        <v>20</v>
      </c>
      <c r="J32" s="14">
        <v>3.13</v>
      </c>
      <c r="K32" s="90" t="s">
        <v>100</v>
      </c>
      <c r="L32" s="88">
        <v>90.8</v>
      </c>
      <c r="M32" s="17" t="s">
        <v>29</v>
      </c>
      <c r="N32" s="40"/>
      <c r="O32" s="16">
        <f t="shared" si="0"/>
        <v>0</v>
      </c>
      <c r="P32" s="1" t="str">
        <f>IF( O32=0," ", IF(100-((L32/O32)*100)&gt;20,"viac ako 20%",0))</f>
        <v xml:space="preserve"> </v>
      </c>
    </row>
    <row r="33" spans="1:16" x14ac:dyDescent="0.25">
      <c r="A33" s="89"/>
      <c r="B33" s="14" t="s">
        <v>101</v>
      </c>
      <c r="C33" s="53" t="s">
        <v>71</v>
      </c>
      <c r="D33" s="53" t="s">
        <v>74</v>
      </c>
      <c r="E33" s="15"/>
      <c r="F33" s="15">
        <v>18</v>
      </c>
      <c r="G33" s="87">
        <v>18</v>
      </c>
      <c r="H33" s="14" t="s">
        <v>53</v>
      </c>
      <c r="I33" s="14">
        <v>25</v>
      </c>
      <c r="J33" s="14">
        <v>4.0199999999999996</v>
      </c>
      <c r="K33" s="90" t="s">
        <v>102</v>
      </c>
      <c r="L33" s="88">
        <v>230.21999999999997</v>
      </c>
      <c r="M33" s="17" t="s">
        <v>29</v>
      </c>
      <c r="N33" s="40"/>
      <c r="O33" s="16">
        <f t="shared" si="0"/>
        <v>0</v>
      </c>
      <c r="P33" s="1"/>
    </row>
    <row r="34" spans="1:16" x14ac:dyDescent="0.25">
      <c r="A34" s="89"/>
      <c r="B34" s="14"/>
      <c r="C34" s="53"/>
      <c r="D34" s="53" t="s">
        <v>72</v>
      </c>
      <c r="E34" s="15"/>
      <c r="F34" s="15">
        <v>2</v>
      </c>
      <c r="G34" s="87">
        <v>2</v>
      </c>
      <c r="H34" s="14"/>
      <c r="I34" s="14"/>
      <c r="J34" s="14"/>
      <c r="K34" s="90"/>
      <c r="L34" s="88">
        <v>33.54</v>
      </c>
      <c r="M34" s="17" t="s">
        <v>29</v>
      </c>
      <c r="N34" s="40"/>
      <c r="O34" s="16">
        <f t="shared" si="0"/>
        <v>0</v>
      </c>
      <c r="P34" s="1"/>
    </row>
    <row r="35" spans="1:16" x14ac:dyDescent="0.25">
      <c r="A35" s="89"/>
      <c r="B35" s="14">
        <v>295</v>
      </c>
      <c r="C35" s="53" t="s">
        <v>71</v>
      </c>
      <c r="D35" s="53" t="s">
        <v>74</v>
      </c>
      <c r="E35" s="15"/>
      <c r="F35" s="15">
        <v>90</v>
      </c>
      <c r="G35" s="87">
        <v>90</v>
      </c>
      <c r="H35" s="14" t="s">
        <v>53</v>
      </c>
      <c r="I35" s="14">
        <v>30</v>
      </c>
      <c r="J35" s="14">
        <v>1.52</v>
      </c>
      <c r="K35" s="90" t="s">
        <v>78</v>
      </c>
      <c r="L35" s="88">
        <v>1152.9000000000001</v>
      </c>
      <c r="M35" s="17" t="s">
        <v>29</v>
      </c>
      <c r="N35" s="40"/>
      <c r="O35" s="16">
        <f t="shared" si="0"/>
        <v>0</v>
      </c>
      <c r="P35" s="1"/>
    </row>
    <row r="36" spans="1:16" x14ac:dyDescent="0.25">
      <c r="A36" s="89"/>
      <c r="B36" s="14"/>
      <c r="C36" s="53"/>
      <c r="D36" s="53" t="s">
        <v>72</v>
      </c>
      <c r="E36" s="15"/>
      <c r="F36" s="15">
        <v>10</v>
      </c>
      <c r="G36" s="87">
        <v>10</v>
      </c>
      <c r="H36" s="14"/>
      <c r="I36" s="14"/>
      <c r="J36" s="14"/>
      <c r="K36" s="90"/>
      <c r="L36" s="88">
        <v>174.4</v>
      </c>
      <c r="M36" s="17" t="s">
        <v>29</v>
      </c>
      <c r="N36" s="40"/>
      <c r="O36" s="16">
        <f t="shared" si="0"/>
        <v>0</v>
      </c>
      <c r="P36" s="1"/>
    </row>
    <row r="37" spans="1:16" x14ac:dyDescent="0.25">
      <c r="A37" s="51"/>
      <c r="B37" s="18"/>
      <c r="C37" s="53"/>
      <c r="D37" s="53"/>
      <c r="E37" s="44"/>
      <c r="F37" s="19"/>
      <c r="G37" s="55"/>
      <c r="H37" s="14"/>
      <c r="I37" s="18"/>
      <c r="J37" s="18"/>
      <c r="K37" s="39"/>
      <c r="L37" s="46"/>
      <c r="M37" s="20"/>
      <c r="N37" s="40"/>
      <c r="O37" s="16"/>
      <c r="P37" s="1"/>
    </row>
    <row r="38" spans="1:16" x14ac:dyDescent="0.25">
      <c r="A38" s="51"/>
      <c r="B38" s="18"/>
      <c r="C38" s="53"/>
      <c r="D38" s="53"/>
      <c r="E38" s="44"/>
      <c r="F38" s="19"/>
      <c r="G38" s="55"/>
      <c r="H38" s="14"/>
      <c r="I38" s="18"/>
      <c r="J38" s="18"/>
      <c r="K38" s="39"/>
      <c r="L38" s="46"/>
      <c r="M38" s="20"/>
      <c r="N38" s="40"/>
      <c r="O38" s="16"/>
      <c r="P38" s="1"/>
    </row>
    <row r="39" spans="1:16" x14ac:dyDescent="0.25">
      <c r="A39" s="51"/>
      <c r="B39" s="14"/>
      <c r="C39" s="53"/>
      <c r="D39" s="53"/>
      <c r="E39" s="43"/>
      <c r="F39" s="15"/>
      <c r="G39" s="55"/>
      <c r="H39" s="14"/>
      <c r="I39" s="14"/>
      <c r="J39" s="14"/>
      <c r="K39" s="56"/>
      <c r="L39" s="46"/>
      <c r="M39" s="20"/>
      <c r="N39" s="40"/>
      <c r="O39" s="16"/>
      <c r="P39" s="1" t="str">
        <f t="shared" ref="P39:P41" si="2">IF( O39=0," ", IF(100-((L39/O39)*100)&gt;20,"viac ako 20%",0))</f>
        <v xml:space="preserve"> </v>
      </c>
    </row>
    <row r="40" spans="1:16" x14ac:dyDescent="0.25">
      <c r="A40" s="13"/>
      <c r="B40" s="14"/>
      <c r="C40" s="123"/>
      <c r="D40" s="124"/>
      <c r="E40" s="43"/>
      <c r="F40" s="15"/>
      <c r="G40" s="55"/>
      <c r="H40" s="54"/>
      <c r="I40" s="14"/>
      <c r="J40" s="14"/>
      <c r="K40" s="56"/>
      <c r="L40" s="46"/>
      <c r="M40" s="20"/>
      <c r="N40" s="40"/>
      <c r="O40" s="16"/>
      <c r="P40" s="1" t="str">
        <f t="shared" si="2"/>
        <v xml:space="preserve"> </v>
      </c>
    </row>
    <row r="41" spans="1:16" ht="15.75" thickBot="1" x14ac:dyDescent="0.3">
      <c r="A41" s="21"/>
      <c r="B41" s="22"/>
      <c r="C41" s="125"/>
      <c r="D41" s="126"/>
      <c r="E41" s="50">
        <f>SUM(E12:E40)</f>
        <v>59</v>
      </c>
      <c r="F41" s="154">
        <f>SUM(F12:F40)</f>
        <v>2443.4299999999998</v>
      </c>
      <c r="G41" s="47">
        <f>SUM(G12:G40)</f>
        <v>2502.4299999999998</v>
      </c>
      <c r="H41" s="45"/>
      <c r="I41" s="22"/>
      <c r="J41" s="22"/>
      <c r="K41" s="59"/>
      <c r="L41" s="48"/>
      <c r="M41" s="65"/>
      <c r="N41" s="49"/>
      <c r="O41" s="33">
        <f t="shared" ref="O41" si="3">SUM(N41*G41)</f>
        <v>0</v>
      </c>
      <c r="P41" s="1" t="str">
        <f t="shared" si="2"/>
        <v xml:space="preserve"> </v>
      </c>
    </row>
    <row r="42" spans="1:16" ht="15.75" thickBot="1" x14ac:dyDescent="0.3">
      <c r="A42" s="23"/>
      <c r="B42" s="24"/>
      <c r="C42" s="25"/>
      <c r="D42" s="26"/>
      <c r="E42" s="27"/>
      <c r="F42" s="27"/>
      <c r="G42" s="27"/>
      <c r="H42" s="28"/>
      <c r="I42" s="24"/>
      <c r="J42" s="24"/>
      <c r="K42" s="25"/>
      <c r="L42" s="35"/>
      <c r="M42" s="30"/>
      <c r="N42" s="34"/>
      <c r="O42" s="35"/>
      <c r="P42" s="1"/>
    </row>
    <row r="43" spans="1:16" ht="15.75" thickBot="1" x14ac:dyDescent="0.3">
      <c r="A43" s="42"/>
      <c r="B43" s="31"/>
      <c r="C43" s="31"/>
      <c r="D43" s="31"/>
      <c r="E43" s="31"/>
      <c r="F43" s="31"/>
      <c r="G43" s="31"/>
      <c r="H43" s="31"/>
      <c r="I43" s="31"/>
      <c r="J43" s="127" t="s">
        <v>10</v>
      </c>
      <c r="K43" s="127"/>
      <c r="L43" s="35">
        <f>SUM(L12:L39)</f>
        <v>44438.787799999998</v>
      </c>
      <c r="M43" s="32"/>
      <c r="N43" s="36" t="s">
        <v>11</v>
      </c>
      <c r="O43" s="29">
        <f>SUM(O12:O41)</f>
        <v>0</v>
      </c>
      <c r="P43" s="1" t="str">
        <f>IF(O43&gt;L43,"prekročená cena","nižšia ako stanovená")</f>
        <v>nižšia ako stanovená</v>
      </c>
    </row>
    <row r="44" spans="1:16" ht="15.75" thickBot="1" x14ac:dyDescent="0.3">
      <c r="A44" s="128" t="s">
        <v>12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0"/>
      <c r="O44" s="29">
        <f>O45-O43</f>
        <v>0</v>
      </c>
    </row>
    <row r="45" spans="1:16" ht="15.75" thickBot="1" x14ac:dyDescent="0.3">
      <c r="A45" s="128" t="s">
        <v>13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30"/>
      <c r="O45" s="29">
        <f>IF("nie"=MID(I53,1,3),O43,(O43*1.2))</f>
        <v>0</v>
      </c>
    </row>
    <row r="46" spans="1:16" x14ac:dyDescent="0.25">
      <c r="A46" s="116" t="s">
        <v>14</v>
      </c>
      <c r="B46" s="116"/>
      <c r="C46" s="11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6" x14ac:dyDescent="0.25">
      <c r="A47" s="131" t="s">
        <v>31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</row>
    <row r="48" spans="1:16" ht="25.5" customHeight="1" x14ac:dyDescent="0.25">
      <c r="A48" s="58" t="s">
        <v>25</v>
      </c>
      <c r="B48" s="58"/>
      <c r="C48" s="58"/>
      <c r="D48" s="58"/>
      <c r="E48" s="58"/>
      <c r="F48" s="58"/>
      <c r="G48" s="60" t="s">
        <v>23</v>
      </c>
      <c r="H48" s="58"/>
      <c r="I48" s="58"/>
      <c r="J48" s="57"/>
      <c r="K48" s="57"/>
      <c r="L48" s="57"/>
      <c r="M48" s="57"/>
      <c r="N48" s="57"/>
      <c r="O48" s="57"/>
    </row>
    <row r="49" spans="1:15" ht="15" customHeight="1" x14ac:dyDescent="0.25">
      <c r="A49" s="133" t="s">
        <v>103</v>
      </c>
      <c r="B49" s="134"/>
      <c r="C49" s="134"/>
      <c r="D49" s="134"/>
      <c r="E49" s="135"/>
      <c r="F49" s="142" t="s">
        <v>24</v>
      </c>
      <c r="G49" s="38" t="s">
        <v>15</v>
      </c>
      <c r="H49" s="143"/>
      <c r="I49" s="144"/>
      <c r="J49" s="144"/>
      <c r="K49" s="144"/>
      <c r="L49" s="144"/>
      <c r="M49" s="144"/>
      <c r="N49" s="144"/>
      <c r="O49" s="145"/>
    </row>
    <row r="50" spans="1:15" x14ac:dyDescent="0.25">
      <c r="A50" s="136"/>
      <c r="B50" s="137"/>
      <c r="C50" s="137"/>
      <c r="D50" s="137"/>
      <c r="E50" s="138"/>
      <c r="F50" s="142"/>
      <c r="G50" s="38" t="s">
        <v>16</v>
      </c>
      <c r="H50" s="143"/>
      <c r="I50" s="144"/>
      <c r="J50" s="144"/>
      <c r="K50" s="144"/>
      <c r="L50" s="144"/>
      <c r="M50" s="144"/>
      <c r="N50" s="144"/>
      <c r="O50" s="145"/>
    </row>
    <row r="51" spans="1:15" ht="18" customHeight="1" x14ac:dyDescent="0.25">
      <c r="A51" s="136"/>
      <c r="B51" s="137"/>
      <c r="C51" s="137"/>
      <c r="D51" s="137"/>
      <c r="E51" s="138"/>
      <c r="F51" s="142"/>
      <c r="G51" s="38" t="s">
        <v>17</v>
      </c>
      <c r="H51" s="143"/>
      <c r="I51" s="144"/>
      <c r="J51" s="144"/>
      <c r="K51" s="144"/>
      <c r="L51" s="144"/>
      <c r="M51" s="144"/>
      <c r="N51" s="144"/>
      <c r="O51" s="145"/>
    </row>
    <row r="52" spans="1:15" x14ac:dyDescent="0.25">
      <c r="A52" s="136"/>
      <c r="B52" s="137"/>
      <c r="C52" s="137"/>
      <c r="D52" s="137"/>
      <c r="E52" s="138"/>
      <c r="F52" s="142"/>
      <c r="G52" s="38" t="s">
        <v>18</v>
      </c>
      <c r="H52" s="143"/>
      <c r="I52" s="144"/>
      <c r="J52" s="144"/>
      <c r="K52" s="144"/>
      <c r="L52" s="144"/>
      <c r="M52" s="144"/>
      <c r="N52" s="144"/>
      <c r="O52" s="145"/>
    </row>
    <row r="53" spans="1:15" x14ac:dyDescent="0.25">
      <c r="A53" s="136"/>
      <c r="B53" s="137"/>
      <c r="C53" s="137"/>
      <c r="D53" s="137"/>
      <c r="E53" s="138"/>
      <c r="F53" s="142"/>
      <c r="G53" s="38" t="s">
        <v>19</v>
      </c>
      <c r="H53" s="143"/>
      <c r="I53" s="144"/>
      <c r="J53" s="144"/>
      <c r="K53" s="144"/>
      <c r="L53" s="144"/>
      <c r="M53" s="144"/>
      <c r="N53" s="144"/>
      <c r="O53" s="145"/>
    </row>
    <row r="54" spans="1:15" x14ac:dyDescent="0.25">
      <c r="A54" s="136"/>
      <c r="B54" s="137"/>
      <c r="C54" s="137"/>
      <c r="D54" s="137"/>
      <c r="E54" s="138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136"/>
      <c r="B55" s="137"/>
      <c r="C55" s="137"/>
      <c r="D55" s="137"/>
      <c r="E55" s="138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139"/>
      <c r="B56" s="140"/>
      <c r="C56" s="140"/>
      <c r="D56" s="140"/>
      <c r="E56" s="141"/>
      <c r="F56" s="57"/>
      <c r="G56" s="11"/>
      <c r="H56" s="6"/>
      <c r="I56" s="11"/>
      <c r="J56" s="11" t="s">
        <v>20</v>
      </c>
      <c r="K56" s="11"/>
      <c r="L56" s="146"/>
      <c r="M56" s="147"/>
      <c r="N56" s="148"/>
      <c r="O56" s="11"/>
    </row>
    <row r="57" spans="1:15" x14ac:dyDescent="0.25">
      <c r="A57" s="52"/>
      <c r="B57" s="57"/>
      <c r="C57" s="57"/>
      <c r="D57" s="57"/>
      <c r="E57" s="57"/>
      <c r="F57" s="57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9"/>
      <c r="B58" s="9"/>
      <c r="C58" s="9"/>
      <c r="D58" s="9"/>
      <c r="E58" s="9"/>
      <c r="F58" s="9"/>
      <c r="G58" s="11"/>
      <c r="H58" s="11"/>
      <c r="I58" s="11"/>
      <c r="J58" s="11"/>
      <c r="K58" s="11"/>
      <c r="L58" s="11"/>
      <c r="M58" s="11"/>
      <c r="N58" s="11"/>
      <c r="O58" s="11"/>
    </row>
  </sheetData>
  <mergeCells count="35">
    <mergeCell ref="A47:O47"/>
    <mergeCell ref="A49:E56"/>
    <mergeCell ref="F49:F53"/>
    <mergeCell ref="H49:O49"/>
    <mergeCell ref="H50:O50"/>
    <mergeCell ref="H51:O51"/>
    <mergeCell ref="H52:O52"/>
    <mergeCell ref="H53:O53"/>
    <mergeCell ref="L56:N56"/>
    <mergeCell ref="A46:C46"/>
    <mergeCell ref="K9:K11"/>
    <mergeCell ref="L9:L11"/>
    <mergeCell ref="M9:M11"/>
    <mergeCell ref="N9:N11"/>
    <mergeCell ref="B9:B11"/>
    <mergeCell ref="C40:D40"/>
    <mergeCell ref="C41:D41"/>
    <mergeCell ref="J43:K43"/>
    <mergeCell ref="A44:N44"/>
    <mergeCell ref="A45:N45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5:K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66" t="s">
        <v>37</v>
      </c>
      <c r="B2" s="67"/>
      <c r="C2" s="67"/>
      <c r="D2" s="68"/>
      <c r="E2" s="69"/>
      <c r="F2" s="69"/>
      <c r="L2" s="151" t="s">
        <v>38</v>
      </c>
      <c r="M2" s="151"/>
    </row>
    <row r="3" spans="1:14" x14ac:dyDescent="0.25">
      <c r="A3" s="70" t="s">
        <v>39</v>
      </c>
      <c r="B3" s="152" t="s">
        <v>40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70" t="s">
        <v>41</v>
      </c>
      <c r="B4" s="152" t="s">
        <v>42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70" t="s">
        <v>43</v>
      </c>
      <c r="B5" s="152" t="s">
        <v>44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70" t="s">
        <v>2</v>
      </c>
      <c r="B6" s="152" t="s">
        <v>45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71" t="s">
        <v>46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70" t="s">
        <v>47</v>
      </c>
      <c r="B8" s="152" t="s">
        <v>48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2" t="s">
        <v>49</v>
      </c>
      <c r="B9" s="152" t="s">
        <v>50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2" t="s">
        <v>51</v>
      </c>
      <c r="B10" s="152" t="s">
        <v>52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73" t="s">
        <v>53</v>
      </c>
      <c r="B11" s="152" t="s">
        <v>54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74" t="s">
        <v>55</v>
      </c>
      <c r="B12" s="152" t="s">
        <v>56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73" t="s">
        <v>57</v>
      </c>
      <c r="B13" s="152" t="s">
        <v>58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73" t="s">
        <v>5</v>
      </c>
      <c r="B14" s="152" t="s">
        <v>59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73" t="s">
        <v>60</v>
      </c>
      <c r="B15" s="152" t="s">
        <v>61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75" t="s">
        <v>62</v>
      </c>
      <c r="B16" s="152" t="s">
        <v>63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75" t="s">
        <v>64</v>
      </c>
      <c r="B17" s="152" t="s">
        <v>65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76" t="s">
        <v>66</v>
      </c>
      <c r="B18" s="152" t="s">
        <v>67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77" t="s">
        <v>68</v>
      </c>
      <c r="B19" s="153" t="s">
        <v>69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2024-09-13T06:15:56Z</cp:lastPrinted>
  <dcterms:created xsi:type="dcterms:W3CDTF">2012-08-13T12:29:09Z</dcterms:created>
  <dcterms:modified xsi:type="dcterms:W3CDTF">2025-06-10T09:34:42Z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