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1 - Búracie práce" sheetId="2" r:id="rId2"/>
    <sheet name="2 - Nový stav" sheetId="3" r:id="rId3"/>
    <sheet name="3 - Zdravotechnika" sheetId="4" r:id="rId4"/>
    <sheet name="4 - Vykurovanie" sheetId="5" r:id="rId5"/>
    <sheet name="5 - Elektroinštalácia" sheetId="6" r:id="rId6"/>
    <sheet name="1 - Búracie práce_01" sheetId="7" r:id="rId7"/>
    <sheet name="2 - Nový stav_01" sheetId="8" r:id="rId8"/>
    <sheet name="3 - Vykurovanie" sheetId="9" r:id="rId9"/>
    <sheet name="4 - Elektroinštalácia" sheetId="10" r:id="rId10"/>
    <sheet name="1 - Architektúra a statika" sheetId="11" r:id="rId11"/>
    <sheet name="2 - Zdravotechnika" sheetId="12" r:id="rId12"/>
    <sheet name="3.1 - Zdroj tepla a chlad..." sheetId="13" r:id="rId13"/>
    <sheet name="3.2 - Odovzdávací systém" sheetId="14" r:id="rId14"/>
    <sheet name="4 - Vzduchotechnika" sheetId="15" r:id="rId15"/>
    <sheet name="5 - FVZ" sheetId="16" r:id="rId16"/>
    <sheet name="6.1 - Elektroinštalácia a..." sheetId="17" r:id="rId17"/>
    <sheet name="6.2 - SENZOMATIC systém" sheetId="18" r:id="rId18"/>
    <sheet name="7.1 - Asanácia a búracie ..." sheetId="19" r:id="rId19"/>
    <sheet name="7.2 - Mlátové chodníky a ..." sheetId="20" r:id="rId20"/>
    <sheet name="7.3 - Krajinná architektúra" sheetId="21" r:id="rId21"/>
    <sheet name="7.4 - Návrh mobiliáru" sheetId="22" r:id="rId22"/>
    <sheet name="D - SO 104" sheetId="23" r:id="rId23"/>
    <sheet name="E.1 - Búracie práca" sheetId="24" r:id="rId24"/>
    <sheet name="E.2 - Nový stav" sheetId="25" r:id="rId25"/>
    <sheet name="E.3 - Elektroinštalácia" sheetId="26" r:id="rId26"/>
    <sheet name="F - SO 102 - debarierizácia" sheetId="27" r:id="rId27"/>
    <sheet name="G - SO 103 - debarierizácia" sheetId="28" r:id="rId28"/>
    <sheet name="H.1 - Búracie práce" sheetId="29" r:id="rId29"/>
    <sheet name="H.2 - Nový stav" sheetId="30" r:id="rId30"/>
    <sheet name="I.1 - Stavebné úpravy" sheetId="31" r:id="rId31"/>
    <sheet name="I.2 - Elektroinštalácia" sheetId="32" r:id="rId32"/>
    <sheet name="I.3 - Vzduchotechnika" sheetId="33" r:id="rId33"/>
    <sheet name="I.4 - Zdravotechnika" sheetId="34" r:id="rId34"/>
  </sheets>
  <definedNames>
    <definedName name="_xlnm.Print_Area" localSheetId="0">'Rekapitulácia stavby'!$D$4:$AO$76,'Rekapitulácia stavby'!$C$82:$AQ$137</definedName>
    <definedName name="_xlnm.Print_Titles" localSheetId="0">'Rekapitulácia stavby'!$92:$92</definedName>
    <definedName name="_xlnm._FilterDatabase" localSheetId="1" hidden="1">'1 - Búracie práce'!$C$132:$K$196</definedName>
    <definedName name="_xlnm.Print_Area" localSheetId="1">'1 - Búracie práce'!$C$4:$J$76,'1 - Búracie práce'!$C$82:$J$112,'1 - Búracie práce'!$C$118:$J$196</definedName>
    <definedName name="_xlnm.Print_Titles" localSheetId="1">'1 - Búracie práce'!$132:$132</definedName>
    <definedName name="_xlnm._FilterDatabase" localSheetId="2" hidden="1">'2 - Nový stav'!$C$143:$K$321</definedName>
    <definedName name="_xlnm.Print_Area" localSheetId="2">'2 - Nový stav'!$C$4:$J$76,'2 - Nový stav'!$C$82:$J$123,'2 - Nový stav'!$C$129:$J$321</definedName>
    <definedName name="_xlnm.Print_Titles" localSheetId="2">'2 - Nový stav'!$143:$143</definedName>
    <definedName name="_xlnm._FilterDatabase" localSheetId="3" hidden="1">'3 - Zdravotechnika'!$C$124:$K$171</definedName>
    <definedName name="_xlnm.Print_Area" localSheetId="3">'3 - Zdravotechnika'!$C$4:$J$76,'3 - Zdravotechnika'!$C$82:$J$104,'3 - Zdravotechnika'!$C$110:$J$171</definedName>
    <definedName name="_xlnm.Print_Titles" localSheetId="3">'3 - Zdravotechnika'!$124:$124</definedName>
    <definedName name="_xlnm._FilterDatabase" localSheetId="4" hidden="1">'4 - Vykurovanie'!$C$126:$K$173</definedName>
    <definedName name="_xlnm.Print_Area" localSheetId="4">'4 - Vykurovanie'!$C$4:$J$76,'4 - Vykurovanie'!$C$82:$J$106,'4 - Vykurovanie'!$C$112:$J$173</definedName>
    <definedName name="_xlnm.Print_Titles" localSheetId="4">'4 - Vykurovanie'!$126:$126</definedName>
    <definedName name="_xlnm._FilterDatabase" localSheetId="5" hidden="1">'5 - Elektroinštalácia'!$C$119:$K$168</definedName>
    <definedName name="_xlnm.Print_Area" localSheetId="5">'5 - Elektroinštalácia'!$C$4:$J$76,'5 - Elektroinštalácia'!$C$82:$J$99,'5 - Elektroinštalácia'!$C$105:$J$168</definedName>
    <definedName name="_xlnm.Print_Titles" localSheetId="5">'5 - Elektroinštalácia'!$119:$119</definedName>
    <definedName name="_xlnm._FilterDatabase" localSheetId="6" hidden="1">'1 - Búracie práce_01'!$C$127:$K$180</definedName>
    <definedName name="_xlnm.Print_Area" localSheetId="6">'1 - Búracie práce_01'!$C$4:$J$76,'1 - Búracie práce_01'!$C$82:$J$107,'1 - Búracie práce_01'!$C$113:$J$180</definedName>
    <definedName name="_xlnm.Print_Titles" localSheetId="6">'1 - Búracie práce_01'!$127:$127</definedName>
    <definedName name="_xlnm._FilterDatabase" localSheetId="7" hidden="1">'2 - Nový stav_01'!$C$138:$K$277</definedName>
    <definedName name="_xlnm.Print_Area" localSheetId="7">'2 - Nový stav_01'!$C$4:$J$76,'2 - Nový stav_01'!$C$82:$J$118,'2 - Nový stav_01'!$C$124:$J$277</definedName>
    <definedName name="_xlnm.Print_Titles" localSheetId="7">'2 - Nový stav_01'!$138:$138</definedName>
    <definedName name="_xlnm._FilterDatabase" localSheetId="8" hidden="1">'3 - Vykurovanie'!$C$122:$K$138</definedName>
    <definedName name="_xlnm.Print_Area" localSheetId="8">'3 - Vykurovanie'!$C$4:$J$76,'3 - Vykurovanie'!$C$82:$J$102,'3 - Vykurovanie'!$C$108:$J$138</definedName>
    <definedName name="_xlnm.Print_Titles" localSheetId="8">'3 - Vykurovanie'!$122:$122</definedName>
    <definedName name="_xlnm._FilterDatabase" localSheetId="9" hidden="1">'4 - Elektroinštalácia'!$C$119:$K$151</definedName>
    <definedName name="_xlnm.Print_Area" localSheetId="9">'4 - Elektroinštalácia'!$C$4:$J$76,'4 - Elektroinštalácia'!$C$82:$J$99,'4 - Elektroinštalácia'!$C$105:$J$151</definedName>
    <definedName name="_xlnm.Print_Titles" localSheetId="9">'4 - Elektroinštalácia'!$119:$119</definedName>
    <definedName name="_xlnm._FilterDatabase" localSheetId="10" hidden="1">'1 - Architektúra a statika'!$C$147:$K$434</definedName>
    <definedName name="_xlnm.Print_Area" localSheetId="10">'1 - Architektúra a statika'!$C$4:$J$76,'1 - Architektúra a statika'!$C$82:$J$127,'1 - Architektúra a statika'!$C$133:$J$434</definedName>
    <definedName name="_xlnm.Print_Titles" localSheetId="10">'1 - Architektúra a statika'!$147:$147</definedName>
    <definedName name="_xlnm._FilterDatabase" localSheetId="11" hidden="1">'2 - Zdravotechnika'!$C$127:$K$217</definedName>
    <definedName name="_xlnm.Print_Area" localSheetId="11">'2 - Zdravotechnika'!$C$4:$J$76,'2 - Zdravotechnika'!$C$82:$J$107,'2 - Zdravotechnika'!$C$113:$J$217</definedName>
    <definedName name="_xlnm.Print_Titles" localSheetId="11">'2 - Zdravotechnika'!$127:$127</definedName>
    <definedName name="_xlnm._FilterDatabase" localSheetId="12" hidden="1">'3.1 - Zdroj tepla a chlad...'!$C$130:$K$166</definedName>
    <definedName name="_xlnm.Print_Area" localSheetId="12">'3.1 - Zdroj tepla a chlad...'!$C$4:$J$76,'3.1 - Zdroj tepla a chlad...'!$C$82:$J$108,'3.1 - Zdroj tepla a chlad...'!$C$114:$J$166</definedName>
    <definedName name="_xlnm.Print_Titles" localSheetId="12">'3.1 - Zdroj tepla a chlad...'!$130:$130</definedName>
    <definedName name="_xlnm._FilterDatabase" localSheetId="13" hidden="1">'3.2 - Odovzdávací systém'!$C$127:$K$154</definedName>
    <definedName name="_xlnm.Print_Area" localSheetId="13">'3.2 - Odovzdávací systém'!$C$4:$J$76,'3.2 - Odovzdávací systém'!$C$82:$J$105,'3.2 - Odovzdávací systém'!$C$111:$J$154</definedName>
    <definedName name="_xlnm.Print_Titles" localSheetId="13">'3.2 - Odovzdávací systém'!$127:$127</definedName>
    <definedName name="_xlnm._FilterDatabase" localSheetId="14" hidden="1">'4 - Vzduchotechnika'!$C$126:$K$185</definedName>
    <definedName name="_xlnm.Print_Area" localSheetId="14">'4 - Vzduchotechnika'!$C$4:$J$76,'4 - Vzduchotechnika'!$C$82:$J$106,'4 - Vzduchotechnika'!$C$112:$J$185</definedName>
    <definedName name="_xlnm.Print_Titles" localSheetId="14">'4 - Vzduchotechnika'!$126:$126</definedName>
    <definedName name="_xlnm._FilterDatabase" localSheetId="15" hidden="1">'5 - FVZ'!$C$124:$K$179</definedName>
    <definedName name="_xlnm.Print_Area" localSheetId="15">'5 - FVZ'!$C$4:$J$76,'5 - FVZ'!$C$82:$J$104,'5 - FVZ'!$C$110:$J$179</definedName>
    <definedName name="_xlnm.Print_Titles" localSheetId="15">'5 - FVZ'!$124:$124</definedName>
    <definedName name="_xlnm._FilterDatabase" localSheetId="16" hidden="1">'6.1 - Elektroinštalácia a...'!$C$149:$K$410</definedName>
    <definedName name="_xlnm.Print_Area" localSheetId="16">'6.1 - Elektroinštalácia a...'!$C$4:$J$76,'6.1 - Elektroinštalácia a...'!$C$82:$J$127,'6.1 - Elektroinštalácia a...'!$C$133:$J$410</definedName>
    <definedName name="_xlnm.Print_Titles" localSheetId="16">'6.1 - Elektroinštalácia a...'!$149:$149</definedName>
    <definedName name="_xlnm._FilterDatabase" localSheetId="17" hidden="1">'6.2 - SENZOMATIC systém'!$C$128:$K$166</definedName>
    <definedName name="_xlnm.Print_Area" localSheetId="17">'6.2 - SENZOMATIC systém'!$C$4:$J$76,'6.2 - SENZOMATIC systém'!$C$82:$J$106,'6.2 - SENZOMATIC systém'!$C$112:$J$166</definedName>
    <definedName name="_xlnm.Print_Titles" localSheetId="17">'6.2 - SENZOMATIC systém'!$128:$128</definedName>
    <definedName name="_xlnm._FilterDatabase" localSheetId="18" hidden="1">'7.1 - Asanácia a búracie ...'!$C$126:$K$139</definedName>
    <definedName name="_xlnm.Print_Area" localSheetId="18">'7.1 - Asanácia a búracie ...'!$C$4:$J$76,'7.1 - Asanácia a búracie ...'!$C$82:$J$104,'7.1 - Asanácia a búracie ...'!$C$110:$J$139</definedName>
    <definedName name="_xlnm.Print_Titles" localSheetId="18">'7.1 - Asanácia a búracie ...'!$126:$126</definedName>
    <definedName name="_xlnm._FilterDatabase" localSheetId="19" hidden="1">'7.2 - Mlátové chodníky a ...'!$C$131:$K$158</definedName>
    <definedName name="_xlnm.Print_Area" localSheetId="19">'7.2 - Mlátové chodníky a ...'!$C$4:$J$76,'7.2 - Mlátové chodníky a ...'!$C$82:$J$109,'7.2 - Mlátové chodníky a ...'!$C$115:$J$158</definedName>
    <definedName name="_xlnm.Print_Titles" localSheetId="19">'7.2 - Mlátové chodníky a ...'!$131:$131</definedName>
    <definedName name="_xlnm._FilterDatabase" localSheetId="20" hidden="1">'7.3 - Krajinná architektúra'!$C$128:$K$196</definedName>
    <definedName name="_xlnm.Print_Area" localSheetId="20">'7.3 - Krajinná architektúra'!$C$4:$J$76,'7.3 - Krajinná architektúra'!$C$82:$J$106,'7.3 - Krajinná architektúra'!$C$112:$J$196</definedName>
    <definedName name="_xlnm.Print_Titles" localSheetId="20">'7.3 - Krajinná architektúra'!$128:$128</definedName>
    <definedName name="_xlnm._FilterDatabase" localSheetId="21" hidden="1">'7.4 - Návrh mobiliáru'!$C$125:$K$135</definedName>
    <definedName name="_xlnm.Print_Area" localSheetId="21">'7.4 - Návrh mobiliáru'!$C$4:$J$76,'7.4 - Návrh mobiliáru'!$C$82:$J$103,'7.4 - Návrh mobiliáru'!$C$109:$J$135</definedName>
    <definedName name="_xlnm.Print_Titles" localSheetId="21">'7.4 - Návrh mobiliáru'!$125:$125</definedName>
    <definedName name="_xlnm._FilterDatabase" localSheetId="22" hidden="1">'D - SO 104'!$C$120:$K$149</definedName>
    <definedName name="_xlnm.Print_Area" localSheetId="22">'D - SO 104'!$C$4:$J$76,'D - SO 104'!$C$82:$J$102,'D - SO 104'!$C$108:$J$149</definedName>
    <definedName name="_xlnm.Print_Titles" localSheetId="22">'D - SO 104'!$120:$120</definedName>
    <definedName name="_xlnm._FilterDatabase" localSheetId="23" hidden="1">'E.1 - Búracie práca'!$C$124:$K$142</definedName>
    <definedName name="_xlnm.Print_Area" localSheetId="23">'E.1 - Búracie práca'!$C$4:$J$76,'E.1 - Búracie práca'!$C$82:$J$104,'E.1 - Búracie práca'!$C$110:$J$142</definedName>
    <definedName name="_xlnm.Print_Titles" localSheetId="23">'E.1 - Búracie práca'!$124:$124</definedName>
    <definedName name="_xlnm._FilterDatabase" localSheetId="24" hidden="1">'E.2 - Nový stav'!$C$135:$K$183</definedName>
    <definedName name="_xlnm.Print_Area" localSheetId="24">'E.2 - Nový stav'!$C$4:$J$76,'E.2 - Nový stav'!$C$82:$J$115,'E.2 - Nový stav'!$C$121:$J$183</definedName>
    <definedName name="_xlnm.Print_Titles" localSheetId="24">'E.2 - Nový stav'!$135:$135</definedName>
    <definedName name="_xlnm._FilterDatabase" localSheetId="25" hidden="1">'E.3 - Elektroinštalácia'!$C$119:$K$134</definedName>
    <definedName name="_xlnm.Print_Area" localSheetId="25">'E.3 - Elektroinštalácia'!$C$4:$J$76,'E.3 - Elektroinštalácia'!$C$82:$J$99,'E.3 - Elektroinštalácia'!$C$105:$J$134</definedName>
    <definedName name="_xlnm.Print_Titles" localSheetId="25">'E.3 - Elektroinštalácia'!$119:$119</definedName>
    <definedName name="_xlnm._FilterDatabase" localSheetId="26" hidden="1">'F - SO 102 - debarierizácia'!$C$118:$K$124</definedName>
    <definedName name="_xlnm.Print_Area" localSheetId="26">'F - SO 102 - debarierizácia'!$C$4:$J$76,'F - SO 102 - debarierizácia'!$C$82:$J$100,'F - SO 102 - debarierizácia'!$C$106:$J$124</definedName>
    <definedName name="_xlnm.Print_Titles" localSheetId="26">'F - SO 102 - debarierizácia'!$118:$118</definedName>
    <definedName name="_xlnm._FilterDatabase" localSheetId="27" hidden="1">'G - SO 103 - debarierizácia'!$C$122:$K$157</definedName>
    <definedName name="_xlnm.Print_Area" localSheetId="27">'G - SO 103 - debarierizácia'!$C$4:$J$76,'G - SO 103 - debarierizácia'!$C$82:$J$104,'G - SO 103 - debarierizácia'!$C$110:$J$157</definedName>
    <definedName name="_xlnm.Print_Titles" localSheetId="27">'G - SO 103 - debarierizácia'!$122:$122</definedName>
    <definedName name="_xlnm._FilterDatabase" localSheetId="28" hidden="1">'H.1 - Búracie práce'!$C$128:$K$171</definedName>
    <definedName name="_xlnm.Print_Area" localSheetId="28">'H.1 - Búracie práce'!$C$4:$J$76,'H.1 - Búracie práce'!$C$82:$J$108,'H.1 - Búracie práce'!$C$114:$J$171</definedName>
    <definedName name="_xlnm.Print_Titles" localSheetId="28">'H.1 - Búracie práce'!$128:$128</definedName>
    <definedName name="_xlnm._FilterDatabase" localSheetId="29" hidden="1">'H.2 - Nový stav'!$C$141:$K$333</definedName>
    <definedName name="_xlnm.Print_Area" localSheetId="29">'H.2 - Nový stav'!$C$4:$J$76,'H.2 - Nový stav'!$C$82:$J$121,'H.2 - Nový stav'!$C$127:$J$333</definedName>
    <definedName name="_xlnm.Print_Titles" localSheetId="29">'H.2 - Nový stav'!$141:$141</definedName>
    <definedName name="_xlnm._FilterDatabase" localSheetId="30" hidden="1">'I.1 - Stavebné úpravy'!$C$130:$K$187</definedName>
    <definedName name="_xlnm.Print_Area" localSheetId="30">'I.1 - Stavebné úpravy'!$C$4:$J$76,'I.1 - Stavebné úpravy'!$C$82:$J$110,'I.1 - Stavebné úpravy'!$C$116:$J$187</definedName>
    <definedName name="_xlnm.Print_Titles" localSheetId="30">'I.1 - Stavebné úpravy'!$130:$130</definedName>
    <definedName name="_xlnm._FilterDatabase" localSheetId="31" hidden="1">'I.2 - Elektroinštalácia'!$C$120:$K$140</definedName>
    <definedName name="_xlnm.Print_Area" localSheetId="31">'I.2 - Elektroinštalácia'!$C$4:$J$76,'I.2 - Elektroinštalácia'!$C$82:$J$100,'I.2 - Elektroinštalácia'!$C$106:$J$140</definedName>
    <definedName name="_xlnm.Print_Titles" localSheetId="31">'I.2 - Elektroinštalácia'!$120:$120</definedName>
    <definedName name="_xlnm._FilterDatabase" localSheetId="32" hidden="1">'I.3 - Vzduchotechnika'!$C$132:$K$217</definedName>
    <definedName name="_xlnm.Print_Area" localSheetId="32">'I.3 - Vzduchotechnika'!$C$4:$J$76,'I.3 - Vzduchotechnika'!$C$82:$J$112,'I.3 - Vzduchotechnika'!$C$118:$J$217</definedName>
    <definedName name="_xlnm.Print_Titles" localSheetId="32">'I.3 - Vzduchotechnika'!$132:$132</definedName>
    <definedName name="_xlnm._FilterDatabase" localSheetId="33" hidden="1">'I.4 - Zdravotechnika'!$C$121:$K$128</definedName>
    <definedName name="_xlnm.Print_Area" localSheetId="33">'I.4 - Zdravotechnika'!$C$4:$J$76,'I.4 - Zdravotechnika'!$C$82:$J$101,'I.4 - Zdravotechnika'!$C$107:$J$128</definedName>
    <definedName name="_xlnm.Print_Titles" localSheetId="33">'I.4 - Zdravotechnika'!$121:$121</definedName>
  </definedNames>
  <calcPr/>
</workbook>
</file>

<file path=xl/calcChain.xml><?xml version="1.0" encoding="utf-8"?>
<calcChain xmlns="http://schemas.openxmlformats.org/spreadsheetml/2006/main">
  <c i="34" l="1" r="J39"/>
  <c r="J38"/>
  <c i="1" r="AY136"/>
  <c i="34" r="J37"/>
  <c i="1" r="AX136"/>
  <c i="34"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33" r="J39"/>
  <c r="J38"/>
  <c i="1" r="AY135"/>
  <c i="33" r="J37"/>
  <c i="1" r="AX135"/>
  <c i="33"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30"/>
  <c r="J129"/>
  <c r="F129"/>
  <c r="F127"/>
  <c r="E125"/>
  <c r="J94"/>
  <c r="J93"/>
  <c r="F93"/>
  <c r="F91"/>
  <c r="E89"/>
  <c r="J20"/>
  <c r="E20"/>
  <c r="F94"/>
  <c r="J19"/>
  <c r="J14"/>
  <c r="J91"/>
  <c r="E7"/>
  <c r="E85"/>
  <c i="32" r="J39"/>
  <c r="J38"/>
  <c i="1" r="AY134"/>
  <c i="32" r="J37"/>
  <c i="1" r="AX134"/>
  <c i="32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8"/>
  <c r="J117"/>
  <c r="F117"/>
  <c r="F115"/>
  <c r="E113"/>
  <c r="J94"/>
  <c r="J93"/>
  <c r="F93"/>
  <c r="F91"/>
  <c r="E89"/>
  <c r="J20"/>
  <c r="E20"/>
  <c r="F118"/>
  <c r="J19"/>
  <c r="J14"/>
  <c r="J91"/>
  <c r="E7"/>
  <c r="E109"/>
  <c i="31" r="J39"/>
  <c r="J38"/>
  <c i="1" r="AY133"/>
  <c i="31" r="J37"/>
  <c i="1" r="AX133"/>
  <c i="31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T178"/>
  <c r="R179"/>
  <c r="R178"/>
  <c r="P179"/>
  <c r="P178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94"/>
  <c r="J19"/>
  <c r="J14"/>
  <c r="J125"/>
  <c r="E7"/>
  <c r="E85"/>
  <c i="30" r="J39"/>
  <c r="J38"/>
  <c i="1" r="AY131"/>
  <c i="30" r="J37"/>
  <c i="1" r="AX131"/>
  <c i="30" r="BI333"/>
  <c r="BH333"/>
  <c r="BG333"/>
  <c r="BE333"/>
  <c r="T333"/>
  <c r="R333"/>
  <c r="P333"/>
  <c r="BI332"/>
  <c r="BH332"/>
  <c r="BG332"/>
  <c r="BE332"/>
  <c r="T332"/>
  <c r="R332"/>
  <c r="P332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T325"/>
  <c r="R326"/>
  <c r="R325"/>
  <c r="P326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T284"/>
  <c r="R285"/>
  <c r="R284"/>
  <c r="P285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4"/>
  <c r="BH234"/>
  <c r="BG234"/>
  <c r="BE234"/>
  <c r="T234"/>
  <c r="T233"/>
  <c r="R234"/>
  <c r="R233"/>
  <c r="P234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J138"/>
  <c r="F138"/>
  <c r="F136"/>
  <c r="E134"/>
  <c r="J93"/>
  <c r="F93"/>
  <c r="F91"/>
  <c r="E89"/>
  <c r="J26"/>
  <c r="E26"/>
  <c r="J139"/>
  <c r="J25"/>
  <c r="J20"/>
  <c r="E20"/>
  <c r="F139"/>
  <c r="J19"/>
  <c r="J14"/>
  <c r="J136"/>
  <c r="E7"/>
  <c r="E85"/>
  <c i="29" r="J39"/>
  <c r="J38"/>
  <c i="1" r="AY130"/>
  <c i="29" r="J37"/>
  <c i="1" r="AX130"/>
  <c i="29"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T161"/>
  <c r="R162"/>
  <c r="R161"/>
  <c r="P162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126"/>
  <c r="J25"/>
  <c r="J20"/>
  <c r="E20"/>
  <c r="F94"/>
  <c r="J19"/>
  <c r="J14"/>
  <c r="J123"/>
  <c r="E7"/>
  <c r="E117"/>
  <c i="28" r="J37"/>
  <c r="J36"/>
  <c i="1" r="AY128"/>
  <c i="28" r="J35"/>
  <c i="1" r="AX128"/>
  <c i="28" r="BI157"/>
  <c r="BH157"/>
  <c r="BG157"/>
  <c r="BE157"/>
  <c r="T157"/>
  <c r="T156"/>
  <c r="R157"/>
  <c r="R156"/>
  <c r="P157"/>
  <c r="P156"/>
  <c r="BI155"/>
  <c r="BH155"/>
  <c r="BG155"/>
  <c r="BE155"/>
  <c r="T155"/>
  <c r="T154"/>
  <c r="T153"/>
  <c r="R155"/>
  <c r="R154"/>
  <c r="R153"/>
  <c r="P155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92"/>
  <c r="J23"/>
  <c r="J18"/>
  <c r="E18"/>
  <c r="F92"/>
  <c r="J17"/>
  <c r="J12"/>
  <c r="J117"/>
  <c r="E7"/>
  <c r="E85"/>
  <c i="27" r="J37"/>
  <c r="J36"/>
  <c i="1" r="AY127"/>
  <c i="27" r="J35"/>
  <c i="1" r="AX127"/>
  <c i="27" r="BI124"/>
  <c r="BH124"/>
  <c r="BG124"/>
  <c r="BE124"/>
  <c r="T124"/>
  <c r="T123"/>
  <c r="R124"/>
  <c r="R123"/>
  <c r="P124"/>
  <c r="P123"/>
  <c r="BI122"/>
  <c r="BH122"/>
  <c r="BG122"/>
  <c r="BE122"/>
  <c r="T122"/>
  <c r="T121"/>
  <c r="T120"/>
  <c r="T119"/>
  <c r="R122"/>
  <c r="R121"/>
  <c r="R120"/>
  <c r="R119"/>
  <c r="P122"/>
  <c r="P121"/>
  <c r="P120"/>
  <c r="P119"/>
  <c i="1" r="AU127"/>
  <c i="27" r="J115"/>
  <c r="F115"/>
  <c r="F113"/>
  <c r="E111"/>
  <c r="J91"/>
  <c r="F91"/>
  <c r="F89"/>
  <c r="E87"/>
  <c r="J24"/>
  <c r="E24"/>
  <c r="J116"/>
  <c r="J23"/>
  <c r="J18"/>
  <c r="E18"/>
  <c r="F92"/>
  <c r="J17"/>
  <c r="J12"/>
  <c r="J89"/>
  <c r="E7"/>
  <c r="E85"/>
  <c i="26" r="J39"/>
  <c r="J38"/>
  <c i="1" r="AY126"/>
  <c i="26" r="J37"/>
  <c i="1" r="AX126"/>
  <c i="26"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94"/>
  <c r="J25"/>
  <c r="J20"/>
  <c r="E20"/>
  <c r="F117"/>
  <c r="J19"/>
  <c r="J14"/>
  <c r="J114"/>
  <c r="E7"/>
  <c r="E85"/>
  <c i="25" r="J39"/>
  <c r="J38"/>
  <c i="1" r="AY125"/>
  <c i="25" r="J37"/>
  <c i="1" r="AX125"/>
  <c i="25"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T179"/>
  <c r="T178"/>
  <c r="R180"/>
  <c r="R179"/>
  <c r="R178"/>
  <c r="P180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T138"/>
  <c r="R139"/>
  <c r="R138"/>
  <c r="P139"/>
  <c r="P138"/>
  <c r="J132"/>
  <c r="F132"/>
  <c r="F130"/>
  <c r="E128"/>
  <c r="J93"/>
  <c r="F93"/>
  <c r="F91"/>
  <c r="E89"/>
  <c r="J26"/>
  <c r="E26"/>
  <c r="J94"/>
  <c r="J25"/>
  <c r="J20"/>
  <c r="E20"/>
  <c r="F133"/>
  <c r="J19"/>
  <c r="J14"/>
  <c r="J130"/>
  <c r="E7"/>
  <c r="E85"/>
  <c i="24" r="J39"/>
  <c r="J38"/>
  <c i="1" r="AY124"/>
  <c i="24" r="J37"/>
  <c i="1" r="AX124"/>
  <c i="24"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/>
  <c r="J25"/>
  <c r="J20"/>
  <c r="E20"/>
  <c r="F94"/>
  <c r="J19"/>
  <c r="J14"/>
  <c r="J119"/>
  <c r="E7"/>
  <c r="E85"/>
  <c i="23" r="J37"/>
  <c r="J36"/>
  <c i="1" r="AY122"/>
  <c i="23" r="J35"/>
  <c i="1" r="AX122"/>
  <c i="23"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T135"/>
  <c r="R136"/>
  <c r="R135"/>
  <c r="P136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92"/>
  <c r="J23"/>
  <c r="J18"/>
  <c r="E18"/>
  <c r="F118"/>
  <c r="J17"/>
  <c r="J12"/>
  <c r="J89"/>
  <c r="E7"/>
  <c r="E85"/>
  <c i="22" r="J41"/>
  <c r="J40"/>
  <c i="1" r="AY121"/>
  <c i="22" r="J39"/>
  <c i="1" r="AX121"/>
  <c i="22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21" r="J41"/>
  <c r="J40"/>
  <c i="1" r="AY120"/>
  <c i="21" r="J39"/>
  <c i="1" r="AX120"/>
  <c i="21"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95"/>
  <c r="F95"/>
  <c r="F93"/>
  <c r="E91"/>
  <c r="J28"/>
  <c r="E28"/>
  <c r="J126"/>
  <c r="J27"/>
  <c r="J22"/>
  <c r="E22"/>
  <c r="F126"/>
  <c r="J21"/>
  <c r="J16"/>
  <c r="J123"/>
  <c r="E7"/>
  <c r="E115"/>
  <c i="20" r="J41"/>
  <c r="J40"/>
  <c i="1" r="AY119"/>
  <c i="20" r="J39"/>
  <c i="1" r="AX119"/>
  <c i="20"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J95"/>
  <c r="F95"/>
  <c r="F93"/>
  <c r="E91"/>
  <c r="J28"/>
  <c r="E28"/>
  <c r="J96"/>
  <c r="J27"/>
  <c r="J22"/>
  <c r="E22"/>
  <c r="F129"/>
  <c r="J21"/>
  <c r="J16"/>
  <c r="J93"/>
  <c r="E7"/>
  <c r="E85"/>
  <c i="19" r="J41"/>
  <c r="J40"/>
  <c i="1" r="AY118"/>
  <c i="19" r="J39"/>
  <c i="1" r="AX118"/>
  <c i="19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3"/>
  <c r="F121"/>
  <c r="E119"/>
  <c r="J95"/>
  <c r="F95"/>
  <c r="F93"/>
  <c r="E91"/>
  <c r="J28"/>
  <c r="E28"/>
  <c r="J124"/>
  <c r="J27"/>
  <c r="J22"/>
  <c r="E22"/>
  <c r="F96"/>
  <c r="J21"/>
  <c r="J16"/>
  <c r="J93"/>
  <c r="E7"/>
  <c r="E85"/>
  <c i="18" r="J41"/>
  <c r="J40"/>
  <c i="1" r="AY116"/>
  <c i="18" r="J39"/>
  <c i="1" r="AX116"/>
  <c i="18"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93"/>
  <c r="E91"/>
  <c r="J28"/>
  <c r="E28"/>
  <c r="J126"/>
  <c r="J27"/>
  <c r="J25"/>
  <c r="E25"/>
  <c r="J125"/>
  <c r="J24"/>
  <c r="J22"/>
  <c r="E22"/>
  <c r="F126"/>
  <c r="J21"/>
  <c r="J19"/>
  <c r="E19"/>
  <c r="F125"/>
  <c r="J18"/>
  <c r="J16"/>
  <c r="J123"/>
  <c r="E7"/>
  <c r="E115"/>
  <c i="17" r="J41"/>
  <c r="J40"/>
  <c i="1" r="AY115"/>
  <c i="17" r="J39"/>
  <c i="1" r="AX115"/>
  <c i="17"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F144"/>
  <c r="E142"/>
  <c r="F93"/>
  <c r="E91"/>
  <c r="J28"/>
  <c r="E28"/>
  <c r="J147"/>
  <c r="J27"/>
  <c r="J25"/>
  <c r="E25"/>
  <c r="J95"/>
  <c r="J24"/>
  <c r="J22"/>
  <c r="E22"/>
  <c r="F96"/>
  <c r="J21"/>
  <c r="J19"/>
  <c r="E19"/>
  <c r="F146"/>
  <c r="J18"/>
  <c r="J16"/>
  <c r="J144"/>
  <c r="E7"/>
  <c r="E136"/>
  <c i="16" r="J39"/>
  <c r="J38"/>
  <c i="1" r="AY113"/>
  <c i="16" r="J37"/>
  <c i="1" r="AX113"/>
  <c i="16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91"/>
  <c r="E89"/>
  <c r="J26"/>
  <c r="E26"/>
  <c r="J122"/>
  <c r="J25"/>
  <c r="J23"/>
  <c r="E23"/>
  <c r="J93"/>
  <c r="J22"/>
  <c r="J20"/>
  <c r="E20"/>
  <c r="F94"/>
  <c r="J19"/>
  <c r="J17"/>
  <c r="E17"/>
  <c r="F121"/>
  <c r="J16"/>
  <c r="J14"/>
  <c r="J119"/>
  <c r="E7"/>
  <c r="E113"/>
  <c i="15" r="J39"/>
  <c r="J38"/>
  <c i="1" r="AY112"/>
  <c i="15" r="J37"/>
  <c i="1" r="AX112"/>
  <c i="15"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T175"/>
  <c r="R176"/>
  <c r="R175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1"/>
  <c r="E119"/>
  <c r="F91"/>
  <c r="E89"/>
  <c r="J26"/>
  <c r="E26"/>
  <c r="J124"/>
  <c r="J25"/>
  <c r="J23"/>
  <c r="E23"/>
  <c r="J123"/>
  <c r="J22"/>
  <c r="J20"/>
  <c r="E20"/>
  <c r="F124"/>
  <c r="J19"/>
  <c r="J17"/>
  <c r="E17"/>
  <c r="F123"/>
  <c r="J16"/>
  <c r="J14"/>
  <c r="J91"/>
  <c r="E7"/>
  <c r="E115"/>
  <c i="14" r="J41"/>
  <c r="J40"/>
  <c i="1" r="AY111"/>
  <c i="14" r="J39"/>
  <c i="1" r="AX111"/>
  <c i="14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96"/>
  <c r="J21"/>
  <c r="J16"/>
  <c r="J122"/>
  <c r="E7"/>
  <c r="E85"/>
  <c i="13" r="J41"/>
  <c r="J40"/>
  <c i="1" r="AY110"/>
  <c i="13" r="J39"/>
  <c i="1" r="AX110"/>
  <c i="13"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12" r="J39"/>
  <c r="J38"/>
  <c i="1" r="AY108"/>
  <c i="12" r="J37"/>
  <c i="1" r="AX108"/>
  <c i="12"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/>
  <c r="J25"/>
  <c r="J20"/>
  <c r="E20"/>
  <c r="F94"/>
  <c r="J19"/>
  <c r="J14"/>
  <c r="J91"/>
  <c r="E7"/>
  <c r="E85"/>
  <c i="11" r="J39"/>
  <c r="J38"/>
  <c i="1" r="AY107"/>
  <c i="11" r="J37"/>
  <c i="1" r="AX107"/>
  <c i="11"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0"/>
  <c r="BH430"/>
  <c r="BG430"/>
  <c r="BE430"/>
  <c r="T430"/>
  <c r="T429"/>
  <c r="T428"/>
  <c r="R430"/>
  <c r="R429"/>
  <c r="R428"/>
  <c r="P430"/>
  <c r="P429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8"/>
  <c r="BH418"/>
  <c r="BG418"/>
  <c r="BE418"/>
  <c r="T418"/>
  <c r="T417"/>
  <c r="R418"/>
  <c r="R417"/>
  <c r="P418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1"/>
  <c r="BH221"/>
  <c r="BG221"/>
  <c r="BE221"/>
  <c r="T221"/>
  <c r="T220"/>
  <c r="R221"/>
  <c r="R220"/>
  <c r="P221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J144"/>
  <c r="F144"/>
  <c r="F142"/>
  <c r="E140"/>
  <c r="J93"/>
  <c r="F93"/>
  <c r="F91"/>
  <c r="E89"/>
  <c r="J26"/>
  <c r="E26"/>
  <c r="J145"/>
  <c r="J25"/>
  <c r="J20"/>
  <c r="E20"/>
  <c r="F145"/>
  <c r="J19"/>
  <c r="J14"/>
  <c r="J142"/>
  <c r="E7"/>
  <c r="E136"/>
  <c i="10" r="J39"/>
  <c r="J38"/>
  <c i="1" r="AY105"/>
  <c i="10" r="J37"/>
  <c i="1" r="AX105"/>
  <c i="10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117"/>
  <c r="J25"/>
  <c r="J20"/>
  <c r="E20"/>
  <c r="F117"/>
  <c r="J19"/>
  <c r="J14"/>
  <c r="J114"/>
  <c r="E7"/>
  <c r="E108"/>
  <c i="9" r="J39"/>
  <c r="J38"/>
  <c i="1" r="AY104"/>
  <c i="9" r="J37"/>
  <c i="1" r="AX104"/>
  <c i="9"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120"/>
  <c r="J25"/>
  <c r="J20"/>
  <c r="E20"/>
  <c r="F120"/>
  <c r="J19"/>
  <c r="J14"/>
  <c r="J91"/>
  <c r="E7"/>
  <c r="E111"/>
  <c i="8" r="J39"/>
  <c r="J38"/>
  <c i="1" r="AY103"/>
  <c i="8" r="J37"/>
  <c i="1" r="AX103"/>
  <c i="8"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T201"/>
  <c r="R202"/>
  <c r="R201"/>
  <c r="P202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5"/>
  <c r="F135"/>
  <c r="F133"/>
  <c r="E131"/>
  <c r="J93"/>
  <c r="F93"/>
  <c r="F91"/>
  <c r="E89"/>
  <c r="J26"/>
  <c r="E26"/>
  <c r="J136"/>
  <c r="J25"/>
  <c r="J20"/>
  <c r="E20"/>
  <c r="F136"/>
  <c r="J19"/>
  <c r="J14"/>
  <c r="J133"/>
  <c r="E7"/>
  <c r="E127"/>
  <c i="7" r="J39"/>
  <c r="J38"/>
  <c i="1" r="AY102"/>
  <c i="7" r="J37"/>
  <c i="1" r="AX102"/>
  <c i="7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T166"/>
  <c r="R167"/>
  <c r="R166"/>
  <c r="P167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/>
  <c r="J25"/>
  <c r="J20"/>
  <c r="E20"/>
  <c r="F125"/>
  <c r="J19"/>
  <c r="J14"/>
  <c r="J122"/>
  <c r="E7"/>
  <c r="E116"/>
  <c i="6" r="R120"/>
  <c r="J39"/>
  <c r="J38"/>
  <c i="1" r="AY100"/>
  <c i="6" r="J37"/>
  <c i="1" r="AX100"/>
  <c i="6"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117"/>
  <c r="J25"/>
  <c r="J20"/>
  <c r="E20"/>
  <c r="F117"/>
  <c r="J19"/>
  <c r="J14"/>
  <c r="J114"/>
  <c r="E7"/>
  <c r="E108"/>
  <c i="5" r="J39"/>
  <c r="J38"/>
  <c i="1" r="AY99"/>
  <c i="5" r="J37"/>
  <c i="1" r="AX99"/>
  <c i="5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3"/>
  <c r="F121"/>
  <c r="E119"/>
  <c r="J93"/>
  <c r="F93"/>
  <c r="F91"/>
  <c r="E89"/>
  <c r="J26"/>
  <c r="E26"/>
  <c r="J124"/>
  <c r="J25"/>
  <c r="J20"/>
  <c r="E20"/>
  <c r="F124"/>
  <c r="J19"/>
  <c r="J14"/>
  <c r="J91"/>
  <c r="E7"/>
  <c r="E115"/>
  <c i="4" r="J39"/>
  <c r="J38"/>
  <c i="1" r="AY98"/>
  <c i="4" r="J37"/>
  <c i="1" r="AX98"/>
  <c i="4"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94"/>
  <c r="J25"/>
  <c r="J20"/>
  <c r="E20"/>
  <c r="F122"/>
  <c r="J19"/>
  <c r="J14"/>
  <c r="J119"/>
  <c r="E7"/>
  <c r="E85"/>
  <c i="3" r="J39"/>
  <c r="J38"/>
  <c i="1" r="AY97"/>
  <c i="3" r="J37"/>
  <c i="1" r="AX97"/>
  <c i="3" r="BI321"/>
  <c r="BH321"/>
  <c r="BG321"/>
  <c r="BE321"/>
  <c r="T321"/>
  <c r="T320"/>
  <c r="R321"/>
  <c r="R320"/>
  <c r="P321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J140"/>
  <c r="F140"/>
  <c r="F138"/>
  <c r="E136"/>
  <c r="J93"/>
  <c r="F93"/>
  <c r="F91"/>
  <c r="E89"/>
  <c r="J26"/>
  <c r="E26"/>
  <c r="J141"/>
  <c r="J25"/>
  <c r="J20"/>
  <c r="E20"/>
  <c r="F141"/>
  <c r="J19"/>
  <c r="J14"/>
  <c r="J138"/>
  <c r="E7"/>
  <c r="E85"/>
  <c i="2" r="J39"/>
  <c r="J38"/>
  <c i="1" r="AY96"/>
  <c i="2" r="J37"/>
  <c i="1" r="AX96"/>
  <c i="2"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T167"/>
  <c r="R168"/>
  <c r="R167"/>
  <c r="P168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J129"/>
  <c r="F129"/>
  <c r="F127"/>
  <c r="E125"/>
  <c r="J93"/>
  <c r="F93"/>
  <c r="F91"/>
  <c r="E89"/>
  <c r="J26"/>
  <c r="E26"/>
  <c r="J94"/>
  <c r="J25"/>
  <c r="J20"/>
  <c r="E20"/>
  <c r="F130"/>
  <c r="J19"/>
  <c r="J14"/>
  <c r="J91"/>
  <c r="E7"/>
  <c r="E121"/>
  <c i="1" r="L90"/>
  <c r="AM90"/>
  <c r="AM89"/>
  <c r="L89"/>
  <c r="AM87"/>
  <c r="L87"/>
  <c r="L85"/>
  <c r="L84"/>
  <c i="2" r="J186"/>
  <c r="J177"/>
  <c r="BK170"/>
  <c r="J159"/>
  <c r="J152"/>
  <c r="BK149"/>
  <c r="J145"/>
  <c r="BK140"/>
  <c i="1" r="AS95"/>
  <c i="2" r="BK168"/>
  <c r="J160"/>
  <c r="J158"/>
  <c r="BK156"/>
  <c r="J150"/>
  <c r="BK144"/>
  <c i="1" r="AS117"/>
  <c i="2" r="J190"/>
  <c r="BK189"/>
  <c r="J174"/>
  <c r="J170"/>
  <c r="J156"/>
  <c r="BK152"/>
  <c r="BK148"/>
  <c r="J144"/>
  <c r="BK136"/>
  <c i="1" r="AS101"/>
  <c i="2" r="BK183"/>
  <c r="J180"/>
  <c r="J168"/>
  <c r="BK161"/>
  <c r="BK142"/>
  <c r="BK137"/>
  <c i="3" r="J321"/>
  <c r="J318"/>
  <c r="BK317"/>
  <c r="BK313"/>
  <c r="J309"/>
  <c r="BK301"/>
  <c r="J298"/>
  <c r="J292"/>
  <c r="J283"/>
  <c r="BK277"/>
  <c r="J271"/>
  <c r="BK261"/>
  <c r="BK255"/>
  <c r="BK165"/>
  <c r="J158"/>
  <c r="BK148"/>
  <c r="BK314"/>
  <c r="BK304"/>
  <c r="J297"/>
  <c r="J286"/>
  <c r="BK281"/>
  <c r="J273"/>
  <c r="BK263"/>
  <c r="J256"/>
  <c r="J253"/>
  <c r="BK247"/>
  <c r="J242"/>
  <c r="BK233"/>
  <c r="BK228"/>
  <c r="BK215"/>
  <c r="J201"/>
  <c r="BK188"/>
  <c r="J180"/>
  <c r="BK169"/>
  <c r="J159"/>
  <c r="J148"/>
  <c r="BK307"/>
  <c r="BK298"/>
  <c r="J289"/>
  <c r="J276"/>
  <c r="BK262"/>
  <c r="BK248"/>
  <c r="J240"/>
  <c r="BK230"/>
  <c r="BK220"/>
  <c r="BK213"/>
  <c r="BK206"/>
  <c r="J194"/>
  <c r="BK186"/>
  <c r="BK181"/>
  <c r="BK170"/>
  <c r="BK163"/>
  <c r="J147"/>
  <c r="J314"/>
  <c r="BK305"/>
  <c r="BK297"/>
  <c r="BK287"/>
  <c r="BK278"/>
  <c r="J269"/>
  <c r="BK258"/>
  <c r="J243"/>
  <c r="BK235"/>
  <c r="J220"/>
  <c r="J214"/>
  <c r="J195"/>
  <c r="J186"/>
  <c r="J177"/>
  <c r="J172"/>
  <c r="J166"/>
  <c r="J152"/>
  <c i="4" r="J171"/>
  <c r="BK166"/>
  <c r="J155"/>
  <c r="J148"/>
  <c r="J136"/>
  <c r="BK128"/>
  <c r="J163"/>
  <c r="BK155"/>
  <c r="J146"/>
  <c r="J141"/>
  <c r="J135"/>
  <c r="BK171"/>
  <c r="BK164"/>
  <c r="J160"/>
  <c r="J151"/>
  <c r="BK135"/>
  <c r="J129"/>
  <c r="J161"/>
  <c r="BK152"/>
  <c r="BK142"/>
  <c i="5" r="J173"/>
  <c r="J164"/>
  <c r="J158"/>
  <c r="J154"/>
  <c r="J149"/>
  <c r="BK141"/>
  <c r="BK136"/>
  <c r="J133"/>
  <c r="BK171"/>
  <c r="BK165"/>
  <c r="BK158"/>
  <c r="J155"/>
  <c r="J147"/>
  <c r="J141"/>
  <c r="J131"/>
  <c r="J159"/>
  <c r="J146"/>
  <c r="BK140"/>
  <c r="J134"/>
  <c i="6" r="J167"/>
  <c r="BK157"/>
  <c r="J149"/>
  <c r="J135"/>
  <c r="J128"/>
  <c r="BK167"/>
  <c r="J162"/>
  <c r="BK155"/>
  <c r="BK148"/>
  <c r="J136"/>
  <c r="BK127"/>
  <c r="BK123"/>
  <c r="BK160"/>
  <c r="J153"/>
  <c r="J147"/>
  <c r="BK138"/>
  <c r="J129"/>
  <c r="J121"/>
  <c r="BK163"/>
  <c r="J155"/>
  <c r="BK149"/>
  <c r="J143"/>
  <c r="BK136"/>
  <c r="BK124"/>
  <c i="7" r="BK158"/>
  <c r="BK152"/>
  <c r="J145"/>
  <c r="J140"/>
  <c r="J180"/>
  <c r="BK175"/>
  <c r="J161"/>
  <c r="BK154"/>
  <c r="BK140"/>
  <c r="BK132"/>
  <c r="BK178"/>
  <c r="J173"/>
  <c r="J167"/>
  <c r="J159"/>
  <c r="BK156"/>
  <c r="BK148"/>
  <c r="J136"/>
  <c r="BK180"/>
  <c r="J175"/>
  <c r="J154"/>
  <c r="J146"/>
  <c r="J139"/>
  <c r="J131"/>
  <c i="8" r="J268"/>
  <c r="J262"/>
  <c r="J256"/>
  <c r="J249"/>
  <c r="J238"/>
  <c r="J234"/>
  <c r="BK220"/>
  <c r="J209"/>
  <c r="BK197"/>
  <c r="J185"/>
  <c r="BK179"/>
  <c r="J171"/>
  <c r="BK160"/>
  <c r="J149"/>
  <c r="J145"/>
  <c r="BK273"/>
  <c r="J257"/>
  <c r="BK251"/>
  <c r="J244"/>
  <c r="J241"/>
  <c r="J230"/>
  <c r="BK225"/>
  <c r="BK210"/>
  <c r="J197"/>
  <c r="J188"/>
  <c r="BK180"/>
  <c r="J173"/>
  <c r="J167"/>
  <c r="J158"/>
  <c r="J146"/>
  <c r="J275"/>
  <c r="BK267"/>
  <c r="J259"/>
  <c r="J253"/>
  <c r="J240"/>
  <c r="BK233"/>
  <c r="J223"/>
  <c r="BK214"/>
  <c r="J205"/>
  <c r="BK194"/>
  <c r="J186"/>
  <c r="BK183"/>
  <c r="BK177"/>
  <c r="J170"/>
  <c r="BK153"/>
  <c r="BK148"/>
  <c r="J142"/>
  <c r="BK265"/>
  <c r="J258"/>
  <c r="BK244"/>
  <c r="BK234"/>
  <c r="J231"/>
  <c r="J216"/>
  <c r="BK207"/>
  <c r="BK196"/>
  <c r="BK182"/>
  <c r="BK164"/>
  <c r="BK158"/>
  <c r="J151"/>
  <c i="9" r="BK138"/>
  <c r="J129"/>
  <c r="J133"/>
  <c r="BK128"/>
  <c r="J130"/>
  <c r="BK135"/>
  <c i="10" r="J150"/>
  <c r="J140"/>
  <c r="BK129"/>
  <c r="BK121"/>
  <c r="J137"/>
  <c r="BK131"/>
  <c r="J127"/>
  <c r="BK151"/>
  <c r="J143"/>
  <c r="J136"/>
  <c r="J126"/>
  <c r="J149"/>
  <c r="J145"/>
  <c r="BK135"/>
  <c r="J129"/>
  <c r="J122"/>
  <c i="11" r="J421"/>
  <c r="J413"/>
  <c r="BK401"/>
  <c r="J394"/>
  <c r="J385"/>
  <c r="BK374"/>
  <c r="J367"/>
  <c r="J360"/>
  <c r="J355"/>
  <c r="BK342"/>
  <c r="J332"/>
  <c r="BK325"/>
  <c r="BK318"/>
  <c r="BK310"/>
  <c r="J302"/>
  <c r="J292"/>
  <c r="J283"/>
  <c r="J267"/>
  <c r="J256"/>
  <c r="J251"/>
  <c r="J245"/>
  <c r="J239"/>
  <c r="BK229"/>
  <c r="J221"/>
  <c r="J207"/>
  <c r="BK201"/>
  <c r="J197"/>
  <c r="BK186"/>
  <c r="BK182"/>
  <c r="J178"/>
  <c r="J175"/>
  <c r="BK169"/>
  <c r="BK166"/>
  <c r="J161"/>
  <c r="BK434"/>
  <c r="J433"/>
  <c r="J427"/>
  <c r="J423"/>
  <c r="BK418"/>
  <c r="J411"/>
  <c r="J404"/>
  <c r="J397"/>
  <c r="BK392"/>
  <c r="BK386"/>
  <c i="13" r="J149"/>
  <c r="BK164"/>
  <c r="BK153"/>
  <c r="BK148"/>
  <c r="BK134"/>
  <c r="BK159"/>
  <c r="J148"/>
  <c r="BK140"/>
  <c i="14" r="BK148"/>
  <c r="BK136"/>
  <c r="BK154"/>
  <c r="J145"/>
  <c r="BK151"/>
  <c r="BK143"/>
  <c r="J137"/>
  <c r="J151"/>
  <c r="BK145"/>
  <c r="BK139"/>
  <c i="15" r="J180"/>
  <c r="BK172"/>
  <c r="BK166"/>
  <c r="J158"/>
  <c r="BK149"/>
  <c r="BK144"/>
  <c r="J133"/>
  <c r="J129"/>
  <c r="BK179"/>
  <c r="J172"/>
  <c r="BK158"/>
  <c r="BK148"/>
  <c r="J139"/>
  <c r="BK184"/>
  <c r="BK173"/>
  <c r="J169"/>
  <c r="BK165"/>
  <c r="BK155"/>
  <c r="J143"/>
  <c r="J140"/>
  <c r="BK134"/>
  <c r="J178"/>
  <c r="BK162"/>
  <c r="J151"/>
  <c r="BK142"/>
  <c r="J136"/>
  <c r="BK131"/>
  <c i="16" r="J177"/>
  <c r="J167"/>
  <c r="BK155"/>
  <c r="BK146"/>
  <c r="BK142"/>
  <c r="BK137"/>
  <c r="BK179"/>
  <c r="BK173"/>
  <c r="BK165"/>
  <c r="BK158"/>
  <c r="BK150"/>
  <c r="J145"/>
  <c r="J141"/>
  <c r="J133"/>
  <c r="J178"/>
  <c r="J174"/>
  <c r="BK162"/>
  <c r="J154"/>
  <c r="J151"/>
  <c r="J142"/>
  <c r="J134"/>
  <c r="BK128"/>
  <c r="BK175"/>
  <c r="BK168"/>
  <c r="J163"/>
  <c r="J158"/>
  <c r="J153"/>
  <c r="J150"/>
  <c r="BK139"/>
  <c r="J135"/>
  <c r="J130"/>
  <c i="17" r="J402"/>
  <c r="BK398"/>
  <c r="J391"/>
  <c r="J383"/>
  <c r="BK375"/>
  <c r="J362"/>
  <c r="BK359"/>
  <c r="J350"/>
  <c r="BK338"/>
  <c r="BK326"/>
  <c r="J319"/>
  <c r="BK314"/>
  <c r="J308"/>
  <c r="BK298"/>
  <c r="BK289"/>
  <c r="BK274"/>
  <c r="J264"/>
  <c r="J258"/>
  <c r="BK252"/>
  <c r="J248"/>
  <c r="J245"/>
  <c r="BK237"/>
  <c r="BK227"/>
  <c r="BK222"/>
  <c r="J216"/>
  <c r="BK207"/>
  <c r="J191"/>
  <c r="J187"/>
  <c r="BK180"/>
  <c r="J173"/>
  <c r="J167"/>
  <c r="J160"/>
  <c r="BK156"/>
  <c r="J403"/>
  <c r="BK392"/>
  <c r="BK378"/>
  <c r="BK370"/>
  <c r="BK365"/>
  <c r="BK355"/>
  <c r="BK347"/>
  <c r="J341"/>
  <c r="J331"/>
  <c r="BK322"/>
  <c r="BK308"/>
  <c r="BK303"/>
  <c r="J298"/>
  <c r="BK291"/>
  <c r="BK278"/>
  <c r="J272"/>
  <c r="BK264"/>
  <c r="BK254"/>
  <c r="J242"/>
  <c r="J232"/>
  <c r="BK226"/>
  <c r="BK213"/>
  <c r="J206"/>
  <c r="J201"/>
  <c r="J194"/>
  <c r="BK186"/>
  <c r="J180"/>
  <c r="BK167"/>
  <c r="BK410"/>
  <c r="J408"/>
  <c r="J404"/>
  <c r="BK393"/>
  <c r="BK387"/>
  <c r="BK379"/>
  <c r="J373"/>
  <c r="J365"/>
  <c r="BK360"/>
  <c r="J353"/>
  <c r="BK344"/>
  <c r="J340"/>
  <c r="BK327"/>
  <c r="J310"/>
  <c r="J302"/>
  <c r="BK285"/>
  <c r="J274"/>
  <c r="BK243"/>
  <c r="J237"/>
  <c r="J222"/>
  <c r="BK215"/>
  <c r="J210"/>
  <c r="BK203"/>
  <c r="BK189"/>
  <c r="BK178"/>
  <c r="BK163"/>
  <c r="BK154"/>
  <c r="J405"/>
  <c r="J388"/>
  <c r="J381"/>
  <c r="J371"/>
  <c r="J363"/>
  <c r="J348"/>
  <c r="BK342"/>
  <c r="BK333"/>
  <c r="BK325"/>
  <c r="BK319"/>
  <c r="BK312"/>
  <c r="J292"/>
  <c r="J284"/>
  <c r="J275"/>
  <c r="J269"/>
  <c r="J262"/>
  <c r="BK256"/>
  <c r="BK251"/>
  <c r="J243"/>
  <c r="BK224"/>
  <c r="J214"/>
  <c r="BK202"/>
  <c r="BK191"/>
  <c r="BK185"/>
  <c r="J176"/>
  <c r="J169"/>
  <c r="J157"/>
  <c i="18" r="BK166"/>
  <c r="BK161"/>
  <c r="J156"/>
  <c r="BK150"/>
  <c r="J146"/>
  <c r="J142"/>
  <c r="J135"/>
  <c r="J132"/>
  <c r="J161"/>
  <c r="J149"/>
  <c r="BK142"/>
  <c r="BK135"/>
  <c r="BK156"/>
  <c r="BK152"/>
  <c r="BK144"/>
  <c r="J138"/>
  <c i="19" r="BK137"/>
  <c r="BK132"/>
  <c r="BK136"/>
  <c r="BK139"/>
  <c r="BK135"/>
  <c r="BK130"/>
  <c i="20" r="BK154"/>
  <c r="J142"/>
  <c r="J136"/>
  <c r="J152"/>
  <c r="BK148"/>
  <c r="J158"/>
  <c r="J145"/>
  <c r="BK138"/>
  <c r="J150"/>
  <c i="21" r="J192"/>
  <c r="J171"/>
  <c r="BK166"/>
  <c r="BK157"/>
  <c r="J190"/>
  <c r="BK183"/>
  <c r="J178"/>
  <c r="BK167"/>
  <c r="BK162"/>
  <c r="J157"/>
  <c r="BK152"/>
  <c r="J147"/>
  <c r="J143"/>
  <c r="J138"/>
  <c r="BK196"/>
  <c r="BK189"/>
  <c r="BK184"/>
  <c r="J175"/>
  <c r="J172"/>
  <c r="BK165"/>
  <c r="J161"/>
  <c r="BK155"/>
  <c r="BK149"/>
  <c r="J141"/>
  <c r="BK137"/>
  <c r="BK190"/>
  <c r="BK178"/>
  <c r="J168"/>
  <c r="J148"/>
  <c r="J137"/>
  <c i="22" r="J135"/>
  <c r="BK134"/>
  <c r="BK130"/>
  <c r="BK131"/>
  <c i="23" r="BK142"/>
  <c r="J128"/>
  <c r="BK147"/>
  <c r="BK134"/>
  <c r="J129"/>
  <c r="BK124"/>
  <c r="J144"/>
  <c r="J140"/>
  <c r="BK132"/>
  <c r="BK127"/>
  <c r="J124"/>
  <c r="J142"/>
  <c r="BK136"/>
  <c i="24" r="BK142"/>
  <c r="BK130"/>
  <c r="BK141"/>
  <c r="BK132"/>
  <c r="BK134"/>
  <c r="BK136"/>
  <c r="BK129"/>
  <c i="25" r="BK176"/>
  <c r="BK169"/>
  <c r="BK158"/>
  <c r="J145"/>
  <c r="J182"/>
  <c r="BK175"/>
  <c r="BK164"/>
  <c r="J155"/>
  <c r="J171"/>
  <c r="BK156"/>
  <c r="BK149"/>
  <c r="J183"/>
  <c r="BK174"/>
  <c r="J164"/>
  <c r="BK152"/>
  <c i="26" r="BK126"/>
  <c r="BK134"/>
  <c r="BK127"/>
  <c r="J122"/>
  <c r="BK125"/>
  <c r="J130"/>
  <c i="28" r="BK139"/>
  <c r="BK133"/>
  <c r="BK157"/>
  <c r="BK138"/>
  <c r="BK129"/>
  <c r="BK151"/>
  <c r="J139"/>
  <c r="J125"/>
  <c r="J144"/>
  <c r="BK140"/>
  <c r="BK127"/>
  <c i="29" r="BK165"/>
  <c r="J155"/>
  <c r="BK151"/>
  <c r="J143"/>
  <c r="J139"/>
  <c r="BK171"/>
  <c r="BK157"/>
  <c r="J150"/>
  <c r="J142"/>
  <c r="J133"/>
  <c r="J165"/>
  <c r="J156"/>
  <c r="BK150"/>
  <c r="BK144"/>
  <c r="J170"/>
  <c r="BK147"/>
  <c r="J138"/>
  <c i="30" r="BK333"/>
  <c r="BK326"/>
  <c r="BK320"/>
  <c r="J311"/>
  <c r="BK292"/>
  <c r="J282"/>
  <c r="BK274"/>
  <c r="BK268"/>
  <c r="BK261"/>
  <c r="J254"/>
  <c r="J250"/>
  <c r="BK245"/>
  <c r="BK237"/>
  <c r="J229"/>
  <c r="BK220"/>
  <c r="BK209"/>
  <c r="J198"/>
  <c r="BK185"/>
  <c r="J179"/>
  <c r="J174"/>
  <c r="J169"/>
  <c r="BK161"/>
  <c r="BK150"/>
  <c r="BK332"/>
  <c r="BK319"/>
  <c r="BK307"/>
  <c r="BK303"/>
  <c r="BK294"/>
  <c r="BK283"/>
  <c r="J276"/>
  <c r="J272"/>
  <c r="J267"/>
  <c r="J263"/>
  <c r="J255"/>
  <c r="BK244"/>
  <c r="J234"/>
  <c r="J222"/>
  <c r="J212"/>
  <c r="BK204"/>
  <c r="BK194"/>
  <c r="J188"/>
  <c r="BK176"/>
  <c r="BK162"/>
  <c r="BK152"/>
  <c r="BK329"/>
  <c r="J319"/>
  <c r="BK313"/>
  <c r="BK302"/>
  <c r="J294"/>
  <c r="J287"/>
  <c r="J244"/>
  <c r="J231"/>
  <c r="BK225"/>
  <c r="BK215"/>
  <c r="BK205"/>
  <c r="J193"/>
  <c r="J185"/>
  <c r="BK181"/>
  <c r="BK173"/>
  <c r="J165"/>
  <c r="J153"/>
  <c r="BK147"/>
  <c r="BK315"/>
  <c r="J307"/>
  <c r="BK295"/>
  <c r="BK290"/>
  <c r="J279"/>
  <c r="J266"/>
  <c r="BK257"/>
  <c r="BK254"/>
  <c r="BK248"/>
  <c r="J238"/>
  <c r="BK226"/>
  <c r="BK217"/>
  <c r="BK207"/>
  <c r="J200"/>
  <c r="BK196"/>
  <c r="J189"/>
  <c r="BK180"/>
  <c r="BK171"/>
  <c r="J160"/>
  <c r="BK153"/>
  <c r="J146"/>
  <c i="31" r="J179"/>
  <c r="BK172"/>
  <c r="BK157"/>
  <c r="J145"/>
  <c r="BK138"/>
  <c r="BK183"/>
  <c r="J172"/>
  <c r="J164"/>
  <c r="BK156"/>
  <c r="BK149"/>
  <c r="J142"/>
  <c r="J135"/>
  <c r="BK175"/>
  <c r="BK165"/>
  <c r="J155"/>
  <c r="J149"/>
  <c r="BK187"/>
  <c r="J182"/>
  <c r="J173"/>
  <c r="J157"/>
  <c r="J153"/>
  <c r="BK145"/>
  <c r="J137"/>
  <c i="32" r="BK140"/>
  <c r="BK137"/>
  <c r="J132"/>
  <c r="BK139"/>
  <c r="J125"/>
  <c r="J139"/>
  <c r="J134"/>
  <c r="BK128"/>
  <c r="J137"/>
  <c r="BK130"/>
  <c r="BK125"/>
  <c i="33" r="J215"/>
  <c r="J210"/>
  <c r="J202"/>
  <c r="J192"/>
  <c r="J188"/>
  <c r="BK183"/>
  <c r="BK174"/>
  <c r="BK162"/>
  <c r="J148"/>
  <c r="BK138"/>
  <c r="BK206"/>
  <c r="J196"/>
  <c r="J178"/>
  <c r="J166"/>
  <c r="BK159"/>
  <c r="J152"/>
  <c r="BK145"/>
  <c r="J217"/>
  <c r="BK203"/>
  <c r="BK197"/>
  <c r="J189"/>
  <c r="BK177"/>
  <c r="BK164"/>
  <c r="J153"/>
  <c r="BK141"/>
  <c r="J136"/>
  <c r="BK215"/>
  <c r="J207"/>
  <c r="BK202"/>
  <c r="J194"/>
  <c r="J184"/>
  <c r="J172"/>
  <c r="J167"/>
  <c r="J158"/>
  <c r="J147"/>
  <c r="BK135"/>
  <c i="34" r="BK125"/>
  <c r="BK126"/>
  <c i="2" r="J192"/>
  <c r="BK179"/>
  <c r="BK174"/>
  <c r="J164"/>
  <c r="BK158"/>
  <c r="BK155"/>
  <c r="BK150"/>
  <c r="J147"/>
  <c r="J142"/>
  <c r="J195"/>
  <c r="J188"/>
  <c r="J183"/>
  <c r="J181"/>
  <c r="J175"/>
  <c r="BK163"/>
  <c r="BK159"/>
  <c r="J153"/>
  <c r="J141"/>
  <c r="J136"/>
  <c r="J196"/>
  <c r="BK195"/>
  <c r="BK192"/>
  <c r="J182"/>
  <c r="J179"/>
  <c r="BK172"/>
  <c r="BK162"/>
  <c r="BK160"/>
  <c r="BK154"/>
  <c r="J146"/>
  <c r="BK141"/>
  <c i="1" r="AS123"/>
  <c i="2" r="J193"/>
  <c r="J189"/>
  <c r="BK185"/>
  <c r="J172"/>
  <c r="J165"/>
  <c r="J154"/>
  <c r="BK143"/>
  <c i="1" r="AS132"/>
  <c i="3" r="J308"/>
  <c r="J295"/>
  <c r="BK285"/>
  <c r="BK279"/>
  <c r="J268"/>
  <c r="BK260"/>
  <c r="BK252"/>
  <c r="J160"/>
  <c r="J149"/>
  <c r="BK318"/>
  <c r="J307"/>
  <c r="BK303"/>
  <c r="J293"/>
  <c r="J285"/>
  <c r="J277"/>
  <c r="BK270"/>
  <c r="J265"/>
  <c r="BK257"/>
  <c r="J254"/>
  <c r="J250"/>
  <c r="BK243"/>
  <c r="BK231"/>
  <c r="BK227"/>
  <c r="J221"/>
  <c r="J208"/>
  <c r="BK196"/>
  <c r="J185"/>
  <c r="BK176"/>
  <c r="BK167"/>
  <c r="BK156"/>
  <c r="BK147"/>
  <c r="J310"/>
  <c r="BK300"/>
  <c r="J290"/>
  <c r="J274"/>
  <c r="J260"/>
  <c r="BK249"/>
  <c r="BK241"/>
  <c r="J232"/>
  <c r="J225"/>
  <c r="J217"/>
  <c r="BK208"/>
  <c r="J203"/>
  <c r="J192"/>
  <c r="BK185"/>
  <c r="J179"/>
  <c r="BK166"/>
  <c r="J154"/>
  <c r="BK321"/>
  <c r="J317"/>
  <c r="BK308"/>
  <c r="J291"/>
  <c r="J282"/>
  <c r="J275"/>
  <c r="BK266"/>
  <c r="J251"/>
  <c r="J241"/>
  <c r="J233"/>
  <c r="BK224"/>
  <c r="BK216"/>
  <c r="BK212"/>
  <c r="BK193"/>
  <c r="BK182"/>
  <c r="J176"/>
  <c r="J169"/>
  <c r="BK162"/>
  <c r="J151"/>
  <c i="4" r="BK170"/>
  <c r="BK160"/>
  <c r="J154"/>
  <c r="BK147"/>
  <c r="BK137"/>
  <c r="J131"/>
  <c r="J169"/>
  <c r="BK162"/>
  <c r="BK151"/>
  <c r="BK143"/>
  <c r="J137"/>
  <c r="J134"/>
  <c r="J168"/>
  <c r="J162"/>
  <c r="J157"/>
  <c r="J147"/>
  <c r="BK132"/>
  <c r="J170"/>
  <c r="J159"/>
  <c r="J153"/>
  <c r="J145"/>
  <c r="BK131"/>
  <c i="5" r="BK166"/>
  <c r="J163"/>
  <c r="J157"/>
  <c r="BK151"/>
  <c r="BK146"/>
  <c r="BK137"/>
  <c r="BK131"/>
  <c r="BK172"/>
  <c r="J166"/>
  <c r="BK162"/>
  <c r="BK157"/>
  <c r="J150"/>
  <c r="J144"/>
  <c r="J135"/>
  <c r="J172"/>
  <c r="BK168"/>
  <c r="J152"/>
  <c r="J148"/>
  <c r="BK142"/>
  <c r="J136"/>
  <c i="6" r="J168"/>
  <c r="J158"/>
  <c r="J151"/>
  <c r="J140"/>
  <c r="J132"/>
  <c r="BK121"/>
  <c r="J163"/>
  <c r="J152"/>
  <c r="J142"/>
  <c r="BK135"/>
  <c r="BK132"/>
  <c r="BK125"/>
  <c r="J166"/>
  <c r="J159"/>
  <c r="J150"/>
  <c r="J144"/>
  <c r="BK140"/>
  <c r="J133"/>
  <c r="J124"/>
  <c r="BK161"/>
  <c r="J154"/>
  <c r="BK145"/>
  <c r="BK131"/>
  <c r="J127"/>
  <c i="7" r="J172"/>
  <c r="J162"/>
  <c r="BK147"/>
  <c r="J143"/>
  <c r="J137"/>
  <c r="BK177"/>
  <c r="BK173"/>
  <c r="BK157"/>
  <c r="J149"/>
  <c r="BK139"/>
  <c r="BK161"/>
  <c r="J155"/>
  <c r="BK145"/>
  <c r="J133"/>
  <c r="BK172"/>
  <c r="BK159"/>
  <c r="BK150"/>
  <c r="J142"/>
  <c i="8" r="BK275"/>
  <c r="J266"/>
  <c r="BK258"/>
  <c r="J252"/>
  <c r="J245"/>
  <c r="J236"/>
  <c r="BK227"/>
  <c r="BK216"/>
  <c r="BK206"/>
  <c r="BK191"/>
  <c r="J182"/>
  <c r="J178"/>
  <c r="BK165"/>
  <c r="BK157"/>
  <c r="BK147"/>
  <c r="BK277"/>
  <c r="BK264"/>
  <c r="BK253"/>
  <c r="J246"/>
  <c r="BK240"/>
  <c r="BK228"/>
  <c r="J218"/>
  <c r="J202"/>
  <c r="BK195"/>
  <c r="J187"/>
  <c r="J179"/>
  <c r="J172"/>
  <c r="J164"/>
  <c r="BK150"/>
  <c r="BK142"/>
  <c r="BK272"/>
  <c r="BK266"/>
  <c r="BK257"/>
  <c r="BK248"/>
  <c r="BK235"/>
  <c r="J227"/>
  <c r="J220"/>
  <c r="J213"/>
  <c r="J200"/>
  <c r="J192"/>
  <c r="J189"/>
  <c r="J181"/>
  <c r="BK173"/>
  <c r="BK166"/>
  <c r="J157"/>
  <c r="J150"/>
  <c r="J143"/>
  <c r="BK263"/>
  <c r="J251"/>
  <c r="BK245"/>
  <c r="J237"/>
  <c r="J224"/>
  <c r="BK213"/>
  <c r="J198"/>
  <c r="BK170"/>
  <c r="J163"/>
  <c r="J156"/>
  <c r="BK149"/>
  <c i="9" r="J137"/>
  <c r="BK126"/>
  <c r="BK130"/>
  <c r="J126"/>
  <c r="BK136"/>
  <c i="10" r="BK147"/>
  <c r="J141"/>
  <c r="BK125"/>
  <c r="BK149"/>
  <c r="BK139"/>
  <c r="BK134"/>
  <c r="J128"/>
  <c r="BK122"/>
  <c r="BK144"/>
  <c r="BK137"/>
  <c r="J131"/>
  <c r="BK124"/>
  <c r="BK148"/>
  <c r="BK141"/>
  <c r="J134"/>
  <c r="BK128"/>
  <c i="11" r="J430"/>
  <c r="J416"/>
  <c r="BK408"/>
  <c r="BK396"/>
  <c r="J391"/>
  <c r="J382"/>
  <c r="J369"/>
  <c r="BK363"/>
  <c r="J357"/>
  <c r="J345"/>
  <c r="BK335"/>
  <c r="BK327"/>
  <c r="BK319"/>
  <c r="J308"/>
  <c r="BK300"/>
  <c r="J290"/>
  <c r="BK286"/>
  <c r="BK268"/>
  <c r="BK261"/>
  <c r="BK254"/>
  <c r="J246"/>
  <c r="J241"/>
  <c r="J231"/>
  <c r="BK224"/>
  <c r="BK211"/>
  <c r="BK203"/>
  <c r="BK195"/>
  <c r="BK190"/>
  <c r="J183"/>
  <c r="J180"/>
  <c r="BK176"/>
  <c r="J172"/>
  <c r="J167"/>
  <c r="BK162"/>
  <c r="J155"/>
  <c r="BK433"/>
  <c r="J432"/>
  <c r="J426"/>
  <c r="J422"/>
  <c r="BK416"/>
  <c r="BK406"/>
  <c r="J401"/>
  <c r="BK395"/>
  <c r="J389"/>
  <c r="BK382"/>
  <c r="BK378"/>
  <c r="J375"/>
  <c r="BK367"/>
  <c r="BK361"/>
  <c r="BK357"/>
  <c r="BK350"/>
  <c r="J347"/>
  <c r="J344"/>
  <c r="J338"/>
  <c r="J335"/>
  <c r="J328"/>
  <c r="BK317"/>
  <c r="BK312"/>
  <c r="J301"/>
  <c r="J297"/>
  <c r="BK293"/>
  <c r="BK288"/>
  <c r="BK283"/>
  <c r="J279"/>
  <c r="BK273"/>
  <c r="J268"/>
  <c r="BK253"/>
  <c r="J249"/>
  <c r="J242"/>
  <c r="J236"/>
  <c r="J230"/>
  <c r="BK219"/>
  <c r="J214"/>
  <c r="J211"/>
  <c r="BK200"/>
  <c r="J194"/>
  <c r="BK179"/>
  <c r="BK172"/>
  <c r="BK159"/>
  <c r="BK154"/>
  <c r="BK430"/>
  <c r="BK415"/>
  <c r="BK414"/>
  <c r="BK410"/>
  <c r="BK405"/>
  <c r="J396"/>
  <c r="J386"/>
  <c r="BK379"/>
  <c r="BK370"/>
  <c r="J368"/>
  <c r="J363"/>
  <c r="BK355"/>
  <c r="BK351"/>
  <c r="BK343"/>
  <c r="J334"/>
  <c r="BK323"/>
  <c r="BK309"/>
  <c r="BK301"/>
  <c r="J293"/>
  <c r="BK285"/>
  <c r="J282"/>
  <c r="BK277"/>
  <c r="BK271"/>
  <c r="BK266"/>
  <c r="J263"/>
  <c r="BK257"/>
  <c r="J253"/>
  <c r="BK250"/>
  <c r="J244"/>
  <c r="BK230"/>
  <c r="J225"/>
  <c r="BK218"/>
  <c r="BK208"/>
  <c r="J204"/>
  <c r="BK198"/>
  <c r="BK193"/>
  <c r="J185"/>
  <c r="BK178"/>
  <c r="J170"/>
  <c r="J160"/>
  <c r="BK151"/>
  <c r="J420"/>
  <c r="BK411"/>
  <c r="BK402"/>
  <c r="BK397"/>
  <c r="J390"/>
  <c r="J387"/>
  <c r="BK383"/>
  <c r="J378"/>
  <c r="BK375"/>
  <c r="BK368"/>
  <c r="BK358"/>
  <c r="BK353"/>
  <c r="J350"/>
  <c r="J343"/>
  <c r="J340"/>
  <c r="BK334"/>
  <c r="J329"/>
  <c r="J323"/>
  <c r="J319"/>
  <c r="BK314"/>
  <c r="BK306"/>
  <c r="J300"/>
  <c r="BK292"/>
  <c r="BK281"/>
  <c r="J277"/>
  <c r="J274"/>
  <c r="BK267"/>
  <c r="J258"/>
  <c r="J250"/>
  <c r="BK244"/>
  <c r="BK238"/>
  <c r="BK234"/>
  <c r="J229"/>
  <c r="J216"/>
  <c r="BK212"/>
  <c r="BK205"/>
  <c r="BK199"/>
  <c r="J191"/>
  <c r="J188"/>
  <c r="J184"/>
  <c r="BK177"/>
  <c r="BK171"/>
  <c r="J163"/>
  <c r="J158"/>
  <c r="J154"/>
  <c r="J151"/>
  <c i="12" r="J214"/>
  <c r="J206"/>
  <c r="J200"/>
  <c r="J196"/>
  <c r="J192"/>
  <c r="BK183"/>
  <c r="BK179"/>
  <c r="BK172"/>
  <c r="BK165"/>
  <c r="BK162"/>
  <c r="BK190"/>
  <c r="BK178"/>
  <c r="J175"/>
  <c r="J170"/>
  <c r="J161"/>
  <c r="J154"/>
  <c r="J150"/>
  <c r="BK132"/>
  <c r="J208"/>
  <c r="BK203"/>
  <c r="J197"/>
  <c r="J184"/>
  <c r="J178"/>
  <c r="BK173"/>
  <c r="J168"/>
  <c r="J164"/>
  <c r="BK154"/>
  <c r="BK151"/>
  <c r="BK144"/>
  <c r="J133"/>
  <c r="J215"/>
  <c r="J211"/>
  <c r="BK180"/>
  <c r="J166"/>
  <c r="J156"/>
  <c r="BK150"/>
  <c r="J146"/>
  <c r="J137"/>
  <c i="13" r="J164"/>
  <c r="J160"/>
  <c r="J153"/>
  <c r="BK142"/>
  <c r="J166"/>
  <c r="J156"/>
  <c r="BK147"/>
  <c r="BK137"/>
  <c r="J159"/>
  <c r="J157"/>
  <c r="BK149"/>
  <c r="J142"/>
  <c r="BK166"/>
  <c r="BK157"/>
  <c r="J147"/>
  <c r="BK136"/>
  <c i="14" r="J149"/>
  <c r="BK141"/>
  <c r="J133"/>
  <c r="BK149"/>
  <c r="BK132"/>
  <c r="J150"/>
  <c r="J142"/>
  <c r="J136"/>
  <c r="BK150"/>
  <c r="BK142"/>
  <c r="J132"/>
  <c i="15" r="BK178"/>
  <c r="BK169"/>
  <c r="BK161"/>
  <c r="J157"/>
  <c r="J148"/>
  <c r="BK137"/>
  <c r="J132"/>
  <c r="BK183"/>
  <c r="J174"/>
  <c r="J168"/>
  <c r="BK154"/>
  <c r="J146"/>
  <c r="BK185"/>
  <c r="J179"/>
  <c r="J170"/>
  <c r="J164"/>
  <c r="BK151"/>
  <c r="J142"/>
  <c r="BK135"/>
  <c r="BK180"/>
  <c r="BK163"/>
  <c r="J156"/>
  <c r="J144"/>
  <c r="J138"/>
  <c r="J134"/>
  <c r="BK129"/>
  <c i="16" r="BK171"/>
  <c r="J162"/>
  <c r="BK157"/>
  <c r="J148"/>
  <c r="BK143"/>
  <c r="BK138"/>
  <c r="BK130"/>
  <c r="BK174"/>
  <c r="J166"/>
  <c r="BK159"/>
  <c r="J156"/>
  <c r="J146"/>
  <c r="J143"/>
  <c r="J137"/>
  <c r="J129"/>
  <c r="J175"/>
  <c r="J170"/>
  <c r="J161"/>
  <c r="BK152"/>
  <c r="J147"/>
  <c r="BK135"/>
  <c r="BK129"/>
  <c r="BK177"/>
  <c r="BK170"/>
  <c r="J165"/>
  <c r="J160"/>
  <c r="J155"/>
  <c r="BK151"/>
  <c r="BK145"/>
  <c r="BK136"/>
  <c r="BK132"/>
  <c i="17" r="BK404"/>
  <c r="J397"/>
  <c r="BK385"/>
  <c r="BK376"/>
  <c r="BK369"/>
  <c r="BK361"/>
  <c r="J355"/>
  <c r="BK337"/>
  <c r="J330"/>
  <c r="BK321"/>
  <c r="J316"/>
  <c r="J309"/>
  <c r="J300"/>
  <c r="J280"/>
  <c r="BK270"/>
  <c r="BK262"/>
  <c r="BK259"/>
  <c r="BK253"/>
  <c r="J249"/>
  <c r="J240"/>
  <c r="BK231"/>
  <c r="J224"/>
  <c r="J219"/>
  <c r="BK214"/>
  <c r="BK205"/>
  <c r="J189"/>
  <c r="BK182"/>
  <c r="BK176"/>
  <c r="BK169"/>
  <c r="BK162"/>
  <c r="BK153"/>
  <c r="J399"/>
  <c r="BK389"/>
  <c r="BK373"/>
  <c r="J366"/>
  <c r="BK357"/>
  <c r="J349"/>
  <c r="J342"/>
  <c r="J336"/>
  <c r="J329"/>
  <c r="J323"/>
  <c r="BK316"/>
  <c r="J313"/>
  <c r="J306"/>
  <c r="BK300"/>
  <c r="BK292"/>
  <c r="BK283"/>
  <c r="BK275"/>
  <c r="BK266"/>
  <c r="BK261"/>
  <c r="J253"/>
  <c r="J233"/>
  <c r="BK228"/>
  <c r="BK216"/>
  <c r="J208"/>
  <c r="J202"/>
  <c r="BK196"/>
  <c r="J177"/>
  <c r="BK175"/>
  <c r="BK172"/>
  <c r="BK168"/>
  <c r="J164"/>
  <c r="BK160"/>
  <c r="J154"/>
  <c r="J409"/>
  <c r="BK403"/>
  <c r="BK396"/>
  <c r="BK391"/>
  <c r="BK381"/>
  <c r="BK374"/>
  <c r="J367"/>
  <c r="BK362"/>
  <c r="J356"/>
  <c r="BK348"/>
  <c r="BK341"/>
  <c r="BK331"/>
  <c r="BK315"/>
  <c r="J303"/>
  <c r="BK296"/>
  <c r="BK286"/>
  <c r="BK280"/>
  <c r="BK245"/>
  <c r="BK238"/>
  <c r="J228"/>
  <c r="J218"/>
  <c r="J213"/>
  <c r="BK208"/>
  <c r="J199"/>
  <c r="BK190"/>
  <c r="J181"/>
  <c r="BK171"/>
  <c r="BK159"/>
  <c r="BK397"/>
  <c r="J385"/>
  <c r="J378"/>
  <c r="BK367"/>
  <c r="BK356"/>
  <c r="J338"/>
  <c r="J328"/>
  <c r="J322"/>
  <c r="J318"/>
  <c r="J296"/>
  <c r="J289"/>
  <c r="J281"/>
  <c r="BK271"/>
  <c r="BK263"/>
  <c r="BK257"/>
  <c r="J252"/>
  <c r="BK248"/>
  <c r="J227"/>
  <c r="J215"/>
  <c r="BK206"/>
  <c r="BK200"/>
  <c r="J190"/>
  <c r="BK183"/>
  <c r="J175"/>
  <c r="J163"/>
  <c r="J155"/>
  <c i="18" r="BK165"/>
  <c r="J163"/>
  <c r="BK159"/>
  <c r="J152"/>
  <c r="J148"/>
  <c r="J143"/>
  <c r="J134"/>
  <c r="J164"/>
  <c r="J155"/>
  <c r="BK146"/>
  <c r="BK134"/>
  <c r="BK157"/>
  <c r="BK153"/>
  <c r="BK145"/>
  <c r="J139"/>
  <c r="J166"/>
  <c i="19" r="BK134"/>
  <c r="BK138"/>
  <c i="20" r="J141"/>
  <c r="J157"/>
  <c r="J149"/>
  <c r="J135"/>
  <c r="BK149"/>
  <c r="BK142"/>
  <c r="J151"/>
  <c r="J143"/>
  <c i="21" r="J183"/>
  <c r="BK169"/>
  <c r="J165"/>
  <c r="J156"/>
  <c r="J193"/>
  <c r="BK186"/>
  <c r="J180"/>
  <c r="J170"/>
  <c r="J159"/>
  <c r="BK153"/>
  <c r="J149"/>
  <c r="BK144"/>
  <c r="J140"/>
  <c r="BK132"/>
  <c r="J191"/>
  <c r="J186"/>
  <c r="BK177"/>
  <c r="J173"/>
  <c r="J166"/>
  <c r="J162"/>
  <c r="J152"/>
  <c r="BK143"/>
  <c r="J139"/>
  <c r="J134"/>
  <c r="BK193"/>
  <c r="J184"/>
  <c r="BK174"/>
  <c r="BK161"/>
  <c r="BK147"/>
  <c r="J144"/>
  <c r="J133"/>
  <c i="22" r="J130"/>
  <c r="BK133"/>
  <c r="J129"/>
  <c i="23" r="BK146"/>
  <c r="BK139"/>
  <c r="BK125"/>
  <c r="BK140"/>
  <c r="J131"/>
  <c r="J127"/>
  <c r="J146"/>
  <c r="J141"/>
  <c r="J136"/>
  <c r="BK129"/>
  <c r="J125"/>
  <c r="BK143"/>
  <c r="J134"/>
  <c i="24" r="J133"/>
  <c r="J142"/>
  <c r="BK135"/>
  <c r="BK131"/>
  <c r="J139"/>
  <c r="J131"/>
  <c i="25" r="BK182"/>
  <c r="J174"/>
  <c r="J160"/>
  <c r="J156"/>
  <c r="BK143"/>
  <c r="J180"/>
  <c r="J173"/>
  <c r="J163"/>
  <c r="BK147"/>
  <c r="BK173"/>
  <c r="J161"/>
  <c r="J152"/>
  <c r="J139"/>
  <c r="J168"/>
  <c r="BK160"/>
  <c r="BK145"/>
  <c i="26" r="J129"/>
  <c r="J125"/>
  <c r="J132"/>
  <c r="J123"/>
  <c r="BK132"/>
  <c r="J127"/>
  <c r="J134"/>
  <c r="BK122"/>
  <c i="27" r="J122"/>
  <c i="28" r="J152"/>
  <c r="BK148"/>
  <c r="BK142"/>
  <c r="BK135"/>
  <c r="J129"/>
  <c r="J155"/>
  <c r="BK147"/>
  <c r="J135"/>
  <c r="J126"/>
  <c r="BK150"/>
  <c r="J138"/>
  <c r="J130"/>
  <c r="BK149"/>
  <c r="J142"/>
  <c r="BK134"/>
  <c i="29" r="BK164"/>
  <c r="J154"/>
  <c r="J149"/>
  <c r="BK142"/>
  <c r="BK133"/>
  <c r="BK162"/>
  <c r="J152"/>
  <c r="J148"/>
  <c r="J141"/>
  <c r="J137"/>
  <c r="J164"/>
  <c r="BK155"/>
  <c r="BK149"/>
  <c r="BK135"/>
  <c r="BK168"/>
  <c r="J146"/>
  <c r="BK137"/>
  <c i="30" r="J329"/>
  <c r="BK323"/>
  <c r="J315"/>
  <c r="J304"/>
  <c r="J297"/>
  <c r="BK287"/>
  <c r="BK279"/>
  <c r="BK272"/>
  <c r="J265"/>
  <c r="J262"/>
  <c r="J257"/>
  <c r="J251"/>
  <c r="BK246"/>
  <c r="J240"/>
  <c r="BK230"/>
  <c r="BK224"/>
  <c r="J214"/>
  <c r="J207"/>
  <c r="J194"/>
  <c r="BK188"/>
  <c r="J181"/>
  <c r="BK175"/>
  <c r="BK170"/>
  <c r="BK164"/>
  <c r="J157"/>
  <c r="J147"/>
  <c r="BK328"/>
  <c r="BK314"/>
  <c r="J305"/>
  <c r="J301"/>
  <c r="BK291"/>
  <c r="BK280"/>
  <c r="BK275"/>
  <c r="J271"/>
  <c r="BK265"/>
  <c r="BK260"/>
  <c r="BK251"/>
  <c r="BK240"/>
  <c r="BK228"/>
  <c r="J216"/>
  <c r="J210"/>
  <c r="BK197"/>
  <c r="BK189"/>
  <c r="BK179"/>
  <c r="J163"/>
  <c r="BK156"/>
  <c r="BK145"/>
  <c r="BK322"/>
  <c r="J316"/>
  <c r="BK304"/>
  <c r="J298"/>
  <c r="BK289"/>
  <c r="BK277"/>
  <c r="J237"/>
  <c r="J226"/>
  <c r="J217"/>
  <c r="BK210"/>
  <c r="J195"/>
  <c r="BK187"/>
  <c r="J177"/>
  <c r="J170"/>
  <c r="BK160"/>
  <c r="J152"/>
  <c r="J320"/>
  <c r="BK310"/>
  <c r="J300"/>
  <c r="J292"/>
  <c r="J285"/>
  <c r="BK267"/>
  <c r="BK258"/>
  <c r="J253"/>
  <c r="J245"/>
  <c r="BK239"/>
  <c r="BK227"/>
  <c r="BK222"/>
  <c r="J211"/>
  <c r="J204"/>
  <c r="BK199"/>
  <c r="BK192"/>
  <c r="J187"/>
  <c r="J182"/>
  <c r="BK174"/>
  <c r="BK165"/>
  <c r="BK159"/>
  <c r="BK151"/>
  <c r="J145"/>
  <c i="31" r="BK174"/>
  <c r="BK163"/>
  <c r="J152"/>
  <c r="BK140"/>
  <c r="BK185"/>
  <c r="J174"/>
  <c r="BK166"/>
  <c r="BK161"/>
  <c r="BK153"/>
  <c r="BK148"/>
  <c r="J140"/>
  <c r="J177"/>
  <c r="J166"/>
  <c r="J159"/>
  <c r="BK150"/>
  <c r="BK134"/>
  <c r="J181"/>
  <c r="J168"/>
  <c r="BK158"/>
  <c r="J154"/>
  <c r="BK147"/>
  <c r="J141"/>
  <c i="32" r="J135"/>
  <c r="BK133"/>
  <c r="J128"/>
  <c r="BK138"/>
  <c r="BK131"/>
  <c r="J126"/>
  <c r="BK134"/>
  <c r="BK126"/>
  <c i="33" r="BK216"/>
  <c r="BK211"/>
  <c r="J203"/>
  <c r="BK194"/>
  <c r="BK189"/>
  <c r="BK182"/>
  <c r="J170"/>
  <c r="BK155"/>
  <c r="BK142"/>
  <c r="J135"/>
  <c r="J205"/>
  <c r="BK193"/>
  <c r="BK176"/>
  <c r="BK172"/>
  <c r="BK160"/>
  <c r="J154"/>
  <c r="BK148"/>
  <c r="J140"/>
  <c r="J206"/>
  <c r="BK195"/>
  <c r="BK188"/>
  <c r="BK175"/>
  <c r="J162"/>
  <c r="BK154"/>
  <c r="J150"/>
  <c r="J139"/>
  <c r="BK217"/>
  <c r="BK213"/>
  <c r="BK210"/>
  <c r="BK205"/>
  <c r="J195"/>
  <c r="J185"/>
  <c r="J182"/>
  <c r="J169"/>
  <c r="J159"/>
  <c r="J151"/>
  <c r="BK137"/>
  <c i="34" r="J126"/>
  <c r="BK128"/>
  <c r="J127"/>
  <c i="2" r="BK188"/>
  <c r="BK173"/>
  <c r="BK165"/>
  <c r="J163"/>
  <c r="J157"/>
  <c r="J151"/>
  <c r="J148"/>
  <c r="J137"/>
  <c r="BK193"/>
  <c r="J185"/>
  <c r="BK182"/>
  <c r="BK177"/>
  <c r="BK164"/>
  <c r="J155"/>
  <c r="BK146"/>
  <c r="J143"/>
  <c r="J139"/>
  <c i="1" r="AS114"/>
  <c i="2" r="BK180"/>
  <c r="J173"/>
  <c r="J161"/>
  <c r="BK157"/>
  <c r="BK153"/>
  <c r="BK151"/>
  <c r="BK147"/>
  <c i="1" r="AS109"/>
  <c i="2" r="BK196"/>
  <c r="BK190"/>
  <c r="BK186"/>
  <c r="BK181"/>
  <c r="BK175"/>
  <c r="J162"/>
  <c r="J149"/>
  <c r="BK145"/>
  <c r="J140"/>
  <c r="BK139"/>
  <c i="1" r="AS129"/>
  <c i="3" r="BK310"/>
  <c r="J302"/>
  <c r="J299"/>
  <c r="J294"/>
  <c r="BK289"/>
  <c r="BK280"/>
  <c r="BK273"/>
  <c r="J263"/>
  <c r="BK253"/>
  <c r="J162"/>
  <c r="BK151"/>
  <c r="BK315"/>
  <c r="J305"/>
  <c r="J300"/>
  <c r="BK291"/>
  <c r="BK282"/>
  <c r="BK276"/>
  <c r="BK269"/>
  <c r="BK259"/>
  <c r="J255"/>
  <c r="J252"/>
  <c r="J246"/>
  <c r="BK240"/>
  <c r="J230"/>
  <c r="J224"/>
  <c r="J216"/>
  <c r="J207"/>
  <c r="J193"/>
  <c r="J184"/>
  <c r="BK173"/>
  <c r="BK161"/>
  <c r="BK152"/>
  <c r="J315"/>
  <c r="J304"/>
  <c r="BK295"/>
  <c r="BK283"/>
  <c r="BK275"/>
  <c r="J261"/>
  <c r="BK254"/>
  <c r="BK245"/>
  <c r="BK237"/>
  <c r="J228"/>
  <c r="J219"/>
  <c r="J210"/>
  <c r="J204"/>
  <c r="BK201"/>
  <c r="J187"/>
  <c r="BK183"/>
  <c r="BK171"/>
  <c r="J165"/>
  <c r="J153"/>
  <c r="BK319"/>
  <c r="BK309"/>
  <c r="BK294"/>
  <c r="BK286"/>
  <c r="BK272"/>
  <c r="BK268"/>
  <c r="J262"/>
  <c r="BK246"/>
  <c r="J238"/>
  <c r="BK232"/>
  <c r="BK219"/>
  <c r="J213"/>
  <c r="BK198"/>
  <c r="J188"/>
  <c r="J178"/>
  <c r="J174"/>
  <c r="J163"/>
  <c r="J156"/>
  <c r="BK149"/>
  <c i="4" r="BK168"/>
  <c r="J156"/>
  <c r="J149"/>
  <c r="BK138"/>
  <c r="J130"/>
  <c r="J164"/>
  <c r="BK156"/>
  <c r="BK153"/>
  <c r="BK145"/>
  <c r="J139"/>
  <c r="BK129"/>
  <c r="BK161"/>
  <c r="J152"/>
  <c r="J138"/>
  <c r="BK130"/>
  <c r="BK163"/>
  <c r="BK157"/>
  <c r="BK146"/>
  <c r="BK139"/>
  <c i="5" r="J171"/>
  <c r="J165"/>
  <c r="J161"/>
  <c r="BK152"/>
  <c r="BK150"/>
  <c r="J140"/>
  <c r="BK135"/>
  <c r="BK173"/>
  <c r="BK169"/>
  <c r="BK163"/>
  <c r="BK156"/>
  <c r="BK148"/>
  <c r="J142"/>
  <c r="J132"/>
  <c r="J169"/>
  <c r="J156"/>
  <c r="BK149"/>
  <c r="BK144"/>
  <c r="BK139"/>
  <c r="BK132"/>
  <c i="6" r="BK162"/>
  <c r="BK152"/>
  <c r="J139"/>
  <c r="BK130"/>
  <c r="BK122"/>
  <c r="J161"/>
  <c r="BK153"/>
  <c r="BK147"/>
  <c r="J141"/>
  <c r="BK133"/>
  <c r="BK126"/>
  <c r="BK165"/>
  <c r="J157"/>
  <c r="J148"/>
  <c r="BK142"/>
  <c r="BK137"/>
  <c r="BK128"/>
  <c r="J165"/>
  <c r="BK158"/>
  <c r="J146"/>
  <c r="J138"/>
  <c r="J130"/>
  <c r="J123"/>
  <c i="7" r="BK169"/>
  <c r="J160"/>
  <c r="BK153"/>
  <c r="BK146"/>
  <c r="BK142"/>
  <c r="BK136"/>
  <c r="BK170"/>
  <c r="BK160"/>
  <c r="J153"/>
  <c r="J147"/>
  <c r="BK133"/>
  <c r="BK179"/>
  <c r="J176"/>
  <c r="J169"/>
  <c r="BK162"/>
  <c r="J157"/>
  <c r="BK151"/>
  <c r="BK143"/>
  <c r="J135"/>
  <c r="J179"/>
  <c r="BK163"/>
  <c r="J152"/>
  <c r="BK144"/>
  <c r="BK137"/>
  <c i="8" r="J270"/>
  <c r="J267"/>
  <c r="BK259"/>
  <c r="J250"/>
  <c r="J243"/>
  <c r="BK230"/>
  <c r="BK217"/>
  <c r="J211"/>
  <c r="BK200"/>
  <c r="BK192"/>
  <c r="BK184"/>
  <c r="J177"/>
  <c r="BK163"/>
  <c r="BK156"/>
  <c r="BK146"/>
  <c r="BK276"/>
  <c r="J265"/>
  <c r="J254"/>
  <c r="BK247"/>
  <c r="J242"/>
  <c r="BK231"/>
  <c r="BK223"/>
  <c r="J214"/>
  <c r="J199"/>
  <c r="BK190"/>
  <c r="BK186"/>
  <c r="J176"/>
  <c r="BK169"/>
  <c r="J155"/>
  <c r="J147"/>
  <c r="J277"/>
  <c r="J273"/>
  <c r="J264"/>
  <c r="BK256"/>
  <c r="BK252"/>
  <c r="BK238"/>
  <c r="BK232"/>
  <c r="BK224"/>
  <c r="J217"/>
  <c r="J206"/>
  <c r="J195"/>
  <c r="J190"/>
  <c r="BK185"/>
  <c r="J180"/>
  <c r="BK174"/>
  <c r="J169"/>
  <c r="BK159"/>
  <c r="BK151"/>
  <c r="BK270"/>
  <c r="BK262"/>
  <c r="J248"/>
  <c r="BK242"/>
  <c r="J233"/>
  <c r="BK218"/>
  <c r="BK211"/>
  <c r="BK205"/>
  <c r="J194"/>
  <c r="BK167"/>
  <c r="BK161"/>
  <c r="BK155"/>
  <c i="9" r="J135"/>
  <c r="J128"/>
  <c r="J136"/>
  <c r="BK129"/>
  <c r="BK131"/>
  <c r="BK137"/>
  <c r="BK133"/>
  <c i="10" r="BK143"/>
  <c r="J135"/>
  <c r="J124"/>
  <c r="J148"/>
  <c r="J138"/>
  <c r="J133"/>
  <c r="BK126"/>
  <c r="J147"/>
  <c r="BK142"/>
  <c r="BK132"/>
  <c r="J121"/>
  <c r="BK146"/>
  <c r="BK140"/>
  <c r="J132"/>
  <c r="J125"/>
  <c i="11" r="BK423"/>
  <c r="J414"/>
  <c r="J403"/>
  <c r="J395"/>
  <c r="BK387"/>
  <c r="BK381"/>
  <c r="J371"/>
  <c r="J364"/>
  <c r="J358"/>
  <c r="J348"/>
  <c r="BK337"/>
  <c r="J330"/>
  <c r="J320"/>
  <c r="J315"/>
  <c r="BK304"/>
  <c r="J295"/>
  <c r="J287"/>
  <c r="BK270"/>
  <c r="BK264"/>
  <c r="J255"/>
  <c r="J247"/>
  <c r="BK242"/>
  <c r="J232"/>
  <c r="J228"/>
  <c r="BK217"/>
  <c r="J202"/>
  <c r="J199"/>
  <c r="J193"/>
  <c r="BK185"/>
  <c r="BK181"/>
  <c r="J177"/>
  <c r="BK173"/>
  <c r="BK168"/>
  <c r="BK164"/>
  <c r="J157"/>
  <c r="J434"/>
  <c r="BK432"/>
  <c r="BK426"/>
  <c r="J425"/>
  <c r="BK421"/>
  <c r="BK409"/>
  <c r="J405"/>
  <c r="J399"/>
  <c r="BK394"/>
  <c r="J388"/>
  <c r="J380"/>
  <c r="J376"/>
  <c r="J374"/>
  <c r="J365"/>
  <c r="BK360"/>
  <c r="BK356"/>
  <c r="J349"/>
  <c r="BK345"/>
  <c r="BK340"/>
  <c r="J337"/>
  <c r="J333"/>
  <c r="BK326"/>
  <c r="J316"/>
  <c r="BK311"/>
  <c r="J304"/>
  <c r="J298"/>
  <c r="BK294"/>
  <c r="BK290"/>
  <c r="J285"/>
  <c r="J281"/>
  <c r="J275"/>
  <c r="BK269"/>
  <c r="BK260"/>
  <c r="BK251"/>
  <c r="BK245"/>
  <c r="BK239"/>
  <c r="BK232"/>
  <c r="BK221"/>
  <c r="BK216"/>
  <c r="J212"/>
  <c r="J206"/>
  <c r="BK196"/>
  <c r="J181"/>
  <c r="BK175"/>
  <c r="BK161"/>
  <c r="J156"/>
  <c r="J406"/>
  <c r="J402"/>
  <c r="BK390"/>
  <c r="BK380"/>
  <c r="BK376"/>
  <c r="BK369"/>
  <c r="BK364"/>
  <c r="J356"/>
  <c r="BK352"/>
  <c r="BK344"/>
  <c r="BK330"/>
  <c r="J326"/>
  <c r="BK315"/>
  <c r="BK305"/>
  <c r="J294"/>
  <c r="J289"/>
  <c r="J284"/>
  <c r="BK279"/>
  <c r="BK272"/>
  <c r="J269"/>
  <c r="J264"/>
  <c r="BK258"/>
  <c r="J254"/>
  <c r="BK248"/>
  <c r="J240"/>
  <c r="J233"/>
  <c r="J227"/>
  <c r="J224"/>
  <c r="BK213"/>
  <c r="J205"/>
  <c r="J201"/>
  <c r="J195"/>
  <c r="BK188"/>
  <c r="BK180"/>
  <c r="J171"/>
  <c r="J162"/>
  <c r="BK153"/>
  <c r="BK425"/>
  <c r="J415"/>
  <c r="BK403"/>
  <c r="BK398"/>
  <c r="BK391"/>
  <c r="BK388"/>
  <c r="BK384"/>
  <c r="J379"/>
  <c r="J373"/>
  <c r="J370"/>
  <c r="J361"/>
  <c r="J352"/>
  <c r="BK348"/>
  <c r="J342"/>
  <c r="BK339"/>
  <c r="J336"/>
  <c r="BK332"/>
  <c r="J327"/>
  <c r="J321"/>
  <c r="J318"/>
  <c r="J312"/>
  <c r="J309"/>
  <c r="BK302"/>
  <c r="BK297"/>
  <c r="BK289"/>
  <c r="BK280"/>
  <c r="J276"/>
  <c r="J273"/>
  <c r="BK265"/>
  <c r="J257"/>
  <c r="BK252"/>
  <c r="J243"/>
  <c r="J237"/>
  <c r="BK233"/>
  <c r="BK227"/>
  <c r="BK215"/>
  <c r="BK207"/>
  <c r="BK202"/>
  <c r="BK194"/>
  <c r="J182"/>
  <c r="BK174"/>
  <c r="J169"/>
  <c r="J166"/>
  <c r="BK163"/>
  <c r="J159"/>
  <c r="BK155"/>
  <c r="BK152"/>
  <c i="12" r="J217"/>
  <c r="BK207"/>
  <c r="BK201"/>
  <c r="BK199"/>
  <c r="BK193"/>
  <c r="BK185"/>
  <c r="J181"/>
  <c r="J174"/>
  <c r="BK168"/>
  <c r="J163"/>
  <c r="BK160"/>
  <c r="BK156"/>
  <c r="J148"/>
  <c r="BK139"/>
  <c r="BK133"/>
  <c r="J216"/>
  <c r="BK213"/>
  <c r="BK209"/>
  <c r="J203"/>
  <c r="J199"/>
  <c r="BK194"/>
  <c r="BK187"/>
  <c r="BK182"/>
  <c r="J177"/>
  <c r="BK174"/>
  <c r="J169"/>
  <c r="J159"/>
  <c r="J153"/>
  <c r="J149"/>
  <c r="BK146"/>
  <c r="J144"/>
  <c r="BK141"/>
  <c r="J138"/>
  <c r="BK214"/>
  <c r="BK211"/>
  <c r="BK206"/>
  <c r="J202"/>
  <c r="J190"/>
  <c r="J180"/>
  <c r="BK175"/>
  <c r="BK171"/>
  <c r="J165"/>
  <c r="J162"/>
  <c r="BK153"/>
  <c r="J145"/>
  <c r="BK137"/>
  <c r="BK216"/>
  <c r="BK212"/>
  <c r="J210"/>
  <c r="J207"/>
  <c r="J201"/>
  <c r="BK197"/>
  <c r="J194"/>
  <c r="J191"/>
  <c r="J187"/>
  <c r="BK184"/>
  <c r="J173"/>
  <c r="BK169"/>
  <c r="BK163"/>
  <c r="BK155"/>
  <c r="BK149"/>
  <c r="J141"/>
  <c r="BK136"/>
  <c i="13" r="BK165"/>
  <c r="BK162"/>
  <c r="J154"/>
  <c r="BK144"/>
  <c r="J134"/>
  <c r="BK161"/>
  <c r="BK154"/>
  <c r="J140"/>
  <c r="J165"/>
  <c r="BK156"/>
  <c r="J146"/>
  <c r="J137"/>
  <c r="J163"/>
  <c r="BK150"/>
  <c r="J143"/>
  <c i="14" r="BK152"/>
  <c r="J144"/>
  <c r="J134"/>
  <c r="J153"/>
  <c r="J147"/>
  <c r="J154"/>
  <c r="BK144"/>
  <c r="J138"/>
  <c r="BK153"/>
  <c r="BK147"/>
  <c r="J143"/>
  <c r="BK137"/>
  <c i="15" r="J176"/>
  <c r="BK168"/>
  <c r="J165"/>
  <c r="BK159"/>
  <c r="J153"/>
  <c r="BK145"/>
  <c r="BK136"/>
  <c r="J185"/>
  <c r="BK176"/>
  <c r="BK170"/>
  <c r="BK156"/>
  <c r="J147"/>
  <c r="J131"/>
  <c r="J183"/>
  <c r="BK171"/>
  <c r="J167"/>
  <c r="J162"/>
  <c r="BK146"/>
  <c r="J141"/>
  <c r="BK138"/>
  <c r="BK181"/>
  <c r="J171"/>
  <c r="J161"/>
  <c r="J154"/>
  <c r="BK143"/>
  <c r="J137"/>
  <c r="BK132"/>
  <c i="16" r="BK172"/>
  <c r="BK166"/>
  <c r="BK160"/>
  <c r="BK154"/>
  <c r="J144"/>
  <c r="BK141"/>
  <c r="J132"/>
  <c r="BK178"/>
  <c r="J171"/>
  <c r="BK163"/>
  <c r="J157"/>
  <c r="BK149"/>
  <c r="BK144"/>
  <c r="J139"/>
  <c r="J131"/>
  <c r="BK176"/>
  <c r="J172"/>
  <c r="J159"/>
  <c r="BK153"/>
  <c r="J149"/>
  <c r="J136"/>
  <c r="BK131"/>
  <c r="J179"/>
  <c r="J173"/>
  <c r="BK167"/>
  <c r="BK161"/>
  <c r="BK156"/>
  <c r="J152"/>
  <c r="BK148"/>
  <c r="J138"/>
  <c r="BK134"/>
  <c r="J128"/>
  <c i="17" r="J400"/>
  <c r="J393"/>
  <c r="BK386"/>
  <c r="J379"/>
  <c r="J370"/>
  <c r="BK363"/>
  <c r="J358"/>
  <c r="J343"/>
  <c r="J335"/>
  <c r="BK328"/>
  <c r="BK320"/>
  <c r="J315"/>
  <c r="J307"/>
  <c r="J293"/>
  <c r="BK281"/>
  <c r="J271"/>
  <c r="J267"/>
  <c r="BK260"/>
  <c r="J257"/>
  <c r="J251"/>
  <c r="BK247"/>
  <c r="BK241"/>
  <c r="BK233"/>
  <c r="J226"/>
  <c r="J220"/>
  <c r="BK209"/>
  <c r="BK199"/>
  <c r="BK188"/>
  <c r="J186"/>
  <c r="J178"/>
  <c r="J171"/>
  <c r="BK166"/>
  <c r="J159"/>
  <c r="BK408"/>
  <c r="J394"/>
  <c r="BK380"/>
  <c r="J375"/>
  <c r="BK368"/>
  <c r="BK358"/>
  <c r="BK350"/>
  <c r="BK346"/>
  <c r="BK340"/>
  <c r="BK334"/>
  <c r="J326"/>
  <c r="BK318"/>
  <c r="J314"/>
  <c r="BK307"/>
  <c r="BK301"/>
  <c r="J294"/>
  <c r="J285"/>
  <c r="BK276"/>
  <c r="BK265"/>
  <c r="J260"/>
  <c r="J250"/>
  <c r="J235"/>
  <c r="BK230"/>
  <c r="BK220"/>
  <c r="BK210"/>
  <c r="J205"/>
  <c r="J195"/>
  <c r="J192"/>
  <c r="J185"/>
  <c r="J170"/>
  <c r="J158"/>
  <c r="J410"/>
  <c r="BK407"/>
  <c r="BK402"/>
  <c r="J392"/>
  <c r="J386"/>
  <c r="J372"/>
  <c r="J361"/>
  <c r="J352"/>
  <c r="BK343"/>
  <c r="J334"/>
  <c r="J320"/>
  <c r="BK305"/>
  <c r="J299"/>
  <c r="BK293"/>
  <c r="J283"/>
  <c r="J247"/>
  <c r="J241"/>
  <c r="BK235"/>
  <c r="BK219"/>
  <c r="J212"/>
  <c r="BK204"/>
  <c r="BK195"/>
  <c r="BK184"/>
  <c r="BK179"/>
  <c r="J168"/>
  <c r="J407"/>
  <c r="BK394"/>
  <c r="BK384"/>
  <c r="J376"/>
  <c r="BK366"/>
  <c r="BK352"/>
  <c r="J347"/>
  <c r="J337"/>
  <c r="BK329"/>
  <c r="J324"/>
  <c r="BK313"/>
  <c r="J295"/>
  <c r="J288"/>
  <c r="J278"/>
  <c r="J270"/>
  <c r="J265"/>
  <c r="BK258"/>
  <c r="J254"/>
  <c r="BK249"/>
  <c r="BK240"/>
  <c r="BK223"/>
  <c r="BK212"/>
  <c r="J204"/>
  <c r="BK193"/>
  <c r="J188"/>
  <c r="J179"/>
  <c r="J172"/>
  <c r="J156"/>
  <c i="18" r="BK164"/>
  <c r="BK162"/>
  <c r="J157"/>
  <c r="J151"/>
  <c r="J147"/>
  <c r="J144"/>
  <c r="BK140"/>
  <c r="BK133"/>
  <c r="J162"/>
  <c r="BK154"/>
  <c r="BK147"/>
  <c r="BK139"/>
  <c r="J133"/>
  <c r="J154"/>
  <c r="BK151"/>
  <c r="J140"/>
  <c i="19" r="J139"/>
  <c r="J138"/>
  <c r="J130"/>
  <c r="J137"/>
  <c r="BK131"/>
  <c i="20" r="BK158"/>
  <c r="BK146"/>
  <c r="J138"/>
  <c r="BK151"/>
  <c r="J146"/>
  <c r="J154"/>
  <c r="J144"/>
  <c r="J140"/>
  <c r="BK145"/>
  <c r="BK141"/>
  <c i="21" r="J179"/>
  <c r="BK170"/>
  <c r="J167"/>
  <c r="BK160"/>
  <c r="J154"/>
  <c r="J187"/>
  <c r="BK182"/>
  <c r="J177"/>
  <c r="J164"/>
  <c r="J158"/>
  <c r="BK154"/>
  <c r="J150"/>
  <c r="BK145"/>
  <c r="BK141"/>
  <c r="BK134"/>
  <c r="BK195"/>
  <c r="BK187"/>
  <c r="BK179"/>
  <c r="J174"/>
  <c r="J169"/>
  <c r="BK163"/>
  <c r="J153"/>
  <c r="BK148"/>
  <c r="BK140"/>
  <c r="BK133"/>
  <c r="BK191"/>
  <c r="BK181"/>
  <c r="BK173"/>
  <c r="J151"/>
  <c r="J145"/>
  <c r="J136"/>
  <c i="22" r="BK132"/>
  <c r="BK129"/>
  <c r="J131"/>
  <c r="J133"/>
  <c i="23" r="J145"/>
  <c r="J133"/>
  <c r="J149"/>
  <c r="BK138"/>
  <c r="BK130"/>
  <c r="BK145"/>
  <c r="BK133"/>
  <c i="24" r="BK139"/>
  <c r="J129"/>
  <c r="J134"/>
  <c r="BK128"/>
  <c r="J141"/>
  <c r="J130"/>
  <c i="25" r="BK180"/>
  <c r="BK171"/>
  <c r="J159"/>
  <c r="J146"/>
  <c r="BK139"/>
  <c r="J176"/>
  <c r="BK168"/>
  <c r="BK161"/>
  <c r="BK141"/>
  <c r="BK163"/>
  <c r="BK153"/>
  <c r="J143"/>
  <c r="J167"/>
  <c r="BK159"/>
  <c r="J149"/>
  <c i="26" r="BK131"/>
  <c r="BK123"/>
  <c r="J133"/>
  <c r="J126"/>
  <c r="J131"/>
  <c r="BK124"/>
  <c r="BK133"/>
  <c i="27" r="BK122"/>
  <c r="J124"/>
  <c i="28" r="J150"/>
  <c r="BK143"/>
  <c r="J134"/>
  <c r="BK125"/>
  <c r="J149"/>
  <c r="J140"/>
  <c r="BK136"/>
  <c r="BK155"/>
  <c r="BK144"/>
  <c r="J131"/>
  <c r="BK152"/>
  <c r="J143"/>
  <c r="J136"/>
  <c r="BK130"/>
  <c i="29" r="BK170"/>
  <c r="BK158"/>
  <c r="BK152"/>
  <c r="J147"/>
  <c r="J140"/>
  <c r="BK132"/>
  <c r="J158"/>
  <c r="J151"/>
  <c r="J144"/>
  <c r="BK138"/>
  <c r="J168"/>
  <c r="J157"/>
  <c r="BK154"/>
  <c r="BK143"/>
  <c r="BK166"/>
  <c r="BK145"/>
  <c r="J135"/>
  <c i="30" r="J328"/>
  <c r="BK321"/>
  <c r="J313"/>
  <c r="BK300"/>
  <c r="J288"/>
  <c r="J281"/>
  <c r="J275"/>
  <c r="BK269"/>
  <c r="BK263"/>
  <c r="BK259"/>
  <c r="BK252"/>
  <c r="BK247"/>
  <c r="J242"/>
  <c r="BK231"/>
  <c r="J225"/>
  <c r="J218"/>
  <c r="J213"/>
  <c r="J205"/>
  <c r="J192"/>
  <c r="J184"/>
  <c r="J178"/>
  <c r="J172"/>
  <c r="J162"/>
  <c r="J156"/>
  <c r="BK146"/>
  <c r="J326"/>
  <c r="BK318"/>
  <c r="BK306"/>
  <c r="J299"/>
  <c r="J290"/>
  <c r="BK281"/>
  <c r="J277"/>
  <c r="BK273"/>
  <c r="J268"/>
  <c r="BK262"/>
  <c r="J258"/>
  <c r="J247"/>
  <c r="BK242"/>
  <c r="BK232"/>
  <c r="BK219"/>
  <c r="BK211"/>
  <c r="BK203"/>
  <c r="BK193"/>
  <c r="J180"/>
  <c r="BK166"/>
  <c r="BK158"/>
  <c r="J151"/>
  <c r="J324"/>
  <c r="J318"/>
  <c r="BK311"/>
  <c r="J303"/>
  <c r="J293"/>
  <c r="J283"/>
  <c r="J241"/>
  <c r="J230"/>
  <c r="BK223"/>
  <c r="BK214"/>
  <c r="BK200"/>
  <c r="J190"/>
  <c r="BK178"/>
  <c r="J171"/>
  <c r="BK163"/>
  <c r="J155"/>
  <c r="J322"/>
  <c r="J314"/>
  <c r="J306"/>
  <c r="BK298"/>
  <c r="J289"/>
  <c r="BK276"/>
  <c r="BK264"/>
  <c r="J256"/>
  <c r="J252"/>
  <c r="BK243"/>
  <c r="J232"/>
  <c r="J223"/>
  <c r="J219"/>
  <c r="J208"/>
  <c r="BK202"/>
  <c r="J197"/>
  <c r="BK190"/>
  <c r="J167"/>
  <c r="BK157"/>
  <c r="BK148"/>
  <c i="31" r="J175"/>
  <c r="J171"/>
  <c r="BK154"/>
  <c r="BK143"/>
  <c r="BK135"/>
  <c r="BK182"/>
  <c r="BK171"/>
  <c r="BK162"/>
  <c r="BK159"/>
  <c r="J147"/>
  <c r="BK141"/>
  <c r="J185"/>
  <c r="BK168"/>
  <c r="J162"/>
  <c r="J151"/>
  <c r="J138"/>
  <c r="J183"/>
  <c r="BK164"/>
  <c r="J160"/>
  <c r="BK155"/>
  <c r="BK151"/>
  <c r="J143"/>
  <c r="J134"/>
  <c i="32" r="J138"/>
  <c r="BK136"/>
  <c r="BK123"/>
  <c r="J130"/>
  <c r="J140"/>
  <c r="J133"/>
  <c r="BK127"/>
  <c r="J136"/>
  <c r="BK129"/>
  <c r="BK124"/>
  <c i="33" r="BK212"/>
  <c r="J209"/>
  <c r="BK199"/>
  <c r="BK187"/>
  <c r="BK180"/>
  <c r="J177"/>
  <c r="BK169"/>
  <c r="BK149"/>
  <c r="BK139"/>
  <c r="J212"/>
  <c r="J199"/>
  <c r="J187"/>
  <c r="J180"/>
  <c r="J174"/>
  <c r="J164"/>
  <c r="J155"/>
  <c r="J149"/>
  <c r="J143"/>
  <c r="BK209"/>
  <c r="J200"/>
  <c r="J193"/>
  <c r="J186"/>
  <c r="BK167"/>
  <c r="J160"/>
  <c r="BK152"/>
  <c r="BK143"/>
  <c r="J138"/>
  <c r="J216"/>
  <c r="J211"/>
  <c r="BK200"/>
  <c r="BK190"/>
  <c r="J183"/>
  <c r="BK170"/>
  <c r="BK161"/>
  <c r="J157"/>
  <c r="J145"/>
  <c i="34" r="J128"/>
  <c i="3" r="J303"/>
  <c r="J287"/>
  <c r="J278"/>
  <c r="J272"/>
  <c r="BK256"/>
  <c r="BK250"/>
  <c r="J249"/>
  <c r="J248"/>
  <c r="BK242"/>
  <c r="BK239"/>
  <c r="BK238"/>
  <c r="J237"/>
  <c r="BK236"/>
  <c r="J231"/>
  <c r="J227"/>
  <c r="J226"/>
  <c r="BK223"/>
  <c r="BK221"/>
  <c r="J215"/>
  <c r="J212"/>
  <c r="BK210"/>
  <c r="J209"/>
  <c r="J206"/>
  <c r="BK203"/>
  <c r="J198"/>
  <c r="J196"/>
  <c r="BK195"/>
  <c r="BK194"/>
  <c r="BK192"/>
  <c r="BK191"/>
  <c r="BK187"/>
  <c r="J183"/>
  <c r="J182"/>
  <c r="BK180"/>
  <c r="BK178"/>
  <c r="BK177"/>
  <c r="BK175"/>
  <c r="BK174"/>
  <c r="BK172"/>
  <c r="J170"/>
  <c r="J168"/>
  <c r="J161"/>
  <c r="BK153"/>
  <c r="J319"/>
  <c r="J311"/>
  <c r="J301"/>
  <c r="BK292"/>
  <c r="J280"/>
  <c r="BK274"/>
  <c r="J266"/>
  <c r="J258"/>
  <c r="BK251"/>
  <c r="J245"/>
  <c r="J235"/>
  <c r="J229"/>
  <c r="BK225"/>
  <c r="BK209"/>
  <c r="BK204"/>
  <c r="J191"/>
  <c r="J181"/>
  <c r="J171"/>
  <c r="BK160"/>
  <c r="BK154"/>
  <c r="J313"/>
  <c r="BK302"/>
  <c r="BK293"/>
  <c r="J279"/>
  <c r="BK271"/>
  <c r="J259"/>
  <c r="J247"/>
  <c r="J239"/>
  <c r="BK229"/>
  <c r="J223"/>
  <c r="BK214"/>
  <c r="BK207"/>
  <c r="J202"/>
  <c r="BK189"/>
  <c r="BK184"/>
  <c r="J173"/>
  <c r="BK168"/>
  <c r="BK159"/>
  <c r="BK150"/>
  <c r="BK311"/>
  <c r="BK299"/>
  <c r="BK290"/>
  <c r="J281"/>
  <c r="J270"/>
  <c r="BK265"/>
  <c r="J257"/>
  <c r="J236"/>
  <c r="BK226"/>
  <c r="BK217"/>
  <c r="BK202"/>
  <c r="J189"/>
  <c r="BK179"/>
  <c r="J175"/>
  <c r="J167"/>
  <c r="BK158"/>
  <c r="J150"/>
  <c i="4" r="BK169"/>
  <c r="BK159"/>
  <c r="J150"/>
  <c r="J143"/>
  <c r="J132"/>
  <c r="J166"/>
  <c r="J158"/>
  <c r="BK148"/>
  <c r="J142"/>
  <c r="BK136"/>
  <c r="BK133"/>
  <c r="J167"/>
  <c r="BK154"/>
  <c r="BK150"/>
  <c r="J133"/>
  <c r="J128"/>
  <c r="BK167"/>
  <c r="BK158"/>
  <c r="BK149"/>
  <c r="BK141"/>
  <c r="BK134"/>
  <c i="5" r="J168"/>
  <c r="J162"/>
  <c r="BK155"/>
  <c r="BK147"/>
  <c r="J139"/>
  <c r="BK134"/>
  <c r="J130"/>
  <c r="J170"/>
  <c r="BK164"/>
  <c r="BK159"/>
  <c r="BK154"/>
  <c r="BK143"/>
  <c r="BK133"/>
  <c r="BK170"/>
  <c r="BK161"/>
  <c r="J151"/>
  <c r="J143"/>
  <c r="J137"/>
  <c r="BK130"/>
  <c i="6" r="BK159"/>
  <c r="J156"/>
  <c r="BK146"/>
  <c r="BK134"/>
  <c r="J126"/>
  <c r="BK164"/>
  <c r="J160"/>
  <c r="BK151"/>
  <c r="BK143"/>
  <c r="BK139"/>
  <c r="J131"/>
  <c r="BK168"/>
  <c r="J164"/>
  <c r="BK154"/>
  <c r="J145"/>
  <c r="BK141"/>
  <c r="J134"/>
  <c r="J125"/>
  <c r="BK166"/>
  <c r="BK156"/>
  <c r="BK150"/>
  <c r="BK144"/>
  <c r="J137"/>
  <c r="BK129"/>
  <c r="J122"/>
  <c i="7" r="J163"/>
  <c r="J156"/>
  <c r="BK149"/>
  <c r="J144"/>
  <c r="J141"/>
  <c r="BK131"/>
  <c r="BK176"/>
  <c r="BK164"/>
  <c r="BK155"/>
  <c r="J148"/>
  <c r="BK138"/>
  <c r="J177"/>
  <c r="J170"/>
  <c r="J164"/>
  <c r="J158"/>
  <c r="J150"/>
  <c r="J138"/>
  <c r="J132"/>
  <c r="J178"/>
  <c r="BK167"/>
  <c r="J151"/>
  <c r="BK141"/>
  <c r="BK135"/>
  <c i="8" r="J269"/>
  <c r="J263"/>
  <c r="BK254"/>
  <c r="J247"/>
  <c r="BK237"/>
  <c r="J232"/>
  <c r="J225"/>
  <c r="BK212"/>
  <c r="J207"/>
  <c r="J196"/>
  <c r="J183"/>
  <c r="BK176"/>
  <c r="J161"/>
  <c r="J148"/>
  <c r="BK144"/>
  <c r="J272"/>
  <c r="J255"/>
  <c r="BK249"/>
  <c r="BK243"/>
  <c r="J235"/>
  <c r="BK229"/>
  <c r="BK221"/>
  <c r="J212"/>
  <c r="BK198"/>
  <c r="BK189"/>
  <c r="BK181"/>
  <c r="J174"/>
  <c r="BK171"/>
  <c r="J160"/>
  <c r="J153"/>
  <c r="J144"/>
  <c r="J276"/>
  <c r="BK269"/>
  <c r="BK260"/>
  <c r="BK255"/>
  <c r="BK250"/>
  <c r="BK236"/>
  <c r="J229"/>
  <c r="J221"/>
  <c r="BK209"/>
  <c r="BK199"/>
  <c r="J191"/>
  <c r="BK188"/>
  <c r="J184"/>
  <c r="BK178"/>
  <c r="BK172"/>
  <c r="J165"/>
  <c r="J152"/>
  <c r="BK145"/>
  <c r="BK268"/>
  <c r="J260"/>
  <c r="BK246"/>
  <c r="BK241"/>
  <c r="J228"/>
  <c r="J210"/>
  <c r="BK202"/>
  <c r="BK187"/>
  <c r="J166"/>
  <c r="J159"/>
  <c r="BK152"/>
  <c r="BK143"/>
  <c i="9" r="J134"/>
  <c r="BK127"/>
  <c r="J131"/>
  <c r="J127"/>
  <c r="J138"/>
  <c r="BK134"/>
  <c i="10" r="J144"/>
  <c r="BK138"/>
  <c r="BK127"/>
  <c r="J151"/>
  <c r="J146"/>
  <c r="BK136"/>
  <c r="BK130"/>
  <c r="BK123"/>
  <c r="BK145"/>
  <c r="J139"/>
  <c r="J130"/>
  <c r="BK150"/>
  <c r="J142"/>
  <c r="BK133"/>
  <c r="J123"/>
  <c i="11" r="J418"/>
  <c r="J409"/>
  <c r="J398"/>
  <c r="J393"/>
  <c r="J384"/>
  <c r="BK373"/>
  <c r="BK366"/>
  <c r="BK359"/>
  <c r="J354"/>
  <c r="J341"/>
  <c r="J331"/>
  <c r="BK321"/>
  <c r="J317"/>
  <c r="J306"/>
  <c r="BK298"/>
  <c r="J288"/>
  <c r="BK278"/>
  <c r="J266"/>
  <c r="J260"/>
  <c r="BK249"/>
  <c r="BK243"/>
  <c r="BK237"/>
  <c r="BK225"/>
  <c r="J215"/>
  <c r="BK206"/>
  <c r="J200"/>
  <c r="J339"/>
  <c r="BK329"/>
  <c r="J322"/>
  <c r="J314"/>
  <c r="J310"/>
  <c r="J299"/>
  <c r="BK296"/>
  <c r="J291"/>
  <c r="BK287"/>
  <c r="BK282"/>
  <c r="BK276"/>
  <c r="J272"/>
  <c r="BK263"/>
  <c r="J259"/>
  <c r="BK247"/>
  <c r="BK240"/>
  <c r="J234"/>
  <c r="J226"/>
  <c r="J218"/>
  <c r="J213"/>
  <c r="J208"/>
  <c r="J198"/>
  <c r="BK183"/>
  <c r="J176"/>
  <c r="BK170"/>
  <c r="BK158"/>
  <c r="J152"/>
  <c r="BK420"/>
  <c r="BK413"/>
  <c r="J408"/>
  <c r="BK404"/>
  <c r="J392"/>
  <c r="J383"/>
  <c r="BK377"/>
  <c r="J366"/>
  <c r="J359"/>
  <c r="J353"/>
  <c r="BK349"/>
  <c r="BK336"/>
  <c r="BK328"/>
  <c r="BK322"/>
  <c r="BK308"/>
  <c r="BK295"/>
  <c r="BK291"/>
  <c r="J286"/>
  <c r="J280"/>
  <c r="BK274"/>
  <c r="J270"/>
  <c r="J265"/>
  <c r="J261"/>
  <c r="BK255"/>
  <c r="J252"/>
  <c r="BK246"/>
  <c r="J238"/>
  <c r="BK228"/>
  <c r="BK226"/>
  <c r="J219"/>
  <c r="J209"/>
  <c r="J203"/>
  <c r="J196"/>
  <c r="BK191"/>
  <c r="BK184"/>
  <c r="J174"/>
  <c r="J168"/>
  <c r="BK157"/>
  <c r="BK427"/>
  <c r="BK422"/>
  <c r="J410"/>
  <c r="BK399"/>
  <c r="BK393"/>
  <c r="BK389"/>
  <c r="BK385"/>
  <c r="J381"/>
  <c r="J377"/>
  <c r="BK371"/>
  <c r="BK365"/>
  <c r="BK354"/>
  <c r="J351"/>
  <c r="BK347"/>
  <c r="BK341"/>
  <c r="BK338"/>
  <c r="BK333"/>
  <c r="BK331"/>
  <c r="J325"/>
  <c r="BK320"/>
  <c r="BK316"/>
  <c r="J311"/>
  <c r="J305"/>
  <c r="BK299"/>
  <c r="J296"/>
  <c r="BK284"/>
  <c r="J278"/>
  <c r="BK275"/>
  <c r="J271"/>
  <c r="BK259"/>
  <c r="BK256"/>
  <c r="J248"/>
  <c r="BK241"/>
  <c r="BK236"/>
  <c r="BK231"/>
  <c r="J217"/>
  <c r="BK214"/>
  <c r="BK209"/>
  <c r="BK204"/>
  <c r="BK197"/>
  <c r="J190"/>
  <c r="J186"/>
  <c r="J179"/>
  <c r="J173"/>
  <c r="BK167"/>
  <c r="J164"/>
  <c r="BK160"/>
  <c r="BK156"/>
  <c r="J153"/>
  <c i="12" r="BK210"/>
  <c r="J204"/>
  <c r="BK195"/>
  <c r="J188"/>
  <c r="J182"/>
  <c r="BK177"/>
  <c r="J171"/>
  <c r="BK164"/>
  <c r="BK161"/>
  <c r="BK159"/>
  <c r="J155"/>
  <c r="J140"/>
  <c r="J136"/>
  <c r="BK217"/>
  <c r="BK215"/>
  <c r="J212"/>
  <c r="J205"/>
  <c r="BK202"/>
  <c r="J198"/>
  <c r="BK191"/>
  <c r="J185"/>
  <c r="BK181"/>
  <c r="J176"/>
  <c r="J167"/>
  <c r="BK157"/>
  <c r="J151"/>
  <c r="BK147"/>
  <c r="BK145"/>
  <c r="J142"/>
  <c r="BK140"/>
  <c r="J139"/>
  <c r="BK131"/>
  <c r="J209"/>
  <c r="BK204"/>
  <c r="BK198"/>
  <c r="BK192"/>
  <c r="J183"/>
  <c r="BK176"/>
  <c r="J172"/>
  <c r="BK166"/>
  <c r="J157"/>
  <c r="BK152"/>
  <c r="BK148"/>
  <c r="BK142"/>
  <c r="J131"/>
  <c r="J213"/>
  <c r="BK208"/>
  <c r="BK205"/>
  <c r="BK200"/>
  <c r="BK196"/>
  <c r="J195"/>
  <c r="J193"/>
  <c r="BK188"/>
  <c r="J179"/>
  <c r="BK170"/>
  <c r="BK167"/>
  <c r="J160"/>
  <c r="J152"/>
  <c r="J147"/>
  <c r="BK138"/>
  <c r="J132"/>
  <c i="13" r="BK163"/>
  <c r="J161"/>
  <c r="BK158"/>
  <c r="BK146"/>
  <c r="BK141"/>
  <c r="BK160"/>
  <c r="J150"/>
  <c r="J141"/>
  <c r="J135"/>
  <c r="J158"/>
  <c r="BK152"/>
  <c r="BK143"/>
  <c r="J136"/>
  <c r="J162"/>
  <c r="J152"/>
  <c r="J144"/>
  <c r="BK135"/>
  <c i="14" r="J146"/>
  <c r="BK138"/>
  <c r="BK131"/>
  <c r="BK134"/>
  <c r="J152"/>
  <c r="J148"/>
  <c r="J139"/>
  <c r="BK133"/>
  <c r="BK146"/>
  <c r="J141"/>
  <c r="J131"/>
  <c i="15" r="BK174"/>
  <c r="BK167"/>
  <c r="J163"/>
  <c r="J155"/>
  <c r="BK147"/>
  <c r="J135"/>
  <c r="BK130"/>
  <c r="J181"/>
  <c r="J173"/>
  <c r="BK164"/>
  <c r="BK153"/>
  <c r="BK140"/>
  <c r="BK157"/>
  <c r="J145"/>
  <c r="BK139"/>
  <c r="J184"/>
  <c r="J166"/>
  <c r="J159"/>
  <c r="J149"/>
  <c r="BK141"/>
  <c r="BK133"/>
  <c r="J130"/>
  <c i="16" r="J176"/>
  <c r="J168"/>
  <c r="BK147"/>
  <c r="BK133"/>
  <c i="17" r="BK405"/>
  <c r="J396"/>
  <c r="J389"/>
  <c r="J380"/>
  <c r="J374"/>
  <c r="J368"/>
  <c r="J360"/>
  <c r="BK353"/>
  <c r="BK339"/>
  <c r="J333"/>
  <c r="BK323"/>
  <c r="BK317"/>
  <c r="BK310"/>
  <c r="BK302"/>
  <c r="J291"/>
  <c r="J276"/>
  <c r="BK269"/>
  <c r="J261"/>
  <c r="J256"/>
  <c r="BK250"/>
  <c r="J246"/>
  <c r="J238"/>
  <c r="J230"/>
  <c r="J223"/>
  <c r="BK218"/>
  <c r="BK211"/>
  <c r="BK192"/>
  <c r="J184"/>
  <c r="BK177"/>
  <c r="BK170"/>
  <c r="BK164"/>
  <c r="BK157"/>
  <c r="BK406"/>
  <c r="J398"/>
  <c r="BK383"/>
  <c r="J377"/>
  <c r="J369"/>
  <c r="J364"/>
  <c r="BK351"/>
  <c r="J344"/>
  <c r="J339"/>
  <c r="BK330"/>
  <c r="BK324"/>
  <c r="J317"/>
  <c r="J312"/>
  <c r="J305"/>
  <c r="BK299"/>
  <c r="BK288"/>
  <c r="BK277"/>
  <c r="BK267"/>
  <c r="J263"/>
  <c r="J255"/>
  <c r="J236"/>
  <c r="J231"/>
  <c r="J225"/>
  <c r="J209"/>
  <c r="J203"/>
  <c r="J200"/>
  <c r="J193"/>
  <c r="J182"/>
  <c r="J174"/>
  <c r="J166"/>
  <c r="BK161"/>
  <c r="BK155"/>
  <c r="BK409"/>
  <c r="J406"/>
  <c r="BK400"/>
  <c r="BK388"/>
  <c r="J384"/>
  <c r="BK377"/>
  <c r="BK371"/>
  <c r="BK364"/>
  <c r="J357"/>
  <c r="J351"/>
  <c r="BK336"/>
  <c r="J325"/>
  <c r="BK309"/>
  <c r="J301"/>
  <c r="BK295"/>
  <c r="BK284"/>
  <c r="BK272"/>
  <c r="BK242"/>
  <c r="BK236"/>
  <c r="BK225"/>
  <c r="BK217"/>
  <c r="J211"/>
  <c r="BK201"/>
  <c r="BK194"/>
  <c r="J183"/>
  <c r="BK173"/>
  <c r="J162"/>
  <c r="BK158"/>
  <c r="BK399"/>
  <c r="J387"/>
  <c r="BK372"/>
  <c r="J359"/>
  <c r="BK349"/>
  <c r="J346"/>
  <c r="BK335"/>
  <c r="J327"/>
  <c r="J321"/>
  <c r="BK306"/>
  <c r="BK294"/>
  <c r="J286"/>
  <c r="J277"/>
  <c r="J266"/>
  <c r="J259"/>
  <c r="BK255"/>
  <c r="BK246"/>
  <c r="BK232"/>
  <c r="J217"/>
  <c r="J207"/>
  <c r="J196"/>
  <c r="BK187"/>
  <c r="BK181"/>
  <c r="BK174"/>
  <c r="J161"/>
  <c r="J153"/>
  <c i="18" r="BK163"/>
  <c r="BK160"/>
  <c r="J153"/>
  <c r="BK149"/>
  <c r="J145"/>
  <c r="J141"/>
  <c r="J165"/>
  <c r="J159"/>
  <c r="BK148"/>
  <c r="BK143"/>
  <c r="BK138"/>
  <c r="J160"/>
  <c r="BK155"/>
  <c r="J150"/>
  <c r="BK141"/>
  <c r="BK132"/>
  <c i="19" r="J135"/>
  <c r="J134"/>
  <c r="J131"/>
  <c r="J136"/>
  <c r="J132"/>
  <c i="20" r="J148"/>
  <c r="BK140"/>
  <c r="BK135"/>
  <c r="BK150"/>
  <c r="BK136"/>
  <c r="BK152"/>
  <c r="BK143"/>
  <c r="BK157"/>
  <c r="BK144"/>
  <c i="21" r="J196"/>
  <c r="J176"/>
  <c r="BK168"/>
  <c r="J163"/>
  <c r="J155"/>
  <c r="J189"/>
  <c r="J181"/>
  <c r="BK175"/>
  <c r="J160"/>
  <c r="BK156"/>
  <c r="BK151"/>
  <c r="BK146"/>
  <c r="J142"/>
  <c r="BK136"/>
  <c r="BK192"/>
  <c r="BK188"/>
  <c r="J182"/>
  <c r="BK176"/>
  <c r="BK171"/>
  <c r="BK164"/>
  <c r="BK158"/>
  <c r="BK150"/>
  <c r="BK142"/>
  <c r="BK138"/>
  <c r="J195"/>
  <c r="J188"/>
  <c r="BK180"/>
  <c r="BK172"/>
  <c r="BK159"/>
  <c r="J146"/>
  <c r="BK139"/>
  <c r="J132"/>
  <c i="22" r="J134"/>
  <c r="J132"/>
  <c r="BK135"/>
  <c i="23" r="BK141"/>
  <c r="BK131"/>
  <c r="BK144"/>
  <c r="J132"/>
  <c r="BK128"/>
  <c r="J147"/>
  <c r="J143"/>
  <c r="J138"/>
  <c r="J130"/>
  <c r="J126"/>
  <c r="BK149"/>
  <c r="J139"/>
  <c r="BK126"/>
  <c i="24" r="J136"/>
  <c r="J128"/>
  <c r="BK133"/>
  <c r="J135"/>
  <c r="J132"/>
  <c i="25" r="BK183"/>
  <c r="J175"/>
  <c r="BK165"/>
  <c r="J147"/>
  <c r="J141"/>
  <c r="BK177"/>
  <c r="J169"/>
  <c r="J158"/>
  <c r="BK144"/>
  <c r="BK167"/>
  <c r="BK155"/>
  <c r="BK146"/>
  <c r="J177"/>
  <c r="J165"/>
  <c r="J153"/>
  <c r="J144"/>
  <c i="26" r="BK128"/>
  <c r="J121"/>
  <c r="BK129"/>
  <c r="J124"/>
  <c r="BK130"/>
  <c r="BK121"/>
  <c r="J128"/>
  <c i="27" r="BK124"/>
  <c i="28" r="J151"/>
  <c r="J147"/>
  <c r="J137"/>
  <c r="BK131"/>
  <c r="J148"/>
  <c r="BK141"/>
  <c r="J133"/>
  <c r="J157"/>
  <c r="J146"/>
  <c r="BK137"/>
  <c r="J127"/>
  <c r="BK146"/>
  <c r="J141"/>
  <c r="BK126"/>
  <c i="29" r="J162"/>
  <c r="J153"/>
  <c r="BK148"/>
  <c r="BK141"/>
  <c r="J166"/>
  <c r="BK156"/>
  <c r="BK146"/>
  <c r="BK139"/>
  <c r="J171"/>
  <c r="J159"/>
  <c r="BK153"/>
  <c r="J145"/>
  <c r="J132"/>
  <c r="BK159"/>
  <c r="BK140"/>
  <c i="30" r="J332"/>
  <c r="BK324"/>
  <c r="BK316"/>
  <c r="J310"/>
  <c r="J295"/>
  <c r="BK285"/>
  <c r="BK278"/>
  <c r="BK271"/>
  <c r="J264"/>
  <c r="J260"/>
  <c r="BK253"/>
  <c r="J248"/>
  <c r="J243"/>
  <c r="BK234"/>
  <c r="J228"/>
  <c r="BK216"/>
  <c r="BK208"/>
  <c r="J202"/>
  <c r="BK191"/>
  <c r="J183"/>
  <c r="BK177"/>
  <c r="J173"/>
  <c r="J166"/>
  <c r="J158"/>
  <c r="J149"/>
  <c r="J333"/>
  <c r="J321"/>
  <c r="BK309"/>
  <c r="J302"/>
  <c r="BK297"/>
  <c r="BK288"/>
  <c r="J278"/>
  <c r="J274"/>
  <c r="J269"/>
  <c r="BK266"/>
  <c r="J261"/>
  <c r="BK256"/>
  <c r="J246"/>
  <c r="J239"/>
  <c r="J224"/>
  <c r="J215"/>
  <c r="J209"/>
  <c r="J196"/>
  <c r="BK183"/>
  <c r="BK172"/>
  <c r="J161"/>
  <c r="J148"/>
  <c r="J323"/>
  <c r="BK317"/>
  <c r="BK305"/>
  <c r="BK299"/>
  <c r="J291"/>
  <c r="BK282"/>
  <c r="BK238"/>
  <c r="J227"/>
  <c r="BK218"/>
  <c r="BK213"/>
  <c r="J199"/>
  <c r="J191"/>
  <c r="BK182"/>
  <c r="J176"/>
  <c r="BK167"/>
  <c r="J159"/>
  <c r="BK149"/>
  <c r="J317"/>
  <c r="J309"/>
  <c r="BK301"/>
  <c r="BK293"/>
  <c r="J280"/>
  <c r="J273"/>
  <c r="J259"/>
  <c r="BK255"/>
  <c r="BK250"/>
  <c r="BK241"/>
  <c r="BK229"/>
  <c r="J220"/>
  <c r="BK212"/>
  <c r="J203"/>
  <c r="BK198"/>
  <c r="BK195"/>
  <c r="BK184"/>
  <c r="J175"/>
  <c r="BK169"/>
  <c r="J164"/>
  <c r="BK155"/>
  <c r="J150"/>
  <c i="31" r="J186"/>
  <c r="BK173"/>
  <c r="J158"/>
  <c r="J148"/>
  <c r="BK142"/>
  <c r="J187"/>
  <c r="BK177"/>
  <c r="J165"/>
  <c r="BK160"/>
  <c r="J150"/>
  <c r="BK146"/>
  <c r="BK137"/>
  <c r="BK181"/>
  <c r="J163"/>
  <c r="BK152"/>
  <c r="BK139"/>
  <c r="BK186"/>
  <c r="BK179"/>
  <c r="J161"/>
  <c r="J156"/>
  <c r="J146"/>
  <c r="J139"/>
  <c i="32" r="J131"/>
  <c r="J123"/>
  <c r="BK135"/>
  <c r="J129"/>
  <c r="J124"/>
  <c r="BK132"/>
  <c r="J127"/>
  <c i="33" r="J213"/>
  <c r="J208"/>
  <c r="BK196"/>
  <c r="J190"/>
  <c r="BK184"/>
  <c r="BK178"/>
  <c r="J175"/>
  <c r="J168"/>
  <c r="BK147"/>
  <c r="BK136"/>
  <c r="BK208"/>
  <c r="J197"/>
  <c r="BK185"/>
  <c r="BK173"/>
  <c r="J161"/>
  <c r="BK157"/>
  <c r="BK150"/>
  <c r="J142"/>
  <c r="BK207"/>
  <c r="J198"/>
  <c r="BK192"/>
  <c r="J176"/>
  <c r="BK166"/>
  <c r="BK158"/>
  <c r="BK151"/>
  <c r="BK140"/>
  <c r="J137"/>
  <c r="BK198"/>
  <c r="BK186"/>
  <c r="J173"/>
  <c r="BK168"/>
  <c r="BK153"/>
  <c r="J141"/>
  <c i="34" r="BK127"/>
  <c r="J125"/>
  <c i="7" l="1" r="P130"/>
  <c r="T134"/>
  <c r="T168"/>
  <c r="T165"/>
  <c r="R171"/>
  <c r="T174"/>
  <c i="8" r="BK141"/>
  <c r="T154"/>
  <c r="T162"/>
  <c r="P168"/>
  <c r="R175"/>
  <c r="P193"/>
  <c r="BK204"/>
  <c r="J204"/>
  <c r="J108"/>
  <c r="P208"/>
  <c r="R215"/>
  <c r="R219"/>
  <c r="R222"/>
  <c r="R226"/>
  <c r="P239"/>
  <c r="P261"/>
  <c r="P271"/>
  <c r="P274"/>
  <c i="9" r="R125"/>
  <c r="R124"/>
  <c r="R123"/>
  <c r="R132"/>
  <c i="10" r="P120"/>
  <c i="1" r="AU105"/>
  <c i="11" r="P150"/>
  <c r="BK165"/>
  <c r="J165"/>
  <c r="J101"/>
  <c r="BK189"/>
  <c r="J189"/>
  <c r="J103"/>
  <c r="BK192"/>
  <c r="J192"/>
  <c r="J104"/>
  <c r="P210"/>
  <c r="T223"/>
  <c r="R235"/>
  <c r="T262"/>
  <c r="R303"/>
  <c r="R307"/>
  <c r="BK324"/>
  <c r="J324"/>
  <c r="J114"/>
  <c r="BK346"/>
  <c r="J346"/>
  <c r="J115"/>
  <c r="BK372"/>
  <c r="J372"/>
  <c r="J117"/>
  <c r="P400"/>
  <c r="P407"/>
  <c r="P412"/>
  <c r="BK419"/>
  <c r="J419"/>
  <c r="J122"/>
  <c r="R424"/>
  <c r="P431"/>
  <c i="12" r="R130"/>
  <c r="R129"/>
  <c r="P135"/>
  <c r="BK143"/>
  <c r="J143"/>
  <c r="J103"/>
  <c r="BK158"/>
  <c r="J158"/>
  <c r="J104"/>
  <c r="BK186"/>
  <c r="J186"/>
  <c r="J105"/>
  <c r="T186"/>
  <c r="T189"/>
  <c i="13" r="P133"/>
  <c r="P132"/>
  <c r="R139"/>
  <c r="P145"/>
  <c r="T151"/>
  <c r="R155"/>
  <c i="14" r="BK130"/>
  <c r="J130"/>
  <c r="J102"/>
  <c r="T130"/>
  <c r="R135"/>
  <c r="R140"/>
  <c i="15" r="P152"/>
  <c r="P128"/>
  <c r="BK177"/>
  <c r="J177"/>
  <c r="J104"/>
  <c r="BK182"/>
  <c r="J182"/>
  <c r="J105"/>
  <c i="16" r="P127"/>
  <c r="P126"/>
  <c r="T140"/>
  <c r="T164"/>
  <c r="R169"/>
  <c i="17" r="T244"/>
  <c r="T268"/>
  <c r="R273"/>
  <c r="P279"/>
  <c r="BK282"/>
  <c r="J282"/>
  <c r="J114"/>
  <c r="T282"/>
  <c r="R287"/>
  <c r="P290"/>
  <c r="BK297"/>
  <c r="J297"/>
  <c r="J117"/>
  <c r="T297"/>
  <c r="P304"/>
  <c r="BK311"/>
  <c r="J311"/>
  <c r="J119"/>
  <c r="R332"/>
  <c r="T345"/>
  <c r="R354"/>
  <c r="P382"/>
  <c r="BK395"/>
  <c r="J395"/>
  <c r="J125"/>
  <c r="T401"/>
  <c i="18" r="BK131"/>
  <c r="J131"/>
  <c r="J102"/>
  <c r="T137"/>
  <c r="T136"/>
  <c r="T158"/>
  <c i="19" r="BK129"/>
  <c r="J129"/>
  <c r="J102"/>
  <c r="BK133"/>
  <c r="J133"/>
  <c r="J103"/>
  <c i="20" r="BK134"/>
  <c r="J134"/>
  <c r="J102"/>
  <c r="T139"/>
  <c r="T147"/>
  <c r="R156"/>
  <c r="R155"/>
  <c i="21" r="P131"/>
  <c r="R135"/>
  <c r="T185"/>
  <c r="T194"/>
  <c i="22" r="P128"/>
  <c r="P127"/>
  <c r="P126"/>
  <c i="1" r="AU121"/>
  <c i="23" r="T123"/>
  <c r="T122"/>
  <c r="T121"/>
  <c r="T137"/>
  <c i="24" r="BK127"/>
  <c r="J127"/>
  <c r="J100"/>
  <c r="R140"/>
  <c r="R137"/>
  <c i="25" r="R142"/>
  <c r="R137"/>
  <c r="T151"/>
  <c r="T154"/>
  <c r="T157"/>
  <c r="T162"/>
  <c r="T166"/>
  <c r="T172"/>
  <c r="R181"/>
  <c i="26" r="P120"/>
  <c i="1" r="AU126"/>
  <c i="28" r="R132"/>
  <c r="P145"/>
  <c i="29" r="P131"/>
  <c r="T136"/>
  <c r="T163"/>
  <c r="T160"/>
  <c r="T169"/>
  <c i="30" r="BK144"/>
  <c r="BK154"/>
  <c r="J154"/>
  <c r="J101"/>
  <c r="BK168"/>
  <c r="J168"/>
  <c r="J102"/>
  <c r="BK186"/>
  <c r="J186"/>
  <c r="J103"/>
  <c r="BK201"/>
  <c r="J201"/>
  <c r="J104"/>
  <c r="T206"/>
  <c r="T221"/>
  <c r="P236"/>
  <c r="T249"/>
  <c r="P270"/>
  <c r="R286"/>
  <c r="P296"/>
  <c r="P308"/>
  <c r="P312"/>
  <c r="BK327"/>
  <c r="J327"/>
  <c r="J118"/>
  <c r="P331"/>
  <c r="P330"/>
  <c i="31" r="R133"/>
  <c r="R136"/>
  <c r="R144"/>
  <c r="R170"/>
  <c r="BK180"/>
  <c r="J180"/>
  <c r="J108"/>
  <c r="P184"/>
  <c i="32" r="P122"/>
  <c r="P121"/>
  <c i="1" r="AU134"/>
  <c i="33" r="R146"/>
  <c r="R134"/>
  <c r="P165"/>
  <c r="P156"/>
  <c r="R181"/>
  <c r="R171"/>
  <c r="BK204"/>
  <c r="J204"/>
  <c r="J110"/>
  <c r="T214"/>
  <c i="2" r="BK138"/>
  <c r="J138"/>
  <c r="J101"/>
  <c r="T138"/>
  <c r="BK171"/>
  <c r="J171"/>
  <c r="J105"/>
  <c r="P171"/>
  <c r="P166"/>
  <c r="BK178"/>
  <c r="J178"/>
  <c r="J107"/>
  <c r="T178"/>
  <c r="T184"/>
  <c r="P187"/>
  <c r="BK191"/>
  <c r="J191"/>
  <c r="J110"/>
  <c r="T191"/>
  <c r="R194"/>
  <c i="3" r="BK146"/>
  <c r="J146"/>
  <c r="J100"/>
  <c r="T146"/>
  <c r="BK164"/>
  <c r="J164"/>
  <c r="J103"/>
  <c r="T164"/>
  <c r="P190"/>
  <c r="P200"/>
  <c r="T200"/>
  <c r="R205"/>
  <c r="R211"/>
  <c r="BK218"/>
  <c r="J218"/>
  <c r="J110"/>
  <c r="R218"/>
  <c r="P222"/>
  <c r="BK244"/>
  <c r="J244"/>
  <c r="J113"/>
  <c r="R244"/>
  <c r="BK264"/>
  <c r="J264"/>
  <c r="J114"/>
  <c r="R264"/>
  <c r="R267"/>
  <c r="P284"/>
  <c r="BK288"/>
  <c r="J288"/>
  <c r="J117"/>
  <c r="T288"/>
  <c r="R296"/>
  <c r="P306"/>
  <c r="T306"/>
  <c r="T312"/>
  <c r="T316"/>
  <c i="4" r="P127"/>
  <c r="BK144"/>
  <c r="J144"/>
  <c r="J102"/>
  <c r="T144"/>
  <c r="P165"/>
  <c i="5" r="R129"/>
  <c r="P138"/>
  <c r="BK145"/>
  <c r="J145"/>
  <c r="J102"/>
  <c r="T145"/>
  <c r="R153"/>
  <c r="P160"/>
  <c r="BK167"/>
  <c r="J167"/>
  <c r="J105"/>
  <c r="R167"/>
  <c i="6" r="T120"/>
  <c i="7" r="T130"/>
  <c r="T129"/>
  <c r="BK134"/>
  <c r="J134"/>
  <c r="J101"/>
  <c r="P168"/>
  <c r="P165"/>
  <c r="P171"/>
  <c r="P174"/>
  <c i="8" r="P141"/>
  <c r="BK154"/>
  <c r="J154"/>
  <c r="J101"/>
  <c r="BK162"/>
  <c r="J162"/>
  <c r="J102"/>
  <c r="BK168"/>
  <c r="J168"/>
  <c r="J103"/>
  <c r="BK175"/>
  <c r="J175"/>
  <c r="J104"/>
  <c r="BK193"/>
  <c r="J193"/>
  <c r="J105"/>
  <c r="P204"/>
  <c r="BK208"/>
  <c r="J208"/>
  <c r="J109"/>
  <c r="BK215"/>
  <c r="J215"/>
  <c r="J110"/>
  <c r="BK219"/>
  <c r="J219"/>
  <c r="J111"/>
  <c r="BK222"/>
  <c r="J222"/>
  <c r="J112"/>
  <c r="T226"/>
  <c r="R239"/>
  <c r="T261"/>
  <c r="R271"/>
  <c r="R274"/>
  <c i="9" r="BK125"/>
  <c r="P132"/>
  <c i="10" r="BK120"/>
  <c r="J120"/>
  <c i="11" r="T150"/>
  <c r="T165"/>
  <c r="T189"/>
  <c r="P192"/>
  <c r="BK210"/>
  <c r="J210"/>
  <c r="J105"/>
  <c r="BK223"/>
  <c r="J223"/>
  <c r="J108"/>
  <c r="BK235"/>
  <c r="J235"/>
  <c r="J109"/>
  <c r="BK262"/>
  <c r="J262"/>
  <c r="J110"/>
  <c r="BK303"/>
  <c r="J303"/>
  <c r="J111"/>
  <c r="T303"/>
  <c r="BK313"/>
  <c r="J313"/>
  <c r="J113"/>
  <c r="T313"/>
  <c r="R324"/>
  <c r="R346"/>
  <c r="T362"/>
  <c r="T372"/>
  <c r="R400"/>
  <c r="T407"/>
  <c r="T412"/>
  <c r="T419"/>
  <c r="P424"/>
  <c r="R431"/>
  <c i="12" r="R135"/>
  <c r="P143"/>
  <c r="R158"/>
  <c r="P186"/>
  <c r="P189"/>
  <c i="13" r="R133"/>
  <c r="R132"/>
  <c r="BK139"/>
  <c r="J139"/>
  <c r="J104"/>
  <c r="BK145"/>
  <c r="J145"/>
  <c r="J105"/>
  <c r="BK151"/>
  <c r="J151"/>
  <c r="J106"/>
  <c r="BK155"/>
  <c r="J155"/>
  <c r="J107"/>
  <c i="14" r="R130"/>
  <c r="R129"/>
  <c r="R128"/>
  <c r="P135"/>
  <c r="P140"/>
  <c i="15" r="BK152"/>
  <c r="J152"/>
  <c r="J101"/>
  <c r="R177"/>
  <c r="R160"/>
  <c r="R182"/>
  <c i="16" r="R127"/>
  <c r="R126"/>
  <c r="P140"/>
  <c r="BK164"/>
  <c r="J164"/>
  <c r="J102"/>
  <c r="BK169"/>
  <c r="J169"/>
  <c r="J103"/>
  <c i="17" r="BK152"/>
  <c r="J152"/>
  <c r="J102"/>
  <c r="R152"/>
  <c r="R151"/>
  <c r="P165"/>
  <c r="BK198"/>
  <c r="J198"/>
  <c r="J105"/>
  <c r="T198"/>
  <c r="T221"/>
  <c r="T229"/>
  <c r="R234"/>
  <c r="T311"/>
  <c r="P332"/>
  <c r="R345"/>
  <c r="P354"/>
  <c r="BK382"/>
  <c r="J382"/>
  <c r="J123"/>
  <c r="P395"/>
  <c r="P390"/>
  <c r="BK401"/>
  <c r="J401"/>
  <c r="J126"/>
  <c i="18" r="R131"/>
  <c r="R130"/>
  <c r="BK137"/>
  <c r="J137"/>
  <c r="J104"/>
  <c r="BK158"/>
  <c r="J158"/>
  <c r="J105"/>
  <c i="19" r="R129"/>
  <c r="R133"/>
  <c i="20" r="R134"/>
  <c r="BK139"/>
  <c r="J139"/>
  <c r="J104"/>
  <c r="BK147"/>
  <c r="J147"/>
  <c r="J105"/>
  <c r="BK156"/>
  <c r="J156"/>
  <c r="J108"/>
  <c i="21" r="R131"/>
  <c r="BK135"/>
  <c r="J135"/>
  <c r="J103"/>
  <c r="BK185"/>
  <c r="J185"/>
  <c r="J104"/>
  <c r="BK194"/>
  <c r="J194"/>
  <c r="J105"/>
  <c i="22" r="T128"/>
  <c r="T127"/>
  <c r="T126"/>
  <c i="23" r="P123"/>
  <c r="BK137"/>
  <c r="J137"/>
  <c r="J100"/>
  <c i="24" r="P127"/>
  <c r="P126"/>
  <c r="BK140"/>
  <c r="J140"/>
  <c r="J103"/>
  <c i="25" r="BK142"/>
  <c r="J142"/>
  <c r="J102"/>
  <c r="P151"/>
  <c r="P154"/>
  <c r="R157"/>
  <c r="R162"/>
  <c r="BK166"/>
  <c r="J166"/>
  <c r="J109"/>
  <c r="R172"/>
  <c r="P181"/>
  <c i="26" r="R120"/>
  <c i="28" r="P128"/>
  <c r="P124"/>
  <c r="P123"/>
  <c i="1" r="AU128"/>
  <c i="28" r="R145"/>
  <c i="29" r="R131"/>
  <c r="BK136"/>
  <c r="J136"/>
  <c r="J102"/>
  <c r="BK163"/>
  <c r="J163"/>
  <c r="J105"/>
  <c r="BK169"/>
  <c r="J169"/>
  <c r="J107"/>
  <c i="30" r="R144"/>
  <c r="T154"/>
  <c r="P168"/>
  <c r="P186"/>
  <c r="P201"/>
  <c r="BK206"/>
  <c r="J206"/>
  <c r="J105"/>
  <c r="BK221"/>
  <c r="J221"/>
  <c r="J106"/>
  <c r="R236"/>
  <c r="P249"/>
  <c r="BK270"/>
  <c r="J270"/>
  <c r="J111"/>
  <c r="BK286"/>
  <c r="J286"/>
  <c r="J113"/>
  <c r="T296"/>
  <c r="T308"/>
  <c r="BK312"/>
  <c r="J312"/>
  <c r="J116"/>
  <c r="R327"/>
  <c r="R331"/>
  <c r="R330"/>
  <c i="31" r="P133"/>
  <c r="P136"/>
  <c r="P144"/>
  <c r="P170"/>
  <c r="R180"/>
  <c r="R184"/>
  <c i="32" r="R122"/>
  <c r="R121"/>
  <c i="33" r="T146"/>
  <c r="T134"/>
  <c r="R165"/>
  <c r="R156"/>
  <c r="P181"/>
  <c r="P171"/>
  <c r="P201"/>
  <c r="P191"/>
  <c r="P204"/>
  <c r="BK214"/>
  <c r="J214"/>
  <c r="J111"/>
  <c i="2" r="P135"/>
  <c r="T135"/>
  <c r="T134"/>
  <c r="R138"/>
  <c r="T171"/>
  <c r="T166"/>
  <c r="P178"/>
  <c r="BK184"/>
  <c r="J184"/>
  <c r="J108"/>
  <c r="R184"/>
  <c r="R187"/>
  <c r="P191"/>
  <c r="BK194"/>
  <c r="J194"/>
  <c r="J111"/>
  <c r="P194"/>
  <c i="3" r="P146"/>
  <c r="BK157"/>
  <c r="J157"/>
  <c r="J102"/>
  <c r="R157"/>
  <c r="P164"/>
  <c r="BK190"/>
  <c r="J190"/>
  <c r="J104"/>
  <c r="T190"/>
  <c r="R200"/>
  <c r="P205"/>
  <c r="T205"/>
  <c r="P211"/>
  <c r="BK222"/>
  <c r="J222"/>
  <c r="J111"/>
  <c r="R222"/>
  <c r="BK234"/>
  <c r="J234"/>
  <c r="J112"/>
  <c r="T234"/>
  <c r="T244"/>
  <c r="P264"/>
  <c r="T264"/>
  <c r="T267"/>
  <c r="R284"/>
  <c r="T284"/>
  <c r="BK296"/>
  <c r="J296"/>
  <c r="J118"/>
  <c r="T296"/>
  <c r="R306"/>
  <c r="BK312"/>
  <c r="J312"/>
  <c r="J120"/>
  <c r="R312"/>
  <c r="P316"/>
  <c i="4" r="BK127"/>
  <c r="J127"/>
  <c r="J100"/>
  <c r="T127"/>
  <c r="P140"/>
  <c r="T140"/>
  <c r="R144"/>
  <c r="R165"/>
  <c i="5" r="BK129"/>
  <c r="J129"/>
  <c r="J100"/>
  <c r="T129"/>
  <c r="R138"/>
  <c r="R145"/>
  <c r="BK153"/>
  <c r="J153"/>
  <c r="J103"/>
  <c r="T153"/>
  <c r="R160"/>
  <c r="T167"/>
  <c i="7" r="BK130"/>
  <c r="J130"/>
  <c r="J100"/>
  <c r="P134"/>
  <c r="R168"/>
  <c r="R165"/>
  <c r="T171"/>
  <c r="R174"/>
  <c i="8" r="T141"/>
  <c r="P154"/>
  <c r="P162"/>
  <c r="R168"/>
  <c r="P175"/>
  <c r="T193"/>
  <c r="T204"/>
  <c r="T208"/>
  <c r="T215"/>
  <c r="T219"/>
  <c r="T222"/>
  <c r="P226"/>
  <c r="T239"/>
  <c r="R261"/>
  <c r="BK274"/>
  <c r="J274"/>
  <c r="J117"/>
  <c i="9" r="P125"/>
  <c r="P124"/>
  <c r="P123"/>
  <c i="1" r="AU104"/>
  <c i="9" r="BK132"/>
  <c r="J132"/>
  <c r="J101"/>
  <c i="10" r="T120"/>
  <c i="11" r="BK150"/>
  <c r="J150"/>
  <c r="J100"/>
  <c r="P165"/>
  <c r="R189"/>
  <c r="T192"/>
  <c r="T210"/>
  <c r="P223"/>
  <c r="T235"/>
  <c r="R262"/>
  <c r="P307"/>
  <c r="P313"/>
  <c r="P324"/>
  <c r="P346"/>
  <c r="BK362"/>
  <c r="J362"/>
  <c r="J116"/>
  <c r="R362"/>
  <c r="P372"/>
  <c r="T400"/>
  <c r="R407"/>
  <c r="R412"/>
  <c r="R419"/>
  <c r="T424"/>
  <c r="T431"/>
  <c i="12" r="P130"/>
  <c r="P129"/>
  <c r="BK135"/>
  <c r="J135"/>
  <c r="J102"/>
  <c r="R143"/>
  <c r="P158"/>
  <c r="R189"/>
  <c i="13" r="T133"/>
  <c r="T132"/>
  <c r="P139"/>
  <c r="R145"/>
  <c r="P151"/>
  <c r="T155"/>
  <c i="14" r="P130"/>
  <c r="P129"/>
  <c r="P128"/>
  <c i="1" r="AU111"/>
  <c i="14" r="BK135"/>
  <c r="J135"/>
  <c r="J103"/>
  <c r="BK140"/>
  <c r="J140"/>
  <c r="J104"/>
  <c i="15" r="T152"/>
  <c r="T128"/>
  <c r="P177"/>
  <c r="P160"/>
  <c r="P182"/>
  <c i="16" r="T127"/>
  <c r="T126"/>
  <c r="R140"/>
  <c r="P164"/>
  <c r="P169"/>
  <c i="17" r="P152"/>
  <c r="P151"/>
  <c r="T152"/>
  <c r="T151"/>
  <c r="R165"/>
  <c r="P198"/>
  <c r="BK221"/>
  <c r="J221"/>
  <c r="J106"/>
  <c r="R221"/>
  <c r="P229"/>
  <c r="BK234"/>
  <c r="J234"/>
  <c r="J108"/>
  <c r="T234"/>
  <c r="P239"/>
  <c r="R239"/>
  <c r="T239"/>
  <c r="P244"/>
  <c r="BK268"/>
  <c r="J268"/>
  <c r="J111"/>
  <c r="R268"/>
  <c r="P273"/>
  <c r="BK279"/>
  <c r="J279"/>
  <c r="J113"/>
  <c r="T279"/>
  <c r="R282"/>
  <c r="P287"/>
  <c r="BK290"/>
  <c r="J290"/>
  <c r="J116"/>
  <c r="T290"/>
  <c r="R297"/>
  <c r="T304"/>
  <c r="P311"/>
  <c r="BK332"/>
  <c r="J332"/>
  <c r="J120"/>
  <c r="BK345"/>
  <c r="J345"/>
  <c r="J121"/>
  <c r="T354"/>
  <c r="R382"/>
  <c r="T395"/>
  <c r="T390"/>
  <c r="P401"/>
  <c i="18" r="T131"/>
  <c r="T130"/>
  <c r="T129"/>
  <c r="P137"/>
  <c r="P136"/>
  <c r="P158"/>
  <c i="19" r="T129"/>
  <c r="T133"/>
  <c i="20" r="P134"/>
  <c r="P139"/>
  <c r="P147"/>
  <c r="T156"/>
  <c r="T155"/>
  <c i="21" r="BK131"/>
  <c r="J131"/>
  <c r="J102"/>
  <c r="T135"/>
  <c r="R185"/>
  <c r="R194"/>
  <c i="22" r="BK128"/>
  <c r="J128"/>
  <c r="J102"/>
  <c i="23" r="BK123"/>
  <c r="J123"/>
  <c r="J98"/>
  <c r="R137"/>
  <c i="24" r="T127"/>
  <c r="T126"/>
  <c r="P140"/>
  <c r="P137"/>
  <c i="25" r="T142"/>
  <c r="T137"/>
  <c r="R151"/>
  <c r="R154"/>
  <c r="P157"/>
  <c r="BK162"/>
  <c r="J162"/>
  <c r="J108"/>
  <c r="R166"/>
  <c r="BK172"/>
  <c r="J172"/>
  <c r="J111"/>
  <c r="BK181"/>
  <c r="J181"/>
  <c r="J114"/>
  <c i="26" r="T120"/>
  <c i="28" r="BK132"/>
  <c r="J132"/>
  <c r="J99"/>
  <c r="T132"/>
  <c r="T145"/>
  <c i="29" r="T131"/>
  <c r="T130"/>
  <c r="R136"/>
  <c r="P163"/>
  <c r="P160"/>
  <c r="P169"/>
  <c i="30" r="P144"/>
  <c r="P154"/>
  <c r="R168"/>
  <c r="R186"/>
  <c r="R201"/>
  <c r="P206"/>
  <c r="P221"/>
  <c r="T236"/>
  <c r="BK249"/>
  <c r="J249"/>
  <c r="J110"/>
  <c r="R270"/>
  <c r="T286"/>
  <c r="R296"/>
  <c r="R308"/>
  <c r="R312"/>
  <c r="P327"/>
  <c r="BK331"/>
  <c r="J331"/>
  <c r="J120"/>
  <c i="31" r="BK133"/>
  <c r="J133"/>
  <c r="J100"/>
  <c r="BK136"/>
  <c r="J136"/>
  <c r="J101"/>
  <c r="T144"/>
  <c r="BK170"/>
  <c r="J170"/>
  <c r="J105"/>
  <c r="T180"/>
  <c r="T184"/>
  <c i="32" r="BK122"/>
  <c r="J122"/>
  <c r="J99"/>
  <c i="33" r="BK146"/>
  <c r="J146"/>
  <c r="J101"/>
  <c r="BK165"/>
  <c r="J165"/>
  <c r="J104"/>
  <c r="BK181"/>
  <c r="J181"/>
  <c r="J107"/>
  <c r="R201"/>
  <c r="R191"/>
  <c r="R204"/>
  <c r="P214"/>
  <c i="2" r="BK135"/>
  <c r="J135"/>
  <c r="J100"/>
  <c r="R135"/>
  <c r="R134"/>
  <c r="P138"/>
  <c r="R171"/>
  <c r="R166"/>
  <c r="R178"/>
  <c r="P184"/>
  <c r="BK187"/>
  <c r="J187"/>
  <c r="J109"/>
  <c r="T187"/>
  <c r="R191"/>
  <c r="T194"/>
  <c i="3" r="R146"/>
  <c r="P157"/>
  <c r="T157"/>
  <c r="R164"/>
  <c r="R190"/>
  <c r="BK200"/>
  <c r="J200"/>
  <c r="J107"/>
  <c r="BK205"/>
  <c r="J205"/>
  <c r="J108"/>
  <c r="BK211"/>
  <c r="J211"/>
  <c r="J109"/>
  <c r="T211"/>
  <c r="P218"/>
  <c r="T218"/>
  <c r="T222"/>
  <c r="P234"/>
  <c r="R234"/>
  <c r="P244"/>
  <c r="BK267"/>
  <c r="J267"/>
  <c r="J115"/>
  <c r="P267"/>
  <c r="BK284"/>
  <c r="J284"/>
  <c r="J116"/>
  <c r="P288"/>
  <c r="R288"/>
  <c r="P296"/>
  <c r="BK306"/>
  <c r="J306"/>
  <c r="J119"/>
  <c r="P312"/>
  <c r="BK316"/>
  <c r="J316"/>
  <c r="J121"/>
  <c r="R316"/>
  <c i="4" r="R127"/>
  <c r="R126"/>
  <c r="R125"/>
  <c r="BK140"/>
  <c r="J140"/>
  <c r="J101"/>
  <c r="R140"/>
  <c r="P144"/>
  <c r="BK165"/>
  <c r="J165"/>
  <c r="J103"/>
  <c r="T165"/>
  <c i="5" r="P129"/>
  <c r="BK138"/>
  <c r="J138"/>
  <c r="J101"/>
  <c r="T138"/>
  <c r="P145"/>
  <c r="P153"/>
  <c r="BK160"/>
  <c r="J160"/>
  <c r="J104"/>
  <c r="T160"/>
  <c r="P167"/>
  <c i="6" r="BK120"/>
  <c r="J120"/>
  <c r="J98"/>
  <c r="P120"/>
  <c i="1" r="AU100"/>
  <c i="7" r="R130"/>
  <c r="R134"/>
  <c r="BK168"/>
  <c r="J168"/>
  <c r="J104"/>
  <c r="BK171"/>
  <c r="J171"/>
  <c r="J105"/>
  <c r="BK174"/>
  <c r="J174"/>
  <c r="J106"/>
  <c i="8" r="R141"/>
  <c r="R154"/>
  <c r="R162"/>
  <c r="T168"/>
  <c r="T175"/>
  <c r="R193"/>
  <c r="R204"/>
  <c r="R208"/>
  <c r="P215"/>
  <c r="P219"/>
  <c r="P222"/>
  <c r="BK226"/>
  <c r="J226"/>
  <c r="J113"/>
  <c r="BK239"/>
  <c r="J239"/>
  <c r="J114"/>
  <c r="BK261"/>
  <c r="J261"/>
  <c r="J115"/>
  <c r="BK271"/>
  <c r="J271"/>
  <c r="J116"/>
  <c r="T271"/>
  <c r="T274"/>
  <c i="9" r="T125"/>
  <c r="T132"/>
  <c i="10" r="R120"/>
  <c i="11" r="R150"/>
  <c r="R165"/>
  <c r="P189"/>
  <c r="R192"/>
  <c r="R210"/>
  <c r="R223"/>
  <c r="P235"/>
  <c r="P262"/>
  <c r="P303"/>
  <c r="BK307"/>
  <c r="J307"/>
  <c r="J112"/>
  <c r="T307"/>
  <c r="R313"/>
  <c r="T324"/>
  <c r="T346"/>
  <c r="P362"/>
  <c r="R372"/>
  <c r="BK400"/>
  <c r="J400"/>
  <c r="J118"/>
  <c r="BK407"/>
  <c r="J407"/>
  <c r="J119"/>
  <c r="BK412"/>
  <c r="J412"/>
  <c r="J120"/>
  <c r="P419"/>
  <c r="BK424"/>
  <c r="J424"/>
  <c r="J123"/>
  <c r="BK431"/>
  <c r="J431"/>
  <c r="J126"/>
  <c i="12" r="BK130"/>
  <c r="J130"/>
  <c r="J100"/>
  <c r="T130"/>
  <c r="T129"/>
  <c r="T135"/>
  <c r="T143"/>
  <c r="T158"/>
  <c r="R186"/>
  <c r="BK189"/>
  <c r="J189"/>
  <c r="J106"/>
  <c i="13" r="BK133"/>
  <c r="J133"/>
  <c r="J102"/>
  <c r="T139"/>
  <c r="T145"/>
  <c r="R151"/>
  <c r="P155"/>
  <c i="14" r="T135"/>
  <c r="T140"/>
  <c i="15" r="R152"/>
  <c r="R128"/>
  <c r="R127"/>
  <c r="T177"/>
  <c r="T160"/>
  <c r="T182"/>
  <c i="16" r="BK127"/>
  <c r="J127"/>
  <c r="J100"/>
  <c r="BK140"/>
  <c r="J140"/>
  <c r="J101"/>
  <c r="R164"/>
  <c r="T169"/>
  <c i="17" r="BK165"/>
  <c r="J165"/>
  <c r="J103"/>
  <c r="T165"/>
  <c r="R198"/>
  <c r="P221"/>
  <c r="BK229"/>
  <c r="J229"/>
  <c r="J107"/>
  <c r="R229"/>
  <c r="P234"/>
  <c r="BK239"/>
  <c r="J239"/>
  <c r="J109"/>
  <c r="BK244"/>
  <c r="J244"/>
  <c r="J110"/>
  <c r="R244"/>
  <c r="P268"/>
  <c r="BK273"/>
  <c r="J273"/>
  <c r="J112"/>
  <c r="T273"/>
  <c r="R279"/>
  <c r="P282"/>
  <c r="BK287"/>
  <c r="J287"/>
  <c r="J115"/>
  <c r="T287"/>
  <c r="R290"/>
  <c r="P297"/>
  <c r="BK304"/>
  <c r="J304"/>
  <c r="J118"/>
  <c r="R304"/>
  <c r="R311"/>
  <c r="T332"/>
  <c r="P345"/>
  <c r="BK354"/>
  <c r="J354"/>
  <c r="J122"/>
  <c r="T382"/>
  <c r="R395"/>
  <c r="R390"/>
  <c r="R401"/>
  <c i="18" r="P131"/>
  <c r="P130"/>
  <c r="P129"/>
  <c i="1" r="AU116"/>
  <c i="18" r="R137"/>
  <c r="R136"/>
  <c r="R158"/>
  <c i="19" r="P129"/>
  <c r="P133"/>
  <c i="20" r="T134"/>
  <c r="T133"/>
  <c r="T132"/>
  <c r="R139"/>
  <c r="R147"/>
  <c r="P156"/>
  <c r="P155"/>
  <c i="21" r="T131"/>
  <c r="T130"/>
  <c r="T129"/>
  <c r="P135"/>
  <c r="P185"/>
  <c r="P194"/>
  <c i="22" r="R128"/>
  <c r="R127"/>
  <c r="R126"/>
  <c i="23" r="R123"/>
  <c r="R122"/>
  <c r="R121"/>
  <c r="P137"/>
  <c i="24" r="R127"/>
  <c r="R126"/>
  <c r="T140"/>
  <c r="T137"/>
  <c i="25" r="P142"/>
  <c r="P137"/>
  <c r="BK151"/>
  <c r="J151"/>
  <c r="J105"/>
  <c r="BK154"/>
  <c r="J154"/>
  <c r="J106"/>
  <c r="BK157"/>
  <c r="J157"/>
  <c r="J107"/>
  <c r="P162"/>
  <c r="P166"/>
  <c r="P172"/>
  <c r="T181"/>
  <c i="26" r="BK120"/>
  <c r="J120"/>
  <c r="J98"/>
  <c i="28" r="BK128"/>
  <c r="J128"/>
  <c r="J98"/>
  <c r="R128"/>
  <c r="R124"/>
  <c r="R123"/>
  <c r="T128"/>
  <c r="T124"/>
  <c r="T123"/>
  <c r="P132"/>
  <c r="BK145"/>
  <c r="J145"/>
  <c r="J100"/>
  <c i="29" r="BK131"/>
  <c r="J131"/>
  <c r="J100"/>
  <c r="P136"/>
  <c r="R163"/>
  <c r="R160"/>
  <c r="R169"/>
  <c i="30" r="T144"/>
  <c r="R154"/>
  <c r="T168"/>
  <c r="T186"/>
  <c r="T201"/>
  <c r="R206"/>
  <c r="R221"/>
  <c r="BK236"/>
  <c r="J236"/>
  <c r="J109"/>
  <c r="R249"/>
  <c r="T270"/>
  <c r="P286"/>
  <c r="BK296"/>
  <c r="J296"/>
  <c r="J114"/>
  <c r="BK308"/>
  <c r="J308"/>
  <c r="J115"/>
  <c r="T312"/>
  <c r="T327"/>
  <c r="T331"/>
  <c r="T330"/>
  <c i="31" r="T133"/>
  <c r="T136"/>
  <c r="BK144"/>
  <c r="J144"/>
  <c r="J102"/>
  <c r="T170"/>
  <c r="T169"/>
  <c r="P180"/>
  <c r="BK184"/>
  <c r="J184"/>
  <c r="J109"/>
  <c i="32" r="T122"/>
  <c r="T121"/>
  <c i="33" r="P146"/>
  <c r="P134"/>
  <c r="P133"/>
  <c i="1" r="AU135"/>
  <c i="33" r="T165"/>
  <c r="T156"/>
  <c r="T181"/>
  <c r="T171"/>
  <c r="BK201"/>
  <c r="J201"/>
  <c r="J109"/>
  <c r="T201"/>
  <c r="T191"/>
  <c r="T204"/>
  <c r="R214"/>
  <c i="34" r="BK124"/>
  <c r="J124"/>
  <c r="J100"/>
  <c r="P124"/>
  <c r="P123"/>
  <c r="P122"/>
  <c i="1" r="AU136"/>
  <c i="34" r="R124"/>
  <c r="R123"/>
  <c r="R122"/>
  <c r="T124"/>
  <c r="T123"/>
  <c r="T122"/>
  <c i="8" r="BK201"/>
  <c r="J201"/>
  <c r="J106"/>
  <c i="11" r="BK220"/>
  <c r="J220"/>
  <c r="J106"/>
  <c i="15" r="BK175"/>
  <c r="J175"/>
  <c r="J103"/>
  <c i="20" r="BK137"/>
  <c r="J137"/>
  <c r="J103"/>
  <c i="28" r="BK156"/>
  <c r="J156"/>
  <c r="J103"/>
  <c i="29" r="BK134"/>
  <c r="J134"/>
  <c r="J101"/>
  <c i="33" r="BK191"/>
  <c r="J191"/>
  <c r="J108"/>
  <c i="15" r="BK160"/>
  <c r="J160"/>
  <c r="J102"/>
  <c i="17" r="BK390"/>
  <c r="J390"/>
  <c r="J124"/>
  <c i="23" r="BK135"/>
  <c r="J135"/>
  <c r="J99"/>
  <c r="BK148"/>
  <c r="J148"/>
  <c r="J101"/>
  <c i="24" r="BK138"/>
  <c r="J138"/>
  <c r="J102"/>
  <c i="25" r="BK148"/>
  <c r="J148"/>
  <c r="J103"/>
  <c i="28" r="BK154"/>
  <c r="J154"/>
  <c r="J102"/>
  <c i="29" r="BK167"/>
  <c r="J167"/>
  <c r="J106"/>
  <c i="30" r="BK284"/>
  <c r="J284"/>
  <c r="J112"/>
  <c r="BK325"/>
  <c r="J325"/>
  <c r="J117"/>
  <c i="33" r="BK163"/>
  <c r="J163"/>
  <c r="J103"/>
  <c r="BK171"/>
  <c r="J171"/>
  <c r="J105"/>
  <c r="BK179"/>
  <c r="J179"/>
  <c r="J106"/>
  <c i="2" r="BK167"/>
  <c r="J167"/>
  <c r="J103"/>
  <c r="BK169"/>
  <c r="J169"/>
  <c r="J104"/>
  <c i="3" r="BK155"/>
  <c r="J155"/>
  <c r="J101"/>
  <c r="BK320"/>
  <c r="J320"/>
  <c r="J122"/>
  <c i="7" r="BK166"/>
  <c r="J166"/>
  <c r="J103"/>
  <c i="11" r="BK187"/>
  <c r="J187"/>
  <c r="J102"/>
  <c i="15" r="BK128"/>
  <c r="J128"/>
  <c r="J99"/>
  <c r="BK150"/>
  <c r="J150"/>
  <c r="J100"/>
  <c i="20" r="BK153"/>
  <c r="J153"/>
  <c r="J106"/>
  <c i="27" r="BK121"/>
  <c r="J121"/>
  <c r="J98"/>
  <c r="BK123"/>
  <c r="J123"/>
  <c r="J99"/>
  <c i="30" r="BK233"/>
  <c r="J233"/>
  <c r="J107"/>
  <c i="31" r="BK176"/>
  <c r="J176"/>
  <c r="J106"/>
  <c r="BK178"/>
  <c r="J178"/>
  <c r="J107"/>
  <c i="33" r="BK144"/>
  <c r="J144"/>
  <c r="J100"/>
  <c r="BK156"/>
  <c r="J156"/>
  <c r="J102"/>
  <c i="2" r="BK176"/>
  <c r="J176"/>
  <c r="J106"/>
  <c i="3" r="BK197"/>
  <c r="J197"/>
  <c r="J105"/>
  <c i="11" r="BK417"/>
  <c r="J417"/>
  <c r="J121"/>
  <c r="BK429"/>
  <c r="J429"/>
  <c r="J125"/>
  <c i="25" r="BK138"/>
  <c r="J138"/>
  <c r="J100"/>
  <c r="BK140"/>
  <c r="J140"/>
  <c r="J101"/>
  <c r="BK170"/>
  <c r="J170"/>
  <c r="J110"/>
  <c r="BK179"/>
  <c r="J179"/>
  <c r="J113"/>
  <c i="28" r="BK124"/>
  <c i="29" r="BK161"/>
  <c r="J161"/>
  <c r="J104"/>
  <c i="31" r="BK167"/>
  <c r="J167"/>
  <c r="J103"/>
  <c i="33" r="E121"/>
  <c i="34" r="E85"/>
  <c r="F94"/>
  <c r="BF126"/>
  <c r="J91"/>
  <c r="BF128"/>
  <c r="BF125"/>
  <c r="BF127"/>
  <c i="33" r="F130"/>
  <c r="BF135"/>
  <c r="BF136"/>
  <c r="BF137"/>
  <c r="BF138"/>
  <c r="BF140"/>
  <c r="BF143"/>
  <c r="BF145"/>
  <c r="BF157"/>
  <c r="BF166"/>
  <c r="BF168"/>
  <c r="BF172"/>
  <c r="BF176"/>
  <c r="BF180"/>
  <c r="BF182"/>
  <c r="BF193"/>
  <c r="BF194"/>
  <c r="BF208"/>
  <c r="BF210"/>
  <c r="BF213"/>
  <c r="BF215"/>
  <c r="BF216"/>
  <c r="BF217"/>
  <c r="J127"/>
  <c r="BF139"/>
  <c r="BF142"/>
  <c r="BF150"/>
  <c r="BF152"/>
  <c r="BF153"/>
  <c r="BF159"/>
  <c r="BF160"/>
  <c r="BF161"/>
  <c r="BF177"/>
  <c r="BF188"/>
  <c r="BF192"/>
  <c r="BF197"/>
  <c r="BF199"/>
  <c r="BF205"/>
  <c r="BF206"/>
  <c r="BF212"/>
  <c i="32" r="BK121"/>
  <c r="J121"/>
  <c r="J98"/>
  <c i="33" r="BF149"/>
  <c r="BF151"/>
  <c r="BF155"/>
  <c r="BF162"/>
  <c r="BF164"/>
  <c r="BF170"/>
  <c r="BF173"/>
  <c r="BF178"/>
  <c r="BF184"/>
  <c r="BF185"/>
  <c r="BF196"/>
  <c r="BF198"/>
  <c r="BF203"/>
  <c r="BF207"/>
  <c r="BF211"/>
  <c r="BF141"/>
  <c r="BF147"/>
  <c r="BF148"/>
  <c r="BF154"/>
  <c r="BF158"/>
  <c r="BF167"/>
  <c r="BF169"/>
  <c r="BF174"/>
  <c r="BF175"/>
  <c r="BF183"/>
  <c r="BF186"/>
  <c r="BF187"/>
  <c r="BF189"/>
  <c r="BF190"/>
  <c r="BF195"/>
  <c r="BF200"/>
  <c r="BF202"/>
  <c r="BF209"/>
  <c i="32" r="E85"/>
  <c r="J115"/>
  <c r="BF126"/>
  <c r="BF135"/>
  <c r="BF123"/>
  <c r="BF127"/>
  <c r="BF129"/>
  <c r="BF133"/>
  <c r="BF136"/>
  <c r="F94"/>
  <c r="BF124"/>
  <c r="BF125"/>
  <c r="BF130"/>
  <c r="BF138"/>
  <c r="BF128"/>
  <c r="BF131"/>
  <c r="BF132"/>
  <c r="BF134"/>
  <c r="BF137"/>
  <c r="BF139"/>
  <c r="BF140"/>
  <c i="31" r="E119"/>
  <c r="F128"/>
  <c r="BF135"/>
  <c r="BF138"/>
  <c r="BF140"/>
  <c r="BF145"/>
  <c r="BF152"/>
  <c r="BF153"/>
  <c r="BF154"/>
  <c r="BF155"/>
  <c r="BF159"/>
  <c r="BF160"/>
  <c r="BF163"/>
  <c r="BF172"/>
  <c r="BF179"/>
  <c r="BF181"/>
  <c r="BF182"/>
  <c r="BF137"/>
  <c r="BF148"/>
  <c r="BF151"/>
  <c r="BF158"/>
  <c r="BF161"/>
  <c r="BF162"/>
  <c r="BF183"/>
  <c i="30" r="J144"/>
  <c r="J100"/>
  <c i="31" r="BF134"/>
  <c r="BF141"/>
  <c r="BF142"/>
  <c r="BF146"/>
  <c r="BF149"/>
  <c r="BF164"/>
  <c r="BF166"/>
  <c r="BF168"/>
  <c r="BF171"/>
  <c r="BF173"/>
  <c r="BF175"/>
  <c r="BF185"/>
  <c r="BF186"/>
  <c r="J91"/>
  <c r="BF139"/>
  <c r="BF143"/>
  <c r="BF147"/>
  <c r="BF150"/>
  <c r="BF156"/>
  <c r="BF157"/>
  <c r="BF165"/>
  <c r="BF174"/>
  <c r="BF177"/>
  <c r="BF187"/>
  <c i="30" r="F94"/>
  <c r="BF149"/>
  <c r="BF152"/>
  <c r="BF158"/>
  <c r="BF165"/>
  <c r="BF166"/>
  <c r="BF170"/>
  <c r="BF174"/>
  <c r="BF177"/>
  <c r="BF181"/>
  <c r="BF182"/>
  <c r="BF198"/>
  <c r="BF203"/>
  <c r="BF210"/>
  <c r="BF213"/>
  <c r="BF218"/>
  <c r="BF219"/>
  <c r="BF222"/>
  <c r="BF228"/>
  <c r="BF230"/>
  <c r="BF231"/>
  <c r="BF232"/>
  <c r="BF237"/>
  <c r="BF238"/>
  <c r="BF240"/>
  <c r="BF244"/>
  <c r="BF246"/>
  <c r="BF250"/>
  <c r="BF259"/>
  <c r="BF260"/>
  <c r="BF264"/>
  <c r="BF269"/>
  <c r="BF271"/>
  <c r="BF273"/>
  <c r="BF274"/>
  <c r="BF276"/>
  <c r="BF278"/>
  <c r="BF279"/>
  <c r="BF283"/>
  <c r="BF287"/>
  <c r="BF288"/>
  <c r="BF299"/>
  <c r="BF302"/>
  <c r="BF306"/>
  <c r="BF307"/>
  <c r="BF309"/>
  <c r="BF314"/>
  <c r="BF316"/>
  <c r="BF319"/>
  <c r="BF321"/>
  <c r="J91"/>
  <c r="E130"/>
  <c r="BF151"/>
  <c r="BF153"/>
  <c r="BF159"/>
  <c r="BF162"/>
  <c r="BF164"/>
  <c r="BF175"/>
  <c r="BF176"/>
  <c r="BF179"/>
  <c r="BF184"/>
  <c r="BF185"/>
  <c r="BF189"/>
  <c r="BF190"/>
  <c r="BF192"/>
  <c r="BF194"/>
  <c r="BF204"/>
  <c r="BF211"/>
  <c r="BF225"/>
  <c r="BF226"/>
  <c r="BF229"/>
  <c r="BF234"/>
  <c r="BF243"/>
  <c r="BF290"/>
  <c r="BF292"/>
  <c r="BF293"/>
  <c r="BF301"/>
  <c r="BF304"/>
  <c r="BF317"/>
  <c r="BF322"/>
  <c r="BF323"/>
  <c r="J94"/>
  <c r="BF147"/>
  <c r="BF150"/>
  <c r="BF160"/>
  <c r="BF173"/>
  <c r="BF188"/>
  <c r="BF196"/>
  <c r="BF209"/>
  <c r="BF214"/>
  <c r="BF215"/>
  <c r="BF216"/>
  <c r="BF220"/>
  <c r="BF223"/>
  <c r="BF224"/>
  <c r="BF227"/>
  <c r="BF245"/>
  <c r="BF247"/>
  <c r="BF248"/>
  <c r="BF251"/>
  <c r="BF252"/>
  <c r="BF253"/>
  <c r="BF255"/>
  <c r="BF256"/>
  <c r="BF258"/>
  <c r="BF261"/>
  <c r="BF262"/>
  <c r="BF263"/>
  <c r="BF277"/>
  <c r="BF289"/>
  <c r="BF298"/>
  <c r="BF300"/>
  <c r="BF313"/>
  <c r="BF315"/>
  <c r="BF320"/>
  <c r="BF324"/>
  <c r="BF332"/>
  <c r="BF145"/>
  <c r="BF146"/>
  <c r="BF148"/>
  <c r="BF155"/>
  <c r="BF156"/>
  <c r="BF157"/>
  <c r="BF161"/>
  <c r="BF163"/>
  <c r="BF167"/>
  <c r="BF169"/>
  <c r="BF171"/>
  <c r="BF172"/>
  <c r="BF178"/>
  <c r="BF180"/>
  <c r="BF183"/>
  <c r="BF187"/>
  <c r="BF191"/>
  <c r="BF193"/>
  <c r="BF195"/>
  <c r="BF197"/>
  <c r="BF199"/>
  <c r="BF200"/>
  <c r="BF202"/>
  <c r="BF205"/>
  <c r="BF207"/>
  <c r="BF208"/>
  <c r="BF212"/>
  <c r="BF217"/>
  <c r="BF239"/>
  <c r="BF241"/>
  <c r="BF242"/>
  <c r="BF254"/>
  <c r="BF257"/>
  <c r="BF265"/>
  <c r="BF266"/>
  <c r="BF267"/>
  <c r="BF268"/>
  <c r="BF272"/>
  <c r="BF275"/>
  <c r="BF280"/>
  <c r="BF281"/>
  <c r="BF282"/>
  <c r="BF285"/>
  <c r="BF291"/>
  <c r="BF294"/>
  <c r="BF295"/>
  <c r="BF297"/>
  <c r="BF303"/>
  <c r="BF305"/>
  <c r="BF310"/>
  <c r="BF311"/>
  <c r="BF318"/>
  <c r="BF326"/>
  <c r="BF328"/>
  <c r="BF329"/>
  <c r="BF333"/>
  <c i="29" r="E85"/>
  <c r="J91"/>
  <c r="J94"/>
  <c r="F126"/>
  <c r="BF135"/>
  <c r="BF137"/>
  <c r="BF155"/>
  <c r="BF168"/>
  <c i="28" r="J124"/>
  <c r="J97"/>
  <c i="29" r="BF132"/>
  <c r="BF133"/>
  <c r="BF141"/>
  <c r="BF143"/>
  <c r="BF144"/>
  <c r="BF147"/>
  <c r="BF150"/>
  <c r="BF151"/>
  <c r="BF152"/>
  <c r="BF156"/>
  <c r="BF158"/>
  <c r="BF170"/>
  <c r="BF142"/>
  <c r="BF145"/>
  <c r="BF146"/>
  <c r="BF148"/>
  <c r="BF153"/>
  <c r="BF154"/>
  <c r="BF157"/>
  <c r="BF165"/>
  <c r="BF166"/>
  <c r="BF138"/>
  <c r="BF139"/>
  <c r="BF140"/>
  <c r="BF149"/>
  <c r="BF159"/>
  <c r="BF162"/>
  <c r="BF164"/>
  <c r="BF171"/>
  <c i="28" r="E113"/>
  <c r="J120"/>
  <c r="BF130"/>
  <c r="BF137"/>
  <c r="BF139"/>
  <c r="BF140"/>
  <c r="BF144"/>
  <c r="BF151"/>
  <c r="J89"/>
  <c r="BF127"/>
  <c r="BF138"/>
  <c r="BF141"/>
  <c r="BF157"/>
  <c r="F120"/>
  <c r="BF125"/>
  <c r="BF126"/>
  <c r="BF129"/>
  <c r="BF131"/>
  <c r="BF134"/>
  <c r="BF135"/>
  <c r="BF136"/>
  <c r="BF143"/>
  <c r="BF146"/>
  <c r="BF147"/>
  <c r="BF148"/>
  <c r="BF133"/>
  <c r="BF142"/>
  <c r="BF149"/>
  <c r="BF150"/>
  <c r="BF152"/>
  <c r="BF155"/>
  <c i="27" r="E109"/>
  <c r="J113"/>
  <c r="F116"/>
  <c r="BF124"/>
  <c r="BF122"/>
  <c r="J92"/>
  <c i="26" r="J91"/>
  <c r="E108"/>
  <c r="J117"/>
  <c r="BF127"/>
  <c r="BF129"/>
  <c r="BF126"/>
  <c r="BF134"/>
  <c r="F94"/>
  <c r="BF121"/>
  <c r="BF122"/>
  <c r="BF123"/>
  <c r="BF125"/>
  <c r="BF131"/>
  <c r="BF132"/>
  <c r="BF124"/>
  <c r="BF128"/>
  <c r="BF130"/>
  <c r="BF133"/>
  <c i="25" r="J91"/>
  <c r="F94"/>
  <c r="J133"/>
  <c r="BF152"/>
  <c r="BF164"/>
  <c r="BF165"/>
  <c r="BF176"/>
  <c r="BF141"/>
  <c r="BF147"/>
  <c r="BF149"/>
  <c r="BF160"/>
  <c r="BF171"/>
  <c r="BF182"/>
  <c r="E124"/>
  <c r="BF143"/>
  <c r="BF144"/>
  <c r="BF153"/>
  <c r="BF156"/>
  <c r="BF161"/>
  <c r="BF163"/>
  <c r="BF168"/>
  <c r="BF175"/>
  <c r="BF177"/>
  <c r="BF180"/>
  <c r="BF183"/>
  <c r="BF139"/>
  <c r="BF145"/>
  <c r="BF146"/>
  <c r="BF155"/>
  <c r="BF158"/>
  <c r="BF159"/>
  <c r="BF167"/>
  <c r="BF169"/>
  <c r="BF173"/>
  <c r="BF174"/>
  <c i="24" r="E113"/>
  <c r="BF128"/>
  <c r="BF130"/>
  <c r="BF136"/>
  <c r="BF142"/>
  <c r="J91"/>
  <c r="J94"/>
  <c r="BF129"/>
  <c r="BF132"/>
  <c r="BF134"/>
  <c r="BF139"/>
  <c r="BF141"/>
  <c r="F122"/>
  <c r="BF133"/>
  <c r="BF131"/>
  <c r="BF135"/>
  <c i="22" r="BK127"/>
  <c r="J127"/>
  <c r="J101"/>
  <c i="23" r="E111"/>
  <c r="J118"/>
  <c r="BF124"/>
  <c r="BF133"/>
  <c r="BF138"/>
  <c r="BF141"/>
  <c r="F92"/>
  <c r="BF125"/>
  <c r="BF134"/>
  <c r="BF140"/>
  <c r="BF143"/>
  <c r="BF145"/>
  <c r="BF146"/>
  <c r="BF149"/>
  <c r="J115"/>
  <c r="BF126"/>
  <c r="BF128"/>
  <c r="BF130"/>
  <c r="BF131"/>
  <c r="BF136"/>
  <c r="BF139"/>
  <c r="BF142"/>
  <c r="BF127"/>
  <c r="BF129"/>
  <c r="BF132"/>
  <c r="BF144"/>
  <c r="BF147"/>
  <c i="22" r="J96"/>
  <c r="BF129"/>
  <c r="BF130"/>
  <c r="BF132"/>
  <c r="F96"/>
  <c r="BF131"/>
  <c r="BF133"/>
  <c r="BF134"/>
  <c r="E85"/>
  <c r="J93"/>
  <c r="BF135"/>
  <c i="21" r="E85"/>
  <c r="J93"/>
  <c r="J96"/>
  <c r="BF132"/>
  <c r="BF133"/>
  <c r="BF137"/>
  <c r="BF139"/>
  <c r="BF140"/>
  <c r="BF141"/>
  <c r="BF160"/>
  <c r="BF162"/>
  <c r="BF180"/>
  <c r="BF181"/>
  <c r="BF187"/>
  <c r="BF134"/>
  <c r="BF143"/>
  <c r="BF144"/>
  <c r="BF145"/>
  <c r="BF146"/>
  <c r="BF147"/>
  <c r="BF151"/>
  <c r="BF152"/>
  <c r="BF154"/>
  <c r="BF155"/>
  <c r="BF156"/>
  <c r="BF159"/>
  <c r="BF165"/>
  <c r="BF168"/>
  <c r="BF172"/>
  <c r="BF173"/>
  <c r="BF182"/>
  <c r="BF183"/>
  <c r="BF188"/>
  <c r="BF190"/>
  <c r="BF193"/>
  <c r="BF196"/>
  <c r="F96"/>
  <c r="BF136"/>
  <c r="BF138"/>
  <c r="BF142"/>
  <c r="BF148"/>
  <c r="BF149"/>
  <c r="BF150"/>
  <c r="BF163"/>
  <c r="BF164"/>
  <c r="BF171"/>
  <c r="BF174"/>
  <c r="BF176"/>
  <c r="BF177"/>
  <c r="BF184"/>
  <c r="BF186"/>
  <c r="BF191"/>
  <c r="BF153"/>
  <c r="BF157"/>
  <c r="BF158"/>
  <c r="BF161"/>
  <c r="BF166"/>
  <c r="BF167"/>
  <c r="BF169"/>
  <c r="BF170"/>
  <c r="BF175"/>
  <c r="BF178"/>
  <c r="BF179"/>
  <c r="BF189"/>
  <c r="BF192"/>
  <c r="BF195"/>
  <c i="20" r="E118"/>
  <c r="J126"/>
  <c r="J129"/>
  <c r="BF140"/>
  <c r="BF142"/>
  <c r="BF144"/>
  <c r="BF150"/>
  <c r="BF158"/>
  <c r="BF138"/>
  <c r="BF143"/>
  <c r="BF145"/>
  <c r="BF149"/>
  <c r="BF152"/>
  <c r="BF157"/>
  <c r="F96"/>
  <c r="BF148"/>
  <c r="BF151"/>
  <c r="BF154"/>
  <c r="BF135"/>
  <c r="BF136"/>
  <c r="BF141"/>
  <c r="BF146"/>
  <c i="19" r="E113"/>
  <c r="J121"/>
  <c r="F124"/>
  <c r="BF131"/>
  <c r="BF134"/>
  <c r="BF135"/>
  <c r="BF136"/>
  <c r="BF137"/>
  <c r="BF130"/>
  <c r="J96"/>
  <c r="BF138"/>
  <c r="BF132"/>
  <c r="BF139"/>
  <c i="18" r="BF163"/>
  <c r="BF165"/>
  <c i="17" r="BK151"/>
  <c r="BK197"/>
  <c r="J197"/>
  <c r="J104"/>
  <c i="18" r="E85"/>
  <c r="J93"/>
  <c r="F96"/>
  <c r="BF133"/>
  <c r="BF135"/>
  <c r="BF141"/>
  <c r="BF142"/>
  <c r="BF148"/>
  <c r="BF164"/>
  <c r="J95"/>
  <c r="BF139"/>
  <c r="BF140"/>
  <c r="BF143"/>
  <c r="BF144"/>
  <c r="BF145"/>
  <c r="BF149"/>
  <c r="BF150"/>
  <c r="BF151"/>
  <c r="BF152"/>
  <c r="BF154"/>
  <c r="BF155"/>
  <c r="BF156"/>
  <c r="BF160"/>
  <c r="BF161"/>
  <c r="F95"/>
  <c r="J96"/>
  <c r="BF132"/>
  <c r="BF134"/>
  <c r="BF138"/>
  <c r="BF146"/>
  <c r="BF147"/>
  <c r="BF153"/>
  <c r="BF157"/>
  <c r="BF159"/>
  <c r="BF162"/>
  <c r="BF166"/>
  <c i="17" r="E85"/>
  <c r="J93"/>
  <c r="J96"/>
  <c r="J146"/>
  <c r="BF154"/>
  <c r="BF156"/>
  <c r="BF160"/>
  <c r="BF168"/>
  <c r="BF171"/>
  <c r="BF173"/>
  <c r="BF174"/>
  <c r="BF178"/>
  <c r="BF184"/>
  <c r="BF189"/>
  <c r="BF192"/>
  <c r="BF199"/>
  <c r="BF201"/>
  <c r="BF203"/>
  <c r="BF205"/>
  <c r="BF206"/>
  <c r="BF207"/>
  <c r="BF211"/>
  <c r="BF213"/>
  <c r="BF214"/>
  <c r="BF216"/>
  <c r="BF219"/>
  <c r="BF227"/>
  <c r="BF241"/>
  <c r="BF242"/>
  <c r="BF248"/>
  <c r="BF249"/>
  <c r="BF252"/>
  <c r="BF254"/>
  <c r="BF256"/>
  <c r="BF259"/>
  <c r="BF260"/>
  <c r="BF262"/>
  <c r="BF266"/>
  <c r="BF269"/>
  <c r="BF280"/>
  <c r="BF283"/>
  <c r="BF285"/>
  <c r="BF286"/>
  <c r="BF293"/>
  <c r="BF295"/>
  <c r="BF320"/>
  <c r="BF323"/>
  <c r="BF326"/>
  <c r="BF330"/>
  <c r="BF334"/>
  <c r="BF336"/>
  <c r="BF337"/>
  <c r="BF344"/>
  <c r="BF346"/>
  <c r="BF350"/>
  <c r="BF358"/>
  <c r="BF360"/>
  <c r="BF362"/>
  <c r="BF364"/>
  <c r="BF370"/>
  <c r="BF373"/>
  <c r="BF375"/>
  <c r="BF377"/>
  <c r="BF380"/>
  <c r="BF384"/>
  <c r="BF386"/>
  <c r="BF398"/>
  <c r="BF406"/>
  <c r="F95"/>
  <c r="BF155"/>
  <c r="BF158"/>
  <c r="BF162"/>
  <c r="BF167"/>
  <c r="BF177"/>
  <c r="BF180"/>
  <c r="BF182"/>
  <c r="BF202"/>
  <c r="BF209"/>
  <c r="BF210"/>
  <c r="BF220"/>
  <c r="BF223"/>
  <c r="BF226"/>
  <c r="BF236"/>
  <c r="BF240"/>
  <c r="BF247"/>
  <c r="BF272"/>
  <c r="BF289"/>
  <c r="BF298"/>
  <c r="BF300"/>
  <c r="BF301"/>
  <c r="BF302"/>
  <c r="BF312"/>
  <c r="BF316"/>
  <c r="BF317"/>
  <c r="BF319"/>
  <c r="BF322"/>
  <c r="BF324"/>
  <c r="BF333"/>
  <c r="BF339"/>
  <c r="BF347"/>
  <c r="BF351"/>
  <c r="BF352"/>
  <c r="BF355"/>
  <c r="BF356"/>
  <c r="BF363"/>
  <c r="BF366"/>
  <c r="BF391"/>
  <c r="BF392"/>
  <c r="BF394"/>
  <c r="BF408"/>
  <c r="BF409"/>
  <c r="BF410"/>
  <c i="16" r="BK126"/>
  <c r="J126"/>
  <c r="J99"/>
  <c i="17" r="F147"/>
  <c r="BF153"/>
  <c r="BF157"/>
  <c r="BF159"/>
  <c r="BF163"/>
  <c r="BF164"/>
  <c r="BF169"/>
  <c r="BF176"/>
  <c r="BF179"/>
  <c r="BF181"/>
  <c r="BF183"/>
  <c r="BF187"/>
  <c r="BF193"/>
  <c r="BF195"/>
  <c r="BF200"/>
  <c r="BF204"/>
  <c r="BF208"/>
  <c r="BF212"/>
  <c r="BF224"/>
  <c r="BF225"/>
  <c r="BF228"/>
  <c r="BF230"/>
  <c r="BF231"/>
  <c r="BF232"/>
  <c r="BF233"/>
  <c r="BF235"/>
  <c r="BF238"/>
  <c r="BF250"/>
  <c r="BF255"/>
  <c r="BF257"/>
  <c r="BF267"/>
  <c r="BF271"/>
  <c r="BF274"/>
  <c r="BF277"/>
  <c r="BF281"/>
  <c r="BF284"/>
  <c r="BF291"/>
  <c r="BF303"/>
  <c r="BF305"/>
  <c r="BF309"/>
  <c r="BF310"/>
  <c r="BF321"/>
  <c r="BF328"/>
  <c r="BF329"/>
  <c r="BF335"/>
  <c r="BF341"/>
  <c r="BF343"/>
  <c r="BF348"/>
  <c r="BF353"/>
  <c r="BF359"/>
  <c r="BF372"/>
  <c r="BF374"/>
  <c r="BF376"/>
  <c r="BF381"/>
  <c r="BF383"/>
  <c r="BF385"/>
  <c r="BF387"/>
  <c r="BF388"/>
  <c r="BF393"/>
  <c r="BF397"/>
  <c r="BF404"/>
  <c r="BF161"/>
  <c r="BF166"/>
  <c r="BF170"/>
  <c r="BF172"/>
  <c r="BF175"/>
  <c r="BF185"/>
  <c r="BF186"/>
  <c r="BF188"/>
  <c r="BF190"/>
  <c r="BF191"/>
  <c r="BF194"/>
  <c r="BF196"/>
  <c r="BF215"/>
  <c r="BF217"/>
  <c r="BF218"/>
  <c r="BF222"/>
  <c r="BF237"/>
  <c r="BF243"/>
  <c r="BF245"/>
  <c r="BF246"/>
  <c r="BF251"/>
  <c r="BF253"/>
  <c r="BF258"/>
  <c r="BF261"/>
  <c r="BF263"/>
  <c r="BF264"/>
  <c r="BF265"/>
  <c r="BF270"/>
  <c r="BF275"/>
  <c r="BF276"/>
  <c r="BF278"/>
  <c r="BF288"/>
  <c r="BF292"/>
  <c r="BF294"/>
  <c r="BF296"/>
  <c r="BF299"/>
  <c r="BF306"/>
  <c r="BF307"/>
  <c r="BF308"/>
  <c r="BF313"/>
  <c r="BF314"/>
  <c r="BF315"/>
  <c r="BF318"/>
  <c r="BF325"/>
  <c r="BF327"/>
  <c r="BF331"/>
  <c r="BF338"/>
  <c r="BF340"/>
  <c r="BF342"/>
  <c r="BF349"/>
  <c r="BF357"/>
  <c r="BF361"/>
  <c r="BF365"/>
  <c r="BF367"/>
  <c r="BF368"/>
  <c r="BF369"/>
  <c r="BF371"/>
  <c r="BF378"/>
  <c r="BF379"/>
  <c r="BF389"/>
  <c r="BF396"/>
  <c r="BF399"/>
  <c r="BF400"/>
  <c r="BF402"/>
  <c r="BF403"/>
  <c r="BF405"/>
  <c r="BF407"/>
  <c i="16" r="J91"/>
  <c r="J121"/>
  <c r="BF131"/>
  <c r="BF133"/>
  <c r="BF137"/>
  <c r="BF141"/>
  <c r="BF149"/>
  <c r="BF152"/>
  <c r="BF159"/>
  <c r="BF162"/>
  <c r="BF171"/>
  <c r="BF172"/>
  <c r="BF177"/>
  <c r="BF179"/>
  <c r="F93"/>
  <c r="F122"/>
  <c r="BF130"/>
  <c r="BF132"/>
  <c r="BF135"/>
  <c r="BF144"/>
  <c r="BF147"/>
  <c r="BF148"/>
  <c r="BF150"/>
  <c r="BF154"/>
  <c r="BF155"/>
  <c r="BF173"/>
  <c r="BF174"/>
  <c r="BF178"/>
  <c r="E85"/>
  <c r="BF128"/>
  <c r="BF134"/>
  <c r="BF136"/>
  <c r="BF138"/>
  <c r="BF142"/>
  <c r="BF143"/>
  <c r="BF145"/>
  <c r="BF146"/>
  <c r="BF153"/>
  <c r="BF156"/>
  <c r="BF158"/>
  <c r="BF161"/>
  <c r="BF163"/>
  <c r="BF165"/>
  <c r="BF170"/>
  <c r="J94"/>
  <c r="BF129"/>
  <c r="BF139"/>
  <c r="BF151"/>
  <c r="BF157"/>
  <c r="BF160"/>
  <c r="BF166"/>
  <c r="BF167"/>
  <c r="BF168"/>
  <c r="BF175"/>
  <c r="BF176"/>
  <c i="15" r="F93"/>
  <c r="J94"/>
  <c r="J121"/>
  <c r="BF129"/>
  <c r="BF132"/>
  <c r="BF137"/>
  <c r="BF140"/>
  <c r="BF149"/>
  <c r="BF159"/>
  <c r="BF161"/>
  <c r="BF165"/>
  <c r="BF172"/>
  <c r="BF183"/>
  <c r="F94"/>
  <c r="BF133"/>
  <c r="BF134"/>
  <c r="BF141"/>
  <c r="BF142"/>
  <c r="BF144"/>
  <c r="BF148"/>
  <c r="BF154"/>
  <c r="BF155"/>
  <c r="BF164"/>
  <c r="BF166"/>
  <c r="BF168"/>
  <c r="BF169"/>
  <c r="BF178"/>
  <c r="BF185"/>
  <c r="E85"/>
  <c r="BF138"/>
  <c r="BF139"/>
  <c r="BF145"/>
  <c r="BF146"/>
  <c r="BF151"/>
  <c r="BF153"/>
  <c r="BF163"/>
  <c r="BF171"/>
  <c r="BF173"/>
  <c r="BF180"/>
  <c r="BF184"/>
  <c r="J93"/>
  <c r="BF130"/>
  <c r="BF131"/>
  <c r="BF135"/>
  <c r="BF136"/>
  <c r="BF143"/>
  <c r="BF147"/>
  <c r="BF156"/>
  <c r="BF157"/>
  <c r="BF158"/>
  <c r="BF162"/>
  <c r="BF167"/>
  <c r="BF170"/>
  <c r="BF174"/>
  <c r="BF176"/>
  <c r="BF179"/>
  <c r="BF181"/>
  <c i="13" r="BK132"/>
  <c r="J132"/>
  <c r="J101"/>
  <c i="14" r="BF138"/>
  <c r="BF139"/>
  <c r="BF141"/>
  <c r="BF146"/>
  <c r="BF148"/>
  <c r="BF150"/>
  <c r="BF152"/>
  <c r="E114"/>
  <c r="BF136"/>
  <c r="BF137"/>
  <c r="BF143"/>
  <c r="BF151"/>
  <c r="J93"/>
  <c r="F125"/>
  <c r="BF131"/>
  <c r="BF132"/>
  <c r="BF142"/>
  <c r="BF144"/>
  <c r="BF149"/>
  <c r="BF153"/>
  <c r="BF154"/>
  <c r="BF133"/>
  <c r="BF134"/>
  <c r="BF145"/>
  <c r="BF147"/>
  <c i="13" r="F128"/>
  <c r="BF142"/>
  <c r="BF143"/>
  <c r="BF146"/>
  <c r="BF147"/>
  <c r="BF153"/>
  <c r="BF162"/>
  <c r="BF135"/>
  <c r="BF136"/>
  <c r="BF141"/>
  <c r="BF148"/>
  <c r="BF150"/>
  <c r="BF154"/>
  <c r="BF156"/>
  <c r="BF157"/>
  <c r="BF158"/>
  <c r="BF160"/>
  <c r="BF165"/>
  <c i="12" r="BK129"/>
  <c i="13" r="E85"/>
  <c r="J93"/>
  <c r="BF134"/>
  <c r="BF137"/>
  <c r="BF140"/>
  <c r="BF144"/>
  <c r="BF149"/>
  <c r="BF159"/>
  <c r="BF161"/>
  <c r="BF164"/>
  <c r="BF152"/>
  <c r="BF163"/>
  <c r="BF166"/>
  <c i="12" r="BF131"/>
  <c r="BF136"/>
  <c r="BF137"/>
  <c r="BF139"/>
  <c r="BF141"/>
  <c r="BF146"/>
  <c r="BF151"/>
  <c r="BF153"/>
  <c r="BF155"/>
  <c r="BF156"/>
  <c r="BF157"/>
  <c r="BF161"/>
  <c r="BF165"/>
  <c r="BF171"/>
  <c r="BF172"/>
  <c r="BF181"/>
  <c r="BF183"/>
  <c r="BF185"/>
  <c r="BF187"/>
  <c r="BF193"/>
  <c r="BF194"/>
  <c r="BF200"/>
  <c r="BF204"/>
  <c r="BF210"/>
  <c r="BF211"/>
  <c r="BF212"/>
  <c r="BF214"/>
  <c r="E116"/>
  <c r="BF140"/>
  <c r="BF147"/>
  <c r="BF152"/>
  <c r="BF160"/>
  <c r="BF163"/>
  <c r="BF167"/>
  <c r="BF170"/>
  <c r="BF175"/>
  <c r="BF177"/>
  <c r="BF179"/>
  <c r="BF182"/>
  <c r="BF184"/>
  <c r="BF188"/>
  <c r="BF191"/>
  <c r="BF196"/>
  <c r="BF201"/>
  <c r="BF207"/>
  <c r="BF215"/>
  <c r="BF217"/>
  <c i="11" r="BK149"/>
  <c r="J149"/>
  <c r="J99"/>
  <c i="12" r="J94"/>
  <c r="J122"/>
  <c r="F125"/>
  <c r="BF138"/>
  <c r="BF142"/>
  <c r="BF144"/>
  <c r="BF145"/>
  <c r="BF148"/>
  <c r="BF149"/>
  <c r="BF150"/>
  <c r="BF159"/>
  <c r="BF166"/>
  <c r="BF168"/>
  <c r="BF176"/>
  <c r="BF192"/>
  <c r="BF195"/>
  <c r="BF197"/>
  <c r="BF198"/>
  <c r="BF202"/>
  <c r="BF208"/>
  <c r="BF209"/>
  <c r="BF216"/>
  <c r="BF132"/>
  <c r="BF133"/>
  <c r="BF154"/>
  <c r="BF162"/>
  <c r="BF164"/>
  <c r="BF169"/>
  <c r="BF173"/>
  <c r="BF174"/>
  <c r="BF178"/>
  <c r="BF180"/>
  <c r="BF190"/>
  <c r="BF199"/>
  <c r="BF203"/>
  <c r="BF205"/>
  <c r="BF206"/>
  <c r="BF213"/>
  <c i="10" r="J98"/>
  <c i="11" r="J91"/>
  <c r="J94"/>
  <c r="BF152"/>
  <c r="BF153"/>
  <c r="BF154"/>
  <c r="BF155"/>
  <c r="BF157"/>
  <c r="BF158"/>
  <c r="BF162"/>
  <c r="BF164"/>
  <c r="BF168"/>
  <c r="BF170"/>
  <c r="BF171"/>
  <c r="BF175"/>
  <c r="BF178"/>
  <c r="BF183"/>
  <c r="BF185"/>
  <c r="BF186"/>
  <c r="BF190"/>
  <c r="BF196"/>
  <c r="BF208"/>
  <c r="BF213"/>
  <c r="BF214"/>
  <c r="BF215"/>
  <c r="BF217"/>
  <c r="BF218"/>
  <c r="BF236"/>
  <c r="BF242"/>
  <c r="BF247"/>
  <c r="BF251"/>
  <c r="BF253"/>
  <c r="BF256"/>
  <c r="BF270"/>
  <c r="BF272"/>
  <c r="BF273"/>
  <c r="BF274"/>
  <c r="BF275"/>
  <c r="BF276"/>
  <c r="BF279"/>
  <c r="BF280"/>
  <c r="BF286"/>
  <c r="BF295"/>
  <c r="BF304"/>
  <c r="BF308"/>
  <c r="BF310"/>
  <c r="BF317"/>
  <c r="BF323"/>
  <c r="BF326"/>
  <c r="BF328"/>
  <c r="BF335"/>
  <c r="BF339"/>
  <c r="BF342"/>
  <c r="BF350"/>
  <c r="BF351"/>
  <c r="BF357"/>
  <c r="BF369"/>
  <c r="BF371"/>
  <c r="BF376"/>
  <c r="BF377"/>
  <c r="BF378"/>
  <c r="BF380"/>
  <c r="BF383"/>
  <c r="BF384"/>
  <c r="BF386"/>
  <c r="BF388"/>
  <c r="BF389"/>
  <c r="BF391"/>
  <c r="BF396"/>
  <c r="BF405"/>
  <c r="BF409"/>
  <c r="BF411"/>
  <c r="BF414"/>
  <c r="BF421"/>
  <c r="BF423"/>
  <c r="E85"/>
  <c r="F94"/>
  <c r="BF159"/>
  <c r="BF161"/>
  <c r="BF163"/>
  <c r="BF166"/>
  <c r="BF169"/>
  <c r="BF172"/>
  <c r="BF173"/>
  <c r="BF177"/>
  <c r="BF179"/>
  <c r="BF181"/>
  <c r="BF184"/>
  <c r="BF194"/>
  <c r="BF195"/>
  <c r="BF202"/>
  <c r="BF203"/>
  <c r="BF204"/>
  <c r="BF206"/>
  <c r="BF207"/>
  <c r="BF212"/>
  <c r="BF216"/>
  <c r="BF221"/>
  <c r="BF224"/>
  <c r="BF232"/>
  <c r="BF237"/>
  <c r="BF243"/>
  <c r="BF260"/>
  <c r="BF261"/>
  <c r="BF263"/>
  <c r="BF268"/>
  <c r="BF283"/>
  <c r="BF288"/>
  <c r="BF290"/>
  <c r="BF293"/>
  <c r="BF299"/>
  <c r="BF311"/>
  <c r="BF314"/>
  <c r="BF316"/>
  <c r="BF320"/>
  <c r="BF325"/>
  <c r="BF334"/>
  <c r="BF360"/>
  <c r="BF365"/>
  <c r="BF366"/>
  <c r="BF367"/>
  <c r="BF382"/>
  <c r="BF385"/>
  <c r="BF395"/>
  <c r="BF401"/>
  <c r="BF403"/>
  <c r="BF406"/>
  <c r="BF422"/>
  <c r="BF426"/>
  <c r="BF174"/>
  <c r="BF180"/>
  <c r="BF193"/>
  <c r="BF197"/>
  <c r="BF205"/>
  <c r="BF211"/>
  <c r="BF219"/>
  <c r="BF225"/>
  <c r="BF229"/>
  <c r="BF233"/>
  <c r="BF234"/>
  <c r="BF239"/>
  <c r="BF248"/>
  <c r="BF250"/>
  <c r="BF258"/>
  <c r="BF264"/>
  <c r="BF267"/>
  <c r="BF271"/>
  <c r="BF278"/>
  <c r="BF281"/>
  <c r="BF282"/>
  <c r="BF284"/>
  <c r="BF292"/>
  <c r="BF296"/>
  <c r="BF297"/>
  <c r="BF298"/>
  <c r="BF300"/>
  <c r="BF309"/>
  <c r="BF312"/>
  <c r="BF315"/>
  <c r="BF321"/>
  <c r="BF327"/>
  <c r="BF332"/>
  <c r="BF333"/>
  <c r="BF336"/>
  <c r="BF337"/>
  <c r="BF343"/>
  <c r="BF345"/>
  <c r="BF348"/>
  <c r="BF352"/>
  <c r="BF355"/>
  <c r="BF358"/>
  <c r="BF363"/>
  <c r="BF364"/>
  <c r="BF373"/>
  <c r="BF374"/>
  <c r="BF375"/>
  <c r="BF379"/>
  <c r="BF387"/>
  <c r="BF394"/>
  <c r="BF398"/>
  <c r="BF399"/>
  <c r="BF404"/>
  <c r="BF408"/>
  <c r="BF425"/>
  <c r="BF430"/>
  <c r="BF432"/>
  <c r="BF433"/>
  <c r="BF434"/>
  <c r="BF151"/>
  <c r="BF156"/>
  <c r="BF160"/>
  <c r="BF167"/>
  <c r="BF176"/>
  <c r="BF182"/>
  <c r="BF188"/>
  <c r="BF191"/>
  <c r="BF198"/>
  <c r="BF199"/>
  <c r="BF200"/>
  <c r="BF201"/>
  <c r="BF209"/>
  <c r="BF226"/>
  <c r="BF227"/>
  <c r="BF228"/>
  <c r="BF230"/>
  <c r="BF231"/>
  <c r="BF238"/>
  <c r="BF240"/>
  <c r="BF241"/>
  <c r="BF244"/>
  <c r="BF245"/>
  <c r="BF246"/>
  <c r="BF249"/>
  <c r="BF252"/>
  <c r="BF254"/>
  <c r="BF255"/>
  <c r="BF257"/>
  <c r="BF259"/>
  <c r="BF265"/>
  <c r="BF266"/>
  <c r="BF269"/>
  <c r="BF277"/>
  <c r="BF285"/>
  <c r="BF287"/>
  <c r="BF289"/>
  <c r="BF291"/>
  <c r="BF294"/>
  <c r="BF301"/>
  <c r="BF302"/>
  <c r="BF305"/>
  <c r="BF306"/>
  <c r="BF318"/>
  <c r="BF319"/>
  <c r="BF322"/>
  <c r="BF329"/>
  <c r="BF330"/>
  <c r="BF331"/>
  <c r="BF338"/>
  <c r="BF340"/>
  <c r="BF341"/>
  <c r="BF344"/>
  <c r="BF347"/>
  <c r="BF349"/>
  <c r="BF353"/>
  <c r="BF354"/>
  <c r="BF356"/>
  <c r="BF359"/>
  <c r="BF361"/>
  <c r="BF368"/>
  <c r="BF370"/>
  <c r="BF381"/>
  <c r="BF390"/>
  <c r="BF392"/>
  <c r="BF393"/>
  <c r="BF397"/>
  <c r="BF402"/>
  <c r="BF410"/>
  <c r="BF413"/>
  <c r="BF415"/>
  <c r="BF416"/>
  <c r="BF418"/>
  <c r="BF420"/>
  <c r="BF427"/>
  <c i="10" r="E85"/>
  <c r="J91"/>
  <c r="J94"/>
  <c r="BF122"/>
  <c r="BF124"/>
  <c r="BF128"/>
  <c r="BF133"/>
  <c r="BF141"/>
  <c r="BF147"/>
  <c r="BF148"/>
  <c r="BF149"/>
  <c i="9" r="J125"/>
  <c r="J100"/>
  <c i="10" r="BF121"/>
  <c r="BF125"/>
  <c r="BF126"/>
  <c r="BF130"/>
  <c r="BF142"/>
  <c r="BF144"/>
  <c r="BF150"/>
  <c r="F94"/>
  <c r="BF127"/>
  <c r="BF129"/>
  <c r="BF131"/>
  <c r="BF135"/>
  <c r="BF136"/>
  <c r="BF137"/>
  <c r="BF138"/>
  <c r="BF140"/>
  <c r="BF145"/>
  <c r="BF151"/>
  <c r="BF123"/>
  <c r="BF132"/>
  <c r="BF134"/>
  <c r="BF139"/>
  <c r="BF143"/>
  <c r="BF146"/>
  <c i="9" r="J94"/>
  <c r="BF126"/>
  <c r="BF127"/>
  <c r="BF128"/>
  <c r="BF137"/>
  <c r="BF138"/>
  <c i="8" r="J141"/>
  <c r="J100"/>
  <c i="9" r="E85"/>
  <c r="F94"/>
  <c r="J117"/>
  <c r="BF130"/>
  <c r="BF131"/>
  <c r="BF133"/>
  <c r="BF134"/>
  <c r="BF135"/>
  <c r="BF136"/>
  <c r="BF129"/>
  <c i="8" r="E85"/>
  <c r="F94"/>
  <c r="BF145"/>
  <c r="BF155"/>
  <c r="BF158"/>
  <c r="BF161"/>
  <c r="BF163"/>
  <c r="BF165"/>
  <c r="BF197"/>
  <c r="BF200"/>
  <c r="BF217"/>
  <c r="BF220"/>
  <c r="BF223"/>
  <c r="BF227"/>
  <c r="BF230"/>
  <c r="BF236"/>
  <c r="BF245"/>
  <c r="BF247"/>
  <c r="BF253"/>
  <c r="BF257"/>
  <c r="BF269"/>
  <c r="BF142"/>
  <c r="BF144"/>
  <c r="BF147"/>
  <c r="BF148"/>
  <c r="BF149"/>
  <c r="BF150"/>
  <c r="BF151"/>
  <c r="BF156"/>
  <c r="BF164"/>
  <c r="BF167"/>
  <c r="BF171"/>
  <c r="BF185"/>
  <c r="BF190"/>
  <c r="BF191"/>
  <c r="BF192"/>
  <c r="BF194"/>
  <c r="BF198"/>
  <c r="BF202"/>
  <c r="BF205"/>
  <c r="BF211"/>
  <c r="BF212"/>
  <c r="BF216"/>
  <c r="BF218"/>
  <c r="BF221"/>
  <c r="BF228"/>
  <c r="BF231"/>
  <c r="BF232"/>
  <c r="BF242"/>
  <c r="BF249"/>
  <c r="BF250"/>
  <c r="BF258"/>
  <c r="BF262"/>
  <c r="BF263"/>
  <c r="BF264"/>
  <c r="BF265"/>
  <c r="BF270"/>
  <c r="BF272"/>
  <c r="BF276"/>
  <c r="BF146"/>
  <c r="BF152"/>
  <c r="BF153"/>
  <c r="BF157"/>
  <c r="BF159"/>
  <c r="BF166"/>
  <c r="BF169"/>
  <c r="BF172"/>
  <c r="BF176"/>
  <c r="BF177"/>
  <c r="BF178"/>
  <c r="BF181"/>
  <c r="BF183"/>
  <c r="BF186"/>
  <c r="BF188"/>
  <c r="BF196"/>
  <c r="BF238"/>
  <c r="BF240"/>
  <c r="BF241"/>
  <c r="BF243"/>
  <c r="BF248"/>
  <c r="BF252"/>
  <c r="BF254"/>
  <c r="BF255"/>
  <c r="BF256"/>
  <c r="BF259"/>
  <c r="BF267"/>
  <c r="BF275"/>
  <c r="BF277"/>
  <c i="7" r="BK129"/>
  <c i="8" r="J91"/>
  <c r="J94"/>
  <c r="BF143"/>
  <c r="BF160"/>
  <c r="BF170"/>
  <c r="BF173"/>
  <c r="BF174"/>
  <c r="BF179"/>
  <c r="BF180"/>
  <c r="BF182"/>
  <c r="BF184"/>
  <c r="BF187"/>
  <c r="BF189"/>
  <c r="BF195"/>
  <c r="BF199"/>
  <c r="BF206"/>
  <c r="BF207"/>
  <c r="BF209"/>
  <c r="BF210"/>
  <c r="BF213"/>
  <c r="BF214"/>
  <c r="BF224"/>
  <c r="BF225"/>
  <c r="BF229"/>
  <c r="BF233"/>
  <c r="BF234"/>
  <c r="BF235"/>
  <c r="BF237"/>
  <c r="BF244"/>
  <c r="BF246"/>
  <c r="BF251"/>
  <c r="BF260"/>
  <c r="BF266"/>
  <c r="BF268"/>
  <c r="BF273"/>
  <c i="7" r="BF133"/>
  <c r="BF138"/>
  <c r="BF141"/>
  <c r="BF150"/>
  <c r="BF152"/>
  <c r="BF154"/>
  <c r="BF179"/>
  <c r="BF180"/>
  <c r="E85"/>
  <c r="J91"/>
  <c r="J94"/>
  <c r="BF131"/>
  <c r="BF132"/>
  <c r="BF135"/>
  <c r="BF137"/>
  <c r="BF139"/>
  <c r="BF145"/>
  <c r="BF149"/>
  <c r="BF156"/>
  <c r="BF158"/>
  <c r="BF164"/>
  <c r="BF167"/>
  <c r="BF169"/>
  <c r="BF172"/>
  <c r="BF175"/>
  <c r="BF177"/>
  <c r="F94"/>
  <c r="BF136"/>
  <c r="BF143"/>
  <c r="BF147"/>
  <c r="BF148"/>
  <c r="BF151"/>
  <c r="BF153"/>
  <c r="BF160"/>
  <c r="BF162"/>
  <c r="BF173"/>
  <c r="BF176"/>
  <c r="BF178"/>
  <c r="BF140"/>
  <c r="BF142"/>
  <c r="BF144"/>
  <c r="BF146"/>
  <c r="BF155"/>
  <c r="BF157"/>
  <c r="BF159"/>
  <c r="BF161"/>
  <c r="BF163"/>
  <c r="BF170"/>
  <c i="6" r="J94"/>
  <c r="BF122"/>
  <c r="BF123"/>
  <c r="BF126"/>
  <c r="BF130"/>
  <c r="BF132"/>
  <c r="BF141"/>
  <c r="BF145"/>
  <c r="BF149"/>
  <c r="BF150"/>
  <c r="BF153"/>
  <c r="BF154"/>
  <c r="BF164"/>
  <c r="BF127"/>
  <c r="BF128"/>
  <c r="BF129"/>
  <c r="BF133"/>
  <c r="BF134"/>
  <c r="BF142"/>
  <c r="BF143"/>
  <c r="BF146"/>
  <c r="BF147"/>
  <c r="BF152"/>
  <c r="BF158"/>
  <c r="BF159"/>
  <c r="E85"/>
  <c r="F94"/>
  <c r="BF121"/>
  <c r="BF135"/>
  <c r="BF136"/>
  <c r="BF140"/>
  <c r="BF144"/>
  <c r="BF160"/>
  <c r="BF161"/>
  <c r="BF162"/>
  <c r="BF165"/>
  <c r="BF166"/>
  <c r="BF168"/>
  <c r="J91"/>
  <c r="BF124"/>
  <c r="BF125"/>
  <c r="BF131"/>
  <c r="BF137"/>
  <c r="BF138"/>
  <c r="BF139"/>
  <c r="BF148"/>
  <c r="BF151"/>
  <c r="BF155"/>
  <c r="BF156"/>
  <c r="BF157"/>
  <c r="BF163"/>
  <c r="BF167"/>
  <c i="4" r="BK126"/>
  <c r="J126"/>
  <c r="J99"/>
  <c i="5" r="BF133"/>
  <c r="BF134"/>
  <c r="BF140"/>
  <c r="BF147"/>
  <c r="BF150"/>
  <c r="BF151"/>
  <c r="BF154"/>
  <c r="BF158"/>
  <c r="BF161"/>
  <c r="BF162"/>
  <c r="BF163"/>
  <c r="BF164"/>
  <c r="BF165"/>
  <c r="BF166"/>
  <c r="BF170"/>
  <c r="BF173"/>
  <c r="E85"/>
  <c r="J94"/>
  <c r="J121"/>
  <c r="BF130"/>
  <c r="BF135"/>
  <c r="BF136"/>
  <c r="BF146"/>
  <c r="BF148"/>
  <c r="BF149"/>
  <c r="BF152"/>
  <c r="BF156"/>
  <c r="BF157"/>
  <c r="BF159"/>
  <c r="BF171"/>
  <c r="F94"/>
  <c r="BF131"/>
  <c r="BF132"/>
  <c r="BF137"/>
  <c r="BF139"/>
  <c r="BF141"/>
  <c r="BF142"/>
  <c r="BF143"/>
  <c r="BF144"/>
  <c r="BF155"/>
  <c r="BF168"/>
  <c r="BF169"/>
  <c r="BF172"/>
  <c i="4" r="E113"/>
  <c r="J122"/>
  <c r="BF131"/>
  <c r="BF136"/>
  <c r="BF143"/>
  <c r="BF145"/>
  <c r="BF148"/>
  <c r="BF160"/>
  <c r="BF128"/>
  <c r="BF132"/>
  <c r="BF141"/>
  <c r="BF150"/>
  <c r="BF151"/>
  <c r="BF156"/>
  <c r="BF161"/>
  <c r="BF167"/>
  <c r="BF169"/>
  <c r="BF170"/>
  <c r="J91"/>
  <c r="F94"/>
  <c r="BF133"/>
  <c r="BF135"/>
  <c r="BF138"/>
  <c r="BF139"/>
  <c r="BF152"/>
  <c r="BF162"/>
  <c r="BF163"/>
  <c r="BF164"/>
  <c r="BF168"/>
  <c r="BF129"/>
  <c r="BF130"/>
  <c r="BF134"/>
  <c r="BF137"/>
  <c r="BF142"/>
  <c r="BF146"/>
  <c r="BF147"/>
  <c r="BF149"/>
  <c r="BF153"/>
  <c r="BF154"/>
  <c r="BF155"/>
  <c r="BF157"/>
  <c r="BF158"/>
  <c r="BF159"/>
  <c r="BF166"/>
  <c r="BF171"/>
  <c i="3" r="F94"/>
  <c r="BF147"/>
  <c r="BF149"/>
  <c r="BF151"/>
  <c r="BF154"/>
  <c r="BF162"/>
  <c r="BF166"/>
  <c r="BF168"/>
  <c r="BF169"/>
  <c r="BF171"/>
  <c r="BF172"/>
  <c r="BF173"/>
  <c r="BF174"/>
  <c r="BF175"/>
  <c r="BF187"/>
  <c r="BF201"/>
  <c r="BF210"/>
  <c r="BF223"/>
  <c r="BF225"/>
  <c r="BF231"/>
  <c r="BF232"/>
  <c r="BF235"/>
  <c r="BF240"/>
  <c r="BF253"/>
  <c r="BF256"/>
  <c r="BF261"/>
  <c r="BF269"/>
  <c r="BF275"/>
  <c r="BF280"/>
  <c r="BF281"/>
  <c r="BF287"/>
  <c r="BF293"/>
  <c r="BF301"/>
  <c r="BF302"/>
  <c r="BF305"/>
  <c r="BF309"/>
  <c r="BF311"/>
  <c r="BF313"/>
  <c r="BF315"/>
  <c r="BF319"/>
  <c r="BF321"/>
  <c r="J94"/>
  <c r="BF153"/>
  <c r="BF161"/>
  <c r="BF163"/>
  <c r="BF178"/>
  <c r="BF186"/>
  <c r="BF188"/>
  <c r="BF189"/>
  <c r="BF202"/>
  <c r="BF212"/>
  <c r="BF213"/>
  <c r="BF217"/>
  <c r="BF224"/>
  <c r="BF226"/>
  <c r="BF227"/>
  <c r="BF243"/>
  <c r="BF245"/>
  <c r="BF246"/>
  <c r="BF258"/>
  <c r="BF260"/>
  <c r="BF270"/>
  <c r="BF271"/>
  <c r="BF273"/>
  <c r="BF286"/>
  <c r="BF289"/>
  <c r="BF291"/>
  <c r="BF294"/>
  <c r="BF299"/>
  <c r="BF303"/>
  <c r="J91"/>
  <c r="E132"/>
  <c r="BF158"/>
  <c r="BF160"/>
  <c r="BF179"/>
  <c r="BF180"/>
  <c r="BF183"/>
  <c r="BF184"/>
  <c r="BF192"/>
  <c r="BF193"/>
  <c r="BF198"/>
  <c r="BF203"/>
  <c r="BF207"/>
  <c r="BF209"/>
  <c r="BF215"/>
  <c r="BF228"/>
  <c r="BF229"/>
  <c r="BF233"/>
  <c r="BF236"/>
  <c r="BF239"/>
  <c r="BF241"/>
  <c r="BF242"/>
  <c r="BF249"/>
  <c r="BF250"/>
  <c r="BF251"/>
  <c r="BF252"/>
  <c r="BF257"/>
  <c r="BF263"/>
  <c r="BF266"/>
  <c r="BF272"/>
  <c r="BF279"/>
  <c r="BF283"/>
  <c r="BF285"/>
  <c r="BF290"/>
  <c r="BF292"/>
  <c r="BF295"/>
  <c r="BF300"/>
  <c r="BF304"/>
  <c r="BF310"/>
  <c r="BF314"/>
  <c r="BF148"/>
  <c r="BF150"/>
  <c r="BF152"/>
  <c r="BF156"/>
  <c r="BF159"/>
  <c r="BF165"/>
  <c r="BF167"/>
  <c r="BF170"/>
  <c r="BF176"/>
  <c r="BF177"/>
  <c r="BF181"/>
  <c r="BF182"/>
  <c r="BF185"/>
  <c r="BF191"/>
  <c r="BF194"/>
  <c r="BF195"/>
  <c r="BF196"/>
  <c r="BF204"/>
  <c r="BF206"/>
  <c r="BF208"/>
  <c r="BF214"/>
  <c r="BF216"/>
  <c r="BF219"/>
  <c r="BF220"/>
  <c r="BF221"/>
  <c r="BF230"/>
  <c r="BF237"/>
  <c r="BF238"/>
  <c r="BF247"/>
  <c r="BF248"/>
  <c r="BF254"/>
  <c r="BF255"/>
  <c r="BF259"/>
  <c r="BF262"/>
  <c r="BF265"/>
  <c r="BF268"/>
  <c r="BF274"/>
  <c r="BF276"/>
  <c r="BF277"/>
  <c r="BF278"/>
  <c r="BF282"/>
  <c r="BF297"/>
  <c r="BF298"/>
  <c r="BF307"/>
  <c r="BF308"/>
  <c r="BF317"/>
  <c r="BF318"/>
  <c i="2" r="E85"/>
  <c r="F94"/>
  <c r="J127"/>
  <c r="J130"/>
  <c r="BF137"/>
  <c r="BF139"/>
  <c r="BF140"/>
  <c r="BF144"/>
  <c r="BF148"/>
  <c r="BF153"/>
  <c r="BF154"/>
  <c r="BF161"/>
  <c r="BF162"/>
  <c r="BF164"/>
  <c r="BF170"/>
  <c r="BF179"/>
  <c r="BF188"/>
  <c r="BF189"/>
  <c r="BF192"/>
  <c r="BF143"/>
  <c r="BF145"/>
  <c r="BF147"/>
  <c r="BF155"/>
  <c r="BF160"/>
  <c r="BF172"/>
  <c r="BF173"/>
  <c r="BF185"/>
  <c r="BF142"/>
  <c r="BF152"/>
  <c r="BF157"/>
  <c r="BF163"/>
  <c r="BF175"/>
  <c r="BF180"/>
  <c r="BF181"/>
  <c r="BF182"/>
  <c r="BF183"/>
  <c r="BF186"/>
  <c r="BF193"/>
  <c r="BF195"/>
  <c r="BF196"/>
  <c r="BF136"/>
  <c r="BF141"/>
  <c r="BF146"/>
  <c r="BF149"/>
  <c r="BF150"/>
  <c r="BF151"/>
  <c r="BF156"/>
  <c r="BF158"/>
  <c r="BF159"/>
  <c r="BF165"/>
  <c r="BF168"/>
  <c r="BF174"/>
  <c r="BF177"/>
  <c r="BF190"/>
  <c r="F35"/>
  <c i="1" r="AZ96"/>
  <c i="3" r="F37"/>
  <c i="1" r="BB97"/>
  <c i="3" r="F38"/>
  <c i="1" r="BC97"/>
  <c i="6" r="F37"/>
  <c i="1" r="BB100"/>
  <c i="6" r="J35"/>
  <c i="1" r="AV100"/>
  <c i="7" r="F35"/>
  <c i="1" r="AZ102"/>
  <c i="7" r="F39"/>
  <c i="1" r="BD102"/>
  <c i="8" r="F38"/>
  <c i="1" r="BC103"/>
  <c i="9" r="J35"/>
  <c i="1" r="AV104"/>
  <c i="10" r="F39"/>
  <c i="1" r="BD105"/>
  <c i="11" r="F38"/>
  <c i="1" r="BC107"/>
  <c i="12" r="F38"/>
  <c i="1" r="BC108"/>
  <c i="13" r="J37"/>
  <c i="1" r="AV110"/>
  <c i="14" r="F41"/>
  <c i="1" r="BD111"/>
  <c i="14" r="F40"/>
  <c i="1" r="BC111"/>
  <c i="15" r="F37"/>
  <c i="1" r="BB112"/>
  <c i="15" r="F39"/>
  <c i="1" r="BD112"/>
  <c i="16" r="F35"/>
  <c i="1" r="AZ113"/>
  <c i="17" r="J37"/>
  <c i="1" r="AV115"/>
  <c i="18" r="F40"/>
  <c i="1" r="BC116"/>
  <c i="18" r="F41"/>
  <c i="1" r="BD116"/>
  <c i="19" r="J37"/>
  <c i="1" r="AV118"/>
  <c i="20" r="J37"/>
  <c i="1" r="AV119"/>
  <c i="21" r="F39"/>
  <c i="1" r="BB120"/>
  <c i="21" r="J37"/>
  <c i="1" r="AV120"/>
  <c i="22" r="F40"/>
  <c i="1" r="BC121"/>
  <c i="23" r="F36"/>
  <c i="1" r="BC122"/>
  <c i="24" r="F37"/>
  <c i="1" r="BB124"/>
  <c i="24" r="J35"/>
  <c i="1" r="AV124"/>
  <c i="25" r="F35"/>
  <c i="1" r="AZ125"/>
  <c i="25" r="F39"/>
  <c i="1" r="BD125"/>
  <c i="27" r="F37"/>
  <c i="1" r="BD127"/>
  <c i="27" r="F33"/>
  <c i="1" r="AZ127"/>
  <c i="28" r="F37"/>
  <c i="1" r="BD128"/>
  <c i="28" r="J33"/>
  <c i="1" r="AV128"/>
  <c i="29" r="F38"/>
  <c i="1" r="BC130"/>
  <c i="30" r="F38"/>
  <c i="1" r="BC131"/>
  <c i="31" r="J35"/>
  <c i="1" r="AV133"/>
  <c i="32" r="J35"/>
  <c i="1" r="AV134"/>
  <c i="32" r="F37"/>
  <c i="1" r="BB134"/>
  <c i="32" r="F35"/>
  <c i="1" r="AZ134"/>
  <c i="33" r="J35"/>
  <c i="1" r="AV135"/>
  <c i="34" r="J35"/>
  <c i="1" r="AV136"/>
  <c i="2" r="F38"/>
  <c i="1" r="BC96"/>
  <c i="3" r="F39"/>
  <c i="1" r="BD97"/>
  <c i="4" r="F38"/>
  <c i="1" r="BC98"/>
  <c i="4" r="F39"/>
  <c i="1" r="BD98"/>
  <c i="5" r="F37"/>
  <c i="1" r="BB99"/>
  <c i="6" r="F35"/>
  <c i="1" r="AZ100"/>
  <c i="7" r="F38"/>
  <c i="1" r="BC102"/>
  <c i="8" r="F37"/>
  <c i="1" r="BB103"/>
  <c i="9" r="F38"/>
  <c i="1" r="BC104"/>
  <c i="9" r="F39"/>
  <c i="1" r="BD104"/>
  <c i="10" r="F37"/>
  <c i="1" r="BB105"/>
  <c i="11" r="F37"/>
  <c i="1" r="BB107"/>
  <c i="11" r="J35"/>
  <c i="1" r="AV107"/>
  <c i="12" r="J35"/>
  <c i="1" r="AV108"/>
  <c i="12" r="F39"/>
  <c i="1" r="BD108"/>
  <c i="14" r="F39"/>
  <c i="1" r="BB111"/>
  <c i="15" r="J35"/>
  <c i="1" r="AV112"/>
  <c i="16" r="F39"/>
  <c i="1" r="BD113"/>
  <c i="17" r="F41"/>
  <c i="1" r="BD115"/>
  <c i="18" r="J37"/>
  <c i="1" r="AV116"/>
  <c i="18" r="F37"/>
  <c i="1" r="AZ116"/>
  <c i="19" r="F40"/>
  <c i="1" r="BC118"/>
  <c i="19" r="F37"/>
  <c i="1" r="AZ118"/>
  <c i="20" r="F41"/>
  <c i="1" r="BD119"/>
  <c i="20" r="F37"/>
  <c i="1" r="AZ119"/>
  <c i="21" r="F40"/>
  <c i="1" r="BC120"/>
  <c i="22" r="F39"/>
  <c i="1" r="BB121"/>
  <c i="23" r="J33"/>
  <c i="1" r="AV122"/>
  <c i="24" r="F35"/>
  <c i="1" r="AZ124"/>
  <c i="25" r="F37"/>
  <c i="1" r="BB125"/>
  <c i="26" r="F37"/>
  <c i="1" r="BB126"/>
  <c i="26" r="F39"/>
  <c i="1" r="BD126"/>
  <c i="28" r="F33"/>
  <c i="1" r="AZ128"/>
  <c i="29" r="F35"/>
  <c i="1" r="AZ130"/>
  <c i="29" r="F39"/>
  <c i="1" r="BD130"/>
  <c i="30" r="F37"/>
  <c i="1" r="BB131"/>
  <c i="31" r="F35"/>
  <c i="1" r="AZ133"/>
  <c i="31" r="F37"/>
  <c i="1" r="BB133"/>
  <c i="32" r="F39"/>
  <c i="1" r="BD134"/>
  <c i="33" r="F39"/>
  <c i="1" r="BD135"/>
  <c i="34" r="F35"/>
  <c i="1" r="AZ136"/>
  <c i="34" r="F39"/>
  <c i="1" r="BD136"/>
  <c i="2" r="F37"/>
  <c i="1" r="BB96"/>
  <c i="3" r="F35"/>
  <c i="1" r="AZ97"/>
  <c i="4" r="F37"/>
  <c i="1" r="BB98"/>
  <c i="4" r="J35"/>
  <c i="1" r="AV98"/>
  <c i="5" r="F35"/>
  <c i="1" r="AZ99"/>
  <c i="5" r="F39"/>
  <c i="1" r="BD99"/>
  <c i="6" r="F39"/>
  <c i="1" r="BD100"/>
  <c i="7" r="J35"/>
  <c i="1" r="AV102"/>
  <c i="8" r="F39"/>
  <c i="1" r="BD103"/>
  <c i="8" r="F35"/>
  <c i="1" r="AZ103"/>
  <c i="9" r="F37"/>
  <c i="1" r="BB104"/>
  <c i="10" r="F35"/>
  <c i="1" r="AZ105"/>
  <c i="11" r="F35"/>
  <c i="1" r="AZ107"/>
  <c i="12" r="F35"/>
  <c i="1" r="AZ108"/>
  <c i="13" r="F41"/>
  <c i="1" r="BD110"/>
  <c i="13" r="F40"/>
  <c i="1" r="BC110"/>
  <c i="14" r="F37"/>
  <c i="1" r="AZ111"/>
  <c i="15" r="F35"/>
  <c i="1" r="AZ112"/>
  <c i="16" r="J35"/>
  <c i="1" r="AV113"/>
  <c i="17" r="F39"/>
  <c i="1" r="BB115"/>
  <c i="17" r="F40"/>
  <c i="1" r="BC115"/>
  <c i="21" r="F37"/>
  <c i="1" r="AZ120"/>
  <c i="22" r="F41"/>
  <c i="1" r="BD121"/>
  <c i="22" r="J37"/>
  <c i="1" r="AV121"/>
  <c i="23" r="F33"/>
  <c i="1" r="AZ122"/>
  <c i="23" r="F37"/>
  <c i="1" r="BD122"/>
  <c i="24" r="F38"/>
  <c i="1" r="BC124"/>
  <c i="25" r="F38"/>
  <c i="1" r="BC125"/>
  <c i="26" r="F35"/>
  <c i="1" r="AZ126"/>
  <c i="27" r="J33"/>
  <c i="1" r="AV127"/>
  <c i="27" r="F36"/>
  <c i="1" r="BC127"/>
  <c i="28" r="F35"/>
  <c i="1" r="BB128"/>
  <c i="29" r="F37"/>
  <c i="1" r="BB130"/>
  <c i="30" r="J35"/>
  <c i="1" r="AV131"/>
  <c i="31" r="F39"/>
  <c i="1" r="BD133"/>
  <c i="31" r="F38"/>
  <c i="1" r="BC133"/>
  <c i="32" r="F38"/>
  <c i="1" r="BC134"/>
  <c i="33" r="F35"/>
  <c i="1" r="AZ135"/>
  <c i="34" r="F38"/>
  <c i="1" r="BC136"/>
  <c i="34" r="F37"/>
  <c i="1" r="BB136"/>
  <c i="10" r="J32"/>
  <c i="1" r="AS106"/>
  <c i="2" r="J35"/>
  <c i="1" r="AV96"/>
  <c i="2" r="F39"/>
  <c i="1" r="BD96"/>
  <c i="3" r="J35"/>
  <c i="1" r="AV97"/>
  <c i="4" r="F35"/>
  <c i="1" r="AZ98"/>
  <c i="5" r="J35"/>
  <c i="1" r="AV99"/>
  <c i="5" r="F38"/>
  <c i="1" r="BC99"/>
  <c i="6" r="F38"/>
  <c i="1" r="BC100"/>
  <c i="7" r="F37"/>
  <c i="1" r="BB102"/>
  <c i="6" r="J32"/>
  <c i="8" r="J35"/>
  <c i="1" r="AV103"/>
  <c i="9" r="F35"/>
  <c i="1" r="AZ104"/>
  <c i="10" r="F38"/>
  <c i="1" r="BC105"/>
  <c i="10" r="J35"/>
  <c i="1" r="AV105"/>
  <c i="11" r="F39"/>
  <c i="1" r="BD107"/>
  <c i="12" r="F37"/>
  <c i="1" r="BB108"/>
  <c i="13" r="F39"/>
  <c i="1" r="BB110"/>
  <c i="13" r="F37"/>
  <c i="1" r="AZ110"/>
  <c i="14" r="J37"/>
  <c i="1" r="AV111"/>
  <c i="15" r="F38"/>
  <c i="1" r="BC112"/>
  <c i="16" r="F37"/>
  <c i="1" r="BB113"/>
  <c i="16" r="F38"/>
  <c i="1" r="BC113"/>
  <c i="17" r="F37"/>
  <c i="1" r="AZ115"/>
  <c i="18" r="F39"/>
  <c i="1" r="BB116"/>
  <c i="19" r="F41"/>
  <c i="1" r="BD118"/>
  <c i="19" r="F39"/>
  <c i="1" r="BB118"/>
  <c i="20" r="F40"/>
  <c i="1" r="BC119"/>
  <c i="20" r="F39"/>
  <c i="1" r="BB119"/>
  <c i="21" r="F41"/>
  <c i="1" r="BD120"/>
  <c i="22" r="F37"/>
  <c i="1" r="AZ121"/>
  <c i="23" r="F35"/>
  <c i="1" r="BB122"/>
  <c i="24" r="F39"/>
  <c i="1" r="BD124"/>
  <c i="25" r="J35"/>
  <c i="1" r="AV125"/>
  <c i="26" r="F38"/>
  <c i="1" r="BC126"/>
  <c i="26" r="J35"/>
  <c i="1" r="AV126"/>
  <c i="26" r="J32"/>
  <c i="27" r="F35"/>
  <c i="1" r="BB127"/>
  <c i="28" r="F36"/>
  <c i="1" r="BC128"/>
  <c i="29" r="J35"/>
  <c i="1" r="AV130"/>
  <c i="30" r="F35"/>
  <c i="1" r="AZ131"/>
  <c i="30" r="F39"/>
  <c i="1" r="BD131"/>
  <c i="33" r="F37"/>
  <c i="1" r="BB135"/>
  <c i="33" r="F38"/>
  <c i="1" r="BC135"/>
  <c i="15" l="1" r="P127"/>
  <c i="1" r="AU112"/>
  <c i="33" r="T133"/>
  <c i="15" r="T127"/>
  <c i="33" r="R133"/>
  <c i="12" r="T134"/>
  <c i="9" r="T124"/>
  <c r="T123"/>
  <c i="5" r="P128"/>
  <c r="P127"/>
  <c i="1" r="AU99"/>
  <c i="30" r="T235"/>
  <c i="8" r="T203"/>
  <c i="2" r="P134"/>
  <c r="P133"/>
  <c i="1" r="AU96"/>
  <c i="30" r="R143"/>
  <c i="29" r="R130"/>
  <c r="R129"/>
  <c i="25" r="P150"/>
  <c r="P136"/>
  <c i="1" r="AU125"/>
  <c i="23" r="P122"/>
  <c r="P121"/>
  <c i="1" r="AU122"/>
  <c i="16" r="R125"/>
  <c i="8" r="P140"/>
  <c i="7" r="T128"/>
  <c i="3" r="P199"/>
  <c r="T145"/>
  <c i="30" r="P235"/>
  <c i="21" r="P130"/>
  <c r="P129"/>
  <c i="1" r="AU120"/>
  <c i="13" r="R138"/>
  <c r="T138"/>
  <c i="11" r="R222"/>
  <c r="R149"/>
  <c i="8" r="R203"/>
  <c i="30" r="P143"/>
  <c r="P142"/>
  <c i="1" r="AU131"/>
  <c i="25" r="R150"/>
  <c r="R136"/>
  <c i="13" r="P138"/>
  <c i="11" r="P222"/>
  <c i="8" r="T140"/>
  <c r="T139"/>
  <c i="3" r="R199"/>
  <c i="2" r="T133"/>
  <c i="31" r="P132"/>
  <c i="18" r="R129"/>
  <c i="11" r="T149"/>
  <c i="4" r="P126"/>
  <c r="P125"/>
  <c i="1" r="AU98"/>
  <c i="31" r="R169"/>
  <c i="25" r="T150"/>
  <c r="T136"/>
  <c i="16" r="P125"/>
  <c i="1" r="AU113"/>
  <c i="14" r="T129"/>
  <c r="T128"/>
  <c i="11" r="T222"/>
  <c i="30" r="T143"/>
  <c r="T142"/>
  <c i="24" r="R125"/>
  <c i="19" r="P128"/>
  <c r="P127"/>
  <c i="1" r="AU118"/>
  <c i="17" r="R197"/>
  <c r="R150"/>
  <c i="12" r="T128"/>
  <c i="3" r="R145"/>
  <c r="R144"/>
  <c i="29" r="T129"/>
  <c i="19" r="T128"/>
  <c r="T127"/>
  <c i="16" r="T125"/>
  <c i="13" r="T131"/>
  <c i="4" r="T126"/>
  <c r="T125"/>
  <c i="31" r="P169"/>
  <c i="19" r="R128"/>
  <c r="R127"/>
  <c i="17" r="T197"/>
  <c r="T150"/>
  <c i="9" r="BK124"/>
  <c r="J124"/>
  <c r="J99"/>
  <c i="8" r="P203"/>
  <c i="5" r="R128"/>
  <c r="R127"/>
  <c i="3" r="T199"/>
  <c i="30" r="BK143"/>
  <c i="13" r="P131"/>
  <c i="1" r="AU110"/>
  <c i="7" r="P129"/>
  <c r="P128"/>
  <c i="1" r="AU102"/>
  <c i="31" r="T132"/>
  <c r="T131"/>
  <c i="8" r="R140"/>
  <c r="R139"/>
  <c i="7" r="R129"/>
  <c r="R128"/>
  <c i="2" r="R133"/>
  <c i="24" r="T125"/>
  <c i="20" r="P133"/>
  <c r="P132"/>
  <c i="1" r="AU119"/>
  <c i="17" r="P197"/>
  <c r="P150"/>
  <c i="1" r="AU115"/>
  <c i="5" r="T128"/>
  <c r="T127"/>
  <c i="3" r="P145"/>
  <c r="P144"/>
  <c i="1" r="AU97"/>
  <c i="30" r="R235"/>
  <c i="24" r="P125"/>
  <c i="1" r="AU124"/>
  <c i="21" r="R130"/>
  <c r="R129"/>
  <c i="20" r="R133"/>
  <c r="R132"/>
  <c i="13" r="R131"/>
  <c i="12" r="R134"/>
  <c r="R128"/>
  <c i="31" r="R132"/>
  <c r="R131"/>
  <c i="29" r="P130"/>
  <c r="P129"/>
  <c i="1" r="AU130"/>
  <c i="12" r="P134"/>
  <c r="P128"/>
  <c i="1" r="AU108"/>
  <c i="11" r="P149"/>
  <c r="P148"/>
  <c i="1" r="AU107"/>
  <c i="8" r="BK140"/>
  <c r="J140"/>
  <c r="J99"/>
  <c i="33" r="BK134"/>
  <c r="J134"/>
  <c r="J99"/>
  <c i="1" r="AG105"/>
  <c i="8" r="BK203"/>
  <c r="J203"/>
  <c r="J107"/>
  <c i="11" r="BK428"/>
  <c r="J428"/>
  <c r="J124"/>
  <c i="13" r="BK138"/>
  <c r="J138"/>
  <c r="J103"/>
  <c i="18" r="BK136"/>
  <c r="J136"/>
  <c r="J103"/>
  <c i="21" r="BK130"/>
  <c r="BK129"/>
  <c r="J129"/>
  <c i="24" r="BK137"/>
  <c r="J137"/>
  <c r="J101"/>
  <c i="25" r="BK150"/>
  <c r="J150"/>
  <c r="J104"/>
  <c i="29" r="BK130"/>
  <c r="J130"/>
  <c r="J99"/>
  <c i="30" r="BK235"/>
  <c r="J235"/>
  <c r="J108"/>
  <c r="BK330"/>
  <c r="J330"/>
  <c r="J119"/>
  <c i="3" r="BK199"/>
  <c r="J199"/>
  <c r="J106"/>
  <c i="7" r="BK165"/>
  <c r="J165"/>
  <c r="J102"/>
  <c i="20" r="BK133"/>
  <c r="J133"/>
  <c r="J101"/>
  <c i="23" r="BK122"/>
  <c r="BK121"/>
  <c r="J121"/>
  <c r="J96"/>
  <c i="24" r="BK126"/>
  <c r="J126"/>
  <c r="J99"/>
  <c i="28" r="BK153"/>
  <c r="J153"/>
  <c r="J101"/>
  <c i="31" r="BK132"/>
  <c r="J132"/>
  <c r="J99"/>
  <c r="BK169"/>
  <c r="J169"/>
  <c r="J104"/>
  <c i="2" r="BK134"/>
  <c r="J134"/>
  <c r="J99"/>
  <c r="BK166"/>
  <c r="J166"/>
  <c r="J102"/>
  <c i="11" r="BK222"/>
  <c r="J222"/>
  <c r="J107"/>
  <c i="12" r="BK134"/>
  <c r="J134"/>
  <c r="J101"/>
  <c i="15" r="BK127"/>
  <c r="J127"/>
  <c r="J98"/>
  <c i="19" r="BK128"/>
  <c r="J128"/>
  <c r="J101"/>
  <c i="20" r="BK155"/>
  <c r="J155"/>
  <c r="J107"/>
  <c i="25" r="BK178"/>
  <c r="J178"/>
  <c r="J112"/>
  <c i="27" r="BK120"/>
  <c r="J120"/>
  <c r="J97"/>
  <c i="3" r="BK145"/>
  <c r="J145"/>
  <c r="J99"/>
  <c i="5" r="BK128"/>
  <c r="BK127"/>
  <c r="J127"/>
  <c i="14" r="BK129"/>
  <c r="J129"/>
  <c r="J101"/>
  <c i="18" r="BK130"/>
  <c r="J130"/>
  <c r="J101"/>
  <c i="25" r="BK137"/>
  <c r="J137"/>
  <c r="J99"/>
  <c i="29" r="BK160"/>
  <c r="J160"/>
  <c r="J103"/>
  <c i="34" r="BK123"/>
  <c r="BK122"/>
  <c r="J122"/>
  <c r="J98"/>
  <c i="1" r="AG126"/>
  <c i="22" r="BK126"/>
  <c r="J126"/>
  <c i="17" r="BK150"/>
  <c r="J150"/>
  <c r="J100"/>
  <c r="J151"/>
  <c r="J101"/>
  <c i="16" r="BK125"/>
  <c r="J125"/>
  <c i="13" r="BK131"/>
  <c r="J131"/>
  <c i="12" r="J129"/>
  <c r="J99"/>
  <c i="11" r="BK148"/>
  <c r="J148"/>
  <c r="J98"/>
  <c i="7" r="J129"/>
  <c r="J99"/>
  <c i="1" r="AG100"/>
  <c i="4" r="BK125"/>
  <c r="J125"/>
  <c i="5" r="J32"/>
  <c i="1" r="AG99"/>
  <c i="3" r="J36"/>
  <c i="1" r="AW97"/>
  <c r="AT97"/>
  <c i="6" r="F36"/>
  <c i="1" r="BA100"/>
  <c i="8" r="F36"/>
  <c i="1" r="BA103"/>
  <c r="BB101"/>
  <c r="AX101"/>
  <c i="12" r="F36"/>
  <c i="1" r="BA108"/>
  <c i="13" r="F38"/>
  <c i="1" r="BA110"/>
  <c r="BB109"/>
  <c r="AX109"/>
  <c r="AZ109"/>
  <c r="AV109"/>
  <c r="BD109"/>
  <c i="14" r="J38"/>
  <c i="1" r="AW111"/>
  <c r="AT111"/>
  <c i="15" r="J36"/>
  <c i="1" r="AW112"/>
  <c r="AT112"/>
  <c i="17" r="F38"/>
  <c i="1" r="BA115"/>
  <c r="BC117"/>
  <c r="AY117"/>
  <c i="24" r="J36"/>
  <c i="1" r="AW124"/>
  <c r="AT124"/>
  <c i="25" r="F36"/>
  <c i="1" r="BA125"/>
  <c i="27" r="J34"/>
  <c i="1" r="AW127"/>
  <c r="AT127"/>
  <c i="29" r="F36"/>
  <c i="1" r="BA130"/>
  <c r="BC129"/>
  <c r="AY129"/>
  <c i="31" r="J36"/>
  <c i="1" r="AW133"/>
  <c r="AT133"/>
  <c i="32" r="F36"/>
  <c i="1" r="BA134"/>
  <c i="32" r="J32"/>
  <c i="1" r="AG134"/>
  <c i="33" r="J36"/>
  <c i="1" r="AW135"/>
  <c r="AT135"/>
  <c i="34" r="J36"/>
  <c i="1" r="AW136"/>
  <c r="AT136"/>
  <c i="2" r="J36"/>
  <c i="1" r="AW96"/>
  <c r="AT96"/>
  <c i="4" r="J36"/>
  <c i="1" r="AW98"/>
  <c r="AT98"/>
  <c i="5" r="F36"/>
  <c i="1" r="BA99"/>
  <c r="AZ95"/>
  <c r="AV95"/>
  <c r="BC95"/>
  <c i="7" r="F36"/>
  <c i="1" r="BA102"/>
  <c i="9" r="J36"/>
  <c i="1" r="AW104"/>
  <c r="AT104"/>
  <c i="10" r="F36"/>
  <c i="1" r="BA105"/>
  <c r="AZ101"/>
  <c r="AV101"/>
  <c i="12" r="J36"/>
  <c i="1" r="AW108"/>
  <c r="AT108"/>
  <c i="13" r="J38"/>
  <c i="1" r="AW110"/>
  <c r="AT110"/>
  <c i="13" r="J34"/>
  <c i="1" r="AG110"/>
  <c i="14" r="F38"/>
  <c i="1" r="BA111"/>
  <c i="16" r="F36"/>
  <c i="1" r="BA113"/>
  <c r="BC114"/>
  <c r="AY114"/>
  <c r="AZ114"/>
  <c r="AV114"/>
  <c i="18" r="J38"/>
  <c i="1" r="AW116"/>
  <c r="AT116"/>
  <c i="19" r="J38"/>
  <c i="1" r="AW118"/>
  <c r="AT118"/>
  <c i="20" r="F38"/>
  <c i="1" r="BA119"/>
  <c i="21" r="J38"/>
  <c i="1" r="AW120"/>
  <c r="AT120"/>
  <c r="BD117"/>
  <c r="AZ117"/>
  <c r="AV117"/>
  <c i="22" r="J34"/>
  <c i="1" r="AG121"/>
  <c i="23" r="J34"/>
  <c i="1" r="AW122"/>
  <c r="AT122"/>
  <c r="BB123"/>
  <c r="AX123"/>
  <c r="BC123"/>
  <c r="AY123"/>
  <c r="BD123"/>
  <c r="AZ123"/>
  <c r="AV123"/>
  <c i="28" r="J34"/>
  <c i="1" r="AW128"/>
  <c r="AT128"/>
  <c r="BB129"/>
  <c r="AX129"/>
  <c r="AZ129"/>
  <c r="AV129"/>
  <c i="31" r="F36"/>
  <c i="1" r="BA133"/>
  <c i="32" r="J36"/>
  <c i="1" r="AW134"/>
  <c r="AT134"/>
  <c i="33" r="F36"/>
  <c i="1" r="BA135"/>
  <c r="AZ132"/>
  <c r="AV132"/>
  <c r="BD132"/>
  <c r="AU109"/>
  <c i="21" r="J34"/>
  <c i="1" r="AG120"/>
  <c i="2" r="F36"/>
  <c i="1" r="BA96"/>
  <c i="4" r="F36"/>
  <c i="1" r="BA98"/>
  <c i="4" r="J32"/>
  <c i="1" r="AG98"/>
  <c i="5" r="J36"/>
  <c i="1" r="AW99"/>
  <c r="AT99"/>
  <c r="AN99"/>
  <c r="BD95"/>
  <c r="BB95"/>
  <c i="7" r="J36"/>
  <c i="1" r="AW102"/>
  <c r="AT102"/>
  <c i="9" r="F36"/>
  <c i="1" r="BA104"/>
  <c r="BC101"/>
  <c r="AY101"/>
  <c r="BD101"/>
  <c i="10" r="J36"/>
  <c i="1" r="AW105"/>
  <c r="AT105"/>
  <c r="AN105"/>
  <c i="11" r="J36"/>
  <c i="1" r="AW107"/>
  <c r="AT107"/>
  <c i="16" r="J36"/>
  <c i="1" r="AW113"/>
  <c r="AT113"/>
  <c r="BB114"/>
  <c r="AX114"/>
  <c r="BD114"/>
  <c i="18" r="F38"/>
  <c i="1" r="BA116"/>
  <c i="19" r="F38"/>
  <c i="1" r="BA118"/>
  <c i="20" r="J38"/>
  <c i="1" r="AW119"/>
  <c r="AT119"/>
  <c i="21" r="F38"/>
  <c i="1" r="BA120"/>
  <c i="22" r="J38"/>
  <c i="1" r="AW121"/>
  <c r="AT121"/>
  <c i="22" r="F38"/>
  <c i="1" r="BA121"/>
  <c i="23" r="F34"/>
  <c i="1" r="BA122"/>
  <c i="26" r="J36"/>
  <c i="1" r="AW126"/>
  <c r="AT126"/>
  <c r="AN126"/>
  <c i="26" r="F36"/>
  <c i="1" r="BA126"/>
  <c i="27" r="F34"/>
  <c i="1" r="BA127"/>
  <c i="28" r="F34"/>
  <c i="1" r="BA128"/>
  <c r="BD129"/>
  <c i="30" r="F36"/>
  <c i="1" r="BA131"/>
  <c i="34" r="F36"/>
  <c i="1" r="BA136"/>
  <c r="AS94"/>
  <c i="3" r="F36"/>
  <c i="1" r="BA97"/>
  <c i="6" r="J36"/>
  <c i="1" r="AW100"/>
  <c r="AT100"/>
  <c r="AN100"/>
  <c i="8" r="J36"/>
  <c i="1" r="AW103"/>
  <c r="AT103"/>
  <c i="11" r="F36"/>
  <c i="1" r="BA107"/>
  <c r="BC109"/>
  <c r="AY109"/>
  <c i="15" r="F36"/>
  <c i="1" r="BA112"/>
  <c i="16" r="J32"/>
  <c i="1" r="AG113"/>
  <c i="17" r="J38"/>
  <c i="1" r="AW115"/>
  <c r="AT115"/>
  <c r="BB117"/>
  <c r="AX117"/>
  <c i="24" r="F36"/>
  <c i="1" r="BA124"/>
  <c i="25" r="J36"/>
  <c i="1" r="AW125"/>
  <c r="AT125"/>
  <c i="29" r="J36"/>
  <c i="1" r="AW130"/>
  <c r="AT130"/>
  <c i="30" r="J36"/>
  <c i="1" r="AW131"/>
  <c r="AT131"/>
  <c r="BB132"/>
  <c r="AX132"/>
  <c r="BC132"/>
  <c r="AY132"/>
  <c r="AU114"/>
  <c i="11" l="1" r="T148"/>
  <c r="R148"/>
  <c i="30" r="R142"/>
  <c i="31" r="P131"/>
  <c i="1" r="AU133"/>
  <c i="3" r="T144"/>
  <c i="30" r="BK142"/>
  <c r="J142"/>
  <c r="J98"/>
  <c i="8" r="P139"/>
  <c i="1" r="AU103"/>
  <c i="28" r="BK123"/>
  <c r="J123"/>
  <c r="J96"/>
  <c i="23" r="J122"/>
  <c r="J97"/>
  <c i="8" r="BK139"/>
  <c r="J139"/>
  <c r="J98"/>
  <c i="19" r="BK127"/>
  <c r="J127"/>
  <c r="J100"/>
  <c i="24" r="BK125"/>
  <c r="J125"/>
  <c i="25" r="BK136"/>
  <c r="J136"/>
  <c r="J98"/>
  <c i="31" r="BK131"/>
  <c r="J131"/>
  <c i="33" r="BK133"/>
  <c r="J133"/>
  <c r="J98"/>
  <c i="5" r="J98"/>
  <c r="J128"/>
  <c r="J99"/>
  <c i="14" r="BK128"/>
  <c r="J128"/>
  <c r="J100"/>
  <c i="20" r="BK132"/>
  <c r="J132"/>
  <c r="J100"/>
  <c i="7" r="BK128"/>
  <c r="J128"/>
  <c r="J98"/>
  <c i="9" r="BK123"/>
  <c r="J123"/>
  <c r="J98"/>
  <c i="27" r="BK119"/>
  <c r="J119"/>
  <c i="34" r="J123"/>
  <c r="J99"/>
  <c i="2" r="BK133"/>
  <c r="J133"/>
  <c r="J98"/>
  <c i="3" r="BK144"/>
  <c r="J144"/>
  <c r="J98"/>
  <c i="21" r="J130"/>
  <c r="J101"/>
  <c i="30" r="J143"/>
  <c r="J99"/>
  <c i="12" r="BK128"/>
  <c r="J128"/>
  <c i="18" r="BK129"/>
  <c r="J129"/>
  <c i="21" r="J100"/>
  <c i="29" r="BK129"/>
  <c r="J129"/>
  <c r="J98"/>
  <c i="1" r="AN134"/>
  <c i="32" r="J41"/>
  <c i="26" r="J41"/>
  <c i="1" r="AN121"/>
  <c i="22" r="J100"/>
  <c r="J43"/>
  <c i="21" r="J43"/>
  <c i="1" r="AN113"/>
  <c i="16" r="J98"/>
  <c r="J41"/>
  <c i="1" r="AN110"/>
  <c i="13" r="J100"/>
  <c r="J43"/>
  <c i="10" r="J41"/>
  <c i="6" r="J41"/>
  <c i="1" r="AN98"/>
  <c i="5" r="J41"/>
  <c i="4" r="J98"/>
  <c r="J41"/>
  <c i="1" r="AN120"/>
  <c r="AU101"/>
  <c r="AU123"/>
  <c i="31" r="J32"/>
  <c i="1" r="AG133"/>
  <c i="27" r="J30"/>
  <c i="1" r="AG127"/>
  <c i="18" r="J34"/>
  <c i="1" r="AG116"/>
  <c r="AY95"/>
  <c r="BA101"/>
  <c r="AW101"/>
  <c r="AT101"/>
  <c r="BA114"/>
  <c r="AW114"/>
  <c r="AT114"/>
  <c r="BC106"/>
  <c r="AY106"/>
  <c r="AZ106"/>
  <c r="AV106"/>
  <c r="BA132"/>
  <c r="AW132"/>
  <c r="AT132"/>
  <c r="AU132"/>
  <c r="AU129"/>
  <c r="AU117"/>
  <c r="AU95"/>
  <c i="34" r="J32"/>
  <c i="1" r="AG136"/>
  <c i="23" r="J30"/>
  <c i="1" r="AG122"/>
  <c i="24" r="J32"/>
  <c i="1" r="AG124"/>
  <c i="15" r="J32"/>
  <c i="1" r="AG112"/>
  <c r="BA95"/>
  <c r="AW95"/>
  <c r="AT95"/>
  <c i="17" r="J34"/>
  <c i="1" r="AG115"/>
  <c r="BB106"/>
  <c r="AX106"/>
  <c r="BA123"/>
  <c r="AW123"/>
  <c r="AT123"/>
  <c i="12" r="J32"/>
  <c i="1" r="AG108"/>
  <c r="AX95"/>
  <c i="11" r="J32"/>
  <c i="1" r="AG107"/>
  <c r="BA109"/>
  <c r="AW109"/>
  <c r="AT109"/>
  <c r="BA117"/>
  <c r="AW117"/>
  <c r="AT117"/>
  <c r="BD106"/>
  <c r="BA129"/>
  <c r="AW129"/>
  <c r="AT129"/>
  <c i="24" l="1" r="J41"/>
  <c i="15" r="J41"/>
  <c i="12" r="J41"/>
  <c i="18" r="J43"/>
  <c i="31" r="J41"/>
  <c i="27" r="J39"/>
  <c i="23" r="J39"/>
  <c i="34" r="J41"/>
  <c i="31" r="J98"/>
  <c i="27" r="J96"/>
  <c i="18" r="J100"/>
  <c i="24" r="J98"/>
  <c i="12" r="J98"/>
  <c i="17" r="J43"/>
  <c i="1" r="AN115"/>
  <c i="11" r="J41"/>
  <c i="1" r="AN107"/>
  <c r="AN112"/>
  <c r="AN124"/>
  <c r="AN127"/>
  <c r="AN133"/>
  <c r="AN136"/>
  <c r="AN108"/>
  <c r="AN116"/>
  <c r="AN122"/>
  <c r="AG114"/>
  <c i="30" r="J32"/>
  <c i="1" r="AG131"/>
  <c i="25" r="J32"/>
  <c i="1" r="AG125"/>
  <c r="AG123"/>
  <c i="8" r="J32"/>
  <c i="1" r="AG103"/>
  <c r="AN103"/>
  <c i="28" r="J30"/>
  <c i="1" r="AG128"/>
  <c i="14" r="J34"/>
  <c i="1" r="AG111"/>
  <c r="AG109"/>
  <c r="BC94"/>
  <c r="AY94"/>
  <c i="20" r="J34"/>
  <c i="1" r="AG119"/>
  <c i="19" r="J34"/>
  <c i="1" r="AG118"/>
  <c r="BD94"/>
  <c r="W33"/>
  <c r="AU106"/>
  <c i="7" r="J32"/>
  <c i="1" r="AG102"/>
  <c r="AN102"/>
  <c i="29" r="J32"/>
  <c i="1" r="AG130"/>
  <c i="3" r="J32"/>
  <c i="1" r="AG97"/>
  <c i="2" r="J32"/>
  <c i="1" r="AG96"/>
  <c r="BA106"/>
  <c r="AW106"/>
  <c r="AT106"/>
  <c r="AZ94"/>
  <c r="W29"/>
  <c i="33" r="J32"/>
  <c i="1" r="AG135"/>
  <c r="AG132"/>
  <c i="9" r="J32"/>
  <c i="1" r="AG104"/>
  <c r="AN104"/>
  <c r="BB94"/>
  <c r="W31"/>
  <c l="1" r="AN114"/>
  <c i="28" r="J39"/>
  <c i="3" r="J41"/>
  <c i="8" r="J41"/>
  <c i="29" r="J41"/>
  <c i="20" r="J43"/>
  <c i="7" r="J41"/>
  <c i="19" r="J43"/>
  <c i="14" r="J43"/>
  <c i="2" r="J41"/>
  <c i="25" r="J41"/>
  <c i="9" r="J41"/>
  <c i="33" r="J41"/>
  <c i="30" r="J41"/>
  <c i="1" r="AN97"/>
  <c r="AN111"/>
  <c r="AN135"/>
  <c r="AN96"/>
  <c r="AN118"/>
  <c r="AG117"/>
  <c r="AN128"/>
  <c r="AN119"/>
  <c r="AN125"/>
  <c r="AN130"/>
  <c r="AN131"/>
  <c r="AN132"/>
  <c r="AU94"/>
  <c r="AN123"/>
  <c r="AG106"/>
  <c r="AN109"/>
  <c r="AN117"/>
  <c r="AG95"/>
  <c r="BA94"/>
  <c r="AW94"/>
  <c r="AK30"/>
  <c r="AG101"/>
  <c r="AN101"/>
  <c r="AG129"/>
  <c r="W32"/>
  <c r="AV94"/>
  <c r="AK29"/>
  <c r="AX94"/>
  <c l="1" r="AN106"/>
  <c r="AN95"/>
  <c r="AN129"/>
  <c r="AG94"/>
  <c r="AK26"/>
  <c r="AK35"/>
  <c r="W30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<sst xmlns="http://schemas.openxmlformats.org/spreadsheetml/2006/main">
  <si>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</si>
  <si>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</si>
  <si>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</si>
  <si>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</si>
  <si>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</si>
  <si>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{8f9b1fd6-f904-4085-964a-0ed8fddc0ae9}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</si>
  <si>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</si>
  <si>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</si>
  <si>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</si>
  <si>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</si>
  <si>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</si>
  <si>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</si>
  <si>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2023-034REV2024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</si>
  <si>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</si>
  <si>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</si>
  <si>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technická Lučenec - novostavba edukačného centra, rekonštrukcia objektu školy a spoločenského objektu</t>
  </si>
  <si>
    <t>JKSO:</t>
  </si>
  <si>
    <t>ČS:</t>
  </si>
  <si>
    <t>Miesto:</t>
  </si>
  <si>
    <t>SOŠ Technická,Dukelských Hrdinov 2, 984 01 Lučenec</t>
  </si>
  <si>
    <t>Dátum:</t>
  </si>
  <si>
    <t>30. 9. 2024</t>
  </si>
  <si>
    <t>Objednávateľ:</t>
  </si>
  <si>
    <t>IČO:</t>
  </si>
  <si>
    <t>BBSK, Námestie SNP 23/23, 974 01 BB</t>
  </si>
  <si>
    <t>IČ DPH:</t>
  </si>
  <si>
    <t>Zhotoviteľ:</t>
  </si>
  <si>
    <t>Vyplň údaj</t>
  </si>
  <si>
    <t>Projektant:</t>
  </si>
  <si>
    <t>True</t>
  </si>
  <si>
    <t>Ing. Ladislav Chatrnúch,Sládkovičova 2052/50A Šala</t>
  </si>
  <si>
    <t>Spracovateľ:</t>
  </si>
  <si>
    <t xml:space="preserve"> </t>
  </si>
  <si>
    <t>Poznámka:</t>
  </si>
  <si>
    <t>Rozpočet a VV je spracovaný v zmysle PD. Zhotoviteľ je povinný si skontrolovať jednotlivé položky a množstvá podľa PD. Chýbajúce práce a dodávky materiálov doplniť tak, aby to nebránilo v realizácií diela a cena diela bola konečná. Niektoré kódy sú informatívne a nemusia vždy zodpovedať skutočnej požiadavke na konštrukciu , prácu a dodávku. Rovnako tiež niektoré popisy práce a materiálov sú informatívne a zjednodušené, pričom pri naceňovaní treba zohľadniť požiadavku na kvalitu a rozsah jednotlivej práce a dodávky podľa PD. Všetky navrhované materiály je možné nahradiť obdobnými materiálmi s rovnakými stavebno-technickými a fyzikálnymi vlastnosťami iných certifikovaných výrobcov ( tzv. ekvivalent ), pričom každú zmenu oproti PD je nutné odsúhlasiť so zodpovedným projektantom a investorom stavby.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</si>
  <si>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</si>
  <si>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</si>
  <si>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</si>
  <si>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</si>
  <si>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</si>
  <si>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</si>
  <si>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</si>
  <si>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</si>
  <si>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</si>
  <si>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</si>
  <si>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</si>
  <si>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</si>
  <si>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</si>
  <si>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</si>
  <si>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</si>
  <si>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</si>
  <si>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</si>
  <si>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</si>
  <si>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</si>
  <si>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</si>
  <si>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</si>
  <si>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</si>
  <si>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</si>
  <si>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</si>
  <si>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</si>
  <si>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</si>
  <si>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</si>
  <si>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</si>
  <si>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</si>
  <si>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</si>
  <si>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</si>
  <si>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</si>
  <si>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</si>
  <si>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</si>
  <si>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</si>
  <si>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</si>
  <si>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</si>
  <si>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</si>
  <si>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</si>
  <si>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</si>
  <si>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</si>
  <si>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</si>
  <si>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</si>
  <si>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</si>
  <si>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</si>
  <si>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SO 101</t>
  </si>
  <si>
    <t>STA</t>
  </si>
  <si>
    <t>1</t>
  </si>
  <si>
    <t>{cde23033-b319-4630-af92-a7a87744f07e}</t>
  </si>
  <si>
    <t>/</t>
  </si>
  <si>
    <t>Búracie práce</t>
  </si>
  <si>
    <t>Časť</t>
  </si>
  <si>
    <t>2</t>
  </si>
  <si>
    <t>{0f137d74-a395-4c12-85f1-2e478a1a577e}</t>
  </si>
  <si>
    <t>Nový stav</t>
  </si>
  <si>
    <t>{16ee1b68-d685-4089-9238-c5c7ab58e8ad}</t>
  </si>
  <si>
    <t>3</t>
  </si>
  <si>
    <t>Zdravotechnika</t>
  </si>
  <si>
    <t>{bf8aede4-842d-4a04-b69a-f8a3de122112}</t>
  </si>
  <si>
    <t>4</t>
  </si>
  <si>
    <t>Vykurovanie</t>
  </si>
  <si>
    <t>{c588b948-d5f2-4a29-bc2e-682d294e2e10}</t>
  </si>
  <si>
    <t>5</t>
  </si>
  <si>
    <t>Elektroinštalácia</t>
  </si>
  <si>
    <t>{5cf75a0e-8696-440c-a676-302195698bf6}</t>
  </si>
  <si>
    <t>B</t>
  </si>
  <si>
    <t>SO 102</t>
  </si>
  <si>
    <t>{98480fab-403a-4dc8-b0fa-dec6843cc527}</t>
  </si>
  <si>
    <t>{5c561629-a996-4fdb-a768-27294af312fe}</t>
  </si>
  <si>
    <t>{0a866dfd-1740-4ff4-bb09-62326a2e2c70}</t>
  </si>
  <si>
    <t>{0a165136-7de7-4cbb-a1c2-80b852fd27b7}</t>
  </si>
  <si>
    <t>{659b6353-0a30-4f0f-ab6c-8063e5c1a67c}</t>
  </si>
  <si>
    <t>C</t>
  </si>
  <si>
    <t>SO 103</t>
  </si>
  <si>
    <t>{8656d949-c10b-4f36-aade-deb3e3df4d59}</t>
  </si>
  <si>
    <t>Architektúra a statika</t>
  </si>
  <si>
    <t>{bac3d9ad-5b03-4c60-8d93-1c96138ebf39}</t>
  </si>
  <si>
    <t>{3bb1cb07-75ed-4314-899c-2d3fd497a759}</t>
  </si>
  <si>
    <t>{e24cbb5d-fa9a-43bd-b2ba-6f339d3c7b91}</t>
  </si>
  <si>
    <t>3.1</t>
  </si>
  <si>
    <t>Zdroj tepla a chladu - tepelné čerpadlo</t>
  </si>
  <si>
    <t>{f7ad0f12-3ba0-4383-8246-9ab9f05b2cbb}</t>
  </si>
  <si>
    <t>3.2</t>
  </si>
  <si>
    <t>Odovzdávací systém</t>
  </si>
  <si>
    <t>{ea399b3e-cd28-48e3-bec9-363c3f6ca1ad}</t>
  </si>
  <si>
    <t>Vzduchotechnika</t>
  </si>
  <si>
    <t>{2a39d809-6f7e-45e2-80cc-83e37e005e6e}</t>
  </si>
  <si>
    <t>FVZ</t>
  </si>
  <si>
    <t>{63c6fd82-87b8-4faa-a48b-45a13683401a}</t>
  </si>
  <si>
    <t>6</t>
  </si>
  <si>
    <t>{87bc58cc-9ef5-4306-88a1-4e7b51d1d885}</t>
  </si>
  <si>
    <t>6.1</t>
  </si>
  <si>
    <t>Elektroinštalácia a bleskozvod</t>
  </si>
  <si>
    <t>{bf7f9cc4-125a-4b80-b37e-e92dcf9f9063}</t>
  </si>
  <si>
    <t>6.2</t>
  </si>
  <si>
    <t>SENZOMATIC systém</t>
  </si>
  <si>
    <t>{4607c890-2cac-4068-9d1a-c54cf50a05e8}</t>
  </si>
  <si>
    <t>7</t>
  </si>
  <si>
    <t>Krajinná architektúra</t>
  </si>
  <si>
    <t>{f781ee62-fb87-455a-9522-792dce804175}</t>
  </si>
  <si>
    <t>7.1</t>
  </si>
  <si>
    <t>Asanácia a búracie práce</t>
  </si>
  <si>
    <t>{3d06e89a-8ac9-4bbe-82a4-691b0bfb4620}</t>
  </si>
  <si>
    <t>7.2</t>
  </si>
  <si>
    <t>Mlátové chodníky a spevnené plochy</t>
  </si>
  <si>
    <t>{ec754ca4-4192-467f-aa69-0f9995a9a353}</t>
  </si>
  <si>
    <t>7.3</t>
  </si>
  <si>
    <t>{b051e4d6-37b4-454e-aadf-d7a048d59ff7}</t>
  </si>
  <si>
    <t>7.4</t>
  </si>
  <si>
    <t>Návrh mobiliáru</t>
  </si>
  <si>
    <t>{52eb72e6-92e8-4b19-89e8-cb9d59018248}</t>
  </si>
  <si>
    <t>SO 104</t>
  </si>
  <si>
    <t>{826c3581-755f-4b8f-a276-e27813af358c}</t>
  </si>
  <si>
    <t>E</t>
  </si>
  <si>
    <t>SO 101 - debarierizácia</t>
  </si>
  <si>
    <t>{dadc1698-0bc9-4621-895a-4664ad501245}</t>
  </si>
  <si>
    <t>E.1</t>
  </si>
  <si>
    <t>Búracie práca</t>
  </si>
  <si>
    <t>{8d8ce77d-d879-4574-86aa-ffa9d6d8628a}</t>
  </si>
  <si>
    <t>E.2</t>
  </si>
  <si>
    <t>{91481651-25b6-4e92-97fd-51eead5935b1}</t>
  </si>
  <si>
    <t>E.3</t>
  </si>
  <si>
    <t>{5359cbab-2788-4fc3-a1fa-5e7cc51d993b}</t>
  </si>
  <si>
    <t>F</t>
  </si>
  <si>
    <t>SO 102 - debarierizácia</t>
  </si>
  <si>
    <t>{dddaaecc-cd96-4386-81bf-6909413e9f77}</t>
  </si>
  <si>
    <t>G</t>
  </si>
  <si>
    <t>SO 103 - debarierizácia</t>
  </si>
  <si>
    <t>{a7802a89-a57d-47b9-8e9a-c4c991344ed4}</t>
  </si>
  <si>
    <t>H</t>
  </si>
  <si>
    <t>SO 107</t>
  </si>
  <si>
    <t>{60405bc5-cbe6-42d3-a59a-4ab3c243436f}</t>
  </si>
  <si>
    <t>H.1</t>
  </si>
  <si>
    <t>{6ba7c9c0-9e49-4585-b1ff-4fd24a99c63f}</t>
  </si>
  <si>
    <t>H.2</t>
  </si>
  <si>
    <t>{898775cb-e622-4f8c-a69e-666622aee879}</t>
  </si>
  <si>
    <t>I</t>
  </si>
  <si>
    <t>SO 101 / Zmena stavby pred dokončením 2</t>
  </si>
  <si>
    <t>{1cc8d35d-fffc-453c-ae3d-6f36747db181}</t>
  </si>
  <si>
    <t>I.1</t>
  </si>
  <si>
    <t>Stavebné úpravy</t>
  </si>
  <si>
    <t>{5a97bab2-fad2-45df-bf52-9a8d5c92f653}</t>
  </si>
  <si>
    <t>I.2</t>
  </si>
  <si>
    <t>{58a74ce8-4462-4cde-bdac-195288919ac4}</t>
  </si>
  <si>
    <t>I.3</t>
  </si>
  <si>
    <t>{83cd3c6d-ded7-40d5-b21c-26fecc34ca87}</t>
  </si>
  <si>
    <t>I.4</t>
  </si>
  <si>
    <t>{4116a58d-432e-4141-b1ba-2d0f81ad0106}</t>
  </si>
  <si>
    <t>KRYCÍ LIST ROZPOČTU</t>
  </si>
  <si>
    <t>Objekt:</t>
  </si>
  <si>
    <t>A - SO 101</t>
  </si>
  <si>
    <t>Časť:</t>
  </si>
  <si>
    <t>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</si>
  <si>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</si>
  <si>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</si>
  <si>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</si>
  <si>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</si>
  <si>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</si>
  <si>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</si>
  <si>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</si>
  <si>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</si>
  <si>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</si>
  <si>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</si>
  <si>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</si>
  <si>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</si>
  <si>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</si>
  <si>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</si>
  <si>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</si>
  <si>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</si>
  <si>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775 - Podlahy vlysové a parketové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</si>
  <si>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</si>
  <si>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</si>
  <si>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</si>
  <si>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</si>
  <si>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</si>
  <si>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</si>
  <si>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</si>
  <si>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</si>
  <si>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</si>
  <si>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</si>
  <si>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</si>
  <si>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</si>
  <si>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</si>
  <si>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</si>
  <si>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</si>
  <si>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</si>
  <si>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</si>
  <si>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</si>
  <si>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113107143.S</t>
  </si>
  <si>
    <t xml:space="preserve">Odstránenie krytu asfaltového v ploche do 200 m2, hr. nad 100 do 150 mm,  -0,37500t</t>
  </si>
  <si>
    <t>m2</t>
  </si>
  <si>
    <t>1255920318</t>
  </si>
  <si>
    <t>113307122.S</t>
  </si>
  <si>
    <t xml:space="preserve">Odstránenie podkladu v ploche do 200 m2 z kameniva hrubého drveného, hr.100 do 200 mm,  -0,23500t</t>
  </si>
  <si>
    <t>-1816576277</t>
  </si>
  <si>
    <t>9</t>
  </si>
  <si>
    <t>Ostatné konštrukcie a práce-búranie</t>
  </si>
  <si>
    <t>919735113.S</t>
  </si>
  <si>
    <t>Rezanie existujúceho asfaltového krytu alebo podkladu hĺbky nad 100 do 150 mm</t>
  </si>
  <si>
    <t>m</t>
  </si>
  <si>
    <t>-1505542398</t>
  </si>
  <si>
    <t>941942002.S</t>
  </si>
  <si>
    <t>Montáž lešenia rámového systémového s podlahami šírky do 0,75 m, výšky nad 10 do 20 m</t>
  </si>
  <si>
    <t>241324363</t>
  </si>
  <si>
    <t>941942902.S</t>
  </si>
  <si>
    <t>Príplatok za prvý a každý ďalší i začatý týždeň použitia lešenia rámového systémového šírky do 0,75 m, výšky nad 10 do 20 m</t>
  </si>
  <si>
    <t>-250008371</t>
  </si>
  <si>
    <t>944944103.S</t>
  </si>
  <si>
    <t>Ochranná sieť na boku lešenia</t>
  </si>
  <si>
    <t>1403160835</t>
  </si>
  <si>
    <t>962031135.S</t>
  </si>
  <si>
    <t xml:space="preserve">Búranie priečok alebo vybúranie otvorov plochy nad 4 m2 z tvárnic alebo priečkoviek hr. do150 mm,  -0,11500t</t>
  </si>
  <si>
    <t>1068784702</t>
  </si>
  <si>
    <t>8</t>
  </si>
  <si>
    <t>962032231.S</t>
  </si>
  <si>
    <t xml:space="preserve">Búranie muriva alebo vybúranie otvorov plochy nad 4 m2 nadzákladového z tehál pálených, vápenopieskových, cementových na maltu,  -1,90500t</t>
  </si>
  <si>
    <t>m3</t>
  </si>
  <si>
    <t>1225796170</t>
  </si>
  <si>
    <t>965081712.S</t>
  </si>
  <si>
    <t xml:space="preserve">Búranie dlažieb, bez podklad. lôžka z xylolit., alebo keramických dlaždíc hr. do 10 mm,  -0,02000t</t>
  </si>
  <si>
    <t>954596412</t>
  </si>
  <si>
    <t>10</t>
  </si>
  <si>
    <t>968061112.S</t>
  </si>
  <si>
    <t>Vyvesenie dreveného okenného krídla do suti plochy do 1,5 m2, -0,01200t</t>
  </si>
  <si>
    <t>ks</t>
  </si>
  <si>
    <t>344193382</t>
  </si>
  <si>
    <t>11</t>
  </si>
  <si>
    <t>968061125.S</t>
  </si>
  <si>
    <t>Vyvesenie dreveného dverného krídla do suti plochy do 2 m2, -0,02400t</t>
  </si>
  <si>
    <t>834650733</t>
  </si>
  <si>
    <t>12</t>
  </si>
  <si>
    <t>968062355.S</t>
  </si>
  <si>
    <t xml:space="preserve">Vybúranie drevených rámov okien dvojitých alebo zdvojených, plochy do 2 m2,  -0,06200t</t>
  </si>
  <si>
    <t>2014855340</t>
  </si>
  <si>
    <t>13</t>
  </si>
  <si>
    <t>968062356.S</t>
  </si>
  <si>
    <t xml:space="preserve">Vybúranie drevených rámov okien dvojitých alebo zdvojených, plochy do 4 m2,  -0,05400t</t>
  </si>
  <si>
    <t>718591992</t>
  </si>
  <si>
    <t>14</t>
  </si>
  <si>
    <t>968072455.S</t>
  </si>
  <si>
    <t xml:space="preserve">Vybúranie kovových dverových zárubní plochy do 2 m2,  -0,07600t</t>
  </si>
  <si>
    <t>-756669471</t>
  </si>
  <si>
    <t>15</t>
  </si>
  <si>
    <t>968072456.S</t>
  </si>
  <si>
    <t xml:space="preserve">Vybúranie kovových dverových zárubní plochy nad 2 m2,  -0,06300t</t>
  </si>
  <si>
    <t>191178430</t>
  </si>
  <si>
    <t>16</t>
  </si>
  <si>
    <t>971055001.SR</t>
  </si>
  <si>
    <t>Rezanie konštrukcií do hr. panelu 80 mm stenovou pílou -0,00960t</t>
  </si>
  <si>
    <t>1806478811</t>
  </si>
  <si>
    <t>17</t>
  </si>
  <si>
    <t>978011121.S</t>
  </si>
  <si>
    <t xml:space="preserve">Otlčenie omietok stropov vnútorných vápenných alebo vápennocementových v rozsahu do 10 %,  -0,00400t</t>
  </si>
  <si>
    <t>-157511887</t>
  </si>
  <si>
    <t>18</t>
  </si>
  <si>
    <t>978013141.S</t>
  </si>
  <si>
    <t xml:space="preserve">Otlčenie omietok stien vnútorných vápenných alebo vápennocementových v rozsahu do 30 %,  -0,01000t</t>
  </si>
  <si>
    <t>307376227</t>
  </si>
  <si>
    <t>19</t>
  </si>
  <si>
    <t>978013191.S</t>
  </si>
  <si>
    <t xml:space="preserve">Otlčenie omietok stien vnútorných vápenných alebo vápennocementových v rozsahu do 100 %,  -0,04600t</t>
  </si>
  <si>
    <t>-1275934874</t>
  </si>
  <si>
    <t>978059511.S</t>
  </si>
  <si>
    <t xml:space="preserve">Odsekanie a odobratie obkladov stien z obkladačiek vnútorných vrátane podkladovej omietky do 2 m2,  -0,06800t</t>
  </si>
  <si>
    <t>1568986568</t>
  </si>
  <si>
    <t>21</t>
  </si>
  <si>
    <t>979011111.S</t>
  </si>
  <si>
    <t>Zvislá doprava sutiny a vybúraných hmôt za prvé podlažie nad alebo pod základným podlažím</t>
  </si>
  <si>
    <t>t</t>
  </si>
  <si>
    <t>-1042532896</t>
  </si>
  <si>
    <t>22</t>
  </si>
  <si>
    <t>979011121.S</t>
  </si>
  <si>
    <t>Zvislá doprava sutiny a vybúraných hmôt za každé ďalšie podlažie</t>
  </si>
  <si>
    <t>1428738082</t>
  </si>
  <si>
    <t>23</t>
  </si>
  <si>
    <t>979081111.S</t>
  </si>
  <si>
    <t>Odvoz sutiny a vybúraných hmôt na skládku do 1 km</t>
  </si>
  <si>
    <t>-1705882471</t>
  </si>
  <si>
    <t>24</t>
  </si>
  <si>
    <t>979081121.S</t>
  </si>
  <si>
    <t>Odvoz sutiny a vybúraných hmôt na skládku za každý ďalší 1 km</t>
  </si>
  <si>
    <t>-1645265057</t>
  </si>
  <si>
    <t>25</t>
  </si>
  <si>
    <t>979082111.S</t>
  </si>
  <si>
    <t>Vnútrostavenisková doprava sutiny a vybúraných hmôt do 10 m</t>
  </si>
  <si>
    <t>-1387059066</t>
  </si>
  <si>
    <t>26</t>
  </si>
  <si>
    <t>979082121.S</t>
  </si>
  <si>
    <t>Vnútrostavenisková doprava sutiny a vybúraných hmôt za každých ďalších 5 m</t>
  </si>
  <si>
    <t>-260371416</t>
  </si>
  <si>
    <t>27</t>
  </si>
  <si>
    <t>979089012.S</t>
  </si>
  <si>
    <t>Poplatok za skládku - betón, tehly, dlaždice (17 01) ostatné</t>
  </si>
  <si>
    <t>1805407708</t>
  </si>
  <si>
    <t>28</t>
  </si>
  <si>
    <t>979089112.S</t>
  </si>
  <si>
    <t>Poplatok za skládku - drevo, sklo, plasty (17 02 ), ostatné</t>
  </si>
  <si>
    <t>853609754</t>
  </si>
  <si>
    <t>29</t>
  </si>
  <si>
    <t>979089212.S</t>
  </si>
  <si>
    <t>Poplatok za skládku - bitúmenové zmesi, uholný decht, dechtové výrobky (17 03 ), ostatné</t>
  </si>
  <si>
    <t>-256361681</t>
  </si>
  <si>
    <t>PSV</t>
  </si>
  <si>
    <t>Práce a dodávky PSV</t>
  </si>
  <si>
    <t>712</t>
  </si>
  <si>
    <t>Izolácie striech, povlakové krytiny</t>
  </si>
  <si>
    <t>30</t>
  </si>
  <si>
    <t>712400831.S</t>
  </si>
  <si>
    <t xml:space="preserve">Odstránenie povlakovej krytiny na strechách šikmých do 30° jednovrstvovej,  -0,00600t</t>
  </si>
  <si>
    <t>-61932198</t>
  </si>
  <si>
    <t>713</t>
  </si>
  <si>
    <t>Izolácie tepelné</t>
  </si>
  <si>
    <t>31</t>
  </si>
  <si>
    <t>713000071.S</t>
  </si>
  <si>
    <t>Odstránenie tepelnej izolácie striech šikmých kladenej voľne medzi alebo pod krokvy z vláknitých materiálov hr. nad 10 cm -0,002t</t>
  </si>
  <si>
    <t>-1212695085</t>
  </si>
  <si>
    <t>762</t>
  </si>
  <si>
    <t>Konštrukcie tesárske</t>
  </si>
  <si>
    <t>32</t>
  </si>
  <si>
    <t>762341811.S</t>
  </si>
  <si>
    <t>Demontáž debnenia striech rovných, oblúkových do 60° z dosiek hrubých, hobľovaných, -0,01600 t</t>
  </si>
  <si>
    <t>-443793318</t>
  </si>
  <si>
    <t>33</t>
  </si>
  <si>
    <t>762342811.S</t>
  </si>
  <si>
    <t>Demontáž latovania striech so sklonom do 60° pri osovej vzdialenosti lát do 0,22 m, -0,00700 t</t>
  </si>
  <si>
    <t>-51718022</t>
  </si>
  <si>
    <t>34</t>
  </si>
  <si>
    <t>762351811.S</t>
  </si>
  <si>
    <t>Demontáž nadstrešných konštrukcií krovov, svetlíkov z hraneného reziva plochy do 120 cm2, -0,00700 t</t>
  </si>
  <si>
    <t>-1701243784</t>
  </si>
  <si>
    <t>35</t>
  </si>
  <si>
    <t>762841811.S</t>
  </si>
  <si>
    <t>Demontáž podbíjania obkladov stropov a striech sklonu do 60° z dosiek hr.do 35 mm bez omietky, -0,01400 t</t>
  </si>
  <si>
    <t>686408599</t>
  </si>
  <si>
    <t>763</t>
  </si>
  <si>
    <t>Konštrukcie - drevostavby</t>
  </si>
  <si>
    <t>36</t>
  </si>
  <si>
    <t>763139542.S</t>
  </si>
  <si>
    <t>Demontáž sadrokartónového podhľadu s dvojvrstvou nosnou konštrukciou z oceľových profilov, dvojité opláštenie, -0,02964t</t>
  </si>
  <si>
    <t>770163713</t>
  </si>
  <si>
    <t>764</t>
  </si>
  <si>
    <t>Konštrukcie klampiarske</t>
  </si>
  <si>
    <t>37</t>
  </si>
  <si>
    <t>764323820.S</t>
  </si>
  <si>
    <t xml:space="preserve">Demontáž odkvapov na strechách s lepenkovou krytinou rš 250 mm,  -0,00260t</t>
  </si>
  <si>
    <t>-647698801</t>
  </si>
  <si>
    <t>38</t>
  </si>
  <si>
    <t>764331830.S</t>
  </si>
  <si>
    <t xml:space="preserve">Demontáž lemovania múrov na strechách s tvrdou krytinou, so sklonom do 30st. rš 250 a 330 mm,  -0,00205t</t>
  </si>
  <si>
    <t>2061075182</t>
  </si>
  <si>
    <t>39</t>
  </si>
  <si>
    <t>764352810.S</t>
  </si>
  <si>
    <t xml:space="preserve">Demontáž žľabov pododkvapových polkruhových so sklonom do 30st. rš 330 mm,  -0,00330t</t>
  </si>
  <si>
    <t>-210790684</t>
  </si>
  <si>
    <t>40</t>
  </si>
  <si>
    <t>764410850.S</t>
  </si>
  <si>
    <t xml:space="preserve">Demontáž oplechovania parapetov rš od 100 do 330 mm,  -0,00135t</t>
  </si>
  <si>
    <t>1117203781</t>
  </si>
  <si>
    <t>41</t>
  </si>
  <si>
    <t>764454801.S</t>
  </si>
  <si>
    <t xml:space="preserve">Demontáž odpadových rúr kruhových, s priemerom 75 a 100 mm,  -0,00226t</t>
  </si>
  <si>
    <t>-164613679</t>
  </si>
  <si>
    <t>765</t>
  </si>
  <si>
    <t>Konštrukcie - krytiny tvrdé</t>
  </si>
  <si>
    <t>42</t>
  </si>
  <si>
    <t>765361715.S</t>
  </si>
  <si>
    <t>Demontáž hrebeňa a nárožia z krytiny asfaltovej, do suti, sklon strechy do 45°, -0,002t</t>
  </si>
  <si>
    <t>-1853733169</t>
  </si>
  <si>
    <t>43</t>
  </si>
  <si>
    <t>765361805.S</t>
  </si>
  <si>
    <t>Demontáž krytiny z asfaltových šindľov, do sutiny, sklon strechy do 45°, -0,012t</t>
  </si>
  <si>
    <t>-2087884363</t>
  </si>
  <si>
    <t>766</t>
  </si>
  <si>
    <t>Konštrukcie stolárske</t>
  </si>
  <si>
    <t>44</t>
  </si>
  <si>
    <t>766421821.S</t>
  </si>
  <si>
    <t xml:space="preserve">Demontáž obloženia podhľadu, palub. doskami  -0,01098t</t>
  </si>
  <si>
    <t>1173329811</t>
  </si>
  <si>
    <t>45</t>
  </si>
  <si>
    <t>766421822.S</t>
  </si>
  <si>
    <t xml:space="preserve">Demontáž obloženia podhľadu, podkladových roštov,  -0,00800t</t>
  </si>
  <si>
    <t>-114689297</t>
  </si>
  <si>
    <t>46</t>
  </si>
  <si>
    <t>766694980.S</t>
  </si>
  <si>
    <t>Demontáž parapetnej dosky drevenej šírky do 300 mm, dĺžky do 1600 mm, -0,003t</t>
  </si>
  <si>
    <t>-1909121463</t>
  </si>
  <si>
    <t>775</t>
  </si>
  <si>
    <t>Podlahy vlysové a parketové</t>
  </si>
  <si>
    <t>47</t>
  </si>
  <si>
    <t>775411810.SR</t>
  </si>
  <si>
    <t xml:space="preserve">Príplatok za demontáž soklíkov alebo líšt pripevnených klincami,  -0,00100t</t>
  </si>
  <si>
    <t>868095638</t>
  </si>
  <si>
    <t>48</t>
  </si>
  <si>
    <t>775521810.S</t>
  </si>
  <si>
    <t>Demontáž podláh drevených, laminátových, parketových položených voľne alebo spoj click, vrátane líšt -0,0150t</t>
  </si>
  <si>
    <t>268875423</t>
  </si>
  <si>
    <t>776</t>
  </si>
  <si>
    <t>Podlahy povlakové</t>
  </si>
  <si>
    <t>49</t>
  </si>
  <si>
    <t>776511820.S</t>
  </si>
  <si>
    <t xml:space="preserve">Odstránenie povlakových podláh z nášľapnej plochy lepených s podložkou,  -0,00100t, vr. soklíkov</t>
  </si>
  <si>
    <t>-287661664</t>
  </si>
  <si>
    <t>50</t>
  </si>
  <si>
    <t>776992200.S</t>
  </si>
  <si>
    <t>Príprava podkladu prebrúsením strojne brúskou na betón</t>
  </si>
  <si>
    <t>1530682648</t>
  </si>
  <si>
    <t>2 - Nový stav</t>
  </si>
  <si>
    <t xml:space="preserve">    2 - Zakladanie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</si>
  <si>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</si>
  <si>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</si>
  <si>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</si>
  <si>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</si>
  <si>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725 - Zdravotechnika - zariaďovacie predmety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</si>
  <si>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</si>
  <si>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</si>
  <si>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</si>
  <si>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</si>
  <si>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</si>
  <si>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</si>
  <si>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132201202.S</t>
  </si>
  <si>
    <t>Výkop ryhy šírky 600-2000mm horn.3 od 100 do 1000 m3</t>
  </si>
  <si>
    <t>-783236979</t>
  </si>
  <si>
    <t>132201209.S</t>
  </si>
  <si>
    <t>Príplatok k cenám za lepivosť pri hĺbení rýh š. nad 600 do 2 000 mm zapaž. i nezapažených, s urovnaním dna v hornine 3</t>
  </si>
  <si>
    <t>278965514</t>
  </si>
  <si>
    <t>162501102.S</t>
  </si>
  <si>
    <t>Vodorovné premiestnenie výkopku po spevnenej ceste z horniny tr.1-4, do 100 m3 na vzdialenosť do 3000 m</t>
  </si>
  <si>
    <t>-113967986</t>
  </si>
  <si>
    <t>162501105.S</t>
  </si>
  <si>
    <t>Vodorovné premiestnenie výkopku po spevnenej ceste z horniny tr.1-4, do 100 m3, príplatok k cene za každých ďalšich a začatých 1000 m</t>
  </si>
  <si>
    <t>1882702623</t>
  </si>
  <si>
    <t>167101101.S</t>
  </si>
  <si>
    <t>Nakladanie neuľahnutého výkopku z hornín tr.1-4 do 100 m3</t>
  </si>
  <si>
    <t>1338577049</t>
  </si>
  <si>
    <t>171201201.S</t>
  </si>
  <si>
    <t>Uloženie sypaniny na skládky do 100 m3</t>
  </si>
  <si>
    <t>-669712265</t>
  </si>
  <si>
    <t>171209002.S</t>
  </si>
  <si>
    <t>Poplatok za skládku - zemina a kamenivo (17 05) ostatné</t>
  </si>
  <si>
    <t>-1090443408</t>
  </si>
  <si>
    <t>175101201.S</t>
  </si>
  <si>
    <t>Obsyp objektov sypaninou z vhodných hornín 1 až 4 bez prehodenia sypaniny</t>
  </si>
  <si>
    <t>106926284</t>
  </si>
  <si>
    <t>Zakladanie</t>
  </si>
  <si>
    <t>216904411.S</t>
  </si>
  <si>
    <t>Očistenie stien vysokotlakovým vodným lúčom - odstránenie nečistôt, machu a nesúrodých častí</t>
  </si>
  <si>
    <t>-1619171724</t>
  </si>
  <si>
    <t>Komunikácie</t>
  </si>
  <si>
    <t>564831111.S</t>
  </si>
  <si>
    <t>Podklad zo štrkodrviny s rozprestretím a zhutnením, po zhutnení hr. 100 mm</t>
  </si>
  <si>
    <t>-278042244</t>
  </si>
  <si>
    <t>564851111.S</t>
  </si>
  <si>
    <t>Podklad zo štrkodrviny s rozprestretím a zhutnením, po zhutnení hr. 150 mm</t>
  </si>
  <si>
    <t>741388737</t>
  </si>
  <si>
    <t>573211108.S</t>
  </si>
  <si>
    <t>Postrek asfaltový spojovací bez posypu kamenivom z asfaltu cestného v množstve 0,50 kg/m2</t>
  </si>
  <si>
    <t>-1191229076</t>
  </si>
  <si>
    <t>577154251.S</t>
  </si>
  <si>
    <t>Asfaltový betón vrstva obrusná AC 11 O v pruhu š. do 3 m z modifik. asfaltu tr. I, po zhutnení hr. 60 mm</t>
  </si>
  <si>
    <t>-1234418907</t>
  </si>
  <si>
    <t>577184451.S</t>
  </si>
  <si>
    <t>Asfaltový betón vrstva ložná AC 22 L v pruhu š. do 3 m z modifik. asfaltu tr. I, po zhutnení hr. 90 mm</t>
  </si>
  <si>
    <t>-2122811694</t>
  </si>
  <si>
    <t>581114113.S</t>
  </si>
  <si>
    <t>Kryt z betónu prostého C 25/30 komunikácií pre peších hr. 100 mm</t>
  </si>
  <si>
    <t>-941815058</t>
  </si>
  <si>
    <t>Úpravy povrchov, podlahy, osadenie</t>
  </si>
  <si>
    <t>611421231.S</t>
  </si>
  <si>
    <t>Oprava vnútorných vápenných omietok stropov železobetónových rovných tvárnicových a klenieb, opravovaná plocha nad 5 do 10 %,štuková</t>
  </si>
  <si>
    <t>-1115415520</t>
  </si>
  <si>
    <t>611460124.S</t>
  </si>
  <si>
    <t>Príprava vnútorného podkladu stropov penetráciou pod omietky a nátery</t>
  </si>
  <si>
    <t>477309356</t>
  </si>
  <si>
    <t>612421331.S</t>
  </si>
  <si>
    <t>Oprava vnútorných vápenných omietok stien, v množstve opravenej plochy nad 10 do 30 % štukových</t>
  </si>
  <si>
    <t>-279731221</t>
  </si>
  <si>
    <t>612460124.S</t>
  </si>
  <si>
    <t>Príprava vnútorného podkladu stien penetráciou pod omietky a nátery</t>
  </si>
  <si>
    <t>1422292856</t>
  </si>
  <si>
    <t>612460365.S</t>
  </si>
  <si>
    <t>Vnútorná omietka stien vápennocementová jednovrstvová, hr. 20 mm</t>
  </si>
  <si>
    <t>-2043505107</t>
  </si>
  <si>
    <t>612481022.S</t>
  </si>
  <si>
    <t>Okenný a dverový plastový dilatačný profil pre hrúbku omietky 9 mm</t>
  </si>
  <si>
    <t>-1057227045</t>
  </si>
  <si>
    <t>612481041.S</t>
  </si>
  <si>
    <t>Rohový profil z pozinkovaného plechu pre hrúbku tenkovrstvovej omietky 3 mm</t>
  </si>
  <si>
    <t>380211552</t>
  </si>
  <si>
    <t>621460124.S</t>
  </si>
  <si>
    <t>Príprava vonkajšieho podkladu podhľadov penetráciou pod omietky a nátery</t>
  </si>
  <si>
    <t>207077884</t>
  </si>
  <si>
    <t>621461055.S</t>
  </si>
  <si>
    <t>Vonkajšia omietka podhľadov pastovitá silikónová roztieraná, hr. 3 mm - špec. viď. PD</t>
  </si>
  <si>
    <t>-509792451</t>
  </si>
  <si>
    <t>621481119.S</t>
  </si>
  <si>
    <t>Potiahnutie vonkajších podhľadov sklotextilnou mriežkou s celoplošným prilepením</t>
  </si>
  <si>
    <t>1036177702</t>
  </si>
  <si>
    <t>622460116.S</t>
  </si>
  <si>
    <t>Príprava vonkajšieho podkladu stien pre sanačné povrchové úpravy základným náterom</t>
  </si>
  <si>
    <t>-1326893735</t>
  </si>
  <si>
    <t>622460121.S</t>
  </si>
  <si>
    <t>Príprava vonkajšieho podkladu stien penetráciou základnou</t>
  </si>
  <si>
    <t>1960379228</t>
  </si>
  <si>
    <t>622460124.S</t>
  </si>
  <si>
    <t>Príprava vonkajšieho podkladu stien penetráciou pod omietky a nátery</t>
  </si>
  <si>
    <t>-1200476304</t>
  </si>
  <si>
    <t>622461055.S</t>
  </si>
  <si>
    <t>Vonkajšia omietka stien pastovitá silikónová roztieraná, hr. 3 mm - špec. viď. PD</t>
  </si>
  <si>
    <t>165832828</t>
  </si>
  <si>
    <t>622491320.S</t>
  </si>
  <si>
    <t>Fasádny náter silikónový - špec. viď. PD</t>
  </si>
  <si>
    <t>1954394863</t>
  </si>
  <si>
    <t>625250203.S</t>
  </si>
  <si>
    <t>Kontaktný zatepľovací systém z bieleho EPS hr. 50 mm, skrutkovacie kotvy</t>
  </si>
  <si>
    <t>-1812694903</t>
  </si>
  <si>
    <t>625250213.S</t>
  </si>
  <si>
    <t>Kontaktný zatepľovací systém z bieleho EPS hr. 150 mm, skrutkovacie kotvy</t>
  </si>
  <si>
    <t>-82137293</t>
  </si>
  <si>
    <t>625250229.S</t>
  </si>
  <si>
    <t>Kontaktný zatepľovací systém z bieleho EPS hr. 360 mm, skrutkovacie kotvy</t>
  </si>
  <si>
    <t>-792992422</t>
  </si>
  <si>
    <t>625250229.S.1</t>
  </si>
  <si>
    <t xml:space="preserve">Kontaktný zatepľovací systém - príplatok za rohové, dilatačné a ukončovacie profily </t>
  </si>
  <si>
    <t>374404727</t>
  </si>
  <si>
    <t>625250543.S</t>
  </si>
  <si>
    <t>Kontaktný zatepľovací systém soklovej alebo vodou namáhanej časti hr. 50 mm / XPS, skrutkovacie kotvy</t>
  </si>
  <si>
    <t>967983208</t>
  </si>
  <si>
    <t>625250553.S</t>
  </si>
  <si>
    <t>Kontaktný zatepľovací systém soklovej alebo vodou namáhanej časti hr. 150 mm /XPS , skrutkovacie kotvy</t>
  </si>
  <si>
    <t>1022209151</t>
  </si>
  <si>
    <t>625250710.S</t>
  </si>
  <si>
    <t>Kontaktný zatepľovací systém z minerálnej vlny hr. 150 mm, skrutkovacie kotvy</t>
  </si>
  <si>
    <t>-1185742826</t>
  </si>
  <si>
    <t>632001051.S</t>
  </si>
  <si>
    <t>Zhotovenie jednonásobného penetračného náteru pre potery a stierky</t>
  </si>
  <si>
    <t>-1426851577</t>
  </si>
  <si>
    <t>M</t>
  </si>
  <si>
    <t>585520008700.S</t>
  </si>
  <si>
    <t>Penetračný náter na nasiakavé podklady pod potery, samonivelizačné hmoty a stavebné lepidlá</t>
  </si>
  <si>
    <t>kg</t>
  </si>
  <si>
    <t>1208109100</t>
  </si>
  <si>
    <t>632452628.S</t>
  </si>
  <si>
    <t>Cementová samonivelizačná stierka, pevnosti v tlaku 20 MPa, do hr. 20 mm</t>
  </si>
  <si>
    <t>238203132</t>
  </si>
  <si>
    <t>938902051.S</t>
  </si>
  <si>
    <t>Očistenie povrchu betónových konštrukcií otryskaním - pod izoláciu</t>
  </si>
  <si>
    <t>1959589398</t>
  </si>
  <si>
    <t>941942802.S</t>
  </si>
  <si>
    <t>Demontáž lešenia rámového systémového s podlahami šírky do 0,75 m, výšky nad 10 do 20 m</t>
  </si>
  <si>
    <t>859691435</t>
  </si>
  <si>
    <t>-1795196987</t>
  </si>
  <si>
    <t>941955001.S</t>
  </si>
  <si>
    <t>Lešenie ľahké pracovné pomocné, s výškou lešeňovej podlahy do 1,20 m</t>
  </si>
  <si>
    <t>266525334</t>
  </si>
  <si>
    <t>941955102.S</t>
  </si>
  <si>
    <t>Lešenie ľahké pracovné v schodisku plochy do 6 m2, s výškou lešeňovej podlahy nad 1,50 do 3,5 m</t>
  </si>
  <si>
    <t>-233531365</t>
  </si>
  <si>
    <t>944944803.S</t>
  </si>
  <si>
    <t>Demontáž ochrannej siete na boku lešenia</t>
  </si>
  <si>
    <t>-1386588621</t>
  </si>
  <si>
    <t>99</t>
  </si>
  <si>
    <t>Presun hmôt HSV</t>
  </si>
  <si>
    <t>999281111.S</t>
  </si>
  <si>
    <t>Presun hmôt pre opravy a údržbu objektov vrátane vonkajších plášťov výšky do 25 m</t>
  </si>
  <si>
    <t>1210724078</t>
  </si>
  <si>
    <t>711</t>
  </si>
  <si>
    <t>Izolácie proti vode a vlhkosti</t>
  </si>
  <si>
    <t>711132107.S</t>
  </si>
  <si>
    <t>Zhotovenie izolácie proti zemnej vlhkosti nopovou fóloiu položenou voľne na ploche zvislej</t>
  </si>
  <si>
    <t>1251928177</t>
  </si>
  <si>
    <t>283230002700.S</t>
  </si>
  <si>
    <t>Nopová HDPE fólia hrúbky 0,5 mm, výška nopu 8 mm, proti zemnej vlhkosti s radónovou ochranou, pre spodnú stavbu</t>
  </si>
  <si>
    <t>-1588182771</t>
  </si>
  <si>
    <t>711211001.S</t>
  </si>
  <si>
    <t>Jednozlož. hydroizolačná hmota disperzná, náter na vnútorne použitie vodorovná</t>
  </si>
  <si>
    <t>1556186334</t>
  </si>
  <si>
    <t>51</t>
  </si>
  <si>
    <t>998711203.S</t>
  </si>
  <si>
    <t>Presun hmôt pre izoláciu proti vode v objektoch výšky nad 12 do 60 m</t>
  </si>
  <si>
    <t>%</t>
  </si>
  <si>
    <t>-1035222808</t>
  </si>
  <si>
    <t>52</t>
  </si>
  <si>
    <t>712290010.S</t>
  </si>
  <si>
    <t>Zhotovenie parozábrany pre strechy ploché do 10°</t>
  </si>
  <si>
    <t>-2139631771</t>
  </si>
  <si>
    <t>53</t>
  </si>
  <si>
    <t>283290004000.S</t>
  </si>
  <si>
    <t>Parozábrana, plošná hmotnosť 140 g/m2 - špec. viď. PD</t>
  </si>
  <si>
    <t>1020355022</t>
  </si>
  <si>
    <t>54</t>
  </si>
  <si>
    <t>712991020.S</t>
  </si>
  <si>
    <t>Montáž podkladnej konštrukcie z OSB dosiek na atike šírky 251 - 310 mm pod klampiarske konštrukcie</t>
  </si>
  <si>
    <t>-126490013</t>
  </si>
  <si>
    <t>55</t>
  </si>
  <si>
    <t>607260000400.S</t>
  </si>
  <si>
    <t>Doska OSB nebrúsená hr. 22 mm</t>
  </si>
  <si>
    <t>249629279</t>
  </si>
  <si>
    <t>56</t>
  </si>
  <si>
    <t>998712203.S</t>
  </si>
  <si>
    <t>Presun hmôt pre izoláciu povlakovej krytiny v objektoch výšky nad 12 do 24 m</t>
  </si>
  <si>
    <t>-413823459</t>
  </si>
  <si>
    <t>57</t>
  </si>
  <si>
    <t>713116440.SR</t>
  </si>
  <si>
    <t>Montáž tepelnej izolácie stropov fúkanej na báze min. vlny hr. 300 mm</t>
  </si>
  <si>
    <t>-1296935838</t>
  </si>
  <si>
    <t>58</t>
  </si>
  <si>
    <t>231710000900.S</t>
  </si>
  <si>
    <t>Fúkaná tepelná izolácia na báze min. vlny zo sklených vlákien - špec. viď. PD</t>
  </si>
  <si>
    <t>-1155776134</t>
  </si>
  <si>
    <t>59</t>
  </si>
  <si>
    <t>713144090.S</t>
  </si>
  <si>
    <t>Montáž tepelnej izolácie na atiku z XPS prikotvením</t>
  </si>
  <si>
    <t>-607103115</t>
  </si>
  <si>
    <t>60</t>
  </si>
  <si>
    <t>283750001800.S</t>
  </si>
  <si>
    <t>Doska XPS 300 hr. 50 mm</t>
  </si>
  <si>
    <t>-1654143431</t>
  </si>
  <si>
    <t>61</t>
  </si>
  <si>
    <t>283750002100.S</t>
  </si>
  <si>
    <t>Doska XPS 300 hr. 100 mm</t>
  </si>
  <si>
    <t>2114839086</t>
  </si>
  <si>
    <t>62</t>
  </si>
  <si>
    <t>998713203.S</t>
  </si>
  <si>
    <t>Presun hmôt pre izolácie tepelné v objektoch výšky nad 12 m do 24 m</t>
  </si>
  <si>
    <t>-258066618</t>
  </si>
  <si>
    <t>725</t>
  </si>
  <si>
    <t>Zdravotechnika - zariaďovacie predmety</t>
  </si>
  <si>
    <t>63</t>
  </si>
  <si>
    <t>725190101.S</t>
  </si>
  <si>
    <t>Montáž sanitárnej priečky z HPL dosiek na WC a prezliekacie kabíny/boxy pre vlhké priestory s nerezovým kovaním</t>
  </si>
  <si>
    <t>-361174297</t>
  </si>
  <si>
    <t>64</t>
  </si>
  <si>
    <t>607930001500.S</t>
  </si>
  <si>
    <t>Doska kompaktná z vysokotlakého laminátu (HPL) pre použitie v interiéri vo farbe s bielym jadrom, hrúbky 13 mm, vr. dverí</t>
  </si>
  <si>
    <t>1405181003</t>
  </si>
  <si>
    <t>65</t>
  </si>
  <si>
    <t>998725203.S</t>
  </si>
  <si>
    <t>Presun hmôt pre zariaďovacie predmety v objektoch výšky nad 12 do 24 m</t>
  </si>
  <si>
    <t>1929725900</t>
  </si>
  <si>
    <t>66</t>
  </si>
  <si>
    <t>762332110.S</t>
  </si>
  <si>
    <t>Montáž viazaných konštrukcií krovov striech z reziva priemernej plochy do 120 cm2</t>
  </si>
  <si>
    <t>1163425631</t>
  </si>
  <si>
    <t>67</t>
  </si>
  <si>
    <t>605420000100</t>
  </si>
  <si>
    <t>Rezivo stavebné zo smreku - hranoly hranené, stredové rezivo EBW hr. 100 mm, š. 80 mm, vr. povrch. úpravy</t>
  </si>
  <si>
    <t>1835661981</t>
  </si>
  <si>
    <t>68</t>
  </si>
  <si>
    <t>762341003.S</t>
  </si>
  <si>
    <t>Montáž debnenia jednoduchých striech, na krokvy a kontralaty z dosiek s vetracou medzerou</t>
  </si>
  <si>
    <t>977135624</t>
  </si>
  <si>
    <t>69</t>
  </si>
  <si>
    <t>605410000200</t>
  </si>
  <si>
    <t>Rezivo stavebné zo smreku - dosky bočné triedené hr. 25 mm, š. 100-150 mm, dĺ. 4000-6000 mm</t>
  </si>
  <si>
    <t>1612587140</t>
  </si>
  <si>
    <t>70</t>
  </si>
  <si>
    <t>762341251.S</t>
  </si>
  <si>
    <t>Montáž kontralát pre sklon do 22°</t>
  </si>
  <si>
    <t>-617458076</t>
  </si>
  <si>
    <t>71</t>
  </si>
  <si>
    <t>605430000300</t>
  </si>
  <si>
    <t>Rezivo stavebné zo smreku - strešné laty impregnované hr. 35 mm, š. 60 mm, dĺ. 4000-5000 mm</t>
  </si>
  <si>
    <t>555030234</t>
  </si>
  <si>
    <t>72</t>
  </si>
  <si>
    <t>762395000.S</t>
  </si>
  <si>
    <t>Spojovacie prostriedky pre viazané konštrukcie krovov, debnenie a laťovanie, nadstrešné konštr., spádové kliny - svorky, dosky, klince, pásová oceľ, vruty</t>
  </si>
  <si>
    <t>-151402868</t>
  </si>
  <si>
    <t>73</t>
  </si>
  <si>
    <t>762841110.S</t>
  </si>
  <si>
    <t>Montáž podbíjania stropov a striech rovných z hrubých dosiek na zraz</t>
  </si>
  <si>
    <t>-1062333403</t>
  </si>
  <si>
    <t>74</t>
  </si>
  <si>
    <t>PU047030</t>
  </si>
  <si>
    <t>Obojstranne povrchovo upravená univerzálna doska z XPS vystužená sklotextilnou mriežkou a pokrytá maltou</t>
  </si>
  <si>
    <t>1080640259</t>
  </si>
  <si>
    <t>75</t>
  </si>
  <si>
    <t>762895000.S</t>
  </si>
  <si>
    <t>Spojovacie prostriedky pre záklop, stropnice, podbíjanie - klince, svorky</t>
  </si>
  <si>
    <t>193233091</t>
  </si>
  <si>
    <t>76</t>
  </si>
  <si>
    <t>998762203.S</t>
  </si>
  <si>
    <t>Presun hmôt pre konštrukcie tesárske v objektoch výšky od 12 do 24 m</t>
  </si>
  <si>
    <t>2137038443</t>
  </si>
  <si>
    <t>77</t>
  </si>
  <si>
    <t>763115512.S</t>
  </si>
  <si>
    <t>Priečka SDK hr. 100 mm, kca CW+UW 50, dvojito opláštená doskou štandardnou A 2x12,5 mm, TI 50 mm</t>
  </si>
  <si>
    <t>1104639587</t>
  </si>
  <si>
    <t>78</t>
  </si>
  <si>
    <t>763135035.S</t>
  </si>
  <si>
    <t>Kazetový podhľad 600 x 600 mm, hrana ostrá, konštrukcia viditeľná, doska sadrokartónová biela hr. 12,5 mm</t>
  </si>
  <si>
    <t>-31202951</t>
  </si>
  <si>
    <t>79</t>
  </si>
  <si>
    <t>763138220.S</t>
  </si>
  <si>
    <t>Podhľad SDK závesný na dvojúrovňovej oceľovej podkonštrukcií CD+UD, doska štandardná A 12.5 mm</t>
  </si>
  <si>
    <t>357729937</t>
  </si>
  <si>
    <t>80</t>
  </si>
  <si>
    <t>763138221.S</t>
  </si>
  <si>
    <t>Podhľad SDK závesný na dvojúrovňovej oceľovej podkonštrukcií CD+UD, doska protipožiarna DF 12.5 mm</t>
  </si>
  <si>
    <t>-933434063</t>
  </si>
  <si>
    <t>81</t>
  </si>
  <si>
    <t>763138223.S</t>
  </si>
  <si>
    <t>Podhľad SDK závesný na dvojúrovňovej oceľovej podkonštrukcií CD+UD, doska protipožiarna impregnovaná DFH2 12.5 mm</t>
  </si>
  <si>
    <t>-1107904437</t>
  </si>
  <si>
    <t>82</t>
  </si>
  <si>
    <t>763182291.S</t>
  </si>
  <si>
    <t>Montáž zárubní oceľových ostatných pre SDK priečky výšky do 4,75 m jednokrídlových</t>
  </si>
  <si>
    <t>-723370201</t>
  </si>
  <si>
    <t>83</t>
  </si>
  <si>
    <t>553310011100.S</t>
  </si>
  <si>
    <t>Zárubňa oceľová pre sadrokartónové priečky hr. 100 mm, šxv 700x1970</t>
  </si>
  <si>
    <t>-579842841</t>
  </si>
  <si>
    <t>84</t>
  </si>
  <si>
    <t>611610001900.S</t>
  </si>
  <si>
    <t>Dvere vnútorné jednokrídlové, šírka 600-900 mm, výplň papierová voština, povrch dýha, vr. kovania</t>
  </si>
  <si>
    <t>2058775385</t>
  </si>
  <si>
    <t>85</t>
  </si>
  <si>
    <t>998763403.S</t>
  </si>
  <si>
    <t>Presun hmôt pre sadrokartónové konštrukcie v stavbách (objektoch) výšky od 7 do 24 m</t>
  </si>
  <si>
    <t>1874600849</t>
  </si>
  <si>
    <t>86</t>
  </si>
  <si>
    <t>764313001.S</t>
  </si>
  <si>
    <t>Oddeľovacia štruktúrovaná rohož s integrovanou poistnou hydroizoláciou pre krytiny z pozinkovaného farbeného plechu</t>
  </si>
  <si>
    <t>-1220906316</t>
  </si>
  <si>
    <t>87</t>
  </si>
  <si>
    <t>764313231.S</t>
  </si>
  <si>
    <t>Montáž krytiny hladkej z pozinkovaného farbeného PZf plechu, z tabúľ 2000x670 mm, sklon do 30°</t>
  </si>
  <si>
    <t>-172292899</t>
  </si>
  <si>
    <t>88</t>
  </si>
  <si>
    <t>138210001200.S</t>
  </si>
  <si>
    <t>Plech falcovaný, pozinkovaný, RAL so stojatou drážkou - špec. viď. PD</t>
  </si>
  <si>
    <t>546472138</t>
  </si>
  <si>
    <t>89</t>
  </si>
  <si>
    <t>764327220.S</t>
  </si>
  <si>
    <t>Oplechovanie z pozinkovaného farbeného PZf plechu, odkvapov na strechách s tvrdou krytinou r.š. 330 mm</t>
  </si>
  <si>
    <t>-990367546</t>
  </si>
  <si>
    <t>90</t>
  </si>
  <si>
    <t>764348402.S</t>
  </si>
  <si>
    <t>Snehové zachytávače z pozinkovaného farebného PZf plechu, dvojradové</t>
  </si>
  <si>
    <t>1751866192</t>
  </si>
  <si>
    <t>91</t>
  </si>
  <si>
    <t>764349410.SR</t>
  </si>
  <si>
    <t>Oplechovanie z pozinkovaného farbeného PZf plechu - konzoly, skrutky, lišty, príslušenstvo ....</t>
  </si>
  <si>
    <t>-267925575</t>
  </si>
  <si>
    <t>92</t>
  </si>
  <si>
    <t>764352427.S</t>
  </si>
  <si>
    <t>Žľaby z pozinkovaného farbeného PZf plechu, pododkvapové polkruhové r.š. 330 mm - KL02</t>
  </si>
  <si>
    <t>-497870166</t>
  </si>
  <si>
    <t>93</t>
  </si>
  <si>
    <t>764359411.S</t>
  </si>
  <si>
    <t>Kotlík kónický z pozinkovaného farbeného PZf plechu, pre rúry s priemerom do 100 mm</t>
  </si>
  <si>
    <t>474261479</t>
  </si>
  <si>
    <t>94</t>
  </si>
  <si>
    <t>764392440.S</t>
  </si>
  <si>
    <t>Úžľabie z pozinkovaného farbeného PZf plechu, r.š. 500 mm</t>
  </si>
  <si>
    <t>-21022216</t>
  </si>
  <si>
    <t>95</t>
  </si>
  <si>
    <t>764393440.S</t>
  </si>
  <si>
    <t>Hrebeň strechy z pozinkovaného farbeného PZf plechu, r.š. 500 mm</t>
  </si>
  <si>
    <t>-463938553</t>
  </si>
  <si>
    <t>96</t>
  </si>
  <si>
    <t>764394940.S</t>
  </si>
  <si>
    <t>Ostatné prvky strešné z pozinkovaného Pz plechu / príponka z plochej ocele pre uchytenie lemovania - KL01</t>
  </si>
  <si>
    <t>88052630</t>
  </si>
  <si>
    <t>97</t>
  </si>
  <si>
    <t>764410740.S</t>
  </si>
  <si>
    <t>Oplechovanie parapetov z hliníkového farebného Al plechu, vrátane rohov r.š. 250 mm, vr. krytiek</t>
  </si>
  <si>
    <t>-1026811243</t>
  </si>
  <si>
    <t>98</t>
  </si>
  <si>
    <t>764410750.SR</t>
  </si>
  <si>
    <t>Oplechovanie parapetov z hliníkového farebného Al plechu, vrátane rohov r.š. 360 mm -KL04.1, vr. krytiek</t>
  </si>
  <si>
    <t>-1185429504</t>
  </si>
  <si>
    <t>764410780.SR</t>
  </si>
  <si>
    <t>Oplechovanie parapetov z hliníkového farebného Al plechu, vrátane rohov r.š. 660 mm - KL04.2, vr. krytiek</t>
  </si>
  <si>
    <t>-1653163998</t>
  </si>
  <si>
    <t>100</t>
  </si>
  <si>
    <t>764430440.S</t>
  </si>
  <si>
    <t>Oplechovanie muriva a atík z pozinkovaného farbeného PZf plechu, vrátane rohov r.š. 500 mm - KL01</t>
  </si>
  <si>
    <t>1034758139</t>
  </si>
  <si>
    <t>101</t>
  </si>
  <si>
    <t>764454434.S</t>
  </si>
  <si>
    <t>Montáž kruhových kolien z pozinkovaného farbeného PZf plechu, pre zvodové rúry s priemerom 60 - 150 mm</t>
  </si>
  <si>
    <t>-91722537</t>
  </si>
  <si>
    <t>102</t>
  </si>
  <si>
    <t>7897</t>
  </si>
  <si>
    <t>Koleno lisované 45°</t>
  </si>
  <si>
    <t>1380065434</t>
  </si>
  <si>
    <t>103</t>
  </si>
  <si>
    <t>764454453.S</t>
  </si>
  <si>
    <t>Zvodové rúry z pozinkovaného farbeného PZf plechu, kruhové priemer 100 mm - KL03</t>
  </si>
  <si>
    <t>486132486</t>
  </si>
  <si>
    <t>104</t>
  </si>
  <si>
    <t>998764203.S</t>
  </si>
  <si>
    <t>Presun hmôt pre konštrukcie klampiarske v objektoch výšky nad 12 do 24 m</t>
  </si>
  <si>
    <t>-1000262457</t>
  </si>
  <si>
    <t>105</t>
  </si>
  <si>
    <t>765901322.S</t>
  </si>
  <si>
    <t>Strešná fólia paropriepustná, na plné debnenie, plošná hmotnosť 150 g/m2</t>
  </si>
  <si>
    <t>1072736359</t>
  </si>
  <si>
    <t>106</t>
  </si>
  <si>
    <t>998765203.S</t>
  </si>
  <si>
    <t>Presun hmôt pre tvrdé krytiny v objektoch výšky nad 12 do 24 m</t>
  </si>
  <si>
    <t>-1794511135</t>
  </si>
  <si>
    <t>107</t>
  </si>
  <si>
    <t>766621400.S</t>
  </si>
  <si>
    <t>Montáž okien plastových s hydroizolačnými ISO páskami (exteriérová a interiérová)</t>
  </si>
  <si>
    <t>-579886473</t>
  </si>
  <si>
    <t>108</t>
  </si>
  <si>
    <t>283290006100.S</t>
  </si>
  <si>
    <t>Tesniaca paropriepustná fólia polymér-flísová, š. 290 mm, dĺ. 30 m, pre tesnenie pripájacej škáry okenného rámu a muriva z exteriéru</t>
  </si>
  <si>
    <t>924155226</t>
  </si>
  <si>
    <t>109</t>
  </si>
  <si>
    <t>283290006200.S</t>
  </si>
  <si>
    <t>Tesniaca paronepriepustná fólia polymér-flísová, š. 70 mm, dĺ. 30 m, pre tesnenie pripájacej škáry okenného rámu a muriva z interiéru</t>
  </si>
  <si>
    <t>153484508</t>
  </si>
  <si>
    <t>110</t>
  </si>
  <si>
    <t>611410000100.S</t>
  </si>
  <si>
    <t>Plastové okno , izolačné trojsklo, RAL 9010 - O01-O03</t>
  </si>
  <si>
    <t>-210369635</t>
  </si>
  <si>
    <t>111</t>
  </si>
  <si>
    <t>766641161.S</t>
  </si>
  <si>
    <t>Montáž dverí plastových, vchodových, 1 m obvodu dverí</t>
  </si>
  <si>
    <t>1838453309</t>
  </si>
  <si>
    <t>112</t>
  </si>
  <si>
    <t>553410013900.S</t>
  </si>
  <si>
    <t>Dvere plastové s nadsvetlíkom, RAL 9010 - D08</t>
  </si>
  <si>
    <t>1891673247</t>
  </si>
  <si>
    <t>113</t>
  </si>
  <si>
    <t>766661422.S</t>
  </si>
  <si>
    <t>Montáž dverí požiarných, hliníkových</t>
  </si>
  <si>
    <t>1477712148</t>
  </si>
  <si>
    <t>114</t>
  </si>
  <si>
    <t>611720000500.S</t>
  </si>
  <si>
    <t xml:space="preserve">Dvere hliníkové protipožiarne EW30/D3-C  - D07</t>
  </si>
  <si>
    <t>-325610278</t>
  </si>
  <si>
    <t>115</t>
  </si>
  <si>
    <t>766662112.S</t>
  </si>
  <si>
    <t>Montáž dverového krídla otočného jednokrídlového poldrážkového, do existujúcej zárubne, vrátane kovania</t>
  </si>
  <si>
    <t>-1051183296</t>
  </si>
  <si>
    <t>116</t>
  </si>
  <si>
    <t>549150000600.S</t>
  </si>
  <si>
    <t>Kľučka dverová a rozeta 2x, nehrdzavejúca oceľ, povrch nerez brúsený</t>
  </si>
  <si>
    <t>1393848750</t>
  </si>
  <si>
    <t>117</t>
  </si>
  <si>
    <t>611610000400.S</t>
  </si>
  <si>
    <t>Dvere vnútorné jednokrídlové, šírka 600-900 mm, výplň papierová voština, povrch dýha / D01-D06,D09-D12</t>
  </si>
  <si>
    <t>-1778913627</t>
  </si>
  <si>
    <t>118</t>
  </si>
  <si>
    <t>766694141.S</t>
  </si>
  <si>
    <t>Montáž parapetnej dosky plastovej šírky do 300 mm, dĺžky do 1000 mm</t>
  </si>
  <si>
    <t>1512320003</t>
  </si>
  <si>
    <t>119</t>
  </si>
  <si>
    <t>766694142.S</t>
  </si>
  <si>
    <t>Montáž parapetnej dosky plastovej šírky do 300 mm, dĺžky 1000-1600 mm</t>
  </si>
  <si>
    <t>1052933149</t>
  </si>
  <si>
    <t>120</t>
  </si>
  <si>
    <t>611560000400.S</t>
  </si>
  <si>
    <t>Parapetná doska plastová, šírka 300 mm, komôrková vnútorná</t>
  </si>
  <si>
    <t>1671419873</t>
  </si>
  <si>
    <t>121</t>
  </si>
  <si>
    <t>611560000800.S</t>
  </si>
  <si>
    <t>Plastové krytky k vnútorným parapetom plastovým, pár, vo farbe biela</t>
  </si>
  <si>
    <t>1469844962</t>
  </si>
  <si>
    <t>122</t>
  </si>
  <si>
    <t>998766203.S</t>
  </si>
  <si>
    <t>Presun hmot pre konštrukcie stolárske v objektoch výšky nad 12 do 24 m</t>
  </si>
  <si>
    <t>-1976477658</t>
  </si>
  <si>
    <t>767</t>
  </si>
  <si>
    <t>Konštrukcie doplnkové kovové</t>
  </si>
  <si>
    <t>123</t>
  </si>
  <si>
    <t>767660115.S</t>
  </si>
  <si>
    <t>Montáž hliníkovej vonkajšej žalúzie od šírky 180 cm do 240 cm a dĺžky 160 cm na stenu alebo ostenie</t>
  </si>
  <si>
    <t>1811512703</t>
  </si>
  <si>
    <t>124</t>
  </si>
  <si>
    <t>611530040600.S</t>
  </si>
  <si>
    <t>Žalúzie exteriérové hliníkové Z-70, šxl 2400x1400 mm</t>
  </si>
  <si>
    <t>1629807351</t>
  </si>
  <si>
    <t>125</t>
  </si>
  <si>
    <t>998767203.S</t>
  </si>
  <si>
    <t>Presun hmôt pre kovové stavebné doplnkové konštrukcie v objektoch výšky nad 12 do 24 m</t>
  </si>
  <si>
    <t>1323920150</t>
  </si>
  <si>
    <t>771</t>
  </si>
  <si>
    <t>Podlahy z dlaždíc</t>
  </si>
  <si>
    <t>126</t>
  </si>
  <si>
    <t>771415008.S</t>
  </si>
  <si>
    <t>Montáž soklíkov z obkladačiek do tmelu veľ. 600 x 95 mm</t>
  </si>
  <si>
    <t>-1883501764</t>
  </si>
  <si>
    <t>127</t>
  </si>
  <si>
    <t>597640005800.S</t>
  </si>
  <si>
    <t>Sokel keramický, lxvxhr 598x95x10 mm</t>
  </si>
  <si>
    <t>2120705550</t>
  </si>
  <si>
    <t>128</t>
  </si>
  <si>
    <t>771541125.S</t>
  </si>
  <si>
    <t>Montáž podláh z dlaždíc gres kladených do tmelu veľ. 600 x 600 mm</t>
  </si>
  <si>
    <t>-1238731597</t>
  </si>
  <si>
    <t>129</t>
  </si>
  <si>
    <t>597740002100.S</t>
  </si>
  <si>
    <t>Dlaždice keramické, lxvxhr 598x598x10 mm, gresové neglazované</t>
  </si>
  <si>
    <t>-22578134</t>
  </si>
  <si>
    <t>130</t>
  </si>
  <si>
    <t>771576119.S</t>
  </si>
  <si>
    <t>Montáž podláh z dlaždíc keramických do tmelu flexibilného mrazuvzdorného v obmedzenom priestore veľ. 300 x 300 mm</t>
  </si>
  <si>
    <t>-591709047</t>
  </si>
  <si>
    <t>131</t>
  </si>
  <si>
    <t>597740001600.S</t>
  </si>
  <si>
    <t>Dlaždice keramické, lxvxhr 297x297x8 mm, hutné glazované</t>
  </si>
  <si>
    <t>-1447836170</t>
  </si>
  <si>
    <t>132</t>
  </si>
  <si>
    <t>998771203.S</t>
  </si>
  <si>
    <t>Presun hmôt pre podlahy z dlaždíc v objektoch výšky nad 12 do 24 m</t>
  </si>
  <si>
    <t>-1085529817</t>
  </si>
  <si>
    <t>133</t>
  </si>
  <si>
    <t>775413130.S</t>
  </si>
  <si>
    <t>Montáž podlahových soklíkov alebo líšt obvodových lepením</t>
  </si>
  <si>
    <t>-65736695</t>
  </si>
  <si>
    <t>134</t>
  </si>
  <si>
    <t>611990003200.S</t>
  </si>
  <si>
    <t>Lišta soklová MDF, vxš 60x20 mm</t>
  </si>
  <si>
    <t>-2097198743</t>
  </si>
  <si>
    <t>135</t>
  </si>
  <si>
    <t>775413250.S</t>
  </si>
  <si>
    <t>Montáž prechodovej lišty narážaním</t>
  </si>
  <si>
    <t>-1689516392</t>
  </si>
  <si>
    <t>136</t>
  </si>
  <si>
    <t>611990001600.S</t>
  </si>
  <si>
    <t>Lišta prechodová narážacia, šírka 40 mm</t>
  </si>
  <si>
    <t>-863611526</t>
  </si>
  <si>
    <t>137</t>
  </si>
  <si>
    <t>775550110.S</t>
  </si>
  <si>
    <t>Montáž podlahy z laminátových a drevených parkiet, click spoj, položená voľne</t>
  </si>
  <si>
    <t>-423435757</t>
  </si>
  <si>
    <t>138</t>
  </si>
  <si>
    <t>611980003080.S</t>
  </si>
  <si>
    <t>Podlaha laminátová, hrúbka 10 mm</t>
  </si>
  <si>
    <t>-1163428879</t>
  </si>
  <si>
    <t>139</t>
  </si>
  <si>
    <t>775592141.S</t>
  </si>
  <si>
    <t>Montáž podložky vyrovnávacej a tlmiacej penovej hr. 3 mm pod plávajúce podlahy</t>
  </si>
  <si>
    <t>1152048860</t>
  </si>
  <si>
    <t>140</t>
  </si>
  <si>
    <t>283230008600.S</t>
  </si>
  <si>
    <t>Podložka z penového PE pod plávajúce podlahy, hr. 3 mm</t>
  </si>
  <si>
    <t>-1167069620</t>
  </si>
  <si>
    <t>141</t>
  </si>
  <si>
    <t>998775203.S</t>
  </si>
  <si>
    <t>Presun hmôt pre podlahy vlysové a parketové v objektoch výšky nad 12 do 24 m</t>
  </si>
  <si>
    <t>-396406522</t>
  </si>
  <si>
    <t>781</t>
  </si>
  <si>
    <t>Obklady</t>
  </si>
  <si>
    <t>142</t>
  </si>
  <si>
    <t>781445020.S</t>
  </si>
  <si>
    <t>Montáž obkladov vnútor. stien z obkladačiek kladených do tmelu veľ. 300x300 mm</t>
  </si>
  <si>
    <t>1760251527</t>
  </si>
  <si>
    <t>143</t>
  </si>
  <si>
    <t>597640000700.S</t>
  </si>
  <si>
    <t xml:space="preserve">Obkladačky keramické </t>
  </si>
  <si>
    <t>1825243680</t>
  </si>
  <si>
    <t>144</t>
  </si>
  <si>
    <t>781491111.S</t>
  </si>
  <si>
    <t>Montáž plastových profilov pre obklad do tmelu - roh steny</t>
  </si>
  <si>
    <t>-2066282070</t>
  </si>
  <si>
    <t>145</t>
  </si>
  <si>
    <t>283410018230.S</t>
  </si>
  <si>
    <t>Profil ukončovací oblý uzavretý s nosom na vonkajší roh pre hr. dlaždíc 8 mm, PVC</t>
  </si>
  <si>
    <t>-995821914</t>
  </si>
  <si>
    <t>146</t>
  </si>
  <si>
    <t>998781203.S</t>
  </si>
  <si>
    <t>Presun hmôt pre obklady keramické v objektoch výšky nad 12 do 24 m</t>
  </si>
  <si>
    <t>-43958631</t>
  </si>
  <si>
    <t>783</t>
  </si>
  <si>
    <t>Nátery</t>
  </si>
  <si>
    <t>147</t>
  </si>
  <si>
    <t>783201812.S</t>
  </si>
  <si>
    <t>Odstránenie starých náterov z kovových stavebných doplnkových konštrukcií oceľovou kefou</t>
  </si>
  <si>
    <t>794827352</t>
  </si>
  <si>
    <t>148</t>
  </si>
  <si>
    <t>783222100.S</t>
  </si>
  <si>
    <t>Nátery kov.stav.doplnk.konštr. syntetické farby šedej na vzduchu schnúce dvojnásobné - 70µm</t>
  </si>
  <si>
    <t>-2128840597</t>
  </si>
  <si>
    <t>149</t>
  </si>
  <si>
    <t>783782404.S</t>
  </si>
  <si>
    <t>Nátery tesárskych konštrukcií, povrchová impregnácia proti drevokaznému hmyzu, hubám a plesniam, jednonásobná</t>
  </si>
  <si>
    <t>1838666198</t>
  </si>
  <si>
    <t>784</t>
  </si>
  <si>
    <t>Maľby</t>
  </si>
  <si>
    <t>150</t>
  </si>
  <si>
    <t>784410100.S</t>
  </si>
  <si>
    <t>Penetrovanie jednonásobné jemnozrnných podkladov výšky do 3,80 m</t>
  </si>
  <si>
    <t>1038550469</t>
  </si>
  <si>
    <t>151</t>
  </si>
  <si>
    <t>784418011.S</t>
  </si>
  <si>
    <t>Zakrývanie otvorov, podláh a zariadení fóliou v miestnostiach alebo na schodisku</t>
  </si>
  <si>
    <t>-1291461553</t>
  </si>
  <si>
    <t>152</t>
  </si>
  <si>
    <t>784452271.S</t>
  </si>
  <si>
    <t>Maľby z maliarskych zmesí na vodnej báze, ručne nanášané dvojnásobné základné na podklad jemnozrnný výšky do 3,80 m</t>
  </si>
  <si>
    <t>1844764414</t>
  </si>
  <si>
    <t>787</t>
  </si>
  <si>
    <t>Zasklievanie</t>
  </si>
  <si>
    <t>153</t>
  </si>
  <si>
    <t>787100030.SR</t>
  </si>
  <si>
    <t>Montáž a dodávka presklenej steny s bočným svetlíkom a nadsvetlíkom, rozmer otvoru 3250/2950 mm</t>
  </si>
  <si>
    <t>863246537</t>
  </si>
  <si>
    <t>3 - Zdravotechnika</t>
  </si>
  <si>
    <t>PSV - PSV</t>
  </si>
  <si>
    <t xml:space="preserve">    D5 - Zdravotechnika</t>
  </si>
  <si>
    <t xml:space="preserve">    D6 - Demontáž sanity</t>
  </si>
  <si>
    <t xml:space="preserve">    D9 - Zdravotechnika</t>
  </si>
  <si>
    <t xml:space="preserve">    D10 - Demontáž sanity</t>
  </si>
  <si>
    <t>D5</t>
  </si>
  <si>
    <t>725219201</t>
  </si>
  <si>
    <t>Montáž umývadla keramického na konzoly, bez výtokovej armatúry v rátaene siifónu</t>
  </si>
  <si>
    <t>725829201</t>
  </si>
  <si>
    <t>Montáž batérie umývadlovej a drezovej nástennej pákovej alebo klasickej s mechanickým ovládaním</t>
  </si>
  <si>
    <t>551450003400</t>
  </si>
  <si>
    <t>Batéria umývadlová stojanková páková s pop-up 5/4", rozmer 290x215x270 mm</t>
  </si>
  <si>
    <t>642110000200</t>
  </si>
  <si>
    <t>Umývadlo keramické rozmer 600x450x170 mm, vrátane podomietkového / úsporného sifónu</t>
  </si>
  <si>
    <t>642150003100.S</t>
  </si>
  <si>
    <t xml:space="preserve">Nástenné konzoly pre  umývadlá</t>
  </si>
  <si>
    <t>súb</t>
  </si>
  <si>
    <t>722221430</t>
  </si>
  <si>
    <t>Montáž pripojovacej sanitárnej flexi hadice G 1/2</t>
  </si>
  <si>
    <t>725819401</t>
  </si>
  <si>
    <t>Montáž ventilu rohového s pripojovacou rúrkou G 1/2</t>
  </si>
  <si>
    <t>súb.</t>
  </si>
  <si>
    <t>551410000500</t>
  </si>
  <si>
    <t>Ventil rohový 1/2"</t>
  </si>
  <si>
    <t>552270000400.S</t>
  </si>
  <si>
    <t>Hadica flexi 1/2", dĺ. 500 mm, pripojovacia pre sanitu</t>
  </si>
  <si>
    <t>721194105.S</t>
  </si>
  <si>
    <t>Zriadenie prípojky na potrubí vyvedenie a upevnenie odpadových výpustiek D 50 mm</t>
  </si>
  <si>
    <t>998722105</t>
  </si>
  <si>
    <t>Presun hmôt pre vnútorný vodovod v objektoch výšky od 6 do 12m</t>
  </si>
  <si>
    <t>998725102</t>
  </si>
  <si>
    <t>Presun hmôt pre zariaďovacie predmety v objektoch výšky nad 6 do 12m</t>
  </si>
  <si>
    <t>D6</t>
  </si>
  <si>
    <t>Demontáž sanity</t>
  </si>
  <si>
    <t>721171803</t>
  </si>
  <si>
    <t xml:space="preserve">Demontáž potrubia z novodurových rúr odpadového alebo pripojovacieho do D75,  -0,00210 t</t>
  </si>
  <si>
    <t>721290821.1</t>
  </si>
  <si>
    <t>Vnútrostav. premiestnenie vybúraných hmôt vnútor. kanal. vodorovne do 100 m z budov vysokých do 6 m</t>
  </si>
  <si>
    <t>725210822</t>
  </si>
  <si>
    <t>Demontáž umývadiel alebo umývadielok komplet s potrubiami a odpadovým potrubím po napojenie v stene</t>
  </si>
  <si>
    <t>D9</t>
  </si>
  <si>
    <t>642510000100</t>
  </si>
  <si>
    <t>Pisoár rozmer 430x315x665 mm, keramika</t>
  </si>
  <si>
    <t>725129210</t>
  </si>
  <si>
    <t>Montáž pisoáru keramického s automatickým splachovaním</t>
  </si>
  <si>
    <t>725119109</t>
  </si>
  <si>
    <t>Montáž záchodu do predstenového systému</t>
  </si>
  <si>
    <t>725119110</t>
  </si>
  <si>
    <t>Záchodové tlačítko</t>
  </si>
  <si>
    <t>642360000200</t>
  </si>
  <si>
    <t>Misa záchodová keramická závesná, rozmer 355x500x360 mm, 6 l, s hlbokým splachovaním</t>
  </si>
  <si>
    <t>725291112</t>
  </si>
  <si>
    <t>Montáž doplnkov zariadení kúpeľní a záchodov, záchodová doska</t>
  </si>
  <si>
    <t>642310000200</t>
  </si>
  <si>
    <t>Doska keramická toaletná s antibakteriálnou úpravou</t>
  </si>
  <si>
    <t>721194109.S</t>
  </si>
  <si>
    <t>Zriadenie prípojky na potrubí vyvedenie a upevnenie odpadových výpustiek D 110 mm</t>
  </si>
  <si>
    <t>998722105.1</t>
  </si>
  <si>
    <t>998725102.1</t>
  </si>
  <si>
    <t>D10</t>
  </si>
  <si>
    <t>721171805</t>
  </si>
  <si>
    <t xml:space="preserve">Demontáž potrubia z novodurových rúr odpadového alebo pripojovacieho nad D75,  -0,00210 t</t>
  </si>
  <si>
    <t>725210825</t>
  </si>
  <si>
    <t>Demontáž WC komplet s potrubiami a odpadovým potrubím po napojenie v stene</t>
  </si>
  <si>
    <t>725210828</t>
  </si>
  <si>
    <t>Demontáž Pisoárov komplet s potrubiami a odpadovým potrubím po napojenie v stene</t>
  </si>
  <si>
    <t>154</t>
  </si>
  <si>
    <t>4 - Vykurovanie</t>
  </si>
  <si>
    <t xml:space="preserve">    D1 - Vykurovanie 3.NP</t>
  </si>
  <si>
    <t xml:space="preserve">    D2 - Demontáž Vykurovacích telies</t>
  </si>
  <si>
    <t xml:space="preserve">    D3 - Vykurovanie 4.NP</t>
  </si>
  <si>
    <t xml:space="preserve">    D4 - Demontáž Vykurovacích telies</t>
  </si>
  <si>
    <t xml:space="preserve">    D7 - Vykurovanie 5.NP</t>
  </si>
  <si>
    <t xml:space="preserve">    D8 - Demontáž vykurovacích telies</t>
  </si>
  <si>
    <t>D1</t>
  </si>
  <si>
    <t>Vykurovanie 3.NP</t>
  </si>
  <si>
    <t>484530015967</t>
  </si>
  <si>
    <t>Teleso vykurovacie doskové dvojradové oceľové RADIK VK 21, vxlxhĺ 500x1000x66 mm, závit G 1/2" vnútorný, KORADO</t>
  </si>
  <si>
    <t>484530021700</t>
  </si>
  <si>
    <t>Teleso vykurovacie doskové dvojradové oceľové RADIK VK 21, vxlxhĺ 500x1200x66 mm, závit G 1/2" vnútorný, KORADO</t>
  </si>
  <si>
    <t>484530021300</t>
  </si>
  <si>
    <t>Teleso vykurovacie doskové dvojradové oceľové RADIK VK 21, vxlxhĺ 500x600x66 mm, pripojenie pravé spodné, závit G 1/2" vnútorný, KORADO</t>
  </si>
  <si>
    <t>734223120.S.1</t>
  </si>
  <si>
    <t>Montáž pôvodných radiátorov, vr. očistenia a nového náteru</t>
  </si>
  <si>
    <t>160461765</t>
  </si>
  <si>
    <t>735192923.S</t>
  </si>
  <si>
    <t>montáž vykurovacieho telesa článkového panelového</t>
  </si>
  <si>
    <t>551280001500</t>
  </si>
  <si>
    <t>Termostatická hlavica Herz</t>
  </si>
  <si>
    <t>197730084300</t>
  </si>
  <si>
    <t>Priame šróbenie Oventrop Multiflex F, G1/2</t>
  </si>
  <si>
    <t>734223120.S</t>
  </si>
  <si>
    <t>Montáž ventilu závitového termostatického</t>
  </si>
  <si>
    <t>D2</t>
  </si>
  <si>
    <t>Demontáž Vykurovacích telies</t>
  </si>
  <si>
    <t>722130803</t>
  </si>
  <si>
    <t xml:space="preserve">Demontáž potrubia z oceľových rúrok závitových  do DN 50,  -0,00670</t>
  </si>
  <si>
    <t>725110811</t>
  </si>
  <si>
    <t>Demontáž pôvodných vykurovacích telies</t>
  </si>
  <si>
    <t>733190801.S</t>
  </si>
  <si>
    <t>Demontáž príslušenstva potrubia, odrezanie objímky dvojitej do DN 50 -0,00072t</t>
  </si>
  <si>
    <t>sub</t>
  </si>
  <si>
    <t>734100811.S</t>
  </si>
  <si>
    <t xml:space="preserve">Demontáž armatúr  do DN 50,  -0,01400t</t>
  </si>
  <si>
    <t>735291800.S</t>
  </si>
  <si>
    <t xml:space="preserve">Demontáž konzol alebo držiakov vykurovacieho telesa, registra, konvektora do odpadu,  0,00075t</t>
  </si>
  <si>
    <t>721290821</t>
  </si>
  <si>
    <t>Vnútrostav. premiestnenie vybúraných hmôt vykurovania vodorovne do 100 m z budov vysokých nad 6 m</t>
  </si>
  <si>
    <t>D3</t>
  </si>
  <si>
    <t>Vykurovanie 4.NP</t>
  </si>
  <si>
    <t>734223120.S.2</t>
  </si>
  <si>
    <t>2053809877</t>
  </si>
  <si>
    <t>D4</t>
  </si>
  <si>
    <t>D7</t>
  </si>
  <si>
    <t>Vykurovanie 5.NP</t>
  </si>
  <si>
    <t>484530021701</t>
  </si>
  <si>
    <t>Teleso vykurovacie doskové dvojradové oceľové RADIK VK 21, vxlxhĺ 500x1400x66 mm, závit G 1/2" vnútorný, KORADO</t>
  </si>
  <si>
    <t>734223120.S.3</t>
  </si>
  <si>
    <t>-1484015451</t>
  </si>
  <si>
    <t>D8</t>
  </si>
  <si>
    <t>Demontáž vykurovacích telies</t>
  </si>
  <si>
    <t>5 - Elektroinštalácia</t>
  </si>
  <si>
    <t>Pol31</t>
  </si>
  <si>
    <t>Jednopólový spínač LEGRAND VALENA, 250V~/10A, radenie "1", biele</t>
  </si>
  <si>
    <t>Pol32</t>
  </si>
  <si>
    <t>Seriový spínač LEGRAND VALENA, 250V~/10A, radenie "5", biele</t>
  </si>
  <si>
    <t>Pol1</t>
  </si>
  <si>
    <t>Dvojitý striedavý prepínač LEGRAND VALENA, 250V~/10A, radenie "5b", biele</t>
  </si>
  <si>
    <t>Pol2</t>
  </si>
  <si>
    <t>Striedavý prepínač LEGRAND VALENA, 250V~/10A, radenie "6", biele</t>
  </si>
  <si>
    <t>Pol3</t>
  </si>
  <si>
    <t>Zásuvka, 250V~/16A /2P+E/ LEGRAND VALENA</t>
  </si>
  <si>
    <t>Pol4</t>
  </si>
  <si>
    <t>Zásuvka, 400V~/16A /3P+N+E/ SEZ</t>
  </si>
  <si>
    <t>Pol33</t>
  </si>
  <si>
    <t>Pohybový senzor stropné</t>
  </si>
  <si>
    <t>Pol5</t>
  </si>
  <si>
    <t>Spojovacia krabica</t>
  </si>
  <si>
    <t>Pol34</t>
  </si>
  <si>
    <t>Svietidlo TRILUX ELINE LW19 40 840 L150 1 20</t>
  </si>
  <si>
    <t>Pol6</t>
  </si>
  <si>
    <t>Svietidlo TRILUX Aviella D07 OA 2000-840 ET 01</t>
  </si>
  <si>
    <t>Pol35</t>
  </si>
  <si>
    <t>Svietidlo TRILUX Aviella D05 OA 1200-840 ET 01</t>
  </si>
  <si>
    <t>Pol36</t>
  </si>
  <si>
    <t>Svietidlo TRILUX Siella G7 M73 PW19 40-840 ET</t>
  </si>
  <si>
    <t>Pol37</t>
  </si>
  <si>
    <t>Svietidlo TRILUX Siella G7 M46 PW19 36-840 ET</t>
  </si>
  <si>
    <t>Pol7</t>
  </si>
  <si>
    <t>Svietidlo TRILUX OleveonF B 1200 4000-840 PC</t>
  </si>
  <si>
    <t>Pol38</t>
  </si>
  <si>
    <t>Svietidlo TRILUX ELINE LW19 50 840 L150 1 20</t>
  </si>
  <si>
    <t>Pol39</t>
  </si>
  <si>
    <t>Svietidlo TRILUX ELINE LW19 20 840 L75 1 20</t>
  </si>
  <si>
    <t>Pol40</t>
  </si>
  <si>
    <t>Listový system+recyklačný poplatok</t>
  </si>
  <si>
    <t>Pol9</t>
  </si>
  <si>
    <t>CHKE-R 3x1,5</t>
  </si>
  <si>
    <t>bm</t>
  </si>
  <si>
    <t>Pol10</t>
  </si>
  <si>
    <t>CHKE-R 3x2,5</t>
  </si>
  <si>
    <t>Pol41</t>
  </si>
  <si>
    <t>CHKE-R 5x2.5</t>
  </si>
  <si>
    <t>Pol42</t>
  </si>
  <si>
    <t>CHKE-R 5x16</t>
  </si>
  <si>
    <t>Pol13</t>
  </si>
  <si>
    <t>CY-16</t>
  </si>
  <si>
    <t>Pol43</t>
  </si>
  <si>
    <t>Príprava pre optiku, mikrotrubička 7/4</t>
  </si>
  <si>
    <t>Pol44</t>
  </si>
  <si>
    <t>N2XH-6 z/ž</t>
  </si>
  <si>
    <t>Pol14</t>
  </si>
  <si>
    <t>Chránička FXP25</t>
  </si>
  <si>
    <t>Pol15</t>
  </si>
  <si>
    <t>HOP</t>
  </si>
  <si>
    <t>Pol45</t>
  </si>
  <si>
    <t>Rozvádzač R-P3</t>
  </si>
  <si>
    <t>Pol46</t>
  </si>
  <si>
    <t>Rozvádzač R-P4</t>
  </si>
  <si>
    <t>Pol47</t>
  </si>
  <si>
    <t>Rozvádzač R-P5</t>
  </si>
  <si>
    <t>Pol48</t>
  </si>
  <si>
    <t>Rozvádzač R-P5.1</t>
  </si>
  <si>
    <t>Pol17</t>
  </si>
  <si>
    <t>HR-Spojovacia svorka SS</t>
  </si>
  <si>
    <t>Pol18</t>
  </si>
  <si>
    <t>HR-Spojovacia svorka SZ</t>
  </si>
  <si>
    <t>Pol49</t>
  </si>
  <si>
    <t>HR-Okapová svorka SO</t>
  </si>
  <si>
    <t>Pol19</t>
  </si>
  <si>
    <t>HR-Krížová svorka SK</t>
  </si>
  <si>
    <t>Pol20</t>
  </si>
  <si>
    <t>HR-ochranný uholník OU1,7</t>
  </si>
  <si>
    <t>Pol21</t>
  </si>
  <si>
    <t>HR-pozinkovaný drôt FeZn ∅10mm</t>
  </si>
  <si>
    <t>Pol22</t>
  </si>
  <si>
    <t>HR-drôt AlMgSi ∅8mm - zberná sústava</t>
  </si>
  <si>
    <t>Pol23</t>
  </si>
  <si>
    <t>HR-izolovaný zvodový drôt AlMgSi PVC ∅8mm - zvodová sústava</t>
  </si>
  <si>
    <t>Pol50</t>
  </si>
  <si>
    <t>HR-Zachytávacia tyč JP 15</t>
  </si>
  <si>
    <t>Pol51</t>
  </si>
  <si>
    <t>HR Dolný držiak zachytávacej tyče DJ4d</t>
  </si>
  <si>
    <t>Pol52</t>
  </si>
  <si>
    <t>HR-Podpera vedenia na šikmú strechu</t>
  </si>
  <si>
    <t>Pol25</t>
  </si>
  <si>
    <t>HR-Podpera vedenia do muriva PV02</t>
  </si>
  <si>
    <t>Pol26</t>
  </si>
  <si>
    <t>Zemniaci tyč ZT2</t>
  </si>
  <si>
    <t>Pol27</t>
  </si>
  <si>
    <t>Frézovanie rýh pre káble do stropu a do steny</t>
  </si>
  <si>
    <t>-1552753402</t>
  </si>
  <si>
    <t>Pol27.1</t>
  </si>
  <si>
    <t>Podružný materiál montážny</t>
  </si>
  <si>
    <t>-1323874469</t>
  </si>
  <si>
    <t>Pol28</t>
  </si>
  <si>
    <t>Inštalačné práce /hod.</t>
  </si>
  <si>
    <t>hod</t>
  </si>
  <si>
    <t>Pol29</t>
  </si>
  <si>
    <t>Revízie</t>
  </si>
  <si>
    <t>Pol30</t>
  </si>
  <si>
    <t>Vypracovanie plán skutočného vyhotovenia</t>
  </si>
  <si>
    <t>B - SO 102</t>
  </si>
  <si>
    <t>113106612.S</t>
  </si>
  <si>
    <t xml:space="preserve">Rozoberanie zámkovej dlažby všetkých druhov v ploche nad 20 m2,  -0,26000t</t>
  </si>
  <si>
    <t>298945734</t>
  </si>
  <si>
    <t>113107122.S</t>
  </si>
  <si>
    <t xml:space="preserve">Odstránenie krytu v ploche do 200 m2 z kameniva hrubého drveného, hr.100 do 200 mm,  -0,23500t</t>
  </si>
  <si>
    <t>-1760441130</t>
  </si>
  <si>
    <t>836276322</t>
  </si>
  <si>
    <t>2031702424</t>
  </si>
  <si>
    <t>919735123.S</t>
  </si>
  <si>
    <t>Rezanie existujúceho betónového krytu alebo podkladu hĺbky nad 100 do 150 mm</t>
  </si>
  <si>
    <t>374422351</t>
  </si>
  <si>
    <t>919735126.S</t>
  </si>
  <si>
    <t>Rezanie existujúceho betónového krytu alebo podkladu hĺbky nad 250 do 300 mm</t>
  </si>
  <si>
    <t>169764078</t>
  </si>
  <si>
    <t>941942001.S</t>
  </si>
  <si>
    <t>Montáž lešenia rámového systémového s podlahami šírky do 0,75 m, výšky do 10 m</t>
  </si>
  <si>
    <t>372418378</t>
  </si>
  <si>
    <t>941942901.S</t>
  </si>
  <si>
    <t>Príplatok za prvý a každý ďalší i začatý týždeň použitia lešenia rámového systémového šírky do 0,75 m, výšky do 10 m</t>
  </si>
  <si>
    <t>-2113106520</t>
  </si>
  <si>
    <t>941955002.S</t>
  </si>
  <si>
    <t>Lešenie ľahké pracovné pomocné s výškou lešeňovej podlahy nad 1,20 do 1,90 m</t>
  </si>
  <si>
    <t>-265747764</t>
  </si>
  <si>
    <t>941955004.S</t>
  </si>
  <si>
    <t>Lešenie ľahké pracovné pomocné s výškou lešeňovej podlahy nad 2,50 do 3,5 m</t>
  </si>
  <si>
    <t>34722484</t>
  </si>
  <si>
    <t>-1078686062</t>
  </si>
  <si>
    <t>961055111.S</t>
  </si>
  <si>
    <t xml:space="preserve">Búranie základov alebo vybúranie otvorov plochy nad 4 m2 v základoch železobetónových,  -2,40000t</t>
  </si>
  <si>
    <t>-1012135141</t>
  </si>
  <si>
    <t>964051111.S</t>
  </si>
  <si>
    <t xml:space="preserve">Búranie samostatných trámov, prievlakov alebo pásov zo železobetónu do 0,16 m2,  -2,40000t</t>
  </si>
  <si>
    <t>1952075129</t>
  </si>
  <si>
    <t>965043441.S</t>
  </si>
  <si>
    <t xml:space="preserve">Búranie podkladov pod dlažby, liatych dlažieb a mazanín,betón s poterom,teracom hr.do 150 mm,  plochy nad 4 m2 -2,20000t</t>
  </si>
  <si>
    <t>-655878035</t>
  </si>
  <si>
    <t>965049120.S</t>
  </si>
  <si>
    <t>Príplatok za búranie betónovej mazaniny so zváranou sieťou alebo rabicovým pletivom hr. nad 100 mm</t>
  </si>
  <si>
    <t>-1578936378</t>
  </si>
  <si>
    <t>968071112.S</t>
  </si>
  <si>
    <t>Vyvesenie kovového okenného krídla do suti plochy do 1, 5 m2</t>
  </si>
  <si>
    <t>1225088642</t>
  </si>
  <si>
    <t>968071113.S</t>
  </si>
  <si>
    <t>Vyvesenie kovového okenného krídla do suti plochy nad 1, 5 m2</t>
  </si>
  <si>
    <t>-1541200713</t>
  </si>
  <si>
    <t>968071115.S</t>
  </si>
  <si>
    <t>Demontáž okien kovových, 1 bm obvodu - 0,005t</t>
  </si>
  <si>
    <t>-446654461</t>
  </si>
  <si>
    <t>968071116.S</t>
  </si>
  <si>
    <t>Demontáž dverí kovových vchodových, 1 bm obvodu - 0,005t</t>
  </si>
  <si>
    <t>1912909188</t>
  </si>
  <si>
    <t>968071125.S</t>
  </si>
  <si>
    <t>Vyvesenie kovového dverného krídla do suti plochy do 2 m2</t>
  </si>
  <si>
    <t>-274385574</t>
  </si>
  <si>
    <t>968072357.S</t>
  </si>
  <si>
    <t xml:space="preserve">Vybúranie kovových rámov okien dvojitých alebo zdvojených, plochy nad 4 m2,  -0,05000t</t>
  </si>
  <si>
    <t>172619948</t>
  </si>
  <si>
    <t>968081112.S</t>
  </si>
  <si>
    <t>Vyvesenie plastového okenného krídla do suti plochy do 1, 5 m2, -0,01400t</t>
  </si>
  <si>
    <t>1320430821</t>
  </si>
  <si>
    <t>968081115.S</t>
  </si>
  <si>
    <t>Demontáž okien plastových, 1 bm obvodu - 0,007t</t>
  </si>
  <si>
    <t>1695425983</t>
  </si>
  <si>
    <t>971055008.S</t>
  </si>
  <si>
    <t>Rezanie konštrukcií zo železobetónu hr. 150 mm stenovou pílou -0,01800t</t>
  </si>
  <si>
    <t>-1364615455</t>
  </si>
  <si>
    <t>978065001.S</t>
  </si>
  <si>
    <t xml:space="preserve">Odstránenie kontaktného zateplenia vrátane povrchovej úpravy z polystyrénových dosiek hrúbky nad 30-80 mm,  -0,01804t</t>
  </si>
  <si>
    <t>2742205</t>
  </si>
  <si>
    <t>-827668048</t>
  </si>
  <si>
    <t>1035370951</t>
  </si>
  <si>
    <t>217661914</t>
  </si>
  <si>
    <t>-537100218</t>
  </si>
  <si>
    <t>1317791177</t>
  </si>
  <si>
    <t>100806937</t>
  </si>
  <si>
    <t>-469994856</t>
  </si>
  <si>
    <t>-1948255924</t>
  </si>
  <si>
    <t>-1783306449</t>
  </si>
  <si>
    <t>-797891027</t>
  </si>
  <si>
    <t>764421830.SR</t>
  </si>
  <si>
    <t xml:space="preserve">Demontáž časti oplechovania ríms rš od 100 do 200 mm,  -0,00009t</t>
  </si>
  <si>
    <t>-2046037190</t>
  </si>
  <si>
    <t>766694985.S</t>
  </si>
  <si>
    <t>Demontáž parapetnej dosky plastovej šírky do 300 mm, dĺžky do 1600 mm, -0,003t</t>
  </si>
  <si>
    <t>885788477</t>
  </si>
  <si>
    <t>766694986.S</t>
  </si>
  <si>
    <t>Demontáž parapetnej dosky plastovej šírky do 300 mm, dĺžky nad 1600 mm, -0,006t</t>
  </si>
  <si>
    <t>1085912860</t>
  </si>
  <si>
    <t>767134831.S</t>
  </si>
  <si>
    <t xml:space="preserve">Demontáž oplechovania stien plechmi lamelami,  -0,00300t</t>
  </si>
  <si>
    <t>1343106846</t>
  </si>
  <si>
    <t>767135831.S</t>
  </si>
  <si>
    <t xml:space="preserve">Demontáž roštu pre oplechovanie z lamiel,  -0,01000t</t>
  </si>
  <si>
    <t>-2033300239</t>
  </si>
  <si>
    <t>767392801.SR</t>
  </si>
  <si>
    <t>Demontáž prestrešenia schodiska - komplet</t>
  </si>
  <si>
    <t>468727936</t>
  </si>
  <si>
    <t>767584811.SR</t>
  </si>
  <si>
    <t xml:space="preserve">Demontáž mriežky vzduchotechnickej,  -0,00100t</t>
  </si>
  <si>
    <t>-256376974</t>
  </si>
  <si>
    <t>767712811.SR</t>
  </si>
  <si>
    <t>Demontáž skrine na fasáde</t>
  </si>
  <si>
    <t>-718103424</t>
  </si>
  <si>
    <t>767996801.S</t>
  </si>
  <si>
    <t xml:space="preserve">Demontáž ostatných doplnkov stavieb s hmotnosťou jednotlivých dielov konštrukcií do 50 kg,  -0,00100t</t>
  </si>
  <si>
    <t>759427042</t>
  </si>
  <si>
    <t xml:space="preserve">    4 - Vodorovné konštrukcie</t>
  </si>
  <si>
    <t xml:space="preserve">    722 - Zdravotechnika - vnútorný vodovod</t>
  </si>
  <si>
    <t xml:space="preserve">    769 - Montáže vzduchotechnických zariadení</t>
  </si>
  <si>
    <t>132201101.S</t>
  </si>
  <si>
    <t>Výkop ryhy do šírky 600 mm v horn.3 do 100 m3</t>
  </si>
  <si>
    <t>-1134384227</t>
  </si>
  <si>
    <t>132201109.S</t>
  </si>
  <si>
    <t>Príplatok k cene za lepivosť pri hĺbení rýh šírky do 600 mm zapažených i nezapažených s urovnaním dna v hornine 3</t>
  </si>
  <si>
    <t>-91657546</t>
  </si>
  <si>
    <t>133211101.S</t>
  </si>
  <si>
    <t xml:space="preserve">Hĺbenie šachiet v  hornine tr. 3 súdržných - ručným náradím plocha výkopu do 4 m2</t>
  </si>
  <si>
    <t>933046481</t>
  </si>
  <si>
    <t>133211109.S</t>
  </si>
  <si>
    <t>Príplatok za lepivosť pri hĺbení šachiet ručným alebo pneumatickým náradím v horninách tr. 3</t>
  </si>
  <si>
    <t>201844212</t>
  </si>
  <si>
    <t>161101501.S</t>
  </si>
  <si>
    <t>Zvislé premiestnenie výkopku z horniny I až IV, nosením za každé 3 m výšky</t>
  </si>
  <si>
    <t>-2080900949</t>
  </si>
  <si>
    <t>162501112.S</t>
  </si>
  <si>
    <t>Vodorovné premiestnenie výkopku po nespevnenej ceste z horniny tr.1-4, do 100 m3 na vzdialenosť do 3000 m</t>
  </si>
  <si>
    <t>1958650221</t>
  </si>
  <si>
    <t>162501113.S</t>
  </si>
  <si>
    <t>Vodorovné premiestnenie výkopku po nespevnenej ceste z horniny tr.1-4, do 100 m3, príplatok k cene za každých ďalšich a začatých 1000 m</t>
  </si>
  <si>
    <t>-1502128379</t>
  </si>
  <si>
    <t>167101100.S</t>
  </si>
  <si>
    <t>Nakladanie výkopku tr.1-4 ručne</t>
  </si>
  <si>
    <t>-448094552</t>
  </si>
  <si>
    <t>406905030</t>
  </si>
  <si>
    <t>389487926</t>
  </si>
  <si>
    <t>-244706899</t>
  </si>
  <si>
    <t>42309991</t>
  </si>
  <si>
    <t>-1894874767</t>
  </si>
  <si>
    <t>273313611.S</t>
  </si>
  <si>
    <t>Betón základových dosiek, prostý tr. C 16/20 - podkladný</t>
  </si>
  <si>
    <t>1811149478</t>
  </si>
  <si>
    <t>273321411.S</t>
  </si>
  <si>
    <t>Betón základových dosiek, železový (bez výstuže), tr. C 25/30</t>
  </si>
  <si>
    <t>-137144086</t>
  </si>
  <si>
    <t>631319155.S</t>
  </si>
  <si>
    <t>Príplatok za prehlad. povrchu betónovej mazaniny min. tr.C 8/10 oceľ. hlad. hr. 120-240 mm</t>
  </si>
  <si>
    <t>-527294753</t>
  </si>
  <si>
    <t>273362021.S</t>
  </si>
  <si>
    <t>Výstuž základových dosiek zo zvár. sietí KARI</t>
  </si>
  <si>
    <t>330885478</t>
  </si>
  <si>
    <t>275321411.S</t>
  </si>
  <si>
    <t>Betón základových pätiek, železový (bez výstuže), tr. C 25/30</t>
  </si>
  <si>
    <t>18175346</t>
  </si>
  <si>
    <t>275361821.S</t>
  </si>
  <si>
    <t>Výstuž základových pätiek z ocele B500 (10505)</t>
  </si>
  <si>
    <t>-275528391</t>
  </si>
  <si>
    <t>Vodorovné konštrukcie</t>
  </si>
  <si>
    <t>411321414.S</t>
  </si>
  <si>
    <t xml:space="preserve">Betón stropov doskových a trámových,  železový tr. C 25/30</t>
  </si>
  <si>
    <t>-1278681364</t>
  </si>
  <si>
    <t>411351101.S</t>
  </si>
  <si>
    <t>Debnenie stropov doskových zhotovenie-dielce</t>
  </si>
  <si>
    <t>-1294769730</t>
  </si>
  <si>
    <t>411351102.S</t>
  </si>
  <si>
    <t>Debnenie stropov doskových odstránenie-dielce</t>
  </si>
  <si>
    <t>1255860088</t>
  </si>
  <si>
    <t>411361821.S</t>
  </si>
  <si>
    <t>Výstuž stropov doskových, trámových, vložkových,konzolových alebo balkónových, B500 (10505)</t>
  </si>
  <si>
    <t>-270538982</t>
  </si>
  <si>
    <t>411362021.S</t>
  </si>
  <si>
    <t>Výstuž stropov doskových, trámových, vložkových,konzolových alebo balkónových, zo zváraných sietí KARI</t>
  </si>
  <si>
    <t>1086583499</t>
  </si>
  <si>
    <t>564760211.S</t>
  </si>
  <si>
    <t>Podklad alebo kryt z kameniva hrubého drveného veľ. 16-32 mm s rozprestretím a zhutnením hr. 200 mm</t>
  </si>
  <si>
    <t>1143549143</t>
  </si>
  <si>
    <t>-1168075378</t>
  </si>
  <si>
    <t>2140608894</t>
  </si>
  <si>
    <t>581114113.SR</t>
  </si>
  <si>
    <t>Kryt z betónu prostého C 25/30 komunikácií pre peších hr. 150 mm</t>
  </si>
  <si>
    <t>944081282</t>
  </si>
  <si>
    <t>596811320.S</t>
  </si>
  <si>
    <t>Kladenie betónovej dlažby s vyplnením škár do lôžka z kameniva, veľ. do 0,25 m2 plochy do 50 m2</t>
  </si>
  <si>
    <t>-1206423214</t>
  </si>
  <si>
    <t>596912211.S</t>
  </si>
  <si>
    <t>Kladenie betónovej dlažby z vegetačných tvárnic do hr. 80 mm, do lôžka z kameniva ťaženého, veľkosti do 0,25 m2, plochy do 50 m2</t>
  </si>
  <si>
    <t>-138717492</t>
  </si>
  <si>
    <t>-1372010467</t>
  </si>
  <si>
    <t>1676290416</t>
  </si>
  <si>
    <t>-812785694</t>
  </si>
  <si>
    <t>1363970384</t>
  </si>
  <si>
    <t>-565264944</t>
  </si>
  <si>
    <t>-1223603991</t>
  </si>
  <si>
    <t>534323020</t>
  </si>
  <si>
    <t>-1303679219</t>
  </si>
  <si>
    <t>1488846092</t>
  </si>
  <si>
    <t>-733152680</t>
  </si>
  <si>
    <t>647371371</t>
  </si>
  <si>
    <t>1493219395</t>
  </si>
  <si>
    <t>-1868931115</t>
  </si>
  <si>
    <t>Kontaktný zatepľovací systém soklovej alebo vodou namáhanej časti hr. 150 mm /XPS, skrutkovacie kotvy</t>
  </si>
  <si>
    <t>-76264343</t>
  </si>
  <si>
    <t>2100714779</t>
  </si>
  <si>
    <t>631319153.S</t>
  </si>
  <si>
    <t>Príplatok za prehlad. povrchu betónovej mazaniny min. tr.C 8/10 oceľ. hlad. hr. 80-120 mm</t>
  </si>
  <si>
    <t>-910425346</t>
  </si>
  <si>
    <t>631323711.S</t>
  </si>
  <si>
    <t>Mazanina z betónu vystužená oceľovými vláknami tr.C25/30 hr. nad 80 do 120 mm</t>
  </si>
  <si>
    <t>-969265569</t>
  </si>
  <si>
    <t>2119273602</t>
  </si>
  <si>
    <t>941942801.S</t>
  </si>
  <si>
    <t>Demontáž lešenia rámového systémového s podlahami šírky do 0,75 m, výšky do 10 m</t>
  </si>
  <si>
    <t>-1673240265</t>
  </si>
  <si>
    <t>-1042005081</t>
  </si>
  <si>
    <t>1031211105</t>
  </si>
  <si>
    <t>1583982815</t>
  </si>
  <si>
    <t>959941131.S</t>
  </si>
  <si>
    <t>Chemická kotva s kotevným svorníkom tesnená chemickou ampulkou do betónu, ŽB, kameňa, s vyvŕtaním otvoru M16/20/100 mm</t>
  </si>
  <si>
    <t>1316764055</t>
  </si>
  <si>
    <t>959941141.S</t>
  </si>
  <si>
    <t>Chemická kotva s kotevným svorníkom tesnená chemickou ampulkou do betónu, ŽB, kameňa, s vyvŕtaním otvoru M20/60/150 mm</t>
  </si>
  <si>
    <t>249547510</t>
  </si>
  <si>
    <t>540170535</t>
  </si>
  <si>
    <t>-1504476495</t>
  </si>
  <si>
    <t>742221760</t>
  </si>
  <si>
    <t>998711202.S</t>
  </si>
  <si>
    <t>Presun hmôt pre izoláciu proti vode v objektoch výšky nad 6 do 12 m</t>
  </si>
  <si>
    <t>-23484364</t>
  </si>
  <si>
    <t>712341559.S</t>
  </si>
  <si>
    <t>Zhotovenie povlak. krytiny striech plochých do 10° pásmi pritav. NAIP na celej ploche</t>
  </si>
  <si>
    <t>-1374942252</t>
  </si>
  <si>
    <t>628310001000.S</t>
  </si>
  <si>
    <t>Pás asfaltový s posypom hr. 3,5 mm vystužený sklenenou rohožou</t>
  </si>
  <si>
    <t>415748765</t>
  </si>
  <si>
    <t>712991050.S</t>
  </si>
  <si>
    <t>Montáž podkladnej konštrukcie z OSB dosiek na atike šírky 621 - 800 mm pod klampiarske konštrukcie</t>
  </si>
  <si>
    <t>-538335473</t>
  </si>
  <si>
    <t>311970001100.S</t>
  </si>
  <si>
    <t xml:space="preserve">Kotviaci prvok / oceľový uholník 300x50x3 (pozink) </t>
  </si>
  <si>
    <t>820879010</t>
  </si>
  <si>
    <t>-1436378109</t>
  </si>
  <si>
    <t>998712202.S</t>
  </si>
  <si>
    <t>Presun hmôt pre izoláciu povlakovej krytiny v objektoch výšky nad 6 do 12 m</t>
  </si>
  <si>
    <t>1591820239</t>
  </si>
  <si>
    <t>722</t>
  </si>
  <si>
    <t>Zdravotechnika - vnútorný vodovod</t>
  </si>
  <si>
    <t>722250180.S</t>
  </si>
  <si>
    <t>Montáž hasiaceho prístroja na stenu</t>
  </si>
  <si>
    <t>321764660</t>
  </si>
  <si>
    <t>449170000900.S</t>
  </si>
  <si>
    <t>Prenosný hasiaci prístroj práškový P6Če 6 kg, 21A</t>
  </si>
  <si>
    <t>-1652488605</t>
  </si>
  <si>
    <t>449170000800.S</t>
  </si>
  <si>
    <t>Prenosný hasiaci prístroj snehový CO2 S5Če 5 kg</t>
  </si>
  <si>
    <t>935655987</t>
  </si>
  <si>
    <t>1759206961</t>
  </si>
  <si>
    <t>-1674887560</t>
  </si>
  <si>
    <t>-2027954349</t>
  </si>
  <si>
    <t>764430430.SR</t>
  </si>
  <si>
    <t>Oplechovanie muriva a atík z pozinkovaného farbeného PZf plechu, vrátane rohov r.š. 370 mm - KL1</t>
  </si>
  <si>
    <t>-2042500416</t>
  </si>
  <si>
    <t>998764202.S</t>
  </si>
  <si>
    <t>Presun hmôt pre konštrukcie klampiarske v objektoch výšky nad 6 do 12 m</t>
  </si>
  <si>
    <t>1343412505</t>
  </si>
  <si>
    <t>-1726380150</t>
  </si>
  <si>
    <t>854389237</t>
  </si>
  <si>
    <t>1940849969</t>
  </si>
  <si>
    <t>Plastové okno , izolačné trojsklo, RAL 7016,9010 - O01-O06,O09 - špec. viď. PD</t>
  </si>
  <si>
    <t>-501672008</t>
  </si>
  <si>
    <t>766669117.S</t>
  </si>
  <si>
    <t>Montáž samozatvárača pre dverné krídla s hmotnosťou do 50 kg</t>
  </si>
  <si>
    <t>-1953048960</t>
  </si>
  <si>
    <t>549170000500.S</t>
  </si>
  <si>
    <t>Samozatvárač dverí do 60 kg hydraulický, pre dvere šírky max. 900 mm</t>
  </si>
  <si>
    <t>-2119935370</t>
  </si>
  <si>
    <t>1631347982</t>
  </si>
  <si>
    <t>-517686727</t>
  </si>
  <si>
    <t>696901399</t>
  </si>
  <si>
    <t>766694143.S</t>
  </si>
  <si>
    <t>Montáž parapetnej dosky plastovej šírky do 300 mm, dĺžky 1600-2600 mm</t>
  </si>
  <si>
    <t>-1859942704</t>
  </si>
  <si>
    <t>766694144.S</t>
  </si>
  <si>
    <t>Montáž parapetnej dosky plastovej šírky do 300 mm, dĺžky nad 2600 mm</t>
  </si>
  <si>
    <t>125934307</t>
  </si>
  <si>
    <t>998766202.S</t>
  </si>
  <si>
    <t>Presun hmot pre konštrukcie stolárske v objektoch výšky nad 6 do 12 m</t>
  </si>
  <si>
    <t>-2007220877</t>
  </si>
  <si>
    <t>767221110.SR</t>
  </si>
  <si>
    <t>Montáž a dodávka zábradlí schodísk, vr. povrch. úpravy a kotvenia - ZB01,ZB02,ZB03</t>
  </si>
  <si>
    <t>1534285517</t>
  </si>
  <si>
    <t>767230070.S</t>
  </si>
  <si>
    <t>Montáž schodiskového madla na stenu - ZB04</t>
  </si>
  <si>
    <t>-590721045</t>
  </si>
  <si>
    <t>553520003500.S</t>
  </si>
  <si>
    <t>Madlo schodiskové pre kotvenie na stenu, nerezové</t>
  </si>
  <si>
    <t>420281390</t>
  </si>
  <si>
    <t>767251133.S</t>
  </si>
  <si>
    <t>Montáž podest (stupňov) z oceľových pochôdznych lisovaných roštov skrutkovaním hmotnosti od 15 do 30 kg/m2</t>
  </si>
  <si>
    <t>-1727544745</t>
  </si>
  <si>
    <t>553430010110.S</t>
  </si>
  <si>
    <t>Rošt podlahový lisovaný žiarozink - pororošt, rozmer oka 30x30 mm, nosná páska 40x4 mm</t>
  </si>
  <si>
    <t>-902682129</t>
  </si>
  <si>
    <t>767340000.S</t>
  </si>
  <si>
    <t>Spätná montáž prístrešku kotveného do steny, vr. podkonštrukcie, nového náteru a polykarbonátu - N18</t>
  </si>
  <si>
    <t>-1430815838</t>
  </si>
  <si>
    <t>767392113.S</t>
  </si>
  <si>
    <t>Montáž krytiny striech plechom tvarovaným pristrelením</t>
  </si>
  <si>
    <t>1544085381</t>
  </si>
  <si>
    <t>138310003500.S</t>
  </si>
  <si>
    <t>Plech trapézový pozinkovaný, výška profilu 85 mm, hr. 0,5 - 0,75 mm</t>
  </si>
  <si>
    <t>515185568</t>
  </si>
  <si>
    <t>767612100.S</t>
  </si>
  <si>
    <t>Montáž okien hliníkových s hydroizolačnými ISO páskami (exteriérová a interiérová)</t>
  </si>
  <si>
    <t>747290687</t>
  </si>
  <si>
    <t>-929091950</t>
  </si>
  <si>
    <t>656183014</t>
  </si>
  <si>
    <t>553410003900.S</t>
  </si>
  <si>
    <t xml:space="preserve">Presklenná stena , hliníková ,  RAL 7016,9010, izolačné trojsklo - O07-O08 - špec. viď. PD</t>
  </si>
  <si>
    <t>1251265954</t>
  </si>
  <si>
    <t>767612120.SR</t>
  </si>
  <si>
    <t>Montáž a dodávka presklenej AL fasády, izoláčné trojsklo - LOP1-LOP5 - špec. viď.PD</t>
  </si>
  <si>
    <t>-1472609878</t>
  </si>
  <si>
    <t>767640010.SR</t>
  </si>
  <si>
    <t>Montáž hliníkových dverí s hydroizolačnými ISO páskami (exteriérová a interiérová)</t>
  </si>
  <si>
    <t>-1879672530</t>
  </si>
  <si>
    <t>-1908752696</t>
  </si>
  <si>
    <t>293359806</t>
  </si>
  <si>
    <t>553410041000.S</t>
  </si>
  <si>
    <t>Dvere hliníkové , vchodové, izolačné trojsklo - D01-D04 - špec. viď. PD</t>
  </si>
  <si>
    <t>-420751251</t>
  </si>
  <si>
    <t>767995104.S</t>
  </si>
  <si>
    <t>Montáž ostatných atypických kovových stavebných doplnkových konštrukcií nad 20 do 50 kg</t>
  </si>
  <si>
    <t>-1576834105</t>
  </si>
  <si>
    <t>133830000100.S</t>
  </si>
  <si>
    <t>Tyč oceľová prierezu UPE, HEB, PL - viď. výkaz materiálu, vr. povrch. úpravy</t>
  </si>
  <si>
    <t>-1731954590</t>
  </si>
  <si>
    <t>767995225.SR</t>
  </si>
  <si>
    <t xml:space="preserve">Montáž (náter ) atypického výrobku - N16 </t>
  </si>
  <si>
    <t>924756195</t>
  </si>
  <si>
    <t>998767202.S</t>
  </si>
  <si>
    <t>Presun hmôt pre kovové stavebné doplnkové konštrukcie v objektoch výšky nad 6 do 12 m</t>
  </si>
  <si>
    <t>-71296891</t>
  </si>
  <si>
    <t>769</t>
  </si>
  <si>
    <t>Montáže vzduchotechnických zariadení</t>
  </si>
  <si>
    <t>769035090.SR</t>
  </si>
  <si>
    <t xml:space="preserve">Montáž krycej vetracej mriežky hranatej </t>
  </si>
  <si>
    <t>975164355</t>
  </si>
  <si>
    <t>429720206700.S</t>
  </si>
  <si>
    <t>Mriežka krycia hranatá so sieťkou, rozmery šxv 1100x600 mm, hliník</t>
  </si>
  <si>
    <t>1603757973</t>
  </si>
  <si>
    <t>429720339400.S</t>
  </si>
  <si>
    <t>Mriežka ventilačná kovová, hranatá so sieťkou, rozmery šxvxhr 250x250x8 mm, hliník</t>
  </si>
  <si>
    <t>43183348</t>
  </si>
  <si>
    <t>429720339500.S</t>
  </si>
  <si>
    <t>Mriežka ventilačná kovová, hranatá so sieťkou, rozmery šxvxhr 300x300x8 mm, hliník</t>
  </si>
  <si>
    <t>901522732</t>
  </si>
  <si>
    <t>429720339520.S</t>
  </si>
  <si>
    <t>Mriežka ventilačná kovová, hranatá so sieťkou, rozmery šxvxhr 500x500x8 mm, hliník</t>
  </si>
  <si>
    <t>1137021064</t>
  </si>
  <si>
    <t>429720203600.S</t>
  </si>
  <si>
    <t>Mriežka krycia hranatá so sieťkou, rozmery šxv 1000x300 mm, hliník</t>
  </si>
  <si>
    <t>-516422446</t>
  </si>
  <si>
    <t>429720204800.S</t>
  </si>
  <si>
    <t>Mriežka krycia hranatá so sieťkou, rozmery šxv 1200x450 mm, hliník</t>
  </si>
  <si>
    <t>1633720843</t>
  </si>
  <si>
    <t>429720208700.S</t>
  </si>
  <si>
    <t>Mriežka krycia hranatá so sieťkou, rozmery šxv 2000x1500 mm, hliník</t>
  </si>
  <si>
    <t>-1407409251</t>
  </si>
  <si>
    <t>998769203.S</t>
  </si>
  <si>
    <t>Presun hmôt pre montáž vzduchotechnických zariadení v stavbe (objekte) výšky nad 7 do 24 m</t>
  </si>
  <si>
    <t>-146838478</t>
  </si>
  <si>
    <t>-2040416619</t>
  </si>
  <si>
    <t>-617842166</t>
  </si>
  <si>
    <t>-58683626</t>
  </si>
  <si>
    <t>-306578429</t>
  </si>
  <si>
    <t>-1859502618</t>
  </si>
  <si>
    <t>3 - Vykurovanie</t>
  </si>
  <si>
    <t>Montáž ventilu závitového termostatického rohového jednoregulačného G 1/2</t>
  </si>
  <si>
    <t>4 - Elektroinštalácia</t>
  </si>
  <si>
    <t>Pol8</t>
  </si>
  <si>
    <t>Pol11</t>
  </si>
  <si>
    <t>CHKE-R 5x4</t>
  </si>
  <si>
    <t>Pol12</t>
  </si>
  <si>
    <t>CHKE-R 5x6</t>
  </si>
  <si>
    <t>Pol16</t>
  </si>
  <si>
    <t>Rozvádzač R-P01</t>
  </si>
  <si>
    <t>Pol24</t>
  </si>
  <si>
    <t>HR-Podpera vedenia na strechu</t>
  </si>
  <si>
    <t>1882897837</t>
  </si>
  <si>
    <t>C - SO 103</t>
  </si>
  <si>
    <t>1 - Architektúra a statika</t>
  </si>
  <si>
    <t>M - Práce a dodávky M</t>
  </si>
  <si>
    <t xml:space="preserve">    21-M - Elektromontáže</t>
  </si>
  <si>
    <t>VRN - Investičné náklady neobsiahnuté v cenách</t>
  </si>
  <si>
    <t>121101112.S</t>
  </si>
  <si>
    <t>Odstránenie ornice s premiestn. na hromady, so zložením na vzdialenosť do 100 m a do 1000 m3</t>
  </si>
  <si>
    <t>-1295160220</t>
  </si>
  <si>
    <t>131201102.S</t>
  </si>
  <si>
    <t>Výkop nezapaženej jamy v hornine 3, nad 100 do 1000 m3</t>
  </si>
  <si>
    <t>-872492714</t>
  </si>
  <si>
    <t>131201109.S</t>
  </si>
  <si>
    <t>Hĺbenie nezapažených jám a zárezov. Príplatok za lepivosť horniny 3</t>
  </si>
  <si>
    <t>-735015807</t>
  </si>
  <si>
    <t>-160267024</t>
  </si>
  <si>
    <t>-760702350</t>
  </si>
  <si>
    <t>133201201.S</t>
  </si>
  <si>
    <t>Výkop šachty nezapaženej, hornina 3 do 100 m3</t>
  </si>
  <si>
    <t>-456070604</t>
  </si>
  <si>
    <t>133201209.S</t>
  </si>
  <si>
    <t>Príplatok k cenám za lepivosť horniny tr.3</t>
  </si>
  <si>
    <t>-1674381413</t>
  </si>
  <si>
    <t>162501122.S</t>
  </si>
  <si>
    <t>Vodorovné premiestnenie výkopku po spevnenej ceste z horniny tr.1-4, nad 100 do 1000 m3 na vzdialenosť do 3000 m</t>
  </si>
  <si>
    <t>-1938944768</t>
  </si>
  <si>
    <t>162501123.S</t>
  </si>
  <si>
    <t>Vodorovné premiestnenie výkopku po spevnenej ceste z horniny tr.1-4, nad 100 do 1000 m3, príplatok k cene za každých ďalšich a začatých 1000 m</t>
  </si>
  <si>
    <t>1601418141</t>
  </si>
  <si>
    <t>171201202.S</t>
  </si>
  <si>
    <t>Uloženie sypaniny na skládky nad 100 do 1000 m3</t>
  </si>
  <si>
    <t>1812646748</t>
  </si>
  <si>
    <t>-677240531</t>
  </si>
  <si>
    <t>-161360529</t>
  </si>
  <si>
    <t>183205509.S</t>
  </si>
  <si>
    <t>Položenie vegetačnej alebo trávnikovej rohože pre zelené strechy do 5°</t>
  </si>
  <si>
    <t>-97752559</t>
  </si>
  <si>
    <t>005740000200.S</t>
  </si>
  <si>
    <t>Rohož vegetačná z rozchodníkov, pre zelené strechy, hrúbka 20 - 40 mm</t>
  </si>
  <si>
    <t>587186663</t>
  </si>
  <si>
    <t>212756115.S</t>
  </si>
  <si>
    <t>Trativody z flexodrenážnych rúr, DN 125</t>
  </si>
  <si>
    <t>745022888</t>
  </si>
  <si>
    <t>215901101.S</t>
  </si>
  <si>
    <t>Zhutnenie podložia z rastlej horniny 1 až 4 pod násypy, z hornina súdržných do 92 % PS a nesúdržných</t>
  </si>
  <si>
    <t>-1650296333</t>
  </si>
  <si>
    <t>271533001.S</t>
  </si>
  <si>
    <t xml:space="preserve">Násyp pod základové konštrukcie so zhutnením z  kameniva hrubého drveného fr.32-63 mm</t>
  </si>
  <si>
    <t>1570556848</t>
  </si>
  <si>
    <t>271573001.S</t>
  </si>
  <si>
    <t>Násyp pod základové konštrukcie so zhutnením zo štrkopiesku fr.0-32 mm</t>
  </si>
  <si>
    <t>-243339996</t>
  </si>
  <si>
    <t>271582001.S</t>
  </si>
  <si>
    <t>Násyp pod základové konštrukcie zo štrku z penového skla (sklopenový granulát)</t>
  </si>
  <si>
    <t>974710452</t>
  </si>
  <si>
    <t>273321312.S</t>
  </si>
  <si>
    <t>Betón základových dosiek, železový (bez výstuže), tr. C 20/25</t>
  </si>
  <si>
    <t>-103051763</t>
  </si>
  <si>
    <t>273351215.S</t>
  </si>
  <si>
    <t>Debnenie stien základových dosiek, zhotovenie-dielce</t>
  </si>
  <si>
    <t>-987268330</t>
  </si>
  <si>
    <t>273351216.S</t>
  </si>
  <si>
    <t>Debnenie stien základových dosiek, odstránenie-dielce</t>
  </si>
  <si>
    <t>1453179642</t>
  </si>
  <si>
    <t>273361821.S</t>
  </si>
  <si>
    <t>Výstuž základových dosiek z ocele B500 (10505)</t>
  </si>
  <si>
    <t>-209726528</t>
  </si>
  <si>
    <t>274313611.S</t>
  </si>
  <si>
    <t>Betón základových pásov, prostý tr. C 16/20</t>
  </si>
  <si>
    <t>1157588015</t>
  </si>
  <si>
    <t>275321312.S</t>
  </si>
  <si>
    <t>Betón základových pätiek, železový (bez výstuže), tr. C 20/25</t>
  </si>
  <si>
    <t>-474844902</t>
  </si>
  <si>
    <t>275351215.S</t>
  </si>
  <si>
    <t>Debnenie stien základových pätiek, zhotovenie-dielce</t>
  </si>
  <si>
    <t>-2083190996</t>
  </si>
  <si>
    <t>275351216.S</t>
  </si>
  <si>
    <t>Debnenie stien základovýcb pätiek, odstránenie-dielce</t>
  </si>
  <si>
    <t>505625867</t>
  </si>
  <si>
    <t>279100155.SR</t>
  </si>
  <si>
    <t xml:space="preserve">Prestup v základoch / UK  - pozinkovaná tesniaca sada - UK1</t>
  </si>
  <si>
    <t>1226528424</t>
  </si>
  <si>
    <t>279100175.SR</t>
  </si>
  <si>
    <t>Prestup v základoch / ZTI - pozinkovaná tesniaca sada - ZTI1</t>
  </si>
  <si>
    <t>1430234208</t>
  </si>
  <si>
    <t>279313611.S</t>
  </si>
  <si>
    <t>Betón základových múrov, prostý tr. C 16/20</t>
  </si>
  <si>
    <t>1518642023</t>
  </si>
  <si>
    <t>279351105.S</t>
  </si>
  <si>
    <t>Debnenie základových múrov obojstranné zhotovenie-dielce</t>
  </si>
  <si>
    <t>1742006772</t>
  </si>
  <si>
    <t>279351106.S</t>
  </si>
  <si>
    <t>Debnenie základových múrov obojstranné odstránenie-dielce</t>
  </si>
  <si>
    <t>797098257</t>
  </si>
  <si>
    <t>311101211.SR</t>
  </si>
  <si>
    <t>Vytvorenie prestupov v múroch z betónu a železobetónu - EL1</t>
  </si>
  <si>
    <t>-1575009653</t>
  </si>
  <si>
    <t>289971211.S</t>
  </si>
  <si>
    <t>Zhotovenie vrstvy z geotextílie na upravenom povrchu sklon do 1 : 5 , šírky od 0 do 3 m</t>
  </si>
  <si>
    <t>1376381985</t>
  </si>
  <si>
    <t>693110002000.S</t>
  </si>
  <si>
    <t>Geotextília polypropylénová netkaná 200 g/m2</t>
  </si>
  <si>
    <t>-1493300814</t>
  </si>
  <si>
    <t>451577777.S</t>
  </si>
  <si>
    <t>Podklad pod dlažbu v ploche vodorovnej alebo v sklone do 1:5 hr. 30-100 mm z kameniva ťaženého fr.0-4 mm</t>
  </si>
  <si>
    <t>1640714926</t>
  </si>
  <si>
    <t>564801112.S</t>
  </si>
  <si>
    <t>Podklad zo štrkodrviny s rozprestretím a zhutnením, po zhutnení hr. 40 mm</t>
  </si>
  <si>
    <t>109358946</t>
  </si>
  <si>
    <t>564871111.S</t>
  </si>
  <si>
    <t>Podklad zo štrkodrviny s rozprestretím a zhutnením, po zhutnení hr. 250 mm</t>
  </si>
  <si>
    <t>-114150320</t>
  </si>
  <si>
    <t>612460123.S</t>
  </si>
  <si>
    <t>Príprava vnútorného podkladu stien penetráciou hĺbkovou - adhézny mostík</t>
  </si>
  <si>
    <t>2010121809</t>
  </si>
  <si>
    <t>621255041.S</t>
  </si>
  <si>
    <t>Montáž podhľadu prevetrávanej fasády z fasádnych dosiek, s hliníkovou konštrukcou, uchytenie na nity, bez tepelnej izolácie</t>
  </si>
  <si>
    <t>-778429799</t>
  </si>
  <si>
    <t>591510000500.S</t>
  </si>
  <si>
    <t>Fasádna vláknocementová doska, hr. 8 mm - špec. viď. PD</t>
  </si>
  <si>
    <t>-243785313</t>
  </si>
  <si>
    <t>622255041.S</t>
  </si>
  <si>
    <t>Montáž stien prevetrávanej fasády z fasádnych dosiek, s hliníkovou konštrukcou, uchytenie na nity, bez tepelnej izolácie</t>
  </si>
  <si>
    <t>-1399997399</t>
  </si>
  <si>
    <t>518122781</t>
  </si>
  <si>
    <t>591510000100.S</t>
  </si>
  <si>
    <t xml:space="preserve">Fasádny drevený obklad, smrekovec - lamely , olejová bezf. lazúra </t>
  </si>
  <si>
    <t>-2100425432</t>
  </si>
  <si>
    <t>591510000100.S.1</t>
  </si>
  <si>
    <t>Pomocný a podružný materiál - nity, pásky, podložky.....</t>
  </si>
  <si>
    <t>-1302480592</t>
  </si>
  <si>
    <t>631571015.SR</t>
  </si>
  <si>
    <t>Násyp - ochranná krycia vrstva z praného kameniva s utlačením a urovnaním povrchu pre okapové chodníky</t>
  </si>
  <si>
    <t>-2016174741</t>
  </si>
  <si>
    <t>631571017.S</t>
  </si>
  <si>
    <t>Násyp - ochranných pásov pri atike z praného kameniva s utlačením a urovnaním povrchu pre zelené strechy do 5°</t>
  </si>
  <si>
    <t>1887359523</t>
  </si>
  <si>
    <t>631680013.S</t>
  </si>
  <si>
    <t>Násyp - vegetačná vrstva zo substrátu s utlačením a urovnaním povrchu pre zelené strechy do 5°</t>
  </si>
  <si>
    <t>-907842870</t>
  </si>
  <si>
    <t>571466171</t>
  </si>
  <si>
    <t>585520001900</t>
  </si>
  <si>
    <t>Penetračný náter na báze vodnej disperzie , pre samonivelizačné potery a stierky, 5 kg</t>
  </si>
  <si>
    <t>1020481815</t>
  </si>
  <si>
    <t>632452612.S</t>
  </si>
  <si>
    <t>Cementová samonivelizačná stierka, pevnosti v tlaku 20 MPa, hr. 4 mm</t>
  </si>
  <si>
    <t>706781829</t>
  </si>
  <si>
    <t>632452618.S</t>
  </si>
  <si>
    <t>Cementová samonivelizačná stierka, pevnosti v tlaku 20 MPa, hr. 10 mm</t>
  </si>
  <si>
    <t>-828989887</t>
  </si>
  <si>
    <t>632921115.S</t>
  </si>
  <si>
    <t>Kladenie betónovej dlaždice voľne na plochú strechu, rozmeru nad 300 x 300 mm</t>
  </si>
  <si>
    <t>-1575936149</t>
  </si>
  <si>
    <t>592460014500.S</t>
  </si>
  <si>
    <t>Platňa betónová, rozmer 500x500x80 mm, prírodná</t>
  </si>
  <si>
    <t>643623267</t>
  </si>
  <si>
    <t>632951127.S</t>
  </si>
  <si>
    <t>Dlažba z drevených klátikov impregn. so zal. škár kociek veľ. do 100x100x100 mm z reziva dubového, pieskové lôžko</t>
  </si>
  <si>
    <t>487935250</t>
  </si>
  <si>
    <t>916561112.S</t>
  </si>
  <si>
    <t>Osadenie záhonového alebo parkového obrubníka betón., do lôžka z bet. pros. tr. C 16/20 s bočnou oporou</t>
  </si>
  <si>
    <t>2125142685</t>
  </si>
  <si>
    <t>592170001800.S</t>
  </si>
  <si>
    <t>Obrubník parkový, lxšxv 1000x50x200 mm, prírodný</t>
  </si>
  <si>
    <t>527312033</t>
  </si>
  <si>
    <t>918101112.S</t>
  </si>
  <si>
    <t>Lôžko pod obrubníky, krajníky alebo obruby z dlažobných kociek z betónu prostého tr. C 16/20</t>
  </si>
  <si>
    <t>-225722906</t>
  </si>
  <si>
    <t>-1761279394</t>
  </si>
  <si>
    <t>-842077212</t>
  </si>
  <si>
    <t>-1529828645</t>
  </si>
  <si>
    <t>-377961698</t>
  </si>
  <si>
    <t>959941121.S</t>
  </si>
  <si>
    <t>Chemická kotva s kotevným svorníkom tesnená chemickou ampulkou do betónu, ŽB, kameňa, s vyvŕtaním otvoru M12/100 mm</t>
  </si>
  <si>
    <t>-444729087</t>
  </si>
  <si>
    <t>Chemická kotva s kotevným svorníkom tesnená chemickou ampulkou do betónu, ŽB, kameňa, s vyvŕtaním otvoru M16/100 mm</t>
  </si>
  <si>
    <t>-2028700581</t>
  </si>
  <si>
    <t>998011032.S</t>
  </si>
  <si>
    <t>Presun hmôt pre budovy (801, 803, 812), zvislá konštr. z blokov, výšky do 12 m</t>
  </si>
  <si>
    <t>-145163722</t>
  </si>
  <si>
    <t>711122131.S</t>
  </si>
  <si>
    <t xml:space="preserve">Zhotovenie  izolácie proti zemnej vlhkosti zvislá asfaltovým náterom za tepla</t>
  </si>
  <si>
    <t>-556829278</t>
  </si>
  <si>
    <t>246170000900.S</t>
  </si>
  <si>
    <t>Lak asfaltový penetračný</t>
  </si>
  <si>
    <t>145601349</t>
  </si>
  <si>
    <t>1017957185</t>
  </si>
  <si>
    <t>-1250759967</t>
  </si>
  <si>
    <t>711142559.S</t>
  </si>
  <si>
    <t xml:space="preserve">Zhotovenie  izolácie proti zemnej vlhkosti a tlakovej vode zvislá NAIP pritavením</t>
  </si>
  <si>
    <t>-1867517091</t>
  </si>
  <si>
    <t>628310001200.S</t>
  </si>
  <si>
    <t>Pás asfaltový s jemným posypom hr. 4,0 mm vystužený sklenenou rohožou a hliníkovou fóliou</t>
  </si>
  <si>
    <t>-1653350625</t>
  </si>
  <si>
    <t>711210120.S</t>
  </si>
  <si>
    <t>Zhotovenie dvojnásobného izol. náteru pod keramické obklady v interiéri na ploche vodorovnej</t>
  </si>
  <si>
    <t>-1298151485</t>
  </si>
  <si>
    <t>245660000550.S</t>
  </si>
  <si>
    <t>Náter hydroizolačný tekutá vodonepriepustná membrána na báze živice</t>
  </si>
  <si>
    <t>-1446416658</t>
  </si>
  <si>
    <t>711210125.S</t>
  </si>
  <si>
    <t>Zhotovenie dvojnásobného izol. náteru pod keramické obklady v interiéri na ploche zvislej</t>
  </si>
  <si>
    <t>-674781239</t>
  </si>
  <si>
    <t>-24000486</t>
  </si>
  <si>
    <t>1131614685</t>
  </si>
  <si>
    <t>712311101.S</t>
  </si>
  <si>
    <t>Zhotovenie povlakovej krytiny striech plochých do 10° za studena náterom penetračným</t>
  </si>
  <si>
    <t>-1621823173</t>
  </si>
  <si>
    <t>111630002700.S</t>
  </si>
  <si>
    <t>Penetračný náter univerzálny s obsahom rozpúšťadiel na betón, bitumenové lepenky a kovové povrchy</t>
  </si>
  <si>
    <t>934551081</t>
  </si>
  <si>
    <t>712331101.S</t>
  </si>
  <si>
    <t>Zhotovenie povlak. krytiny striech plochých do 10° pásmi na sucho AIP, NAIP alebo tkaniny</t>
  </si>
  <si>
    <t>-2055705917</t>
  </si>
  <si>
    <t>-1213322870</t>
  </si>
  <si>
    <t>712331115.S</t>
  </si>
  <si>
    <t>Zhotovenie povlak. krytiny striech plochých do 10° bodovým prilepením AIP, NAIP alebo tkaniny, so zvareným spojom</t>
  </si>
  <si>
    <t>-1067075645</t>
  </si>
  <si>
    <t>449426006</t>
  </si>
  <si>
    <t>712370070.Sr</t>
  </si>
  <si>
    <t>Zhotovenie povlakovej krytiny striech plochých do 10° POCB-P fóliou upevnenou prikotvením so zvarením spoju</t>
  </si>
  <si>
    <t>1233263222</t>
  </si>
  <si>
    <t>224101</t>
  </si>
  <si>
    <t>Strešný systém - izolačná fólia na báze POCB hr.3,2 mm</t>
  </si>
  <si>
    <t>-1997357885</t>
  </si>
  <si>
    <t>R</t>
  </si>
  <si>
    <t>Teleskop R48x485 /1000 ks</t>
  </si>
  <si>
    <t>bal.</t>
  </si>
  <si>
    <t>1988411822</t>
  </si>
  <si>
    <t>712370405.SR</t>
  </si>
  <si>
    <t>Zhotovenie hydroakumulačnej vrstvy z polyuretánových dosiek pre zelené strechy do 5°</t>
  </si>
  <si>
    <t>-1761234706</t>
  </si>
  <si>
    <t>283190007505.S</t>
  </si>
  <si>
    <t>Doska retenčne vegetačná z recyklovaného PUR pre zelené strechy, hrúbka 25 mm</t>
  </si>
  <si>
    <t>-560987472</t>
  </si>
  <si>
    <t>712391250.S</t>
  </si>
  <si>
    <t>Zhotovenie elektricky vodivej detekčnej vrstvy pre iskrové skúšky striech plochých do 10° fóliou AL/PE položenou voľne</t>
  </si>
  <si>
    <t>698343330</t>
  </si>
  <si>
    <t>283230007650.S</t>
  </si>
  <si>
    <t>Separačná fólia hliníková, vodivá, detekčná hr. 0,16 mm, PE</t>
  </si>
  <si>
    <t>737427860</t>
  </si>
  <si>
    <t>712973220.SR</t>
  </si>
  <si>
    <t>Detaily k POCB fóliam osadenie hotovej strešnej vpuste</t>
  </si>
  <si>
    <t>549568091</t>
  </si>
  <si>
    <t>R0855</t>
  </si>
  <si>
    <t>POCB S Strešný vpust vyhrievaný pr.110 mm</t>
  </si>
  <si>
    <t>-1230190291</t>
  </si>
  <si>
    <t>R3810</t>
  </si>
  <si>
    <t>POCB Chrlič guľatý pr.110 mm s manžetou</t>
  </si>
  <si>
    <t>1067460612</t>
  </si>
  <si>
    <t>712973233.SR</t>
  </si>
  <si>
    <t>Detaily k POCB fóliam zaizolovanie kruhového prestupu 251 – 400 mm</t>
  </si>
  <si>
    <t>1605544190</t>
  </si>
  <si>
    <t>712973234.SR</t>
  </si>
  <si>
    <t>Detaily k POCB fóliam zaizolovanie kruhového prestupu 401 – 600 mm</t>
  </si>
  <si>
    <t>-562539114</t>
  </si>
  <si>
    <t>712990311.S</t>
  </si>
  <si>
    <t>Zhotovenie filtračnej vrstvy z textílie pre zelené strechy do 5°</t>
  </si>
  <si>
    <t>94734743</t>
  </si>
  <si>
    <t>693710001030.S</t>
  </si>
  <si>
    <t>Textília filtračná z PP vlákna pre zelené strechy, plošná hmotnosť 105 g/m2</t>
  </si>
  <si>
    <t>-1555808054</t>
  </si>
  <si>
    <t>712990335.S</t>
  </si>
  <si>
    <t>Osadenie ochrannej kačírkovej lišty tvaru L natavením na hydroizoláciu pre zelené strechy</t>
  </si>
  <si>
    <t>-1201938707</t>
  </si>
  <si>
    <t>553430005651.S</t>
  </si>
  <si>
    <t>Lišta kačírková dierovaná hliníková tvaru L pre zelené strechy, hrúbky 1 mm, vxšxl 100x120x2500 mm</t>
  </si>
  <si>
    <t>-562620918</t>
  </si>
  <si>
    <t>712990400.S</t>
  </si>
  <si>
    <t>Vykonanie iskrovej skúšky striech z povlakových krytín, nevodivých fólií</t>
  </si>
  <si>
    <t>-799529297</t>
  </si>
  <si>
    <t>712991040.S</t>
  </si>
  <si>
    <t>Montáž podkladnej konštrukcie z OSB dosiek na atike šírky 411 - 620 mm pod klampiarske konštrukcie</t>
  </si>
  <si>
    <t>-141908987</t>
  </si>
  <si>
    <t>-334319541</t>
  </si>
  <si>
    <t>2097598478</t>
  </si>
  <si>
    <t>713111125.S</t>
  </si>
  <si>
    <t>Montáž tepelnej izolácie stropov rovných minerálnou vlnou, spodkom prilepením</t>
  </si>
  <si>
    <t>-1108466918</t>
  </si>
  <si>
    <t>631440035100.S</t>
  </si>
  <si>
    <t>Doska z minerálnej vlny hr. 240 mm, pre prevetrávané fasády - špec. viď. PD</t>
  </si>
  <si>
    <t>414379693</t>
  </si>
  <si>
    <t>713121111.S</t>
  </si>
  <si>
    <t>Montáž tepelnej izolácie podláh minerálnou vlnou, kladená voľne v jednej vrstve</t>
  </si>
  <si>
    <t>-1884394545</t>
  </si>
  <si>
    <t>607150000100.S</t>
  </si>
  <si>
    <t>Doska drevovláknitá, kročajová hr.40 mm</t>
  </si>
  <si>
    <t>1001754488</t>
  </si>
  <si>
    <t>713126020.SR</t>
  </si>
  <si>
    <t>Montáž tepelnej izolácie podláh fúkanou izoláciou hrúbky do 17 - 22 cm</t>
  </si>
  <si>
    <t>-1249231236</t>
  </si>
  <si>
    <t>629120000100.S</t>
  </si>
  <si>
    <t>Fúkaná minerálna izolácia, lambda 0,033 - 0,045 W/mK, pre väzníkové a duté trámové stropy</t>
  </si>
  <si>
    <t>684682771</t>
  </si>
  <si>
    <t>713131111.S</t>
  </si>
  <si>
    <t>Montáž tepelnej izolácie stien minerálnou vlnou, pribitím na konštrukciu</t>
  </si>
  <si>
    <t>1380058917</t>
  </si>
  <si>
    <t>631440025400.S</t>
  </si>
  <si>
    <t>Doska z minerálnej vlny hr. 100 mm, izolácia pre zateplenie plochých striech</t>
  </si>
  <si>
    <t>-1309759267</t>
  </si>
  <si>
    <t>713131134.S</t>
  </si>
  <si>
    <t>Montáž tepelnej izolácie stien minerálnou vlnou, vložením voľne v jednej vrstve</t>
  </si>
  <si>
    <t>-969903329</t>
  </si>
  <si>
    <t>631440036700.S</t>
  </si>
  <si>
    <t>Doska z minerálnej vlny hr. 150 mm, pre prevetrávané fasády - špec. viď. PD</t>
  </si>
  <si>
    <t>-1050010969</t>
  </si>
  <si>
    <t>713131135.S</t>
  </si>
  <si>
    <t>Montáž tepelnej izolácie stien minerálnou vlnou, vložením voľne v dvoch vrstvách</t>
  </si>
  <si>
    <t>-200084878</t>
  </si>
  <si>
    <t>631440036500.S</t>
  </si>
  <si>
    <t>Doska z minerálnej vlny hr. 120 mm, pre prevetrávané fasády - špec. viď. PD</t>
  </si>
  <si>
    <t>1784927425</t>
  </si>
  <si>
    <t>713131144.S</t>
  </si>
  <si>
    <t>Montáž paropriepustnej fólie na steny</t>
  </si>
  <si>
    <t>631166959</t>
  </si>
  <si>
    <t>283230012400.S</t>
  </si>
  <si>
    <t>Fasádna fólia polyesterová so samolepiacim okrajom, hmotnosť 270 g/m2, difúzne otvorená, UV stabilná - špec. viď. PD</t>
  </si>
  <si>
    <t>1157467761</t>
  </si>
  <si>
    <t>713132111.S</t>
  </si>
  <si>
    <t>Montáž tepelnej izolácie stien polystyrénom, pribitím na konštrukciu</t>
  </si>
  <si>
    <t>1196912392</t>
  </si>
  <si>
    <t>Doska XPS 300 hr. 100 mm, zakladanie stavieb, podlahy, obrátené ploché strechy</t>
  </si>
  <si>
    <t>136619630</t>
  </si>
  <si>
    <t>283750002700.S</t>
  </si>
  <si>
    <t>Doska XPS 300 hr. 280 mm, zakladanie stavieb, podlahy, obrátené ploché strechy</t>
  </si>
  <si>
    <t>-3148638</t>
  </si>
  <si>
    <t>713132211.S</t>
  </si>
  <si>
    <t>Montáž tepelnej izolácie podzemných stien a základov xps celoplošným prilepením</t>
  </si>
  <si>
    <t>678586704</t>
  </si>
  <si>
    <t>-1925627455</t>
  </si>
  <si>
    <t>713132213.S</t>
  </si>
  <si>
    <t>Montáž tepelnej izolácie podzemných stien a základov xps kotvením</t>
  </si>
  <si>
    <t>-550382514</t>
  </si>
  <si>
    <t>1147509888</t>
  </si>
  <si>
    <t>713136400.SR</t>
  </si>
  <si>
    <t>Montáž tepelnej izolácie stien PIR penou hr. 100 mm</t>
  </si>
  <si>
    <t>916046103</t>
  </si>
  <si>
    <t>283750004245.S</t>
  </si>
  <si>
    <t>Doska PIR s obojstranným nasýteným skleneným vláknom hr. 100 mm</t>
  </si>
  <si>
    <t>1458206515</t>
  </si>
  <si>
    <t>713136410.S</t>
  </si>
  <si>
    <t>Montáž tepelnej izolácie stien PUR penou hr. 150 mm</t>
  </si>
  <si>
    <t>1480800609</t>
  </si>
  <si>
    <t>14617</t>
  </si>
  <si>
    <t>PURENOTHERM hrúbka 150mm</t>
  </si>
  <si>
    <t>-1535429590</t>
  </si>
  <si>
    <t>713141121.S</t>
  </si>
  <si>
    <t>Montáž tepelnej izolácie striech plochých do 10° minerálnou vlnou, jednovrstvová prilep. bodovo</t>
  </si>
  <si>
    <t>-1817597020</t>
  </si>
  <si>
    <t>631440025200.S</t>
  </si>
  <si>
    <t>Doska z minerálnej vlny hr. 60 mm, izolácia pre zateplenie plochých striech</t>
  </si>
  <si>
    <t>567770688</t>
  </si>
  <si>
    <t>713141160.S</t>
  </si>
  <si>
    <t>Montáž tepelnej izolácie striech plochých do 10° spádovými doskami z minerálnej vlny v jednej vrstve</t>
  </si>
  <si>
    <t>1710540677</t>
  </si>
  <si>
    <t>631440028600.SR</t>
  </si>
  <si>
    <t>Doska z minerálnej vlny - spádová 20-120(160) mm</t>
  </si>
  <si>
    <t>-1977497352</t>
  </si>
  <si>
    <t>713141220.S</t>
  </si>
  <si>
    <t>Montáž tepelnej izolácie striech plochých do 10° minerálnou vlnou, dvojvrstvová prilep. bodovo</t>
  </si>
  <si>
    <t>-1867623191</t>
  </si>
  <si>
    <t>631440025000.S</t>
  </si>
  <si>
    <t>Doska z minerálnej vlny hr. 140 mm, izolácia pre zateplenie plochých striech</t>
  </si>
  <si>
    <t>1238265447</t>
  </si>
  <si>
    <t>631440033500.S</t>
  </si>
  <si>
    <t>Doska z minerálnej vlny hr. 160 mm, izolácia pre zateplenie plochých striech</t>
  </si>
  <si>
    <t>147585454</t>
  </si>
  <si>
    <t>713142160.S</t>
  </si>
  <si>
    <t>Montáž tepelnej izolácie striech plochých do 10° spádovými doskami z polystyrénu v jednej vrstve</t>
  </si>
  <si>
    <t>-1156820815</t>
  </si>
  <si>
    <t>283760007500.S</t>
  </si>
  <si>
    <t>Doska spádová EPS, pevnosť v tlaku 150 kPa, pre vyspádovanie plochých striech</t>
  </si>
  <si>
    <t>-837636024</t>
  </si>
  <si>
    <t>713142250.S</t>
  </si>
  <si>
    <t>Montáž tepelnej izolácie striech plochých do 10° polystyrénom, dvojvrstvová kladenými voľne</t>
  </si>
  <si>
    <t>748059174</t>
  </si>
  <si>
    <t>283720009200.S</t>
  </si>
  <si>
    <t>Doska EPS hr. 140 mm, pevnosť v tlaku 150 kPa, na zateplenie podláh a plochých striech</t>
  </si>
  <si>
    <t>-642459842</t>
  </si>
  <si>
    <t>283720009500.S</t>
  </si>
  <si>
    <t>Doska EPS hr. 200 mm, pevnosť v tlaku 150 kPa, na zateplenie podláh a plochých striech</t>
  </si>
  <si>
    <t>145317805</t>
  </si>
  <si>
    <t>-614961653</t>
  </si>
  <si>
    <t>Doska XPS 300 hr. 50 mm, zakladanie stavieb, podlahy, obrátené ploché strechy</t>
  </si>
  <si>
    <t>1306761003</t>
  </si>
  <si>
    <t>998713202.S</t>
  </si>
  <si>
    <t>Presun hmôt pre izolácie tepelné v objektoch výšky nad 6 m do 12 m</t>
  </si>
  <si>
    <t>-487120027</t>
  </si>
  <si>
    <t>843733271</t>
  </si>
  <si>
    <t>-634801954</t>
  </si>
  <si>
    <t>395462594</t>
  </si>
  <si>
    <t>725190000.S</t>
  </si>
  <si>
    <t>Montáž pisoárovej deliacej steny plastovej</t>
  </si>
  <si>
    <t>-298961037</t>
  </si>
  <si>
    <t>554950000100.S</t>
  </si>
  <si>
    <t>Pisoárová deliaca stena 400x900 , plastová HPL , RAL 7035 - SP1</t>
  </si>
  <si>
    <t>1006136281</t>
  </si>
  <si>
    <t>-653738104</t>
  </si>
  <si>
    <t>607930000280.S</t>
  </si>
  <si>
    <t xml:space="preserve">Doska kompaktná z vysokotlakého laminátu (HPL) povrchovo úpravená / komplet  - WC1</t>
  </si>
  <si>
    <t>-1750855575</t>
  </si>
  <si>
    <t>998725202.S</t>
  </si>
  <si>
    <t>Presun hmôt pre zariaďovacie predmety v objektoch výšky nad 6 do 12 m</t>
  </si>
  <si>
    <t>-1454189005</t>
  </si>
  <si>
    <t>762311103.SR</t>
  </si>
  <si>
    <t>Montáž kotevnej papuče s pripojením k drevenej konštrukcii stĺpika</t>
  </si>
  <si>
    <t>-1635498546</t>
  </si>
  <si>
    <t>562490000100.S</t>
  </si>
  <si>
    <t>Kotevná pätka stĺpika / pergola</t>
  </si>
  <si>
    <t>-1620705999</t>
  </si>
  <si>
    <t>762341201.S</t>
  </si>
  <si>
    <t>Montáž latovania jednoduchých striech pre sklon do 60°</t>
  </si>
  <si>
    <t>1145553889</t>
  </si>
  <si>
    <t>605710006603.S.1</t>
  </si>
  <si>
    <t>Dosky z konštrukčného dreva KVH, C24/GLh24 - pohľadová kvalita, vr. povrch. úpravy</t>
  </si>
  <si>
    <t>1662901476</t>
  </si>
  <si>
    <t>155</t>
  </si>
  <si>
    <t>762712110.S</t>
  </si>
  <si>
    <t>Montáž priestorových viazaných konštrukcií z reziva hraneného prierezovej plochy do 120 cm2</t>
  </si>
  <si>
    <t>-549288429</t>
  </si>
  <si>
    <t>156</t>
  </si>
  <si>
    <t>605710006603.S</t>
  </si>
  <si>
    <t>Hranoly z konštrukčného dreva KVH, C24/GLh24 - pohľadová kvalita, vr. povrch. úpravy</t>
  </si>
  <si>
    <t>141243797</t>
  </si>
  <si>
    <t>157</t>
  </si>
  <si>
    <t>762712120.S</t>
  </si>
  <si>
    <t>Montáž priestorových viazaných konštrukcií z reziva hraneného prierezovej plochy 120 - 224 cm2</t>
  </si>
  <si>
    <t>31972827</t>
  </si>
  <si>
    <t>158</t>
  </si>
  <si>
    <t>762712130.S</t>
  </si>
  <si>
    <t>Montáž priestorových viazaných konštrukcií z reziva hraneného prierezovej plochy 224 - 288 cm2</t>
  </si>
  <si>
    <t>-1891374225</t>
  </si>
  <si>
    <t>159</t>
  </si>
  <si>
    <t>762795000.S</t>
  </si>
  <si>
    <t>Spojovacie prostriedky pre priestorové viazané konštrukcie - klince, svorky, fixačné dosky, konzoly, papuče....</t>
  </si>
  <si>
    <t>-1165222483</t>
  </si>
  <si>
    <t>160</t>
  </si>
  <si>
    <t>998762202.S</t>
  </si>
  <si>
    <t>Presun hmôt pre konštrukcie tesárske v objektoch výšky do 12 m</t>
  </si>
  <si>
    <t>152587416</t>
  </si>
  <si>
    <t>161</t>
  </si>
  <si>
    <t>763112334.SR</t>
  </si>
  <si>
    <t>Priečka SDK hr. 250 mm, kca CW+UW 50+100, dvojito opláštená doskou impregnovanou H2 15 mm, TI 50 mm - VS2</t>
  </si>
  <si>
    <t>1691778823</t>
  </si>
  <si>
    <t>162</t>
  </si>
  <si>
    <t>763115712.S</t>
  </si>
  <si>
    <t>Priečka SDK hr. 100 mm, kca CW+UW 50, dvojito opláštená doskou impregnovanou H2 2x12,5 mm, TI 50 mm - VS1</t>
  </si>
  <si>
    <t>269450002</t>
  </si>
  <si>
    <t>163</t>
  </si>
  <si>
    <t>763124131.SR</t>
  </si>
  <si>
    <t>Predsadená SDK stena hr. 100 (200) mm, kca CW+UW 50, dvojito opláštená doskou impregnovanou H2 2x12.5 mm, bez TI - PS1</t>
  </si>
  <si>
    <t>89677485</t>
  </si>
  <si>
    <t>164</t>
  </si>
  <si>
    <t>763125540.SR</t>
  </si>
  <si>
    <t>Montážna SDK stena hr.200 mm, kca CW+UW 50, dvojito opláštené doskou vysokopevnostnou DFRIH1 - MS2</t>
  </si>
  <si>
    <t>2008389291</t>
  </si>
  <si>
    <t>165</t>
  </si>
  <si>
    <t>763125550.SR</t>
  </si>
  <si>
    <t>Montážna SDK stena hr. 200/350 mm, dvojitá kca 2xCW+2xUW 100, dvojito opláštené doskou vysokopevnostnou doskou DFRIH1 - MS1</t>
  </si>
  <si>
    <t>36498775</t>
  </si>
  <si>
    <t>166</t>
  </si>
  <si>
    <t>763138210.S</t>
  </si>
  <si>
    <t>Podhľad SDK závesný na jednoúrovňovej oceľovej podkonštrukcií CD+UD, doska štandardná A 12.5 mm - PO1</t>
  </si>
  <si>
    <t>-532889082</t>
  </si>
  <si>
    <t>167</t>
  </si>
  <si>
    <t>763138212.S</t>
  </si>
  <si>
    <t>Podhľad SDK závesný na jednoúrovňovej oceľovej podkonštrukcií CD+UD, doska impregnovaná H2 12.5 mm - PO2</t>
  </si>
  <si>
    <t>-1031125163</t>
  </si>
  <si>
    <t>168</t>
  </si>
  <si>
    <t>763138280.S</t>
  </si>
  <si>
    <t>Akustický podhľad SDK na oceľovej podkonštrukcií CD+UD, doska sadrokartónová akustická perforovaná 12.5 mm - PO3 - špec. viď. PD</t>
  </si>
  <si>
    <t>1091335755</t>
  </si>
  <si>
    <t>169</t>
  </si>
  <si>
    <t>763147112.S</t>
  </si>
  <si>
    <t>Obklad steny sadrokartónom hr. konštrukcie 30 mm, doska protipožiarna 15 mm</t>
  </si>
  <si>
    <t>-1911099808</t>
  </si>
  <si>
    <t>170</t>
  </si>
  <si>
    <t>763152440.S</t>
  </si>
  <si>
    <t>SDK suchá podlaha z dielcov sádrovláknitých dosiek hr. 20 mm lepených na pero a drážku bez podsypu</t>
  </si>
  <si>
    <t>-540416972</t>
  </si>
  <si>
    <t>171</t>
  </si>
  <si>
    <t>763713010.S</t>
  </si>
  <si>
    <t>Montáž nosných stien drevostavieb z kompletizovaných panelov</t>
  </si>
  <si>
    <t>-1546482299</t>
  </si>
  <si>
    <t>172</t>
  </si>
  <si>
    <t>612110000500.S</t>
  </si>
  <si>
    <t>Panel veľkoplošný viacvrstvý CLT z viacvrstvového masívneho dreva, bez TI, pre nosné steny hr. 100 mm - špec. viď. PD</t>
  </si>
  <si>
    <t>394820165</t>
  </si>
  <si>
    <t>173</t>
  </si>
  <si>
    <t>763750150.S</t>
  </si>
  <si>
    <t>Montáž drevených podláh exotických na terasy, balkóny, móla</t>
  </si>
  <si>
    <t>-1982523871</t>
  </si>
  <si>
    <t>174</t>
  </si>
  <si>
    <t>611980004400.S</t>
  </si>
  <si>
    <t>Drevená podlahová doska exteriérová z exotických drevín, hrúbka 21 mm, vr. povrch. úpravy</t>
  </si>
  <si>
    <t>-471935029</t>
  </si>
  <si>
    <t>175</t>
  </si>
  <si>
    <t>611980005100.SR</t>
  </si>
  <si>
    <t xml:space="preserve">Podkladový  rošt  AL na terčoch  pre drevené podlahy</t>
  </si>
  <si>
    <t>1057393185</t>
  </si>
  <si>
    <t>176</t>
  </si>
  <si>
    <t>763783010.S</t>
  </si>
  <si>
    <t>Montáž stropu drevostavieb z kompletizovaných panelov s horným záklopom</t>
  </si>
  <si>
    <t>256642691</t>
  </si>
  <si>
    <t>177</t>
  </si>
  <si>
    <t>612110001000.S</t>
  </si>
  <si>
    <t>Panel veľkoplošný dutý z viacvrstvových masívnych dosiek, bez TI, pre strechy a stropy hr. 240 mm - špec. viď. PD</t>
  </si>
  <si>
    <t>-133125701</t>
  </si>
  <si>
    <t>178</t>
  </si>
  <si>
    <t>763783100.S</t>
  </si>
  <si>
    <t>Spojovací materiál pre montáž drevostavieb z kompletizovaných panelov</t>
  </si>
  <si>
    <t>-1717739584</t>
  </si>
  <si>
    <t>179</t>
  </si>
  <si>
    <t>763793111.S</t>
  </si>
  <si>
    <t>Montáž ostatných dielcov oceľov. spojovacích prostriedkov kotevných želiez, príložiek, pätiek,tiahel</t>
  </si>
  <si>
    <t>-475510630</t>
  </si>
  <si>
    <t>180</t>
  </si>
  <si>
    <t>000000218300101035</t>
  </si>
  <si>
    <t>uholník 90x105x105 , pozink</t>
  </si>
  <si>
    <t>364381874</t>
  </si>
  <si>
    <t>181</t>
  </si>
  <si>
    <t>998763201.S</t>
  </si>
  <si>
    <t>Presun hmôt pre drevostavby v objektoch výšky do 12 m</t>
  </si>
  <si>
    <t>-1673302015</t>
  </si>
  <si>
    <t>182</t>
  </si>
  <si>
    <t>764351401.S</t>
  </si>
  <si>
    <t>Žľaby z pozinkovaného farbeného PZf plechu, pododkvapové štvorhranné r.š. 250 mm - KL4</t>
  </si>
  <si>
    <t>-1149098333</t>
  </si>
  <si>
    <t>183</t>
  </si>
  <si>
    <t>764359431.S</t>
  </si>
  <si>
    <t>Kotlík štvorhranný z pozinkovaného farbeného PZf plechu, pre pododkvapové žľaby rozmerov 80x80x180 mm</t>
  </si>
  <si>
    <t>-9229575</t>
  </si>
  <si>
    <t>184</t>
  </si>
  <si>
    <t>764359436.S</t>
  </si>
  <si>
    <t>Kotlík zberný z pozinkovaného farbeného PZf plechu, pre rúry s priemerom D 80 - 120 mm - KL7</t>
  </si>
  <si>
    <t>919600499</t>
  </si>
  <si>
    <t>185</t>
  </si>
  <si>
    <t>Oplechovanie parapetov z hliníkového farebného Al plechu, vrátane rohov r.š. 250 mm</t>
  </si>
  <si>
    <t>-2029471944</t>
  </si>
  <si>
    <t>186</t>
  </si>
  <si>
    <t>764430410.SR</t>
  </si>
  <si>
    <t>Oplechovanie muriva a atík z pozinkovaného farbeného PZf plechu, vrátane rohov r.š. 220 mm - KL8</t>
  </si>
  <si>
    <t>390022872</t>
  </si>
  <si>
    <t>187</t>
  </si>
  <si>
    <t>764430420.S</t>
  </si>
  <si>
    <t>Oplechovanie muriva a atík z pozinkovaného farbeného PZf plechu, vrátane rohov r.š. 280 mm -KLN</t>
  </si>
  <si>
    <t>-71463422</t>
  </si>
  <si>
    <t>188</t>
  </si>
  <si>
    <t>Oplechovanie muriva a atík z pozinkovaného farbeného PZf plechu, vrátane rohov r.š. 390 mm - KL1,KL2</t>
  </si>
  <si>
    <t>-1249264174</t>
  </si>
  <si>
    <t>189</t>
  </si>
  <si>
    <t>763793111.S.1</t>
  </si>
  <si>
    <t>-331134457</t>
  </si>
  <si>
    <t>190</t>
  </si>
  <si>
    <t>000000021500101890</t>
  </si>
  <si>
    <t>uholník 150x200x50x3 - KL3</t>
  </si>
  <si>
    <t>-1474142989</t>
  </si>
  <si>
    <t>191</t>
  </si>
  <si>
    <t>764451401.SR</t>
  </si>
  <si>
    <t>Zvodové rúry z pozinkovaného farbeného PZf plechu, štvorcové s dĺžkou strany 80 mm - KL5,KL6</t>
  </si>
  <si>
    <t>537848309</t>
  </si>
  <si>
    <t>192</t>
  </si>
  <si>
    <t>764451402.S</t>
  </si>
  <si>
    <t>Zvodové rúry z pozinkovaného farbeného PZf plechu, štvorcové s dĺžkou strany 100 mm -KL7</t>
  </si>
  <si>
    <t>-1046884981</t>
  </si>
  <si>
    <t>193</t>
  </si>
  <si>
    <t>764454434.SR</t>
  </si>
  <si>
    <t>Montáž hranatých kolien z pozinkovaného farbeného PZf plechu, pre zvodové rúry s priemerom 60 - 150 mm</t>
  </si>
  <si>
    <t>-1103829344</t>
  </si>
  <si>
    <t>194</t>
  </si>
  <si>
    <t>553440048300.S</t>
  </si>
  <si>
    <t>Koleno lisované pozink farebný 70°, priemer 80 mm</t>
  </si>
  <si>
    <t>1764119144</t>
  </si>
  <si>
    <t>195</t>
  </si>
  <si>
    <t>553440004100.S</t>
  </si>
  <si>
    <t>Koleno lisované pozink farebný 70°, priemer 100 mm</t>
  </si>
  <si>
    <t>328391018</t>
  </si>
  <si>
    <t>196</t>
  </si>
  <si>
    <t>-1464132848</t>
  </si>
  <si>
    <t>197</t>
  </si>
  <si>
    <t>766651201.S</t>
  </si>
  <si>
    <t>Montáž púzdra posuvných dverí do montovanej priečky (napr. sadrokartón) s jedným zasúvacím púzdrom pre jedno krídlo, priechod 0,6-1 m</t>
  </si>
  <si>
    <t>1687555172</t>
  </si>
  <si>
    <t>198</t>
  </si>
  <si>
    <t>553310013000.S</t>
  </si>
  <si>
    <t>Stavebné puzdro pre posuvné dvere, jedno zasúvacie púzdro pre jedno krídlo, čistý priechod 800 mm</t>
  </si>
  <si>
    <t>-316437311</t>
  </si>
  <si>
    <t>199</t>
  </si>
  <si>
    <t>766662113.S</t>
  </si>
  <si>
    <t>Montáž dverového krídla otočného jednokrídlového bezpoldrážkového, do existujúcej zárubne, vrátane kovania</t>
  </si>
  <si>
    <t>452208425</t>
  </si>
  <si>
    <t>200</t>
  </si>
  <si>
    <t>766664125.S</t>
  </si>
  <si>
    <t>Montáž dverí drevených posuvných jednokrídlových, posun do puzdra</t>
  </si>
  <si>
    <t>-439663601</t>
  </si>
  <si>
    <t>201</t>
  </si>
  <si>
    <t>991032246</t>
  </si>
  <si>
    <t>202</t>
  </si>
  <si>
    <t>Dvere vnútorné jednokrídlové, šírka 600-900 mm, výplň DTD, povrch laminát, plné</t>
  </si>
  <si>
    <t>203227958</t>
  </si>
  <si>
    <t>203</t>
  </si>
  <si>
    <t>766694114.S</t>
  </si>
  <si>
    <t>Montáž parapetnej dosky drevenej šírky do 300 mm, dĺžky nad 2600 mm</t>
  </si>
  <si>
    <t>-1879596232</t>
  </si>
  <si>
    <t>204</t>
  </si>
  <si>
    <t>611550000300.S</t>
  </si>
  <si>
    <t>Parapetná doska vnútorná, šírka 295 mm, drevo</t>
  </si>
  <si>
    <t>-2134869909</t>
  </si>
  <si>
    <t>205</t>
  </si>
  <si>
    <t>-335887274</t>
  </si>
  <si>
    <t>206</t>
  </si>
  <si>
    <t>767122111R</t>
  </si>
  <si>
    <t>Montáž a dodávka nerezových sietí na rastliny / komplet - Z04.1,Z04.2,Z04.3,Z04.4</t>
  </si>
  <si>
    <t>1645557452</t>
  </si>
  <si>
    <t>207</t>
  </si>
  <si>
    <t>767122111R.1</t>
  </si>
  <si>
    <t>Montáž a dodávka nerezovej siete na schodisko / komplet - Z02</t>
  </si>
  <si>
    <t>-704366752</t>
  </si>
  <si>
    <t>208</t>
  </si>
  <si>
    <t>767162110R</t>
  </si>
  <si>
    <t xml:space="preserve">Montáž  a dodávka zábradlia schodiskového  z profilovej ocele , vr. povrch. úpravy - Z01</t>
  </si>
  <si>
    <t>117089811</t>
  </si>
  <si>
    <t>209</t>
  </si>
  <si>
    <t>767163045.SR</t>
  </si>
  <si>
    <t>Montáž a dodávka zábradlia celoskleneného v.550 mm, výplň bezpečnostné sklo, vr.kotvenie - Z03</t>
  </si>
  <si>
    <t>-1209797224</t>
  </si>
  <si>
    <t>210</t>
  </si>
  <si>
    <t>767310100.S</t>
  </si>
  <si>
    <t>Montáž výlezu do plochej strechy</t>
  </si>
  <si>
    <t>505290483</t>
  </si>
  <si>
    <t>211</t>
  </si>
  <si>
    <t>611330000500.S</t>
  </si>
  <si>
    <t xml:space="preserve">Strešný výlez , šxv 700x1200 mm, pre plochú strechu, vr. podstavy a schodov - SVZ </t>
  </si>
  <si>
    <t>1573047013</t>
  </si>
  <si>
    <t>212</t>
  </si>
  <si>
    <t>767330022.S</t>
  </si>
  <si>
    <t>Montáž svetlovodu tubusového priemeru do 360 mm do plochej strechy</t>
  </si>
  <si>
    <t>1177515841</t>
  </si>
  <si>
    <t>213</t>
  </si>
  <si>
    <t>611510005100</t>
  </si>
  <si>
    <t>Svetlovod pr. 260 mm, základná sada pre ploché strechy, tubus d 255 mm</t>
  </si>
  <si>
    <t>-1173521833</t>
  </si>
  <si>
    <t>214</t>
  </si>
  <si>
    <t>611510006100</t>
  </si>
  <si>
    <t>Difuzor pre svetlovod 340x340 mm</t>
  </si>
  <si>
    <t>784847954</t>
  </si>
  <si>
    <t>215</t>
  </si>
  <si>
    <t>767330024.S</t>
  </si>
  <si>
    <t>Montáž svetlovodu tubusového priemeru do 800 mm do plochej strechy</t>
  </si>
  <si>
    <t>1678651629</t>
  </si>
  <si>
    <t>216</t>
  </si>
  <si>
    <t>611510005300</t>
  </si>
  <si>
    <t>Svetlovod pr. 600 mm, základná sada pre ploché strechy, tubus d 575 mm</t>
  </si>
  <si>
    <t>-739763030</t>
  </si>
  <si>
    <t>217</t>
  </si>
  <si>
    <t>611510006500</t>
  </si>
  <si>
    <t>Difuzor pre svetlovod 620x620 mm</t>
  </si>
  <si>
    <t>544476264</t>
  </si>
  <si>
    <t>218</t>
  </si>
  <si>
    <t>767392112.S</t>
  </si>
  <si>
    <t>Montáž krytiny striech plechom tvarovaným skrutkovaním</t>
  </si>
  <si>
    <t>167569677</t>
  </si>
  <si>
    <t>219</t>
  </si>
  <si>
    <t>138310001300.S</t>
  </si>
  <si>
    <t>Plech trapézový pozink farebný, výška profilu 50 mm, hr. 1,0 mm</t>
  </si>
  <si>
    <t>1273184670</t>
  </si>
  <si>
    <t>220</t>
  </si>
  <si>
    <t>767590205.S</t>
  </si>
  <si>
    <t>Montáž čistiacej rohože gumovo - polypropylénovej na podlahu</t>
  </si>
  <si>
    <t>-1046007339</t>
  </si>
  <si>
    <t>221</t>
  </si>
  <si>
    <t>767590225.S</t>
  </si>
  <si>
    <t>Montáž hliníkového rámu L k čistiacim rohožiam</t>
  </si>
  <si>
    <t>-575605792</t>
  </si>
  <si>
    <t>222</t>
  </si>
  <si>
    <t>697510001900.S</t>
  </si>
  <si>
    <t>Hliníková rohož s vložkou z gumovej pílky a kartáčová násada, výška rohože 22 mm - ČR2</t>
  </si>
  <si>
    <t>741224684</t>
  </si>
  <si>
    <t>223</t>
  </si>
  <si>
    <t>697510003600.S</t>
  </si>
  <si>
    <t>Hliníková rohož s vložkou z polypropylénového vlákna, výška rohože 17 mm - ČR1</t>
  </si>
  <si>
    <t>594409730</t>
  </si>
  <si>
    <t>224</t>
  </si>
  <si>
    <t>Montáž a dodávka hliníkových zasklených stien - ZS1,ZS2,ZS3,ZS4, O01, vr. exter. a inter. pásky</t>
  </si>
  <si>
    <t>2029219546</t>
  </si>
  <si>
    <t>225</t>
  </si>
  <si>
    <t>767646280.S</t>
  </si>
  <si>
    <t>Montáž skrytých hliníkových zárubní jednokrídlových</t>
  </si>
  <si>
    <t>-1087548943</t>
  </si>
  <si>
    <t>226</t>
  </si>
  <si>
    <t>553310018400.S</t>
  </si>
  <si>
    <t>Zárubňa skrytá elox pre otočné dvere jednokrídlové čistý priechod š. 800 mm, v. 1970 a 2100 mm</t>
  </si>
  <si>
    <t>-425903901</t>
  </si>
  <si>
    <t>227</t>
  </si>
  <si>
    <t>767660172.S</t>
  </si>
  <si>
    <t>Montáž hliníkovej vonkajšej žalúzie od šírky 240 cm do 300 cm a dĺžky 400 cm do podomietkovej schránky</t>
  </si>
  <si>
    <t>-971559481</t>
  </si>
  <si>
    <t>228</t>
  </si>
  <si>
    <t>611530015000.S</t>
  </si>
  <si>
    <t xml:space="preserve">Žalúzie exteriérové hliníkové Z-70, vr. kastlíka a pohonu - Ž01-Ž 04 </t>
  </si>
  <si>
    <t>-1893884280</t>
  </si>
  <si>
    <t>229</t>
  </si>
  <si>
    <t>Výroba a montáž vnút. schodiska - komplet, vr. povrch. úpravy a kotvenia</t>
  </si>
  <si>
    <t>1898974949</t>
  </si>
  <si>
    <t>230</t>
  </si>
  <si>
    <t>767995230.S</t>
  </si>
  <si>
    <t>Výroba atypického výrobku - kvetináč - KV</t>
  </si>
  <si>
    <t>1788357601</t>
  </si>
  <si>
    <t>231</t>
  </si>
  <si>
    <t>767995370.SR</t>
  </si>
  <si>
    <t>Výroba a montáž ocelového stĺpika, vr. povrch. úpravy a kotvenia - OS1</t>
  </si>
  <si>
    <t>1069295653</t>
  </si>
  <si>
    <t>232</t>
  </si>
  <si>
    <t>1713158484</t>
  </si>
  <si>
    <t>233</t>
  </si>
  <si>
    <t>776411000.S</t>
  </si>
  <si>
    <t>Lepenie podlahových líšt soklových</t>
  </si>
  <si>
    <t>-633537016</t>
  </si>
  <si>
    <t>234</t>
  </si>
  <si>
    <t>284130001300.S</t>
  </si>
  <si>
    <t>Soklová lišta hliníková</t>
  </si>
  <si>
    <t>-1964326132</t>
  </si>
  <si>
    <t>235</t>
  </si>
  <si>
    <t>771541225.SR</t>
  </si>
  <si>
    <t>Montáž podláh z dlaždíc kladených do tmelu flexibil. mrazuvzdorného veľ. 600 x 1200 mm</t>
  </si>
  <si>
    <t>-1820126184</t>
  </si>
  <si>
    <t>236</t>
  </si>
  <si>
    <t>597770005105.S</t>
  </si>
  <si>
    <t>Doska veľkoformátová, plast-betón 1200x600x15 mm - špec. viď. PD</t>
  </si>
  <si>
    <t>-1429788037</t>
  </si>
  <si>
    <t>237</t>
  </si>
  <si>
    <t>585820007000.S</t>
  </si>
  <si>
    <t>Stavebné lepidlo, trieda C2TE S2</t>
  </si>
  <si>
    <t>524442405</t>
  </si>
  <si>
    <t>238</t>
  </si>
  <si>
    <t>998771202.S</t>
  </si>
  <si>
    <t>Presun hmôt pre podlahy z dlaždíc v objektoch výšky nad 6 do 12 m</t>
  </si>
  <si>
    <t>1675833444</t>
  </si>
  <si>
    <t>239</t>
  </si>
  <si>
    <t>776410011.S</t>
  </si>
  <si>
    <t>Lepenie podlahových soklov z kaučuku vytiahnutím</t>
  </si>
  <si>
    <t>-1535462910</t>
  </si>
  <si>
    <t>240</t>
  </si>
  <si>
    <t>776521250.S</t>
  </si>
  <si>
    <t>Lepenie povlakových podláh kaučukových z dielcov</t>
  </si>
  <si>
    <t>2016861640</t>
  </si>
  <si>
    <t>241</t>
  </si>
  <si>
    <t>284130000600.S</t>
  </si>
  <si>
    <t>Kaučuková podlaha elektrostaticky nevodivá, dielce, hrúbka do 4 mm - špec. viď. PD</t>
  </si>
  <si>
    <t>1826004077</t>
  </si>
  <si>
    <t>242</t>
  </si>
  <si>
    <t>998776202.S</t>
  </si>
  <si>
    <t>Presun hmôt pre podlahy povlakové v objektoch výšky nad 6 do 12 m</t>
  </si>
  <si>
    <t>1144074033</t>
  </si>
  <si>
    <t>243</t>
  </si>
  <si>
    <t>781445219.S</t>
  </si>
  <si>
    <t xml:space="preserve">Montáž obkladov vnútor. stien z dosiek ( plast-betón ) kladených do tmelu flexibilného </t>
  </si>
  <si>
    <t>322005039</t>
  </si>
  <si>
    <t>244</t>
  </si>
  <si>
    <t>597770001100.S</t>
  </si>
  <si>
    <t>Doska obkladová, veľkoformátová - špec. viď. PD</t>
  </si>
  <si>
    <t>2123466865</t>
  </si>
  <si>
    <t>245</t>
  </si>
  <si>
    <t>585820007000.S.1</t>
  </si>
  <si>
    <t>-1126315637</t>
  </si>
  <si>
    <t>246</t>
  </si>
  <si>
    <t>998781202.S</t>
  </si>
  <si>
    <t>Presun hmôt pre obklady keramické v objektoch výšky nad 6 do 12 m</t>
  </si>
  <si>
    <t>1373615765</t>
  </si>
  <si>
    <t>247</t>
  </si>
  <si>
    <t>783626100.S</t>
  </si>
  <si>
    <t>Nátery stolárskych výrobkov syntetické lazurovacím lakom 1x lakovaním</t>
  </si>
  <si>
    <t>60665033</t>
  </si>
  <si>
    <t>248</t>
  </si>
  <si>
    <t>584568579</t>
  </si>
  <si>
    <t>249</t>
  </si>
  <si>
    <t>784418011.SR</t>
  </si>
  <si>
    <t>Ochrana drevených stropných/strešných konštrukcií počas realizácie – Systém Siga Wetguard 200 SA (alebo ekvivalent)</t>
  </si>
  <si>
    <t>-14686763</t>
  </si>
  <si>
    <t>250</t>
  </si>
  <si>
    <t>-1698643870</t>
  </si>
  <si>
    <t>251</t>
  </si>
  <si>
    <t>784430010.S</t>
  </si>
  <si>
    <t>Maľby akrylátové základné dvojnásobné, ručne nanášané na jemnozrnný podklad výšky do 3,80 m</t>
  </si>
  <si>
    <t>1091651523</t>
  </si>
  <si>
    <t>252</t>
  </si>
  <si>
    <t>787100010.SR</t>
  </si>
  <si>
    <t>Montáž a dodávka presklenej steny s posuvnými dverami , rozmer 3350x2750 mm - Di3</t>
  </si>
  <si>
    <t>-1080953490</t>
  </si>
  <si>
    <t>253</t>
  </si>
  <si>
    <t>787100020.SR</t>
  </si>
  <si>
    <t>Montáž a dodávka presklenej steny skladanej , rozmer 3625x2750 mm - Di4</t>
  </si>
  <si>
    <t>-372958631</t>
  </si>
  <si>
    <t>254</t>
  </si>
  <si>
    <t>998787202.S</t>
  </si>
  <si>
    <t>Presun hmôt pre zasklievanie v objektoch výšky nad 6 do 12 m</t>
  </si>
  <si>
    <t>1070363272</t>
  </si>
  <si>
    <t>Práce a dodávky M</t>
  </si>
  <si>
    <t>21-M</t>
  </si>
  <si>
    <t>Elektromontáže</t>
  </si>
  <si>
    <t>255</t>
  </si>
  <si>
    <t>210411001.SR</t>
  </si>
  <si>
    <t>Konferenčný systém (Logitech Conference Cam Group | Ketos alebo ekvivalent)</t>
  </si>
  <si>
    <t>909166649</t>
  </si>
  <si>
    <t>VRN</t>
  </si>
  <si>
    <t>Investičné náklady neobsiahnuté v cenách</t>
  </si>
  <si>
    <t>256</t>
  </si>
  <si>
    <t>000400021.SR</t>
  </si>
  <si>
    <t>Projektové práce - stavebná časť (stavebné objekty vrátane ich technického vybavenia). náklady na vypracovanie dielenskej dokumentácie k drevenným konštrukciám</t>
  </si>
  <si>
    <t>eur</t>
  </si>
  <si>
    <t>1024</t>
  </si>
  <si>
    <t>-450509589</t>
  </si>
  <si>
    <t>257</t>
  </si>
  <si>
    <t>000400021.SR1</t>
  </si>
  <si>
    <t>Projektové práce - stavebná časť (stavebné objekty vrátane ich technického vybavenia). náklady na vypracovanie dielenskej dokumentácie k ocelovému schodisku</t>
  </si>
  <si>
    <t>1957091507</t>
  </si>
  <si>
    <t>258</t>
  </si>
  <si>
    <t>001100001.SR</t>
  </si>
  <si>
    <t>Blower door test – Test vzduchotestnosti stavby</t>
  </si>
  <si>
    <t>952345474</t>
  </si>
  <si>
    <t>2 - Zdravotechnika</t>
  </si>
  <si>
    <t xml:space="preserve">HSV - Práce a dodávky HSV   </t>
  </si>
  <si>
    <t xml:space="preserve">    8 - Rúrové vedenie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</si>
  <si>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</si>
  <si>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</si>
  <si>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</si>
  <si>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</si>
  <si>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</si>
  <si>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zariaďovacie predmety   </t>
  </si>
  <si>
    <t xml:space="preserve">Práce a dodávky HSV   </t>
  </si>
  <si>
    <t xml:space="preserve">Rúrové vedenie   </t>
  </si>
  <si>
    <t>893301007.S</t>
  </si>
  <si>
    <t>Osadenie šachty železobetónovej</t>
  </si>
  <si>
    <t>594300007500</t>
  </si>
  <si>
    <t>Požiarna nádrž – min 22m3</t>
  </si>
  <si>
    <t>kpl</t>
  </si>
  <si>
    <t>894431125.S</t>
  </si>
  <si>
    <t>Revízna šachta – ?1m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</si>
  <si>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</si>
  <si>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</si>
  <si>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</si>
  <si>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</si>
  <si>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283310001300.S</t>
  </si>
  <si>
    <t>Izolačná PE trubica dxhr. 22x9 mm, nadrezaná, na izolovanie rozvodov vody, kúrenia, zdravotechniky</t>
  </si>
  <si>
    <t>283310001500.S</t>
  </si>
  <si>
    <t>Izolačná PE trubica dxhr. 28x9 mm, nadrezaná, na izolovanie rozvodov vody, kúrenia, zdravotechniky</t>
  </si>
  <si>
    <t>713482121.S</t>
  </si>
  <si>
    <t>Montáž trubíc z PE, hr.15-20 mm,vnút.priemer do 38 mm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</si>
  <si>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</si>
  <si>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</si>
  <si>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</si>
  <si>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</si>
  <si>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998713201.S</t>
  </si>
  <si>
    <t>Presun hmôt pre izolácie tepelné v objektoch výšky do 6 m</t>
  </si>
  <si>
    <t>721</t>
  </si>
  <si>
    <t xml:space="preserve">Zdravotechnika - vnútorná kanalizácia   </t>
  </si>
  <si>
    <t>721171109.S</t>
  </si>
  <si>
    <t>Potrubie z PVC - U odpadové hrdlové D 110 mm</t>
  </si>
  <si>
    <t>721171110.S</t>
  </si>
  <si>
    <t>Potrubie z PVC - U odpadové hrdlové D 125 mm</t>
  </si>
  <si>
    <t>721171112.S</t>
  </si>
  <si>
    <t>Potrubie z PVC - U odpadové hrdlové D 160 mm</t>
  </si>
  <si>
    <t>721173205.S</t>
  </si>
  <si>
    <t>Potrubie z PVC - U odpadné pripájacie D 50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</si>
  <si>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</si>
  <si>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</si>
  <si>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</si>
  <si>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</si>
  <si>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721172378.S.</t>
  </si>
  <si>
    <t>Montáž HL</t>
  </si>
  <si>
    <t>286630009300</t>
  </si>
  <si>
    <t>Strešný vtok HL64</t>
  </si>
  <si>
    <t>2866300093001</t>
  </si>
  <si>
    <t>HL 810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</si>
  <si>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</si>
  <si>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</si>
  <si>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</si>
  <si>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</si>
  <si>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998721201.S</t>
  </si>
  <si>
    <t>Presun hmôt pre vnútornú kanalizáciu v objektoch výšky do 6 m</t>
  </si>
  <si>
    <t xml:space="preserve">Zdravotechnika - vnútorný vodovod   </t>
  </si>
  <si>
    <t>722171312</t>
  </si>
  <si>
    <t>Plasthliníkové potrubie z viacvrstvových rúr PE Geberit Mepla v tyčiach spájané lisovaním dxt 20x2,5 mm -ekvivalent</t>
  </si>
  <si>
    <t>722171313</t>
  </si>
  <si>
    <t xml:space="preserve">Plasthliníkové potrubie z viacvrstvových rúr PE Geberit Mepla v tyčiach spájané lisovaním dxt 26x3 mm  -ekvivalent</t>
  </si>
  <si>
    <t>722171314</t>
  </si>
  <si>
    <t xml:space="preserve">Plasthliníkové potrubie z viacvrstvových rúr PE Geberit Mepla v tyčiach spájané lisovaním dxt 32x3 mm   -ekvivalent</t>
  </si>
  <si>
    <t>722171315</t>
  </si>
  <si>
    <t xml:space="preserve">Plasthliníkové potrubie z viacvrstvových rúr PE Geberit Mepla v tyčiach spájané lisovaním dxt 40x3,5 mm  -ekvivalent</t>
  </si>
  <si>
    <t>722220111.S</t>
  </si>
  <si>
    <t>Montáž armatúry závitovej s jedným závitom, nástenka pre výtokový ventil G 1/2</t>
  </si>
  <si>
    <t>722220121.S</t>
  </si>
  <si>
    <t>Montáž armatúry závitovej s jedným závitom, nástenka pre batériu G 1/2</t>
  </si>
  <si>
    <t>pár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</si>
  <si>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</si>
  <si>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</si>
  <si>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</si>
  <si>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</si>
  <si>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</si>
  <si>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</si>
  <si>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</si>
  <si>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</si>
  <si>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</si>
  <si>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</si>
  <si>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</si>
  <si>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</si>
  <si>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</si>
  <si>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</si>
  <si>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</si>
  <si>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</si>
  <si>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722221180.S</t>
  </si>
  <si>
    <t>Montáž poistného ventilu závitového pre vodu G 1</t>
  </si>
  <si>
    <t>551210022100.S</t>
  </si>
  <si>
    <t>Ventil poistný pre kúrenie 1”, PN 10, mosadz</t>
  </si>
  <si>
    <t>722221275.S</t>
  </si>
  <si>
    <t>Montáž spätného ventilu závitového G 1</t>
  </si>
  <si>
    <t>551110016500.S</t>
  </si>
  <si>
    <t>Spätný ventil kontrolovateľný, 1" FF, PN 16, mosadz, disk plast</t>
  </si>
  <si>
    <t>722221310.S</t>
  </si>
  <si>
    <t>Montáž spätnej klapky závitovej pre vodu G 3/4</t>
  </si>
  <si>
    <t>551190000900.S</t>
  </si>
  <si>
    <t>Spätná klapka vodorovná závitová 3/4", PN 10, pre vodu, mosadz</t>
  </si>
  <si>
    <t>722221365.S</t>
  </si>
  <si>
    <t>Montáž vodovodného filtra závitového G 3/4</t>
  </si>
  <si>
    <t>422010003000.S</t>
  </si>
  <si>
    <t>Filter závitový na vodu 3/4", FF, PN 20, mosadz</t>
  </si>
  <si>
    <t>722290215.S1</t>
  </si>
  <si>
    <t>Tlakomer 0 – 1,0 MPa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</si>
  <si>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</si>
  <si>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</si>
  <si>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</si>
  <si>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</si>
  <si>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722290237.S</t>
  </si>
  <si>
    <t>Hygienický rozbor vody</t>
  </si>
  <si>
    <t>998722201.S</t>
  </si>
  <si>
    <t>Presun hmôt pre vnútorný vodovod v objektoch výšky do 6 m</t>
  </si>
  <si>
    <t>724</t>
  </si>
  <si>
    <t xml:space="preserve">Zdravotechnika - strojné vybavenie   </t>
  </si>
  <si>
    <t>724211101.S</t>
  </si>
  <si>
    <t>Cirkulačné čerpedlo</t>
  </si>
  <si>
    <t>724312045.S.</t>
  </si>
  <si>
    <t>Zásobníkový ohrievač V = 200 l</t>
  </si>
  <si>
    <t xml:space="preserve">Zdravotechnika - zariaďovacie predmety   </t>
  </si>
  <si>
    <t>725129210.S</t>
  </si>
  <si>
    <t>642510000200.S</t>
  </si>
  <si>
    <t>DURAVIT ME by Starck elektronický odsávací pisoár Rimless, bez cieľovej mušky, 300 x 350 x 585 mm, biela, s povrchom HygieneGlaze, 2809312093 - alebo ekvivalent</t>
  </si>
  <si>
    <t>725149701.S</t>
  </si>
  <si>
    <t>Montáž predstenového systému záchodov do masívnej murovanej konštrukcie</t>
  </si>
  <si>
    <t>552370001600.S</t>
  </si>
  <si>
    <t>Predstenový systém pre závesné WC s podomietkovou nádržou do murovaných alebo betónových konštrukcií</t>
  </si>
  <si>
    <t>725149720.S</t>
  </si>
  <si>
    <t>642360000500.S</t>
  </si>
  <si>
    <t>Sprchovacie WC Geberit AquaClean Sela - alebo ekvivalent</t>
  </si>
  <si>
    <t>725149720.S.1</t>
  </si>
  <si>
    <t>Montáž výlevky</t>
  </si>
  <si>
    <t>642360000500.S.1</t>
  </si>
  <si>
    <t>Nerezová výlevka s napúšťaním vody</t>
  </si>
  <si>
    <t>725219401.S</t>
  </si>
  <si>
    <t>Montáž umývadla keramického na skrutky do muriva, bez výtokovej armatúry</t>
  </si>
  <si>
    <t>642110004300.S</t>
  </si>
  <si>
    <t xml:space="preserve">Umývadlo Laufen Pro S 55x38 cm  s otvorom uprostred H8189580001041 - alebo ekvivalent</t>
  </si>
  <si>
    <t>725291112.S</t>
  </si>
  <si>
    <t>Montáž záchodového sedadla s poklopom</t>
  </si>
  <si>
    <t>554330000300.S</t>
  </si>
  <si>
    <t>Záchodové sedadlo plastové s poklopom</t>
  </si>
  <si>
    <t>725291113.S</t>
  </si>
  <si>
    <t>Montaž doplnkov zariadení kúpeľní a záchodov, drobné predmety</t>
  </si>
  <si>
    <t>552280011700.S</t>
  </si>
  <si>
    <t>GEBERIT SIGMA30 OVLÁDACIE TLAČIDLO WC - alebo ekvivalent</t>
  </si>
  <si>
    <t>725319112.S</t>
  </si>
  <si>
    <t>Montáž kuchynských drezov jednoduchých, hranatých s rozmerom do 600x600 mm, bez výtokových armatúr</t>
  </si>
  <si>
    <t>552310001200.S</t>
  </si>
  <si>
    <t xml:space="preserve">Nerezové umývadlo  595x445x150</t>
  </si>
  <si>
    <t>725819402.S</t>
  </si>
  <si>
    <t>Montáž ventilu bez pripojovacej rúrky G 1/2</t>
  </si>
  <si>
    <t>551110020100.S</t>
  </si>
  <si>
    <t>Guľový ventil rohový, 1/2" - 3/8", s filtrom, chrómovaná mosadz</t>
  </si>
  <si>
    <t>725829201.S</t>
  </si>
  <si>
    <t>Montáž batérie umývadlovej a drezovej pákovej alebo klasickej s mechanickým ovládaním</t>
  </si>
  <si>
    <t>551450000600.S</t>
  </si>
  <si>
    <t>Batéria drezová stojanková páková</t>
  </si>
  <si>
    <t>551450003800.S</t>
  </si>
  <si>
    <t>Umývadlová batéria Siko Lucida bez výpuste chróm SIKOBSLU271ES - alebo ekvivalent</t>
  </si>
  <si>
    <t>725869301.S</t>
  </si>
  <si>
    <t>Montáž zápachovej uzávierky pre zariaďovacie predmety, umývadlovej do D 40 mm</t>
  </si>
  <si>
    <t>551620006400.S</t>
  </si>
  <si>
    <t>Sifón umývadlový podomietkový, úsporný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</si>
  <si>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</si>
  <si>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</si>
  <si>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</si>
  <si>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</si>
  <si>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</si>
  <si>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</si>
  <si>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</si>
  <si>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</si>
  <si>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998725201.S</t>
  </si>
  <si>
    <t>Presun hmôt pre zariaďovacie predmety v objektoch výšky do 6 m</t>
  </si>
  <si>
    <t>Úroveň 3:</t>
  </si>
  <si>
    <t>3.1 - Zdroj tepla a chladu - tepelné čerpadlo</t>
  </si>
  <si>
    <t xml:space="preserve">                                         </t>
  </si>
  <si>
    <t>D1 - PRÁCE A DODÁVKY HSV</t>
  </si>
  <si>
    <t xml:space="preserve">    8 - RÚROVÉ VEDENIA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</si>
  <si>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</si>
  <si>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</si>
  <si>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</si>
  <si>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</si>
  <si>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>PRÁCE A DODÁVKY HSV</t>
  </si>
  <si>
    <t>RÚROVÉ VEDENIA</t>
  </si>
  <si>
    <t>862180251</t>
  </si>
  <si>
    <t>Montáž predizol. systému (plastové) do 95°C, DN 25 mm, hr.st.2,6mm, zákl. izolácia</t>
  </si>
  <si>
    <t>286351030-01</t>
  </si>
  <si>
    <t>NRG HeatFlex plastové predizolované potrubie double PE-Xa SDR 11, max 95 °C, PN6; 2xd32/DA111</t>
  </si>
  <si>
    <t>2863U1363</t>
  </si>
  <si>
    <t>NRG HeatFlex zverný prechod pre PE-Xa SDR 11, max 95 °C, PN6, d32/ 1"</t>
  </si>
  <si>
    <t>kus</t>
  </si>
  <si>
    <t>2863U1377</t>
  </si>
  <si>
    <t>NRG RK zmrštovacia ukoncovacia manžeta double d32/d32/d40/d40,DA111-DA126</t>
  </si>
  <si>
    <t>PRÁCE A DODÁVKY PSV</t>
  </si>
  <si>
    <t>713462132</t>
  </si>
  <si>
    <t>Montáž tep. izolácie potrubia skružami PE prilepené na potr. DN 20</t>
  </si>
  <si>
    <t>2723A2653</t>
  </si>
  <si>
    <t>Izolácia hadicová K-FLEX Solar HT -pr.had.22 mm - SOHX/UV 13 022</t>
  </si>
  <si>
    <t>283771020</t>
  </si>
  <si>
    <t>Izolácia potrubia MIRELON 22x13mm</t>
  </si>
  <si>
    <t>2863U1252</t>
  </si>
  <si>
    <t>Prechodka zo závitového potrubia na zverné šróbenie - EKx3/4"F, nikel</t>
  </si>
  <si>
    <t>998713101</t>
  </si>
  <si>
    <t>732</t>
  </si>
  <si>
    <t>Strojovne</t>
  </si>
  <si>
    <t>732451111-R</t>
  </si>
  <si>
    <t>Montáž tepelného čerpadla 6 kW (vzduch/voda)</t>
  </si>
  <si>
    <t>405S016151</t>
  </si>
  <si>
    <t>Komunikácia MODBUS DCOM-LT/MB</t>
  </si>
  <si>
    <t>4261J0101-01</t>
  </si>
  <si>
    <t>Čerpadlo tepelné Daikin monoblok E,HC, 6kW, ohrev 3kW/230V vzduch/voda</t>
  </si>
  <si>
    <t>732999906</t>
  </si>
  <si>
    <t>Strojovne, HZS T6</t>
  </si>
  <si>
    <t>998732101</t>
  </si>
  <si>
    <t>Presun hmôt pre strojovne umiestnené vo výške do 6 m</t>
  </si>
  <si>
    <t>733</t>
  </si>
  <si>
    <t>Rozvod potrubia</t>
  </si>
  <si>
    <t>733321604</t>
  </si>
  <si>
    <t>Potrubie plasthliníkové PE-RT 26x3 mm z rúrok rovných</t>
  </si>
  <si>
    <t>733391101</t>
  </si>
  <si>
    <t>Tlaková skúška potrubia plastového do d 32</t>
  </si>
  <si>
    <t>998733101</t>
  </si>
  <si>
    <t>Presun hmôt pre potrubie UK v objektoch výšky do 6 m</t>
  </si>
  <si>
    <t>734</t>
  </si>
  <si>
    <t>Armatúry</t>
  </si>
  <si>
    <t>734209114</t>
  </si>
  <si>
    <t>Montáž armatúr s dvoma závitmi G 3/4</t>
  </si>
  <si>
    <t>484K05009</t>
  </si>
  <si>
    <t>FERNOX filter TF1 bez náplne</t>
  </si>
  <si>
    <t>734209115</t>
  </si>
  <si>
    <t>Montáž armatúr s dvoma závitmi G 1</t>
  </si>
  <si>
    <t>2863B2204-01</t>
  </si>
  <si>
    <t>Nezámrzný ventil Caleffi 108601, 1" (DN25)</t>
  </si>
  <si>
    <t>2863V0663</t>
  </si>
  <si>
    <t>Uponor S-Press koleno mosadzné d25-25</t>
  </si>
  <si>
    <t>3193C2604</t>
  </si>
  <si>
    <t xml:space="preserve">Šróbenie pripojovacie  - G 1"; mosadz</t>
  </si>
  <si>
    <t>4223G0504</t>
  </si>
  <si>
    <t>Kohút guľový , mosadz DN 20</t>
  </si>
  <si>
    <t>734439211-R</t>
  </si>
  <si>
    <t>Montáž termostatov, + kábel</t>
  </si>
  <si>
    <t>5535C64363</t>
  </si>
  <si>
    <t>Raychem termostat R-FG-CONT-ECO – EURO</t>
  </si>
  <si>
    <t>831002D001-01</t>
  </si>
  <si>
    <t>Vyhrievací kábel Raychem Frostquard</t>
  </si>
  <si>
    <t>998734101</t>
  </si>
  <si>
    <t>Presun hmôt pre armatúry UK v objektoch výšky do 6 m</t>
  </si>
  <si>
    <t>3.2 - Odovzdávací systém</t>
  </si>
  <si>
    <t>D1 - PRÁCE A DODÁVKY PSV</t>
  </si>
  <si>
    <t xml:space="preserve">    735 - Vykurovacie telesá</t>
  </si>
  <si>
    <t>733321603</t>
  </si>
  <si>
    <t>Potrubie plasthliníkové PE-RT 20x2 mm z rúrok rovných</t>
  </si>
  <si>
    <t>733999905</t>
  </si>
  <si>
    <t>Rozvod potrubia, HZS T5</t>
  </si>
  <si>
    <t>735</t>
  </si>
  <si>
    <t>Vykurovacie telesá</t>
  </si>
  <si>
    <t>735292922-R</t>
  </si>
  <si>
    <t>Montáž systémový panel Zehnder</t>
  </si>
  <si>
    <t>595910100</t>
  </si>
  <si>
    <t>Modul Zehnder PAM 263/1800</t>
  </si>
  <si>
    <t>595910110-01</t>
  </si>
  <si>
    <t>Modul Zehnder PAM 263/2400</t>
  </si>
  <si>
    <t>595910130-01</t>
  </si>
  <si>
    <t>Príslušenstvo pre inštaláciu PAM</t>
  </si>
  <si>
    <t>595910170-01</t>
  </si>
  <si>
    <t>Príslušenstvo pre pripojenie PAM</t>
  </si>
  <si>
    <t>735292923-R</t>
  </si>
  <si>
    <t>Montáž teplovodný sálavý panel Zehnder</t>
  </si>
  <si>
    <t>595910180-01</t>
  </si>
  <si>
    <t>ZFP URBAN 1050/14 - 4m</t>
  </si>
  <si>
    <t>595910190-01</t>
  </si>
  <si>
    <t>ZFP URBAN 1050/14 - 5m</t>
  </si>
  <si>
    <t>595910200-01</t>
  </si>
  <si>
    <t>Flexibilná hadica 15x1000mm</t>
  </si>
  <si>
    <t>595910230</t>
  </si>
  <si>
    <t>Uzatvárací guľový kohút</t>
  </si>
  <si>
    <t>735511083-R</t>
  </si>
  <si>
    <t>Podlah. vykur. REHAU, rozdelovač typ HKVD SX-AG4</t>
  </si>
  <si>
    <t>735511085</t>
  </si>
  <si>
    <t>Podlah. vykur. REHAU, rozdelovač typ HKVD SX-AG6</t>
  </si>
  <si>
    <t>735999906</t>
  </si>
  <si>
    <t>Vykurovacie telesá, HZS T6</t>
  </si>
  <si>
    <t>998735101</t>
  </si>
  <si>
    <t>Presun hmôt pre vykur. telesá UK v objektoch výšky do 6 m</t>
  </si>
  <si>
    <t>4 - Vzduchotechnika</t>
  </si>
  <si>
    <t>1. - Zariadenie č.1. Vetranie praktickej učebne 1.NP</t>
  </si>
  <si>
    <t xml:space="preserve">    D1 - Izolácie</t>
  </si>
  <si>
    <t xml:space="preserve">    D2 - Potrubie</t>
  </si>
  <si>
    <t>2. - Zariadenie č.2. Vetranie prezenčnej miestnosti 2.NP</t>
  </si>
  <si>
    <t>D3 - Ostatné rozpočtové náklady</t>
  </si>
  <si>
    <t>1.</t>
  </si>
  <si>
    <t>Zariadenie č.1. Vetranie praktickej učebne 1.NP</t>
  </si>
  <si>
    <t>1.01</t>
  </si>
  <si>
    <t>kompaktná rekuperačná jednotka Zehnder ComfoAir Q600 ST R (pravá) - špec. viď. PD</t>
  </si>
  <si>
    <t>Pol135</t>
  </si>
  <si>
    <t>KNX rozhranie</t>
  </si>
  <si>
    <t>Pol136</t>
  </si>
  <si>
    <t>čidlo CO2</t>
  </si>
  <si>
    <t>Pol137</t>
  </si>
  <si>
    <t>option box</t>
  </si>
  <si>
    <t>Pol138</t>
  </si>
  <si>
    <t>montážny podstavec ComfoAir Q600</t>
  </si>
  <si>
    <t>Pol139</t>
  </si>
  <si>
    <t>suchý sifon 5/4"</t>
  </si>
  <si>
    <t>1.02</t>
  </si>
  <si>
    <t>modul tepelného čerpadla Zehnder ComfoClime 36 R (pravá) _ špec. viď. PD</t>
  </si>
  <si>
    <t>1.03</t>
  </si>
  <si>
    <t>hliníková protidažďová žalúzia s ochranným sitom PZ AL 315x355.S</t>
  </si>
  <si>
    <t>1.04</t>
  </si>
  <si>
    <t>výfuková hlavica DN200</t>
  </si>
  <si>
    <t>1.05</t>
  </si>
  <si>
    <t>strešný prechod DN200, dl. 800 mm</t>
  </si>
  <si>
    <t>1.06</t>
  </si>
  <si>
    <t>rozvádzač Zehnder CW-D 220 + montážna doska CW-M 220-4x90 + koncová doska CW-P 220 – DN 125</t>
  </si>
  <si>
    <t>1.07</t>
  </si>
  <si>
    <t>regulačná klapka TUNE-R-B-125</t>
  </si>
  <si>
    <t>1.08</t>
  </si>
  <si>
    <t>regulačná klapka TUNE-R-B-200</t>
  </si>
  <si>
    <t>1.09</t>
  </si>
  <si>
    <t>odvodná výustka na kruhové potrubie NOVA-C-1-300x100-R1</t>
  </si>
  <si>
    <t>1.10</t>
  </si>
  <si>
    <t>prívodná výustka na kruhové potrubie NOVA-C-2-300x100-R1</t>
  </si>
  <si>
    <t>1.11</t>
  </si>
  <si>
    <t>stenová mriežka NOVA-L1-2-300x100-2-17-AN</t>
  </si>
  <si>
    <t>1.12</t>
  </si>
  <si>
    <t>štrbinová výustka Zehnder Lamina 600 + box s 1x hrdlom pre ComfoTube 90</t>
  </si>
  <si>
    <t>1.13</t>
  </si>
  <si>
    <t>tlmič hluku Zehnder CW-S 520 + 2x koncová doska CW-P 520 – DN 200</t>
  </si>
  <si>
    <t>1.14</t>
  </si>
  <si>
    <t>odvodný tanierový ventil DN125</t>
  </si>
  <si>
    <t>1.15</t>
  </si>
  <si>
    <t>spätná klapka RSK 200</t>
  </si>
  <si>
    <t>Izolácie</t>
  </si>
  <si>
    <t>Pol140</t>
  </si>
  <si>
    <t>tepelná kaučuková izolácia s al. polepom hr. 25 mm</t>
  </si>
  <si>
    <t>Potrubie</t>
  </si>
  <si>
    <t>Pol141</t>
  </si>
  <si>
    <t>štvorhranné potrubie do obvodu 1420/50%tv</t>
  </si>
  <si>
    <t>Pol142</t>
  </si>
  <si>
    <t>spiro potrubie ø200/20%tv</t>
  </si>
  <si>
    <t>Pol143</t>
  </si>
  <si>
    <t>spiro potrubie ø160/20%tv</t>
  </si>
  <si>
    <t>Pol144</t>
  </si>
  <si>
    <t>spiro potrubie ø125/20%tv</t>
  </si>
  <si>
    <t>Pol145</t>
  </si>
  <si>
    <t>plastové ohybné potrubie Zehnder ComfoTube ø90 mm</t>
  </si>
  <si>
    <t>Pol146</t>
  </si>
  <si>
    <t>ohybné neizolované al. potrubie ø125 mm</t>
  </si>
  <si>
    <t>Pol147</t>
  </si>
  <si>
    <t>Montážny, tesniaci, závesný a spojovací materiál</t>
  </si>
  <si>
    <t>2.</t>
  </si>
  <si>
    <t>Zariadenie č.2. Vetranie prezenčnej miestnosti 2.NP</t>
  </si>
  <si>
    <t>2.01</t>
  </si>
  <si>
    <t>2.02</t>
  </si>
  <si>
    <t>modul tepelného čerpadla Zehnder ComfoClime 36 R (pravá) - špec. viď. PD</t>
  </si>
  <si>
    <t>2.03</t>
  </si>
  <si>
    <t>2.04</t>
  </si>
  <si>
    <t>2.05</t>
  </si>
  <si>
    <t>2.06</t>
  </si>
  <si>
    <t>tlmič hluku Zehnder CW-S 520 + montážna doska CW-M 520-10x90 + koncová doska CW-P 520 – DN 200</t>
  </si>
  <si>
    <t>2.07</t>
  </si>
  <si>
    <t>2.08</t>
  </si>
  <si>
    <t>Ostatné rozpočtové náklady</t>
  </si>
  <si>
    <t>Pol148</t>
  </si>
  <si>
    <t>Oživenie, zaregulovanie a komplexné skúšky</t>
  </si>
  <si>
    <t>Pol149</t>
  </si>
  <si>
    <t>Vertikálny presun hmôt</t>
  </si>
  <si>
    <t>Pol150</t>
  </si>
  <si>
    <t>Doprava</t>
  </si>
  <si>
    <t>5 - FVZ</t>
  </si>
  <si>
    <t>D1 - MaR - RS</t>
  </si>
  <si>
    <t xml:space="preserve">    D2 - FV Zariadenie</t>
  </si>
  <si>
    <t>D3 - Montaž a montaž. mat.</t>
  </si>
  <si>
    <t>D4 - Rozvádzač</t>
  </si>
  <si>
    <t>D5 - Služby</t>
  </si>
  <si>
    <t>MaR - RS</t>
  </si>
  <si>
    <t>FV Zariadenie</t>
  </si>
  <si>
    <t>fotovolticky panel 470Wp; 53,2V; 8,83A; 1903x11134x30</t>
  </si>
  <si>
    <t>montáž panelov</t>
  </si>
  <si>
    <t>nosná konštrukcia pre FVZ panely na rovne strechy</t>
  </si>
  <si>
    <t>montáž nosnej konšturkcie</t>
  </si>
  <si>
    <t>fotovoltický invertor HUAWEI 6kW; 400V; 10,1A</t>
  </si>
  <si>
    <t>montáž invertora na stenu</t>
  </si>
  <si>
    <t>Smart elektromer 400V; Modbus RTU komunikácia, pre riadenie FVZ</t>
  </si>
  <si>
    <t>Montáž smart metru</t>
  </si>
  <si>
    <t>Huawei LUNA 2000 Power control modul + 10 kWh batériový blok</t>
  </si>
  <si>
    <t>Inštalácia batériového modulu</t>
  </si>
  <si>
    <t>Fotovoltický optimizér 450W; 10-80V; 14,5A</t>
  </si>
  <si>
    <t>Zapojenie a montáž optimizéra</t>
  </si>
  <si>
    <t>Montaž a montaž. mat.</t>
  </si>
  <si>
    <t>Kábel CYKY-J 5x2,5</t>
  </si>
  <si>
    <t>Ťahanie káblov do 2,5</t>
  </si>
  <si>
    <t>Kábel H1Z2Z2-K 1x6mm2</t>
  </si>
  <si>
    <t>Ťahanie káblov do 6mm</t>
  </si>
  <si>
    <t>Konektor MC4 Samec</t>
  </si>
  <si>
    <t>Konektor MC4 Samica</t>
  </si>
  <si>
    <t>Montáž konektorov na konce solárneho vodiča</t>
  </si>
  <si>
    <t>FTP CAT 6</t>
  </si>
  <si>
    <t>Ťahanie FTP káblov</t>
  </si>
  <si>
    <t>Izolačná podložka hrúbka 10mm</t>
  </si>
  <si>
    <t>Inštalácia izolačnej dosky</t>
  </si>
  <si>
    <t xml:space="preserve">Podpera vedenia  strechy</t>
  </si>
  <si>
    <t>montáž podpier</t>
  </si>
  <si>
    <t>Plastová chránička bezhalogénová UV odolná FXPS 20 (príp. ekvivalent)</t>
  </si>
  <si>
    <t>zaťahovanie káblov do kovových trubiek</t>
  </si>
  <si>
    <t xml:space="preserve">Páska sťahovacia  200X3,6 čierna  VPP4/200 100ks/bal</t>
  </si>
  <si>
    <t>bal</t>
  </si>
  <si>
    <t>ochranné pospájanie technológie vrátane materiálu (CY10, CY6, svorky)-material</t>
  </si>
  <si>
    <t>ochranné pospájanie technológie vrátane materiálu (CY10, CY6, svorky)-praca</t>
  </si>
  <si>
    <t>Betónové kocky</t>
  </si>
  <si>
    <t>Osadenie bet. Kocky</t>
  </si>
  <si>
    <t>Drobný montážny materiál a bližšie nešpecifikované náklady-material</t>
  </si>
  <si>
    <t>Drobný montážny materiál a bližšie nešpecifikované náklady-praca</t>
  </si>
  <si>
    <t>Rozvádzač</t>
  </si>
  <si>
    <t>Rozvádzač RFVZ1 vrátane vnútornej výbavy v zmysle PD</t>
  </si>
  <si>
    <t>Montáž rozvadzača RFVZ1 na stenu</t>
  </si>
  <si>
    <t>Úprava rozvádzača RH1 v zmysle PD-material</t>
  </si>
  <si>
    <t>Úprava rozvádzača RH1 v zmysle PD-praca</t>
  </si>
  <si>
    <t>Služby</t>
  </si>
  <si>
    <t>Konfigurácia invertorov FVE</t>
  </si>
  <si>
    <t>Oživenie</t>
  </si>
  <si>
    <t>h</t>
  </si>
  <si>
    <t>Revízia elektro</t>
  </si>
  <si>
    <t>Projektová dokumentácia skutkového stavu</t>
  </si>
  <si>
    <t>Úprava realizačného projektu v zmysle požiadaviek SSD</t>
  </si>
  <si>
    <t>Zaškolenie obsluhy</t>
  </si>
  <si>
    <t>Zaistenie zdvíhacích zariadení</t>
  </si>
  <si>
    <t>Dopravné náklady</t>
  </si>
  <si>
    <t>Dodavateľská činnosť 2,6%</t>
  </si>
  <si>
    <t>Presun hmôt nad výšku 6m</t>
  </si>
  <si>
    <t>6 - Elektroinštalácia</t>
  </si>
  <si>
    <t>6.1 - Elektroinštalácia a bleskozvod</t>
  </si>
  <si>
    <t xml:space="preserve">    D2 - RS MaR Loxone</t>
  </si>
  <si>
    <t>D3 - MaR - periférie</t>
  </si>
  <si>
    <t>D4 - Montaž a montaž. mat.</t>
  </si>
  <si>
    <t xml:space="preserve">    D5 - SVIETIDLA</t>
  </si>
  <si>
    <t xml:space="preserve">    D6 - TLAČÍTKA, ZÁSUVKY...</t>
  </si>
  <si>
    <t xml:space="preserve">    D7 - Zásuvky Legrand Valena Life</t>
  </si>
  <si>
    <t xml:space="preserve">    D8 - Rámiky Legrand Valena Life</t>
  </si>
  <si>
    <t xml:space="preserve">    D9 - Inštalačné krabice</t>
  </si>
  <si>
    <t xml:space="preserve">    D10 - Zásuvky Legrand Living Now Bticino a príslušenstvo</t>
  </si>
  <si>
    <t xml:space="preserve">    D11 - GRIP svorky a upevňovacie pásky</t>
  </si>
  <si>
    <t xml:space="preserve">    D12 - Podlahová krabica PK</t>
  </si>
  <si>
    <t xml:space="preserve">    D13 - Vybavenie podlahových krabíc PK</t>
  </si>
  <si>
    <t xml:space="preserve">    D14 - Ministlpiky</t>
  </si>
  <si>
    <t xml:space="preserve">    D15 - Vybavenienie ministlpikov</t>
  </si>
  <si>
    <t xml:space="preserve">    D16 - Prívod EI</t>
  </si>
  <si>
    <t xml:space="preserve">    D17 - Prívod SLP</t>
  </si>
  <si>
    <t xml:space="preserve">    D18 - Zemné práce pri exter. mont. prácach</t>
  </si>
  <si>
    <t xml:space="preserve">    D19 - KABLE</t>
  </si>
  <si>
    <t xml:space="preserve">    D20 - CHRÁNIČKY A ŽLABY</t>
  </si>
  <si>
    <t xml:space="preserve">    D21 - OSTATNÉ</t>
  </si>
  <si>
    <t xml:space="preserve">    D22 - BLESKOZVOD</t>
  </si>
  <si>
    <t xml:space="preserve">    D23 - UZEMNENIE</t>
  </si>
  <si>
    <t>D24 - Rozvádzač</t>
  </si>
  <si>
    <t xml:space="preserve">    D25 - Doplnenie do jestv.rozv.R-ER č.342328 - pole č.2/SO102/</t>
  </si>
  <si>
    <t>D26 - Služby</t>
  </si>
  <si>
    <t>RS MaR Loxone</t>
  </si>
  <si>
    <t>Pol102</t>
  </si>
  <si>
    <t>Loxone Miniserver</t>
  </si>
  <si>
    <t>Pol103</t>
  </si>
  <si>
    <t>DI Extension, 20DI</t>
  </si>
  <si>
    <t>Pol104</t>
  </si>
  <si>
    <t>Relay Extension, 14BO relé 16A</t>
  </si>
  <si>
    <t>Pol105</t>
  </si>
  <si>
    <t>Dali Extension</t>
  </si>
  <si>
    <t>Pol106</t>
  </si>
  <si>
    <t>Tree Extension</t>
  </si>
  <si>
    <t>Pol107</t>
  </si>
  <si>
    <t>1-wire Extension</t>
  </si>
  <si>
    <t>Pol108</t>
  </si>
  <si>
    <t>MODBUS extension</t>
  </si>
  <si>
    <t>Pol109</t>
  </si>
  <si>
    <t>Elektromer 3f, modbus</t>
  </si>
  <si>
    <t>Pol110</t>
  </si>
  <si>
    <t>KNX extension</t>
  </si>
  <si>
    <t>Pol111</t>
  </si>
  <si>
    <t>Napajaci zdroj LOXONE 4,2A/24Vdc</t>
  </si>
  <si>
    <t>Pol112</t>
  </si>
  <si>
    <t>Napájací zdroj Ekinex EK-AB1-TP 30V DC/640mA</t>
  </si>
  <si>
    <t>Pol113</t>
  </si>
  <si>
    <t>IP router KNX-EKINEX EK-BC1-TP</t>
  </si>
  <si>
    <t>MaR - periférie</t>
  </si>
  <si>
    <t>Pol114</t>
  </si>
  <si>
    <t>Touch Pure Tree antracit, s čidlom teploty a vlhkosti - alebo ekvivalent-material</t>
  </si>
  <si>
    <t>Pol115</t>
  </si>
  <si>
    <t>Touch Pure Tree antracit, s čidlom teploty a vlhkosti - alebo ekvivalent-práca</t>
  </si>
  <si>
    <t>Pol116</t>
  </si>
  <si>
    <t>Senzor prítomnosti na povrch Tree-antracit - alebo ekvivalent-material</t>
  </si>
  <si>
    <t>Pol117</t>
  </si>
  <si>
    <t>Senzor prítomnosti na povrch Tree-antracit - alebo ekvivalent-práca</t>
  </si>
  <si>
    <t>Pol118</t>
  </si>
  <si>
    <t>Senzor prítomnosti Tree pre exterier ESYLUX - alebo ekvivalent-material</t>
  </si>
  <si>
    <t>Pol119</t>
  </si>
  <si>
    <t>Senzor prítomnosti Tree pre exterier ESYLUX - alebo ekvivalent-praca</t>
  </si>
  <si>
    <t>Pol120</t>
  </si>
  <si>
    <t>Loxone hlavice Tree (regulácia kúrenia/chladenia)-material</t>
  </si>
  <si>
    <t>Pol121</t>
  </si>
  <si>
    <t>Loxone hlavice Tree (regulácia kúrenia/chladenia)-praca</t>
  </si>
  <si>
    <t>Pol122</t>
  </si>
  <si>
    <t>1-WIRE snimac teploty imka-material</t>
  </si>
  <si>
    <t>Pol123</t>
  </si>
  <si>
    <t>1-WIRE snimac teploty imka-praca</t>
  </si>
  <si>
    <t>Pol124</t>
  </si>
  <si>
    <t>Snímac teploty a vlhkosti-material</t>
  </si>
  <si>
    <t>Pol125</t>
  </si>
  <si>
    <t>Snímac teploty a vlhkosti-praca</t>
  </si>
  <si>
    <t>Pol126</t>
  </si>
  <si>
    <t>Meteostanica Tree-material</t>
  </si>
  <si>
    <t>Pol127</t>
  </si>
  <si>
    <t>Meteostanica Tree-praca</t>
  </si>
  <si>
    <t>Pol128</t>
  </si>
  <si>
    <t>Pomocná konštrukcia pre držiak na meteostanicu-material</t>
  </si>
  <si>
    <t>Pol129</t>
  </si>
  <si>
    <t>Pomocná konštrukcia pre držiak na meteostanicu-praca</t>
  </si>
  <si>
    <t>Pol130</t>
  </si>
  <si>
    <t>Alarmová siréna tree-material</t>
  </si>
  <si>
    <t>Pol131</t>
  </si>
  <si>
    <t>Alarmová siréna tree-praca</t>
  </si>
  <si>
    <t>Pol132</t>
  </si>
  <si>
    <t>NFC Code Touch Tree - antracit-material</t>
  </si>
  <si>
    <t>Pol133</t>
  </si>
  <si>
    <t>NFC Code Touch Tree - antracit-praca</t>
  </si>
  <si>
    <t>Pol134</t>
  </si>
  <si>
    <t>Montážny rámček antracit-material</t>
  </si>
  <si>
    <t>Montážny rámček antracit-praca</t>
  </si>
  <si>
    <t>NFC prívesok - 10ks-material</t>
  </si>
  <si>
    <t>NFC prívesok - 10ks-praca</t>
  </si>
  <si>
    <t>Šifrované NFC smart tagy - 10ks-material</t>
  </si>
  <si>
    <t>Šifrované NFC smart tagy - 10ks-praca</t>
  </si>
  <si>
    <t>Nástenný držiak pre iPad 10,2", antracit-material</t>
  </si>
  <si>
    <t>Nástenný držiak pre iPad 10,2", antracit-praca</t>
  </si>
  <si>
    <t>iPad 10,2 pre ovládanie</t>
  </si>
  <si>
    <t>dopojenie cudzich technologii - TČ-material</t>
  </si>
  <si>
    <t>dopojenie cudzich technologii - TČ-praca</t>
  </si>
  <si>
    <t>SVIETIDLA</t>
  </si>
  <si>
    <t>Svietidlo č.1 - Vonkajšie nástenné LED svietidlo - antracit, 230V, GU10, 2x35W, IP65</t>
  </si>
  <si>
    <t xml:space="preserve">- Svetelný  zdroj GU10 35W</t>
  </si>
  <si>
    <t xml:space="preserve">Svietidlo č.2 -  Vonkajšie stropné a nástenné LED svietidlo - antracit, 230V, 10W,996lm,  IP65</t>
  </si>
  <si>
    <t>Svietidlo č.3 - Trubkové LED svietidlo 230V, 14W, 1520lm, 4000K, IP68, DALI</t>
  </si>
  <si>
    <t>Svietidlo č.4 - Kruhové LED svietidlo 230V, 28,7W, 3760lm, 4000K, IP50, DALI</t>
  </si>
  <si>
    <t xml:space="preserve">Svietidlo č.5  Kruhové LED svietidlo  - 230V, 16,4W, 2000lm, 4000K, IP50, DALI</t>
  </si>
  <si>
    <t>Pol151</t>
  </si>
  <si>
    <t>Svietidlo č.6 Závesné lustrové LED svietidlo 230V, 16W, 1250lm, 2700K, IP20, STMIEVATELNE</t>
  </si>
  <si>
    <t>Pol152</t>
  </si>
  <si>
    <t xml:space="preserve">Osadenie a zapojenie  svietidiel č.1 až č.6</t>
  </si>
  <si>
    <t>Pol153</t>
  </si>
  <si>
    <t xml:space="preserve">Svietidlo č.7 3-fáz koľajnic. systém s reflektormi pre vertik. nasvietenie,230V, IP 20, vrátane: +napáj.lišta (3fáz/ L3+DALI) dĺ.2x3m  + 3xLED reflektor INTRO LiteCarve (L3+DALI)230V, 43W, 3696lm, 4000K, DALI,black + 1x napájač PE vlavo, black (L3+DALI) +</t>
  </si>
  <si>
    <t>Pol154</t>
  </si>
  <si>
    <t>Logistická prirážka - Zumtobel - alebo ekvivalent</t>
  </si>
  <si>
    <t>Pol155</t>
  </si>
  <si>
    <t>ostatné príslušenstvo pre montáž 3-fáz koľajnic. systém - alebo ekvivalent</t>
  </si>
  <si>
    <t>Pol156</t>
  </si>
  <si>
    <t>Osadenie a zapojenie koľajnicového systému Zumtobel - alebo ekvivalent</t>
  </si>
  <si>
    <t>Pol157</t>
  </si>
  <si>
    <t>Osadenie a zapojenie reflektorov Zumtobel do koľajnicového systému - alebo ekvivalent</t>
  </si>
  <si>
    <t>Pol158</t>
  </si>
  <si>
    <t>Svietidlo č8a Systém stropného lištového kontinuálneho LED osvetlenia, vrátane: - 1x napájací konektor pre XUNO systém, 230V,DALI +2x lineárny konektor 230V,DALI + 1x lineárne svietidlo XUNO 50W, 4996lm,4000K,DALI+ 2x lineárne svietidlo XUNO 60W,5621lm, 4</t>
  </si>
  <si>
    <t>Pol159</t>
  </si>
  <si>
    <t>Svietidlo č8b Systém stropného lištového kontinuálneho LED osvetlenia, vrátane: - 1x napájací konektor pre XUNO systém, 230V,DALI + 8x lineárny konektor 230V,DALI + 4x rohový spojovací diel so svietidlom, 230V, 30W, 2862lm, 4000K,DALI + 6x lineárne svieti</t>
  </si>
  <si>
    <t>Pol160</t>
  </si>
  <si>
    <t>Svietidlo č8c Systém stropného lištového kontinuálneho LED osvetlenia, vrátane: - 1x napájací konektor pre XUNO systém, 230V,DALI +3x lineárny konektor 230V,DALI + 4x lineárne svietidlo XUNO 60W,5621lm, 4000K,DALI + ostatné príslušenstvo</t>
  </si>
  <si>
    <t>Pol161</t>
  </si>
  <si>
    <t>Svietidlo č8d Systém stropného lištového kontinuálneho LED osvetlenia, vrátane: - 1x napájací konektor pre XUNO systém, 230V,DALI +1x lineárny konektor 230V,DALI + 2x lineárne svietidlo XUNO 60W,5621lm, 4000K,DALI + ostatné príslušenstvo</t>
  </si>
  <si>
    <t>Pol162</t>
  </si>
  <si>
    <t>Svietidlo č8e Systém stropného lištového kontinuálneho LED osvetlenia, vrátane: - 1x napájací konektor pre XUNO systém, 230V,DALI +1x lineárny konektor 230V,DALI + 1x lineárne svietidlo XUNO 50W, 4996lm,4000K,DALI+ 1x lineárne svietidlo XUNO 60W,5621lm, 4</t>
  </si>
  <si>
    <t>Pol163</t>
  </si>
  <si>
    <t>ostatné príslušenstvo pre montáž stropného lištového systému - alebo ekvivalent</t>
  </si>
  <si>
    <t>Pol164</t>
  </si>
  <si>
    <t xml:space="preserve">Osadenie a zapojenie  lištového kontinuálneho systému Arelux XUNO so svietidlami</t>
  </si>
  <si>
    <t>Pol165</t>
  </si>
  <si>
    <t xml:space="preserve">Svietidlo č.9 Núdzové svietidlo K2 230V,IP44,  s piktogramom, univerzálne + nástenný držiak  + batéria 3,2V, 1,5Ah,</t>
  </si>
  <si>
    <t>Pol166</t>
  </si>
  <si>
    <t xml:space="preserve">Osadenie a zapojenie núdzových  svietidiel</t>
  </si>
  <si>
    <t>TLAČÍTKA, ZÁSUVKY...</t>
  </si>
  <si>
    <t>Pol167</t>
  </si>
  <si>
    <t>Cenral Stop tlačidlo červené, 230V~, 1xNO, 1xNC, IP55</t>
  </si>
  <si>
    <t>Pol168</t>
  </si>
  <si>
    <t>Osadenie a zapojenie Central Stop</t>
  </si>
  <si>
    <t>Pol169</t>
  </si>
  <si>
    <t>Zásuvka nástenná na povrch 400V,16A, 5P, IP44</t>
  </si>
  <si>
    <t>Pol170</t>
  </si>
  <si>
    <t>Zásuvka nástenná na povrch 400V,32A, 5P, IP44</t>
  </si>
  <si>
    <t>Pol171</t>
  </si>
  <si>
    <t>Osadenie a zapojenie 3fáz. zásuviek</t>
  </si>
  <si>
    <t>Pol172</t>
  </si>
  <si>
    <t>Rozvodná krabica acedur</t>
  </si>
  <si>
    <t>Pol173</t>
  </si>
  <si>
    <t>Osadenie a zapojenie rozvodných krabíc</t>
  </si>
  <si>
    <t>Zásuvky Legrand Valena Life</t>
  </si>
  <si>
    <t>Pol174</t>
  </si>
  <si>
    <t>Zásuvka 16A, 230V, IP20,čierna zapustená</t>
  </si>
  <si>
    <t>Pol175</t>
  </si>
  <si>
    <t>Zásuvka 16A, 230V, IP20,biela zapustená</t>
  </si>
  <si>
    <t>Pol176</t>
  </si>
  <si>
    <t>krytka IP44 čierna na zásuvku 2P+T</t>
  </si>
  <si>
    <t>Pol177</t>
  </si>
  <si>
    <t>Osadenie a zapojenie zásuviek Legrand Valena Life</t>
  </si>
  <si>
    <t>Rámiky Legrand Valena Life</t>
  </si>
  <si>
    <t>Pol178</t>
  </si>
  <si>
    <t xml:space="preserve">Jednonásobný rámik,  čierny</t>
  </si>
  <si>
    <t>Pol179</t>
  </si>
  <si>
    <t>Dvojnásobný rámik, čierny</t>
  </si>
  <si>
    <t>Pol180</t>
  </si>
  <si>
    <t>Trojnásobný rámik, čierny</t>
  </si>
  <si>
    <t>Pol181</t>
  </si>
  <si>
    <t>Osadenie a zapojenie rámikov Legrand Valena Life</t>
  </si>
  <si>
    <t>Inštalačné krabice</t>
  </si>
  <si>
    <t>Pol182</t>
  </si>
  <si>
    <t>č.2-Inštalačná krabica do horľ.materiiálov /drevo,OSB dosky/, hlbka 50mm</t>
  </si>
  <si>
    <t>Pol183</t>
  </si>
  <si>
    <t xml:space="preserve">č.4-Inštalačná krabica do zateplenia  hr.zateplenia 50-300mm</t>
  </si>
  <si>
    <t>Pol184</t>
  </si>
  <si>
    <t>č.5-Inštalačná krabica na povrch čierna</t>
  </si>
  <si>
    <t>Pol185</t>
  </si>
  <si>
    <t>Osadenie a zapojenie inštalačných krabíc</t>
  </si>
  <si>
    <t>Zásuvky Legrand Living Now Bticino a príslušenstvo</t>
  </si>
  <si>
    <t>Pol186</t>
  </si>
  <si>
    <t>Zásuvka 2P+T, 16A, 230V, IP20,čierna zapustená - mechanizmus - 2M</t>
  </si>
  <si>
    <t>Pol187</t>
  </si>
  <si>
    <t>Krytka zásuvky 2P+T s klapkou, čierna - 2M</t>
  </si>
  <si>
    <t>Pol188</t>
  </si>
  <si>
    <t>PC zásuvka 1xRJ45, Cat6, STP, IP20,čierna -1M</t>
  </si>
  <si>
    <t>Pol189</t>
  </si>
  <si>
    <t>Krytka konektoru RJ45/RJ11, čierna - 1M</t>
  </si>
  <si>
    <t>Pol190</t>
  </si>
  <si>
    <t>Krytka konektoru RJ45/RJ11, čierna - 2M</t>
  </si>
  <si>
    <t>Pol191</t>
  </si>
  <si>
    <t>Záslepka - 1/2M</t>
  </si>
  <si>
    <t>Pol192</t>
  </si>
  <si>
    <t>Predkonektovaná zásuvka HDMI 2.0 - 1M</t>
  </si>
  <si>
    <t>Pol193</t>
  </si>
  <si>
    <t>Krytka HDMI 1M</t>
  </si>
  <si>
    <t>Pol194</t>
  </si>
  <si>
    <t>Montážna doska 2M</t>
  </si>
  <si>
    <t>Pol195</t>
  </si>
  <si>
    <t>Montážna doska 3M</t>
  </si>
  <si>
    <t>Pol196</t>
  </si>
  <si>
    <t>Montážna doska 4M</t>
  </si>
  <si>
    <t>Pol197</t>
  </si>
  <si>
    <t>Montážna doska 6M</t>
  </si>
  <si>
    <t>Pol198</t>
  </si>
  <si>
    <t>Rámik čierny - 2M</t>
  </si>
  <si>
    <t>Pol199</t>
  </si>
  <si>
    <t>Rámik čierny - 3M</t>
  </si>
  <si>
    <t>Pol200</t>
  </si>
  <si>
    <t>Rámik čierny - 4M</t>
  </si>
  <si>
    <t>Pol201</t>
  </si>
  <si>
    <t>Rámik čierny - 6M</t>
  </si>
  <si>
    <t>Pol202</t>
  </si>
  <si>
    <t>Inštalačná krabica zapustená do sadrokartónu 2M</t>
  </si>
  <si>
    <t>Pol203</t>
  </si>
  <si>
    <t xml:space="preserve">Inštalačná krabica zapustená do sadrokartónu  3M</t>
  </si>
  <si>
    <t>Pol204</t>
  </si>
  <si>
    <t xml:space="preserve">Inštalačná krabica zapustená do sadrokartónu   4M</t>
  </si>
  <si>
    <t>Pol205</t>
  </si>
  <si>
    <t xml:space="preserve">Inštalačná krabica zapustená do sadrokartónu   6M</t>
  </si>
  <si>
    <t>Pol206</t>
  </si>
  <si>
    <t>Osadenie a zapojenie zásuviek Legrand Living Now-Bticino</t>
  </si>
  <si>
    <t>Pol207</t>
  </si>
  <si>
    <t>WIFI pristup. bod, mikrotik</t>
  </si>
  <si>
    <t>Pol208</t>
  </si>
  <si>
    <t>Osadenie a zapojenie WIFI</t>
  </si>
  <si>
    <t>D11</t>
  </si>
  <si>
    <t>GRIP svorky a upevňovacie pásky</t>
  </si>
  <si>
    <t>Pol209</t>
  </si>
  <si>
    <t xml:space="preserve">Grip  M30 do podhladu na 2.np, stúpačka</t>
  </si>
  <si>
    <t>Pol91</t>
  </si>
  <si>
    <t>Montážna upevňovacia páska do zákl.dosky na 1.np a na steny - 10m</t>
  </si>
  <si>
    <t>Pol64</t>
  </si>
  <si>
    <t>Viazací, sťahovací a upevňovací materiál /pásky.../ 100ks</t>
  </si>
  <si>
    <t>Pol65</t>
  </si>
  <si>
    <t>Osadenie grip svoriek a upevňovacích prvkov</t>
  </si>
  <si>
    <t>D12</t>
  </si>
  <si>
    <t>Podlahová krabica PK</t>
  </si>
  <si>
    <t>Pol210</t>
  </si>
  <si>
    <t>Podlahová krabica12M vertikálna-2x6M-zapustená</t>
  </si>
  <si>
    <t>Pol211</t>
  </si>
  <si>
    <t>Inštalačná krabica do betónu</t>
  </si>
  <si>
    <t>Pol212</t>
  </si>
  <si>
    <t>Kryt s rámikom kovový nerez</t>
  </si>
  <si>
    <t>Pol213</t>
  </si>
  <si>
    <t>Krycia doska pre vlepenie do krytiny-nerez</t>
  </si>
  <si>
    <t>Pol214</t>
  </si>
  <si>
    <t>Osadenie podlahových krabíc do betónu</t>
  </si>
  <si>
    <t>D13</t>
  </si>
  <si>
    <t>Vybavenie podlahových krabíc PK</t>
  </si>
  <si>
    <t>Pol215</t>
  </si>
  <si>
    <t>Zásuvka 16A, 230V, 2P+T,čierna /2moduly/ 6ks do jednej PK</t>
  </si>
  <si>
    <t>Pol216</t>
  </si>
  <si>
    <t>Osadenie a zapojenie zásuviek do podlahových krabíc</t>
  </si>
  <si>
    <t>D14</t>
  </si>
  <si>
    <t>Ministlpiky</t>
  </si>
  <si>
    <t>Pol217</t>
  </si>
  <si>
    <t xml:space="preserve">Ministlpik pre prístroje Mosaic - 0,68m-2 oddelenia,  zásuvky sú umiestnené obojstranne,black</t>
  </si>
  <si>
    <t>Pol218</t>
  </si>
  <si>
    <t>Ministlpik pre prístroje Mosaic - 0,68m-4 oddelenia, zásuvky sú umiestnené jednostranne,black</t>
  </si>
  <si>
    <t>Pol219</t>
  </si>
  <si>
    <t>Klapky 12ks/1stlpik</t>
  </si>
  <si>
    <t>Pol220</t>
  </si>
  <si>
    <t>Osadenie ministlpikov</t>
  </si>
  <si>
    <t>D15</t>
  </si>
  <si>
    <t>Vybavenienie ministlpikov</t>
  </si>
  <si>
    <t>Pol221</t>
  </si>
  <si>
    <t>Zásuvka 16A, 230V, 2P+T , čierna, IP41, 1stlpik=10ks</t>
  </si>
  <si>
    <t>Pol57</t>
  </si>
  <si>
    <t>Osadenie a zapojenie zásuviek do ministlpikov</t>
  </si>
  <si>
    <t>D16</t>
  </si>
  <si>
    <t>Prívod EI</t>
  </si>
  <si>
    <t>Pol222</t>
  </si>
  <si>
    <t xml:space="preserve">CYKY-J 5x16  - prívod do hl.rozv.RH1 pre EDU centrum z objektu SO102</t>
  </si>
  <si>
    <t>Pol223</t>
  </si>
  <si>
    <t>ťahanie káblu do 16mm2</t>
  </si>
  <si>
    <t>Pol224</t>
  </si>
  <si>
    <t>Chránička O50</t>
  </si>
  <si>
    <t>Pol87</t>
  </si>
  <si>
    <t>zaťahovanie do chráničiek</t>
  </si>
  <si>
    <t>Pol225</t>
  </si>
  <si>
    <t>kovový káblový žlab min.rozmerov 50x62 vratane spojek, spojov.materiálu a kotviaceho materialu/podpery, závesy, závitové tyče,kotvy.../ cca 45m</t>
  </si>
  <si>
    <t>Pol226</t>
  </si>
  <si>
    <t>osadenie a montáž kovového.žlabu</t>
  </si>
  <si>
    <t>260</t>
  </si>
  <si>
    <t>D17</t>
  </si>
  <si>
    <t>Prívod SLP</t>
  </si>
  <si>
    <t>Pol227</t>
  </si>
  <si>
    <t xml:space="preserve">optický kábel, 4-vlákno, SM, outdoor  - prívod internetu pre EDU centrum zo strechy jestv. objektu SO102</t>
  </si>
  <si>
    <t>262</t>
  </si>
  <si>
    <t>Pol228</t>
  </si>
  <si>
    <t>ťahanie optického káblu</t>
  </si>
  <si>
    <t>264</t>
  </si>
  <si>
    <t>Pol86</t>
  </si>
  <si>
    <t>Chránička O20 - uv stabilná</t>
  </si>
  <si>
    <t>266</t>
  </si>
  <si>
    <t>Pol229</t>
  </si>
  <si>
    <t>ťahanie opt.kábla v chráničke</t>
  </si>
  <si>
    <t>268</t>
  </si>
  <si>
    <t>Pol230</t>
  </si>
  <si>
    <t xml:space="preserve">Box  pre napojenie optického kábla, 1vlákno, 1 zvar, - do vonkájšieho prostredia</t>
  </si>
  <si>
    <t>270</t>
  </si>
  <si>
    <t>Pol231</t>
  </si>
  <si>
    <t>osadenie a prevedenie zvaru</t>
  </si>
  <si>
    <t>272</t>
  </si>
  <si>
    <t>D18</t>
  </si>
  <si>
    <t>Zemné práce pri exter. mont. prácach</t>
  </si>
  <si>
    <t>Pol232</t>
  </si>
  <si>
    <t>Vytýčenie jestv. Inžinierskych sieti v danej lokalite</t>
  </si>
  <si>
    <t>274</t>
  </si>
  <si>
    <t>Pol233</t>
  </si>
  <si>
    <t>Vytýčenie trasy vonkajšieho silového vedenia,v prehľadnom teréne vedenie NN</t>
  </si>
  <si>
    <t>276</t>
  </si>
  <si>
    <t>Pol234</t>
  </si>
  <si>
    <t>Hĺbenie káblovej ryhy 35 -50cm širokej a 80 cm hlbokej, v zemine triedy 3</t>
  </si>
  <si>
    <t>278</t>
  </si>
  <si>
    <t>Pol235</t>
  </si>
  <si>
    <t xml:space="preserve">Rekonštr. káblového lôžka z preosiatej zeminy  v smere kábla šírka 35-50 cm</t>
  </si>
  <si>
    <t>280</t>
  </si>
  <si>
    <t>Pol236</t>
  </si>
  <si>
    <t>Rozvinutie a uloženie výstražnej fólie z PVC do ryhy,šírka 35-50 cm</t>
  </si>
  <si>
    <t>282</t>
  </si>
  <si>
    <t>Pol237</t>
  </si>
  <si>
    <t>Ručný zásyp nezap. káblovej ryhy bez zhutn. zeminy, 35-50cm širokej, 80 cm hlbokej v zemine tr. 3</t>
  </si>
  <si>
    <t>284</t>
  </si>
  <si>
    <t>D19</t>
  </si>
  <si>
    <t>KABLE</t>
  </si>
  <si>
    <t>Pol238</t>
  </si>
  <si>
    <t xml:space="preserve">1-CHKE-V 3x1,5  /RH1 do Central stop tlač./ - alebo ekvivalent</t>
  </si>
  <si>
    <t>286</t>
  </si>
  <si>
    <t>Pol239</t>
  </si>
  <si>
    <t>ťahanie káblu 1-CHKE-V 3x1,5</t>
  </si>
  <si>
    <t>288</t>
  </si>
  <si>
    <t>Pol240</t>
  </si>
  <si>
    <t>CYKY-J 3x1,5 /prívod pre VZT/</t>
  </si>
  <si>
    <t>290</t>
  </si>
  <si>
    <t>Pol241</t>
  </si>
  <si>
    <t>CYKY-J 3x1,5 - osvetlenie</t>
  </si>
  <si>
    <t>292</t>
  </si>
  <si>
    <t>Pol242</t>
  </si>
  <si>
    <t>CYKY-J 5x1,5 - osvetlenie</t>
  </si>
  <si>
    <t>294</t>
  </si>
  <si>
    <t>Pol243</t>
  </si>
  <si>
    <t>CYKY-J 5x1,5 - žalúzie</t>
  </si>
  <si>
    <t>296</t>
  </si>
  <si>
    <t>Pol244</t>
  </si>
  <si>
    <t>CYKY-J 3x2,5 - zásuvky 230V</t>
  </si>
  <si>
    <t>298</t>
  </si>
  <si>
    <t>Pol245</t>
  </si>
  <si>
    <t>CYKY-J 3x4 -prívod pre TČ</t>
  </si>
  <si>
    <t>300</t>
  </si>
  <si>
    <t>Pol246</t>
  </si>
  <si>
    <t>CYKY-J 5x2,5 - zásuvky 400V/16A</t>
  </si>
  <si>
    <t>302</t>
  </si>
  <si>
    <t>Pol247</t>
  </si>
  <si>
    <t xml:space="preserve">CYKY-J 5x6  - zásuvky 400V/32A</t>
  </si>
  <si>
    <t>304</t>
  </si>
  <si>
    <t>Pol248</t>
  </si>
  <si>
    <t>JYTY-J 7x1 - rozdelovač</t>
  </si>
  <si>
    <t>306</t>
  </si>
  <si>
    <t>Pol249</t>
  </si>
  <si>
    <t>JYTY-O 7x1 - detektory pohybu</t>
  </si>
  <si>
    <t>308</t>
  </si>
  <si>
    <t>Pol250</t>
  </si>
  <si>
    <t>ťahanie káblu do 6mm2</t>
  </si>
  <si>
    <t>310</t>
  </si>
  <si>
    <t>Pol251</t>
  </si>
  <si>
    <t>HDMI kábel pre prepoj HDMI zásuviek Legrand dlžka 10m</t>
  </si>
  <si>
    <t>312</t>
  </si>
  <si>
    <t>Pol252</t>
  </si>
  <si>
    <t>ťahanie HDMI kábla</t>
  </si>
  <si>
    <t>314</t>
  </si>
  <si>
    <t>Pol253</t>
  </si>
  <si>
    <t>CY16zž</t>
  </si>
  <si>
    <t>316</t>
  </si>
  <si>
    <t>Pol60</t>
  </si>
  <si>
    <t>CY6zž</t>
  </si>
  <si>
    <t>318</t>
  </si>
  <si>
    <t>Pol61</t>
  </si>
  <si>
    <t>ťahanie zž káblov</t>
  </si>
  <si>
    <t>320</t>
  </si>
  <si>
    <t>Pol254</t>
  </si>
  <si>
    <t>Kábel FTP cat.6 4x2xAWG23 LSOH /SOLARIX/</t>
  </si>
  <si>
    <t>322</t>
  </si>
  <si>
    <t>Pol255</t>
  </si>
  <si>
    <t>ťahanie slp káblov</t>
  </si>
  <si>
    <t>324</t>
  </si>
  <si>
    <t>D20</t>
  </si>
  <si>
    <t>CHRÁNIČKY A ŽLABY</t>
  </si>
  <si>
    <t>Pol62</t>
  </si>
  <si>
    <t>Chránička O25</t>
  </si>
  <si>
    <t>326</t>
  </si>
  <si>
    <t>Pol256</t>
  </si>
  <si>
    <t>Chránička O32</t>
  </si>
  <si>
    <t>328</t>
  </si>
  <si>
    <t>Pol257</t>
  </si>
  <si>
    <t>Chránička O25 - uv stabilná - meteostanica na streche, vonk.svietidlá,vonk.detektory</t>
  </si>
  <si>
    <t>330</t>
  </si>
  <si>
    <t>Pol258</t>
  </si>
  <si>
    <t>bezhalogénová chránička O25</t>
  </si>
  <si>
    <t>332</t>
  </si>
  <si>
    <t>Pol259</t>
  </si>
  <si>
    <t>chránička O63 - prestup káblov na strechu /SLP, FVZ/</t>
  </si>
  <si>
    <t>334</t>
  </si>
  <si>
    <t>Pol63</t>
  </si>
  <si>
    <t>336</t>
  </si>
  <si>
    <t>Pol260</t>
  </si>
  <si>
    <t>droteny zlab 100x300 /stúpačka EI/ vratane kotviaceho a spojovacieho materialu , cca 7,5m - pre EI káble v chráničkách</t>
  </si>
  <si>
    <t>338</t>
  </si>
  <si>
    <t>Pol261</t>
  </si>
  <si>
    <t>droteny zlab 100x400 /stúpačka SLP/ vratane kotviaceho a spojovacieho materialu cca 7,5m - pre slp káble v chráničkách</t>
  </si>
  <si>
    <t>340</t>
  </si>
  <si>
    <t>Pol262</t>
  </si>
  <si>
    <t>droteny zlab 50x50 /stúpačka FVZ/ vratane kotviaceho a spojovacieho materialu cca 7,5m - pre FVZ káble v chráničkách</t>
  </si>
  <si>
    <t>342</t>
  </si>
  <si>
    <t>Pol263</t>
  </si>
  <si>
    <t>osadenie a montáž drôtenn.žlabov pre stúpačku</t>
  </si>
  <si>
    <t>344</t>
  </si>
  <si>
    <t>Pol264</t>
  </si>
  <si>
    <t>Ťahanie káblov v žlabe</t>
  </si>
  <si>
    <t>346</t>
  </si>
  <si>
    <t>Pol265</t>
  </si>
  <si>
    <t>sekacie a drážkovacie práce</t>
  </si>
  <si>
    <t>348</t>
  </si>
  <si>
    <t>D21</t>
  </si>
  <si>
    <t>OSTATNÉ</t>
  </si>
  <si>
    <t>Pol266</t>
  </si>
  <si>
    <t xml:space="preserve">nehorľavé tepelnoizolačné podložky pod všetky rozvádzače, spotrebiče /hr.podložky 10mm/,  prístroje, zásuvky, svietidlá, vypínače.../hr.podložky 5mm/-materiál</t>
  </si>
  <si>
    <t>350</t>
  </si>
  <si>
    <t>Pol267</t>
  </si>
  <si>
    <t xml:space="preserve">nehorľavé tepelnoizolačné podložky pod všetky rozvádzače, spotrebiče /hr.podložky 10mm/,  prístroje, zásuvky, svietidlá, vypínače.../hr.podložky 5mm-práca</t>
  </si>
  <si>
    <t>352</t>
  </si>
  <si>
    <t>Pol268</t>
  </si>
  <si>
    <t>pospojovanie nezivych kovovych casti v celom objekte</t>
  </si>
  <si>
    <t>354</t>
  </si>
  <si>
    <t>Pol269</t>
  </si>
  <si>
    <t>práce spojené s pospájaním neživých kovových časti objektu</t>
  </si>
  <si>
    <t>356</t>
  </si>
  <si>
    <t>Pol270</t>
  </si>
  <si>
    <t>Drobný montážny materiál a bližšie nešpecifikované náklady - materiál</t>
  </si>
  <si>
    <t>358</t>
  </si>
  <si>
    <t>Pol271</t>
  </si>
  <si>
    <t>Drobný montážny materiál a bližšie nešpecifikované náklady - montáž</t>
  </si>
  <si>
    <t>360</t>
  </si>
  <si>
    <t>Pol272</t>
  </si>
  <si>
    <t>požiarny tmel/pena 30min - materiál</t>
  </si>
  <si>
    <t>362</t>
  </si>
  <si>
    <t>Pol273</t>
  </si>
  <si>
    <t>požiarny tmel/pena 30min - práca</t>
  </si>
  <si>
    <t>364</t>
  </si>
  <si>
    <t>D22</t>
  </si>
  <si>
    <t>BLESKOZVOD</t>
  </si>
  <si>
    <t>Pol274</t>
  </si>
  <si>
    <t>Zachytávacie vedenie AlMgSi Ř8</t>
  </si>
  <si>
    <t>366</t>
  </si>
  <si>
    <t>Pol275</t>
  </si>
  <si>
    <t>Ťahanie vedenia AlMgSi Ř8</t>
  </si>
  <si>
    <t>368</t>
  </si>
  <si>
    <t>Pol276</t>
  </si>
  <si>
    <t>Zvodový izolovaný vodič AlMgSi makký Ř8/11mm</t>
  </si>
  <si>
    <t>370</t>
  </si>
  <si>
    <t>Pol277</t>
  </si>
  <si>
    <t>Ťahanie vedenia AlMgSiŘ8izol.</t>
  </si>
  <si>
    <t>372</t>
  </si>
  <si>
    <t>Pol278</t>
  </si>
  <si>
    <t xml:space="preserve">zachytávacia tyč trubková ZT1-ZT6,  L=1500mm, AlMgSi, RD=16/10mm</t>
  </si>
  <si>
    <t>374</t>
  </si>
  <si>
    <t>Pol279</t>
  </si>
  <si>
    <t>osadenie a montáž zach. tyčí</t>
  </si>
  <si>
    <t>376</t>
  </si>
  <si>
    <t>Pol280</t>
  </si>
  <si>
    <t>Pripojovacia svorka FS pre pripojenie k zachytávacej tyči ZT, kruhový vodič Rd=8-10/16mm, FeZn</t>
  </si>
  <si>
    <t>378</t>
  </si>
  <si>
    <t>Pol281</t>
  </si>
  <si>
    <t xml:space="preserve">Viacúčelová FeZn svorka , rozsah 8-10 mm  pre 2 kruhove vodiče SS</t>
  </si>
  <si>
    <t>380</t>
  </si>
  <si>
    <t>Pol282</t>
  </si>
  <si>
    <t xml:space="preserve">Pripojovacia svorka na pripojenie atiky na streche, rozsah 0,7-8mm,  FK</t>
  </si>
  <si>
    <t>382</t>
  </si>
  <si>
    <t>Pol283</t>
  </si>
  <si>
    <t>Osadenie a montáž svoriek</t>
  </si>
  <si>
    <t>384</t>
  </si>
  <si>
    <t>Pol284</t>
  </si>
  <si>
    <t>Skytá skúšobná svorka SZ, kruhový vodič Rd=8-10/8-10mm, FeZn</t>
  </si>
  <si>
    <t>386</t>
  </si>
  <si>
    <t>Pol285</t>
  </si>
  <si>
    <t>Osadenie a montáž skúšobných svoriek</t>
  </si>
  <si>
    <t>388</t>
  </si>
  <si>
    <t>Pol286</t>
  </si>
  <si>
    <t>PV1 - držiak zachyt.vedenia FB2-rozsah Rd8mm/ na ploché strechy, pevné uloženie, betón</t>
  </si>
  <si>
    <t>390</t>
  </si>
  <si>
    <t>Pol287</t>
  </si>
  <si>
    <t>Dištančný držiak PV2 pre oddialenie bleskozvodu Rd8</t>
  </si>
  <si>
    <t>392</t>
  </si>
  <si>
    <t>Pol288</t>
  </si>
  <si>
    <t>PV2 -dištančná tyč dl.3m, narezať pre dodržanie dišt.vzd. - .cca 2x500mm a 2x 350mm</t>
  </si>
  <si>
    <t>394</t>
  </si>
  <si>
    <t>Pol289</t>
  </si>
  <si>
    <t>PV2 -betón.záťaž pre zaťaž.montážnej základne</t>
  </si>
  <si>
    <t>396</t>
  </si>
  <si>
    <t>Pol290</t>
  </si>
  <si>
    <t>PV2 -montážna základňa pre izolač.tyče d10mm</t>
  </si>
  <si>
    <t>398</t>
  </si>
  <si>
    <t>Pol291</t>
  </si>
  <si>
    <t>podpera vedenia PV3 s vnútorným závitom a podložkou na stenu pre izolovaný vodič v zateplení Rd=11-13mm</t>
  </si>
  <si>
    <t>400</t>
  </si>
  <si>
    <t>Pol292</t>
  </si>
  <si>
    <t>PV4 - podpera vedenia FB na ploché strechy, betón - uchytenie chráničky pre kábel k meteostanici</t>
  </si>
  <si>
    <t>402</t>
  </si>
  <si>
    <t>404</t>
  </si>
  <si>
    <t>Pol293</t>
  </si>
  <si>
    <t>Osadenie a montáž podpier a držiakov vedenia</t>
  </si>
  <si>
    <t>406</t>
  </si>
  <si>
    <t>Pol294</t>
  </si>
  <si>
    <t>revízna krabica pre skúšobnú svorku pre zatepľovacie systémy hr. 140-320mm</t>
  </si>
  <si>
    <t>408</t>
  </si>
  <si>
    <t>Pol295</t>
  </si>
  <si>
    <t>osadenie a montáž revíznej krabice</t>
  </si>
  <si>
    <t>410</t>
  </si>
  <si>
    <t>Pol296</t>
  </si>
  <si>
    <t>číselný štítok pre zvody č.1 - č.6</t>
  </si>
  <si>
    <t>412</t>
  </si>
  <si>
    <t>Pol297</t>
  </si>
  <si>
    <t>montáž číselných štítkov</t>
  </si>
  <si>
    <t>414</t>
  </si>
  <si>
    <t>Pol298</t>
  </si>
  <si>
    <t>Ekvipotenciálna svorkovnica HUS+EP1</t>
  </si>
  <si>
    <t>416</t>
  </si>
  <si>
    <t>Pol299</t>
  </si>
  <si>
    <t>osadenie a zapojenie ekvipotenciálnych svorkovníc HUS, EP1</t>
  </si>
  <si>
    <t>418</t>
  </si>
  <si>
    <t>D23</t>
  </si>
  <si>
    <t>UZEMNENIE</t>
  </si>
  <si>
    <t>Pol300</t>
  </si>
  <si>
    <t>Uzemňovací pás FeZn 30x4</t>
  </si>
  <si>
    <t>420</t>
  </si>
  <si>
    <t>Pol301</t>
  </si>
  <si>
    <t>Ťahanie pásu FeZn 30x4</t>
  </si>
  <si>
    <t>422</t>
  </si>
  <si>
    <t>Pol302</t>
  </si>
  <si>
    <t>Uzemňovací izolovaný vodič FeZn Ř10/13</t>
  </si>
  <si>
    <t>424</t>
  </si>
  <si>
    <t>Pol303</t>
  </si>
  <si>
    <t>Ťahanie vedenia FeZn Ř10/13 izol.</t>
  </si>
  <si>
    <t>426</t>
  </si>
  <si>
    <t>Pol304</t>
  </si>
  <si>
    <t>Uzemnovacia svorka pre spoj pas. - pas. SR02</t>
  </si>
  <si>
    <t>428</t>
  </si>
  <si>
    <t>Pol305</t>
  </si>
  <si>
    <t>Uzemnovacia svorka pre spoj pas. - gul. SR03</t>
  </si>
  <si>
    <t>430</t>
  </si>
  <si>
    <t>Pol306</t>
  </si>
  <si>
    <t>Osadenie a zapojenie svoriek</t>
  </si>
  <si>
    <t>432</t>
  </si>
  <si>
    <t>D24</t>
  </si>
  <si>
    <t>Pol307</t>
  </si>
  <si>
    <t>Rozvadzač RH1, 1885x810x250 /VxŠxH/ vratane vnutornej vybavy podla PD</t>
  </si>
  <si>
    <t>434</t>
  </si>
  <si>
    <t>Pol308</t>
  </si>
  <si>
    <t>Osadenie a zapojenie rozvádzača</t>
  </si>
  <si>
    <t>436</t>
  </si>
  <si>
    <t>Pol309</t>
  </si>
  <si>
    <t xml:space="preserve">RACK1 - 19" nástenný rozvádzač 12U /625x600x600/ vrátane vnútornej výbavy podľa projektu /patch panely,  organizéry káblov, zásuvkový blok, .../</t>
  </si>
  <si>
    <t>438</t>
  </si>
  <si>
    <t>Pol310</t>
  </si>
  <si>
    <t>Osadenie a zapojenie RACK1</t>
  </si>
  <si>
    <t>440</t>
  </si>
  <si>
    <t>D25</t>
  </si>
  <si>
    <t>Doplnenie do jestv.rozv.R-ER č.342328 - pole č.2/SO102/</t>
  </si>
  <si>
    <t>Pol311</t>
  </si>
  <si>
    <t>Poistkový odpínač</t>
  </si>
  <si>
    <t>442</t>
  </si>
  <si>
    <t>Pol312</t>
  </si>
  <si>
    <t xml:space="preserve">Valcové poistky  40AgG</t>
  </si>
  <si>
    <t>444</t>
  </si>
  <si>
    <t>Pol313</t>
  </si>
  <si>
    <t>Doplnenie a rozdelenie sústavy na TN-C-S - bod rozdelenia pripojiť na jestvuj.uzemnenie + uprava rozvadzaca</t>
  </si>
  <si>
    <t>446</t>
  </si>
  <si>
    <t>Pol314</t>
  </si>
  <si>
    <t>Drobný montážny materiál a bližšie nešpecifikované náklady-materiál</t>
  </si>
  <si>
    <t>448</t>
  </si>
  <si>
    <t>Pol315</t>
  </si>
  <si>
    <t>Drobný montážny materiál a bližšie nešpecifikované náklady-práca</t>
  </si>
  <si>
    <t>450</t>
  </si>
  <si>
    <t>D26</t>
  </si>
  <si>
    <t>Pol316</t>
  </si>
  <si>
    <t>projektová dokumentácia skutkového stavu</t>
  </si>
  <si>
    <t>452</t>
  </si>
  <si>
    <t>Pol317</t>
  </si>
  <si>
    <t xml:space="preserve">premeranie  PC siete</t>
  </si>
  <si>
    <t>454</t>
  </si>
  <si>
    <t>Pol318</t>
  </si>
  <si>
    <t>oživenie a konfigurácia PC siete</t>
  </si>
  <si>
    <t>456</t>
  </si>
  <si>
    <t>Pol319</t>
  </si>
  <si>
    <t>aplikacny program Loxone IO body</t>
  </si>
  <si>
    <t>458</t>
  </si>
  <si>
    <t>Pol320</t>
  </si>
  <si>
    <t>integracia MODBUS zariadeni</t>
  </si>
  <si>
    <t>460</t>
  </si>
  <si>
    <t>Pol321</t>
  </si>
  <si>
    <t>integracia KNX zariadeni</t>
  </si>
  <si>
    <t>462</t>
  </si>
  <si>
    <t>Pol322</t>
  </si>
  <si>
    <t>koordinácia s dodávateľmi</t>
  </si>
  <si>
    <t>464</t>
  </si>
  <si>
    <t>Pol323</t>
  </si>
  <si>
    <t>revízia elektro časti</t>
  </si>
  <si>
    <t>466</t>
  </si>
  <si>
    <t>Pol324</t>
  </si>
  <si>
    <t>dodavateľská činnosť</t>
  </si>
  <si>
    <t>468</t>
  </si>
  <si>
    <t>6.2 - SENZOMATIC systém</t>
  </si>
  <si>
    <t xml:space="preserve">    D4 - SENZOMATIC systém</t>
  </si>
  <si>
    <t>MODBUS extension- doplnenie do navrh. RH1</t>
  </si>
  <si>
    <t>Dopojenie do Loxone</t>
  </si>
  <si>
    <t>Pol76</t>
  </si>
  <si>
    <t>MHT-kombinovaný senzor pre meranie vzdušnej teploty, vlhkosti a hmotnostnej vlhkosti dreva</t>
  </si>
  <si>
    <t>Pol77</t>
  </si>
  <si>
    <t>HT- senzor teploty a vlhkosti</t>
  </si>
  <si>
    <t>Pol78</t>
  </si>
  <si>
    <t>HT- interiér- senzor teploty a vlhkosti</t>
  </si>
  <si>
    <t>Pol79</t>
  </si>
  <si>
    <t>HT- exteriér- senzor teploty a vlhkosti</t>
  </si>
  <si>
    <t>Pol80</t>
  </si>
  <si>
    <t>HT-R- senzor pre použitie na plochú strechu</t>
  </si>
  <si>
    <t>Pol81</t>
  </si>
  <si>
    <t>Osadenie a zapojenie senzorov</t>
  </si>
  <si>
    <t>Pol82</t>
  </si>
  <si>
    <t>kábel 22m</t>
  </si>
  <si>
    <t>Pol83</t>
  </si>
  <si>
    <t>kábel 40m</t>
  </si>
  <si>
    <t>Pol84</t>
  </si>
  <si>
    <t>ťahanie káblov k senzorom</t>
  </si>
  <si>
    <t>Pol85</t>
  </si>
  <si>
    <t>chránička O25 pre senzory</t>
  </si>
  <si>
    <t>Pol88</t>
  </si>
  <si>
    <t>Monitoring - Premium (rok)</t>
  </si>
  <si>
    <t>Pol89</t>
  </si>
  <si>
    <t>Balenie, doprava a poistenie zásielky</t>
  </si>
  <si>
    <t>Pol90</t>
  </si>
  <si>
    <t>Pol92</t>
  </si>
  <si>
    <t>Pol93</t>
  </si>
  <si>
    <t>Pol94</t>
  </si>
  <si>
    <t>realizačná projektová dokumentácia RPD</t>
  </si>
  <si>
    <t>Pol95</t>
  </si>
  <si>
    <t>projektová dokumentácia skutkového stavu PSV</t>
  </si>
  <si>
    <t>Pol96</t>
  </si>
  <si>
    <t>integracia SENZOMATIC systému do LOXONE</t>
  </si>
  <si>
    <t>Pol97</t>
  </si>
  <si>
    <t>oživenie SENZOMATIC systému</t>
  </si>
  <si>
    <t>Pol98</t>
  </si>
  <si>
    <t>integrácia MODBUS zariadení</t>
  </si>
  <si>
    <t>Pol99</t>
  </si>
  <si>
    <t>Pol100</t>
  </si>
  <si>
    <t>Pol101</t>
  </si>
  <si>
    <t>7 - Krajinná architektúra</t>
  </si>
  <si>
    <t>7.1 - Asanácia a búracie práce</t>
  </si>
  <si>
    <t>113107124.S</t>
  </si>
  <si>
    <t xml:space="preserve">Odstránenie krytu v ploche do 200 m2 z kameniva hrubého drveného, hr.300 do 400 mm,  -0,5600t (pod nový záhon)</t>
  </si>
  <si>
    <t>113107131.S</t>
  </si>
  <si>
    <t xml:space="preserve">Odstránenie krytu v ploche do 200 m2 z betónu prostého, hr. vrstvy do 150 mm,  -0,22500t (pod nový záhon)</t>
  </si>
  <si>
    <t>113107142.S</t>
  </si>
  <si>
    <t xml:space="preserve">Odstránenie krytu asfaltového v ploche do 200 m2, hr. nad 50 do 100 mm,  -0,25000t (pod nový záhon)</t>
  </si>
  <si>
    <t>979081129</t>
  </si>
  <si>
    <t>Odvoz sutiny a vybúraných hmôt na skládku 29 km (tam a späť)</t>
  </si>
  <si>
    <t>979087112.S</t>
  </si>
  <si>
    <t>Nakladanie na dopravný prostriedok pre vodorovnú dopravu sutiny</t>
  </si>
  <si>
    <t>Poplatok za skládku - betón, štrkodrva (17 01) ostatné</t>
  </si>
  <si>
    <t>7.2 - Mlátové chodníky a spevnené plochy</t>
  </si>
  <si>
    <t>122202201.S</t>
  </si>
  <si>
    <t>Odkopávka pre mlatový chodník</t>
  </si>
  <si>
    <t>162201101.S</t>
  </si>
  <si>
    <t>Vodorovné premiestnenie výkopku z horniny 1-4 do 20m</t>
  </si>
  <si>
    <t>215901100R</t>
  </si>
  <si>
    <t>Zhutnenie podložia z hor.súdr.a nesúdr.</t>
  </si>
  <si>
    <t>Konštrukcia vrchnej vrstvy chodníka z vápenec jemne mletý fr. 0-4mm s rozprestrením a zhutnením, hr.po zhutnení 40 mm</t>
  </si>
  <si>
    <t>564811111.S1</t>
  </si>
  <si>
    <t>Podklad zo štrkodrviny fr. 0-8mm s rozprestrením a zhutnením, hr.po zhutnení 50 mm</t>
  </si>
  <si>
    <t>564831111.S1</t>
  </si>
  <si>
    <t>Podklad zo štrkodrviny fr. 8-32mm s rozprestrením a zhutnením, hr.po zhutnení 100 mm</t>
  </si>
  <si>
    <t>564831112.S</t>
  </si>
  <si>
    <t>Podklad zo štrkodrviny fr. 32-64mm s rozprestrením a zhutnením, hr.po zhutnení 100 mm</t>
  </si>
  <si>
    <t>564811111.S2</t>
  </si>
  <si>
    <t>Podklad zo štrkodrviny s rozprestretím a zhutnením, po zhutnení hr. 50 mm - drenážny podsyp záhonu</t>
  </si>
  <si>
    <t>564811112.S</t>
  </si>
  <si>
    <t>Podklad zo štrkodrviny s rozprestretím a zhutnením, po zhutnení hr. 50 mm - drenážny podsyp pod záhon.obrubníky</t>
  </si>
  <si>
    <t>564871119</t>
  </si>
  <si>
    <t>Podklad zo štrkodrviny s rozprestretím a zhutnením, po zhutnení hr. 350 mm - drenážny podsyp medzi záhon.obrubníky a objekt</t>
  </si>
  <si>
    <t>9165690001</t>
  </si>
  <si>
    <t>Parkovací doraz viď PD - dodávka a osadenie</t>
  </si>
  <si>
    <t>917511199</t>
  </si>
  <si>
    <t>Osadenie obrubníka z oceľovej pásoviny, hr. 3 mm, výška 150 mm., do lôžka z bet. pros. tr. C 16/20 s bočnou oporou, vrátane materálu</t>
  </si>
  <si>
    <t>55355050177</t>
  </si>
  <si>
    <t>Obrubník z oceľovej pásoviny, hr. 3 mm, výška 150 mm, rezerva 5%</t>
  </si>
  <si>
    <t>998222019</t>
  </si>
  <si>
    <t>Presun hmôt na spevnených plochách</t>
  </si>
  <si>
    <t>711131106.S</t>
  </si>
  <si>
    <t>Zhotovenie izolácie proti zemnej vlhkosti nopovou fóloiu položenou voľne na ploche vodorovnej</t>
  </si>
  <si>
    <t>7.3 - Krajinná architektúra</t>
  </si>
  <si>
    <t xml:space="preserve">    D2 - 231 - Plochy a úpravy územia</t>
  </si>
  <si>
    <t xml:space="preserve">    31 - 231 – Strešná extenzívna zeleň</t>
  </si>
  <si>
    <t>184202112</t>
  </si>
  <si>
    <t>Zakotvenie dreviny troma a viac kolmi, pri priemere kolov do 100 mm, pri dĺžke kolov od 2 m do 3 m</t>
  </si>
  <si>
    <t>184807001</t>
  </si>
  <si>
    <t>Koly ihličnanové priemeru do 6 cm, dĺžky 3 m</t>
  </si>
  <si>
    <t>184807002</t>
  </si>
  <si>
    <t>Polokoly ihličnanové na spájanie kolov okolo stromu</t>
  </si>
  <si>
    <t>231 - Plochy a úpravy územia</t>
  </si>
  <si>
    <t>182001101</t>
  </si>
  <si>
    <t>Plošná úprava - výkopové práce, vymodelovanie dažďového záhonu a okolia, mechanizmom - minibáger</t>
  </si>
  <si>
    <t>183410025</t>
  </si>
  <si>
    <t>Vertikutácia pôvodných trávnatých plôch (566 m²) pred ich dosevom, v rovine, 2 x kolmo na seba</t>
  </si>
  <si>
    <t>m²</t>
  </si>
  <si>
    <t>180402111</t>
  </si>
  <si>
    <t>Regenerácia dosevom pôvodných trávnatých plôch, s pokosením, naložením, odvozom odpadu do 20 km, parkového výsevom, v rovine</t>
  </si>
  <si>
    <t>183403253</t>
  </si>
  <si>
    <t>Urovnanie plôch záhonov hrabľami na rastlom teréne s urovnaním povrchu, bez doplnenia ornice, v horn. 1-4, pri nerovnostiach terénu nad +-50 do +-100 mm, vo svahu nad 1:5</t>
  </si>
  <si>
    <t>0057211204</t>
  </si>
  <si>
    <t>Trávna zmes pre silne zaťažované rekreačné trávniky a ihriská, bal. 10 kg, 30 g/m²</t>
  </si>
  <si>
    <t>183403153</t>
  </si>
  <si>
    <t>Zapracovanie osiva do pôdy zasekaním, hrabľami</t>
  </si>
  <si>
    <t>185803211</t>
  </si>
  <si>
    <t>Povalcovanie plochy v rovine 2x</t>
  </si>
  <si>
    <t>185804311</t>
  </si>
  <si>
    <t>Zaliatie rastlín vodou, plochy jednotlivo do 20 m2 ( dávka 10 l / m2 ) 2x v prípade sucha</t>
  </si>
  <si>
    <t>m³</t>
  </si>
  <si>
    <t>185851111</t>
  </si>
  <si>
    <t>Dovoz vody pre zálievku rastlín na vzdialenosť do 6000 m</t>
  </si>
  <si>
    <t>18201001.1</t>
  </si>
  <si>
    <t>Vytýčenie výsadieb – rozmiestnenie drevín</t>
  </si>
  <si>
    <t>184502113</t>
  </si>
  <si>
    <t>Vyzdvihnutie dreviny na presadenie s balom v rovine alebo svahu do 1:5, prie priemere balu nad 500 do 600 mm</t>
  </si>
  <si>
    <t>183101121</t>
  </si>
  <si>
    <t>Hĺbenie jamiek pre výsadbu rastlín v horn.1-4 s výmenou pôdy do 50%, v rovine alebo na svahu do 1:5, objemu nad 0,40 do 1 m3 *postupovať podľa Arboristického štandardu – Výsadba stromov a krov</t>
  </si>
  <si>
    <t>1661011011</t>
  </si>
  <si>
    <t>Prehodenie neuľahnutého výkopku ( prebytočná zemina zo sadby drevín)</t>
  </si>
  <si>
    <t>1625011051</t>
  </si>
  <si>
    <t xml:space="preserve">Vodorovné premiestnenie výkopku na dočasnú skládku  do 100 m3</t>
  </si>
  <si>
    <t>184185001</t>
  </si>
  <si>
    <t>Hnojenie pôdy – aplikácia pôdneho kondicionéru pre dreviny v dávke 1,5 kg/ks + výsadbový substrát 100 litrov</t>
  </si>
  <si>
    <t>0057211208</t>
  </si>
  <si>
    <t xml:space="preserve">Pôdny kondicioner  Univerzal ( 20 kg/bal.)</t>
  </si>
  <si>
    <t>0057211209</t>
  </si>
  <si>
    <t>Záhradnícky kompost, 1 m³</t>
  </si>
  <si>
    <t>184102115</t>
  </si>
  <si>
    <t>Výsadba dreviny s balom ( 500-600 mm ) v rovine, priemer balu nad 500 do 600 mm</t>
  </si>
  <si>
    <t>026650001</t>
  </si>
  <si>
    <t>Crataegus laevigiata ´Paul´s Scarlet´– hloh obyčajný ´Paul´s Scarlet´, vysokomeň 16/18</t>
  </si>
  <si>
    <t>026650002</t>
  </si>
  <si>
    <t>Prunus x yedoensis – višňa jedonská, mnohokmeň, v=250-300 cm</t>
  </si>
  <si>
    <t>026650002.1</t>
  </si>
  <si>
    <t>Pyrus x calleryana ´Chanticleer´ - hruška Calleryho ´Chanticleer´, vysokokmeň 18/20</t>
  </si>
  <si>
    <t>184501111</t>
  </si>
  <si>
    <t>Zhotovenie obalu kmeňa z juty v dvoch vrstvách ( 0,06 m2/strom ), v rovine</t>
  </si>
  <si>
    <t>676133001</t>
  </si>
  <si>
    <t>Pás jutový 15cm široký a 25m dl. ( 40 cm / strom )</t>
  </si>
  <si>
    <t>676133002</t>
  </si>
  <si>
    <t>Úväz popruh čierny, 35mm/50bm (cca 3x125cm na strom)</t>
  </si>
  <si>
    <t>184199022</t>
  </si>
  <si>
    <t>Povýsadbová úprava koruny podľa arboristického štandardu</t>
  </si>
  <si>
    <t>184804112</t>
  </si>
  <si>
    <t>Ochrana bázy kmeňu drevín, v rovine alebo na svahu do 1:5</t>
  </si>
  <si>
    <t>676133003</t>
  </si>
  <si>
    <t>Dodávka a osadenie zavlažovacej sondy z drenážnych rúrok bez lôžka, vnútorného priem. rúrok 50 mm, ( 1500 mm na strom )</t>
  </si>
  <si>
    <t>184921093</t>
  </si>
  <si>
    <t>Mulčovanie výsadieb v rovine, hr. mulču nad 50 do 100 mm</t>
  </si>
  <si>
    <t>026650007.1</t>
  </si>
  <si>
    <t>Kôra mulčovacia, fr. 0-60 mm, bal. 70 l</t>
  </si>
  <si>
    <t>185804311.1</t>
  </si>
  <si>
    <t>Zaliatie rastlín vodou, plochy jednotlivo do 20 m2 ( dávka 150 l / strom )</t>
  </si>
  <si>
    <t>185851111.1</t>
  </si>
  <si>
    <t>18201001.2</t>
  </si>
  <si>
    <t>Príprava výsadbovej plochy – vytýčenie zmiešaných trvalkových výsadieb</t>
  </si>
  <si>
    <t>1222022011</t>
  </si>
  <si>
    <t xml:space="preserve">Odkopávka  v hornine 3 do 100 m3 vrát. presunu na dočasnú skládku– plocha dažďového záhonu</t>
  </si>
  <si>
    <t>184185008</t>
  </si>
  <si>
    <t xml:space="preserve">Hnojenie dažďového záhonu – aplikácia pôdneho kondicionéru pre trvalky v dávke 100g/m² a kompostu 24 l/m²,  drvené kamenivo</t>
  </si>
  <si>
    <t>0057211209.1</t>
  </si>
  <si>
    <t>Drvené kamenivo fr. 4./8 s dopravou</t>
  </si>
  <si>
    <t>564801112</t>
  </si>
  <si>
    <t>Hnojenie záhonov v átru a pri plastike – aplikácia pôdneho kondicionéru pre trvalky v dávke 100g/m²</t>
  </si>
  <si>
    <t>0057211209.2</t>
  </si>
  <si>
    <t>Neutrálna rašelina bal. 250l</t>
  </si>
  <si>
    <t>183101111.2</t>
  </si>
  <si>
    <t>Hĺbenie jamiek pre výsadbu rastlín v horn.1-4 s výmenou pôdy 50%, v rovine, objemu do 0,01 m3</t>
  </si>
  <si>
    <t>183204112</t>
  </si>
  <si>
    <t>Výsadba trvaliek do vopred pripravenej pôdy, K9, clt1, v rovine</t>
  </si>
  <si>
    <t>026650029</t>
  </si>
  <si>
    <t xml:space="preserve">Trvalky a trávy, K9+clt1 -  – podľa PD</t>
  </si>
  <si>
    <t>026650029.1</t>
  </si>
  <si>
    <t>Clematis montana, clt 1,7, v=60/80 cm</t>
  </si>
  <si>
    <t>026650029.2</t>
  </si>
  <si>
    <t>Rosa sp. v kultivare, popínavá, clt 5, v=150/175 cm</t>
  </si>
  <si>
    <t>183204113</t>
  </si>
  <si>
    <t>Výsadba kvetín do pripravovanej pôdy so zaliatím s jednoduchými koreňami cibuliek alebo hľúz</t>
  </si>
  <si>
    <t>026650030</t>
  </si>
  <si>
    <t>Cibuľoviny – podľa PD</t>
  </si>
  <si>
    <t>564801112.1</t>
  </si>
  <si>
    <t>Mulčovanie drvenou kôrou, (hr. min 80mm)</t>
  </si>
  <si>
    <t>026620020.1</t>
  </si>
  <si>
    <t>185804311.2</t>
  </si>
  <si>
    <t>Zaliatie rastlín vodou, plochy jednotlivo do 20 m2 ( dávka 20 l / m2 )</t>
  </si>
  <si>
    <t>231 – Strešná extenzívna zeleň</t>
  </si>
  <si>
    <t>7674241199</t>
  </si>
  <si>
    <t>Osadenie revíznej/inšpekčnej šachty</t>
  </si>
  <si>
    <t>6937100002</t>
  </si>
  <si>
    <t xml:space="preserve">Dodávka revíznej / inšpekčnej šachty  s dopravou</t>
  </si>
  <si>
    <t>7674241199.1</t>
  </si>
  <si>
    <t xml:space="preserve">Oddeľovacia hlinníková štrková lišta "L" - perforovaná,  80x80x2000 mm</t>
  </si>
  <si>
    <t>6937100003</t>
  </si>
  <si>
    <t xml:space="preserve">Dodávka „L“ hliníkových  profilov,  dierovaná               ( 80x80x2000 mm )  s dopravou</t>
  </si>
  <si>
    <t>7674241199.2</t>
  </si>
  <si>
    <t>Štrkový oddelovací lem hr. 100 mm - pri okraji atiky a plochy pod FvE panelmi</t>
  </si>
  <si>
    <t>6937100006</t>
  </si>
  <si>
    <t xml:space="preserve">Kamenivo riečne frakcia 16-32 mm,  (vrátane dopravy)</t>
  </si>
  <si>
    <t>7110001031</t>
  </si>
  <si>
    <t>Inštalácia vegetačného systému pre extenzívne strechy</t>
  </si>
  <si>
    <t>6937100007</t>
  </si>
  <si>
    <t xml:space="preserve">Dodávka vegetačného systému pre extenzívne strechy v 5. vrstvách (Hydroizolačná POCB fólia, Retenčno drenážna vrstva,  Filtračná vrstva, Vegetačný strešný substrát, Vegetačná vrstva - rozchodníková rohož</t>
  </si>
  <si>
    <t>998231311.S</t>
  </si>
  <si>
    <t>Presun hmôt pre sadovnícke a krajinárske úpravy do 5000 m vodorovne bez zvislého presunu</t>
  </si>
  <si>
    <t>998231399</t>
  </si>
  <si>
    <t>Vykládka žeriavom do výšky 8,2m vegetačný systém a štrk (5,75t) vrát presunu zdvíh.zariadenia na stavbu a späť</t>
  </si>
  <si>
    <t>7.4 - Návrh mobiliáru</t>
  </si>
  <si>
    <t>9361241210</t>
  </si>
  <si>
    <t>Osadenie a ukotvenie sedenia</t>
  </si>
  <si>
    <t>5538172001</t>
  </si>
  <si>
    <t>Sedací objekt se čtyřmi sedáky, o rozměrech 1,85x1,85 m - špec. viď. PD</t>
  </si>
  <si>
    <t>9361241211</t>
  </si>
  <si>
    <t>Osadenie hlineného sedacieho prvku</t>
  </si>
  <si>
    <t>5538172002</t>
  </si>
  <si>
    <t>Hlinený sedací prvok KB40 a KB 45 - špec. viď. PD</t>
  </si>
  <si>
    <t>9361241291</t>
  </si>
  <si>
    <t>Doprava tovaru na miesto určenia</t>
  </si>
  <si>
    <t>9361241292</t>
  </si>
  <si>
    <t>Doprava montážnikov</t>
  </si>
  <si>
    <t>9361241293</t>
  </si>
  <si>
    <t>Doprava montážnikov v predstihu na vybudovanie spodných stavieb</t>
  </si>
  <si>
    <t>D - SO 104</t>
  </si>
  <si>
    <t xml:space="preserve">    1 - Zemné práce   </t>
  </si>
  <si>
    <t xml:space="preserve">    4 - Vodorovné konštrukcie   </t>
  </si>
  <si>
    <t xml:space="preserve">    99 - Presun hmôt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</si>
  <si>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</si>
  <si>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</si>
  <si>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</si>
  <si>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</si>
  <si>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</si>
  <si>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132201109</t>
  </si>
  <si>
    <t>162201102</t>
  </si>
  <si>
    <t>Vodorovné premiestnenie výkopku z horniny 1-4 nad 20-50m</t>
  </si>
  <si>
    <t>171209002</t>
  </si>
  <si>
    <t>Poplatok za skladovanie - zemina a kamenivo (17 05) ostatné</t>
  </si>
  <si>
    <t>174101002.S</t>
  </si>
  <si>
    <t>Zásyp sypaninou so zhutnením jám, šachiet, rýh, zárezov alebo okolo objektov nad 100 do 1000 m3</t>
  </si>
  <si>
    <t>175101101</t>
  </si>
  <si>
    <t>Obsyp potrubia sypaninou z vhodných hornín 1 až 4 bez prehodenia sypaniny</t>
  </si>
  <si>
    <t>5833712300</t>
  </si>
  <si>
    <t>Štrkopiesok frakcia 0-8</t>
  </si>
  <si>
    <t xml:space="preserve">Vodorovné konštrukcie   </t>
  </si>
  <si>
    <t>451573111</t>
  </si>
  <si>
    <t>Lôžko pod potrubie, stoky a drobné objekty, v otvorenom výkope z piesku a štrkopiesku do 63 mm</t>
  </si>
  <si>
    <t>871315542.S</t>
  </si>
  <si>
    <t>Potrubie kanalizačné PVC-U gravitačné hladké plnostenné SN 8 DN 150</t>
  </si>
  <si>
    <t>871355545.S</t>
  </si>
  <si>
    <t>Potrubie kanalizačné PVC-U gravitačné hladké plnostenné SN 8 DN 200</t>
  </si>
  <si>
    <t>879231191</t>
  </si>
  <si>
    <t>Príplatok za montáž kanalizačného potrubia v otv. výkope v sklone nad 20 % DN od 40 do 550</t>
  </si>
  <si>
    <t>892311000.S</t>
  </si>
  <si>
    <t>Skúška tesnosti kanalizácie D 150 mm</t>
  </si>
  <si>
    <t>892351000.S</t>
  </si>
  <si>
    <t>Skúška tesnosti kanalizácie D 200 mm</t>
  </si>
  <si>
    <t>894211121</t>
  </si>
  <si>
    <t>Šachta kanalizačná priemer 1m dodávka + montáž</t>
  </si>
  <si>
    <t>895970000.S</t>
  </si>
  <si>
    <t>Montáž + dodávka vsakovacieho bloku vrátane geotextílie</t>
  </si>
  <si>
    <t>899102111</t>
  </si>
  <si>
    <t>Osadenie poklopu liatinového a oceľového vrátane rámu hmotn. nad 50 do 100 kg</t>
  </si>
  <si>
    <t>5524211180</t>
  </si>
  <si>
    <t>Poklop kanalizačný komplet okrúhly,trieda D 400kN</t>
  </si>
  <si>
    <t>899721132</t>
  </si>
  <si>
    <t>Označenie kanalizačného potrubia hnedou výstražnou fóliou</t>
  </si>
  <si>
    <t xml:space="preserve">Presun hmôt HSV   </t>
  </si>
  <si>
    <t>998276101.S</t>
  </si>
  <si>
    <t>Presun hmôt pre rúrové vedenie hĺbené z rúr z plast., hmôt alebo sklolamin. v otvorenom výkope</t>
  </si>
  <si>
    <t>E - SO 101 - debarierizácia</t>
  </si>
  <si>
    <t>E.1 - Búracie práca</t>
  </si>
  <si>
    <t>962031132.S</t>
  </si>
  <si>
    <t xml:space="preserve">Búranie priečok alebo vybúranie otvorov plochy nad 4 m2 z tehál pálených, plných alebo dutých hr. do 150 mm,  -0,19600t</t>
  </si>
  <si>
    <t>1645334510</t>
  </si>
  <si>
    <t>964061321.S</t>
  </si>
  <si>
    <t xml:space="preserve">Uvoľnenie záhlavia trámu pri jeho výmene pre akúkoľvek dľžku uloženia, z muriva tehlového,  -0,04700t</t>
  </si>
  <si>
    <t>-1061703259</t>
  </si>
  <si>
    <t>1108826978</t>
  </si>
  <si>
    <t>1818819575</t>
  </si>
  <si>
    <t>-877994958</t>
  </si>
  <si>
    <t>278376988</t>
  </si>
  <si>
    <t>1376197322</t>
  </si>
  <si>
    <t>-199669697</t>
  </si>
  <si>
    <t>1364677929</t>
  </si>
  <si>
    <t>713000030.S</t>
  </si>
  <si>
    <t>Odstránenie tepelnej izolácie stien kladenej voľne z vláknitých materiálov hr. do 10 cm -0,0024t</t>
  </si>
  <si>
    <t>-1325481296</t>
  </si>
  <si>
    <t>763119522.S</t>
  </si>
  <si>
    <t xml:space="preserve">Demontáž sadrokartónovej priečky, jednoduchá nosná oceľová konštrukcia, dvojité opláštenie,  -0,05447t</t>
  </si>
  <si>
    <t>1429065577</t>
  </si>
  <si>
    <t>763119622.S</t>
  </si>
  <si>
    <t>Demontáž dosiek sadrokartónovej priečky, dvojité opláštenie, -0,03652t</t>
  </si>
  <si>
    <t>1100413696</t>
  </si>
  <si>
    <t>E.2 - Nový stav</t>
  </si>
  <si>
    <t xml:space="preserve">    3 - Zvislé a kompletné konštrukcie</t>
  </si>
  <si>
    <t xml:space="preserve">    33-M - Montáže dopravných zariadení, skladových zariadení a váh</t>
  </si>
  <si>
    <t>Zvislé a kompletné konštrukcie</t>
  </si>
  <si>
    <t>317944313.S</t>
  </si>
  <si>
    <t>Valcované nosníky dodatočne osadzované do pripravených otvorov bez zamurovania hláv č.14 až 22</t>
  </si>
  <si>
    <t>-1963663110</t>
  </si>
  <si>
    <t>413232221.S</t>
  </si>
  <si>
    <t>Zamurovanie zhlavia akýmikoľvek pálenými tehlami valcovaných nosníkov, výšky nad 150 do 300 mm</t>
  </si>
  <si>
    <t>-107651508</t>
  </si>
  <si>
    <t>612421421.S</t>
  </si>
  <si>
    <t>Oprava vnútorných vápenných omietok stien, v množstve opravenej plochy nad 30 do 50 % hladkých</t>
  </si>
  <si>
    <t>1764809641</t>
  </si>
  <si>
    <t>615481111.S</t>
  </si>
  <si>
    <t>Pokrytie valcovaných nosníkov rabicovým pletivom</t>
  </si>
  <si>
    <t>-1353392064</t>
  </si>
  <si>
    <t>642944121.S</t>
  </si>
  <si>
    <t>Dodatočná montáž oceľovej dverovej zárubne, plochy otvoru do 2,5 m2</t>
  </si>
  <si>
    <t>-1065372250</t>
  </si>
  <si>
    <t>553310009000.S</t>
  </si>
  <si>
    <t xml:space="preserve">Zárubňa oceľová oblá šxvxhr 800x1970x160 mm </t>
  </si>
  <si>
    <t>1762278037</t>
  </si>
  <si>
    <t>553310007800.S</t>
  </si>
  <si>
    <t xml:space="preserve">Zárubňa oceľová oblá šxvxhr 800x1970x100 mm </t>
  </si>
  <si>
    <t>1255009199</t>
  </si>
  <si>
    <t>1596635214</t>
  </si>
  <si>
    <t>725291114.S</t>
  </si>
  <si>
    <t>Montáž doplnkov zariadení kúpeľní a záchodov, madlá</t>
  </si>
  <si>
    <t>202908211</t>
  </si>
  <si>
    <t>552380012400.S</t>
  </si>
  <si>
    <t>Madlo nerezové univerzálne pevné/sklopné</t>
  </si>
  <si>
    <t>1188539882</t>
  </si>
  <si>
    <t xml:space="preserve">Priečka SDK hr. 100 mm, kca CW+UW 50, dvojito opláštená doskou impregnovanou H2 2x12,5 mm, bez TI </t>
  </si>
  <si>
    <t>863617074</t>
  </si>
  <si>
    <t>-1860464054</t>
  </si>
  <si>
    <t>757410294</t>
  </si>
  <si>
    <t>-1382476152</t>
  </si>
  <si>
    <t>Dvere vnútorné jednokrídlové, šírka 600-900 mm, výplň papierová voština, povrch dýha, plné</t>
  </si>
  <si>
    <t>-1817333640</t>
  </si>
  <si>
    <t>383700301</t>
  </si>
  <si>
    <t>771575129.S</t>
  </si>
  <si>
    <t>Montáž podláh z dlaždíc keramických do tmelu v obmedzenom priestore veľ. 300 x 300 mm</t>
  </si>
  <si>
    <t>426014859</t>
  </si>
  <si>
    <t>Dlaždice keramické, lxvxhr 297x297x8 mm</t>
  </si>
  <si>
    <t>-1609327895</t>
  </si>
  <si>
    <t>-333658698</t>
  </si>
  <si>
    <t>781445017.S</t>
  </si>
  <si>
    <t>Montáž obkladov vnútor. stien z obkladačiek kladených do tmelu veľ. 300x200 mm</t>
  </si>
  <si>
    <t>25895740</t>
  </si>
  <si>
    <t>Obkladačky keramické glazované jednofarebné hladké lxv 300x200 mm</t>
  </si>
  <si>
    <t>-1683109099</t>
  </si>
  <si>
    <t>-882375243</t>
  </si>
  <si>
    <t>Nátery kov.stav.doplnk.konštr. syntetické farby na vzduchu schnúce dvojnásobné - 70µm</t>
  </si>
  <si>
    <t>1277403628</t>
  </si>
  <si>
    <t>784410110.S</t>
  </si>
  <si>
    <t>Penetrovanie jednonásobné jemnozrnných podkladov výšky nad 3,80 m</t>
  </si>
  <si>
    <t>1000387551</t>
  </si>
  <si>
    <t>784410120.S</t>
  </si>
  <si>
    <t>Penetrovanie jednonásobné hrubozrnných,savých podkladov výšky do 3,80 m</t>
  </si>
  <si>
    <t>1102140321</t>
  </si>
  <si>
    <t>784410620.S</t>
  </si>
  <si>
    <t>Vyrovnanie trhlín a nerovností na hrubozrnných povrchoch výšky do 3,80 m</t>
  </si>
  <si>
    <t>1468214046</t>
  </si>
  <si>
    <t>1243901160</t>
  </si>
  <si>
    <t>784452911.S</t>
  </si>
  <si>
    <t>Oprava, maľby z maliarskych zmesí na vodnej báze, ručne nanášaná, dvojnásobná jednofarebná na jemnozrnný podklad výšky do 3,80 m</t>
  </si>
  <si>
    <t>-358543699</t>
  </si>
  <si>
    <t>33-M</t>
  </si>
  <si>
    <t>Montáže dopravných zariadení, skladových zariadení a váh</t>
  </si>
  <si>
    <t>330030330.S</t>
  </si>
  <si>
    <t xml:space="preserve">Šikmá schodisková  plošina pre osoby na ZŤP - špec. viď. PD</t>
  </si>
  <si>
    <t>871744668</t>
  </si>
  <si>
    <t>001400031.S</t>
  </si>
  <si>
    <t>Ostatné náklady stavby - reliéfny plán/mapy</t>
  </si>
  <si>
    <t>1945838678</t>
  </si>
  <si>
    <t>001400051.S</t>
  </si>
  <si>
    <t>Ostatné náklady stavby - vodiace prvky, signálne prvky a reliéfne popisky</t>
  </si>
  <si>
    <t>-1283461449</t>
  </si>
  <si>
    <t>E.3 - Elektroinštalácia</t>
  </si>
  <si>
    <t>1217004897</t>
  </si>
  <si>
    <t>-1201872282</t>
  </si>
  <si>
    <t>-1791202303</t>
  </si>
  <si>
    <t>-966465923</t>
  </si>
  <si>
    <t>-469897024</t>
  </si>
  <si>
    <t>-2103107534</t>
  </si>
  <si>
    <t>949348230</t>
  </si>
  <si>
    <t>doplnenie rozvádzača istič 16A/C 3f</t>
  </si>
  <si>
    <t>494814454</t>
  </si>
  <si>
    <t>doplnenie rozvádzača pr.chránič s nadprúdovou ochranou 16A/B 1f 0.03</t>
  </si>
  <si>
    <t>-1053298231</t>
  </si>
  <si>
    <t>999184257</t>
  </si>
  <si>
    <t>Podružný a montážny materiál</t>
  </si>
  <si>
    <t>-35282888</t>
  </si>
  <si>
    <t>24063212</t>
  </si>
  <si>
    <t>-1536261277</t>
  </si>
  <si>
    <t>-923537295</t>
  </si>
  <si>
    <t>F - SO 102 - debarierizácia</t>
  </si>
  <si>
    <t>-787513745</t>
  </si>
  <si>
    <t>674046944</t>
  </si>
  <si>
    <t>G - SO 103 - debarierizácia</t>
  </si>
  <si>
    <t>D2 - RS MaR Loxone</t>
  </si>
  <si>
    <t xml:space="preserve">    D1 - Montáž a mont. materiál/služby</t>
  </si>
  <si>
    <t xml:space="preserve">    D3 - Vybavenienie ministlpika</t>
  </si>
  <si>
    <t xml:space="preserve">    D4 - Doplnenie do rozv.RH1</t>
  </si>
  <si>
    <t>Loxone 100124</t>
  </si>
  <si>
    <t>530151072</t>
  </si>
  <si>
    <t>1908675778</t>
  </si>
  <si>
    <t>Drobný montážny materiál a bližšie nešpecifikované náklady</t>
  </si>
  <si>
    <t>-657873265</t>
  </si>
  <si>
    <t>Montáž a mont. materiál/služby</t>
  </si>
  <si>
    <t>LEGRAND 075786 - ale</t>
  </si>
  <si>
    <t>Klapky na1stlpik</t>
  </si>
  <si>
    <t>-145640521</t>
  </si>
  <si>
    <t>LEGRAND 653025 - ale</t>
  </si>
  <si>
    <t xml:space="preserve">Ministlpik pre prístroje Mosaic - 0,68m-2 oddelenia,  zásuvky sú umiestnené jednostranne,black</t>
  </si>
  <si>
    <t>1336256357</t>
  </si>
  <si>
    <t>Osadenie ministlpika</t>
  </si>
  <si>
    <t>716828548</t>
  </si>
  <si>
    <t>Vybavenienie ministlpika</t>
  </si>
  <si>
    <t>alebo ekvivalent</t>
  </si>
  <si>
    <t>420018148</t>
  </si>
  <si>
    <t>CYKY-J 3x2,5</t>
  </si>
  <si>
    <t>Kábel CYKY-J 3x2,5</t>
  </si>
  <si>
    <t>1294839419</t>
  </si>
  <si>
    <t>FXP25 alebo ekvivale</t>
  </si>
  <si>
    <t>Chránička Ø25</t>
  </si>
  <si>
    <t>-594418878</t>
  </si>
  <si>
    <t xml:space="preserve">Legrand Mosaic  0 79</t>
  </si>
  <si>
    <t>Zásuvka 16A, 230V, 2P+T , čierna, IP41, 1stlpik=1ks</t>
  </si>
  <si>
    <t>193200432</t>
  </si>
  <si>
    <t>1979403876</t>
  </si>
  <si>
    <t>-1142504741</t>
  </si>
  <si>
    <t>-2089577069</t>
  </si>
  <si>
    <t>21581871</t>
  </si>
  <si>
    <t>ťahanie káblu do 2,5mm2</t>
  </si>
  <si>
    <t>264145556</t>
  </si>
  <si>
    <t>1598519426</t>
  </si>
  <si>
    <t>2145565311</t>
  </si>
  <si>
    <t>87751904</t>
  </si>
  <si>
    <t>Doplnenie do rozv.RH1</t>
  </si>
  <si>
    <t>OLI-16C-1N-030AC, al</t>
  </si>
  <si>
    <t>Istič s nadprúdovou ochranou, In=16 A, typ AC 230/400 V, Idn 30 mA, charakteristika C, 2-pól.</t>
  </si>
  <si>
    <t>-2005924051</t>
  </si>
  <si>
    <t>407160055</t>
  </si>
  <si>
    <t>-2039002736</t>
  </si>
  <si>
    <t>-922628223</t>
  </si>
  <si>
    <t>1276595591</t>
  </si>
  <si>
    <t>2132150365</t>
  </si>
  <si>
    <t>1144016296</t>
  </si>
  <si>
    <t>508163813</t>
  </si>
  <si>
    <t>997895345</t>
  </si>
  <si>
    <t>H - SO 107</t>
  </si>
  <si>
    <t>H.1 - Búracie práce</t>
  </si>
  <si>
    <t>113107132.S</t>
  </si>
  <si>
    <t xml:space="preserve">Odstránenie krytu v ploche do 200 m2 z betónu prostého, hr. vrstvy 150 do 300 mm,  -0,50000t</t>
  </si>
  <si>
    <t>-1569826027</t>
  </si>
  <si>
    <t>113307123.S</t>
  </si>
  <si>
    <t xml:space="preserve">Odstránenie podkladu v ploche do 200 m2 z kameniva hrubého drveného, hr.200 do 300 mm,  -0,40000t</t>
  </si>
  <si>
    <t>1347483536</t>
  </si>
  <si>
    <t>340001001.S</t>
  </si>
  <si>
    <t>Rezanie stenových pórobetónových blokopanelov hr. od 200 do 300 mm</t>
  </si>
  <si>
    <t>690284842</t>
  </si>
  <si>
    <t>-2062414347</t>
  </si>
  <si>
    <t>-1266306855</t>
  </si>
  <si>
    <t>364953678</t>
  </si>
  <si>
    <t>962052211.S</t>
  </si>
  <si>
    <t xml:space="preserve">Búranie muriva alebo vybúranie otvorov plochy nad 4 m2 železobetonového nadzákladného,  -2,40000t</t>
  </si>
  <si>
    <t>1262722783</t>
  </si>
  <si>
    <t>963012520.S</t>
  </si>
  <si>
    <t xml:space="preserve">Búranie stropov z dosiek alebo panelov zo železobetónu prefabrikovaných s dutinami hr. nad 140 mm,  -1,60000t</t>
  </si>
  <si>
    <t>1290738298</t>
  </si>
  <si>
    <t>963042819.S</t>
  </si>
  <si>
    <t xml:space="preserve">Búranie akýchkoľvek betónových schodiskových stupňov zhotovených na mieste,  -0,07000t</t>
  </si>
  <si>
    <t>855172925</t>
  </si>
  <si>
    <t>963053935.S</t>
  </si>
  <si>
    <t xml:space="preserve">Búranie železobetónových schodiskových ramien monolitických,  -0,39200t</t>
  </si>
  <si>
    <t>-1489593411</t>
  </si>
  <si>
    <t>965081812.S</t>
  </si>
  <si>
    <t xml:space="preserve">Búranie dlažieb, z kamen., cement., terazzových, čadičových alebo keramických, hr. nad 10 mm,  -0,06500t</t>
  </si>
  <si>
    <t>-142214415</t>
  </si>
  <si>
    <t>965082941.S</t>
  </si>
  <si>
    <t xml:space="preserve">Odstránenie násypu pod podlahami alebo na strechách, hr.nad 200 mm,  -1,40000t</t>
  </si>
  <si>
    <t>566522665</t>
  </si>
  <si>
    <t>-123864066</t>
  </si>
  <si>
    <t>968081113.S</t>
  </si>
  <si>
    <t>Vyvesenie plastového okenného krídla do suti plochy nad 1, 5 m2, -0,02000t</t>
  </si>
  <si>
    <t>1444595628</t>
  </si>
  <si>
    <t>-1862234418</t>
  </si>
  <si>
    <t>971055014.S</t>
  </si>
  <si>
    <t>Rezanie konštrukcií zo železobetónu hr. panelu 200 mm stenovou pílou -0,02400t</t>
  </si>
  <si>
    <t>-253036708</t>
  </si>
  <si>
    <t>978065021.S</t>
  </si>
  <si>
    <t xml:space="preserve">Odstránenie kontaktného zateplenia vrátane povrchovej úpravy z polystyrénových dosiek hrúbky nad 120-150 mm,  -0,01876t</t>
  </si>
  <si>
    <t>-864620380</t>
  </si>
  <si>
    <t>979011201.S</t>
  </si>
  <si>
    <t>Plastový sklz na stavebnú sutinu výšky do 10 m</t>
  </si>
  <si>
    <t>1893519838</t>
  </si>
  <si>
    <t>979011202.S</t>
  </si>
  <si>
    <t>Príplatok k cene za každý ďalší meter výšky</t>
  </si>
  <si>
    <t>1561583884</t>
  </si>
  <si>
    <t>979011232.S</t>
  </si>
  <si>
    <t>Demontáž sklzu na stavebnú sutinu výšky do 20 m</t>
  </si>
  <si>
    <t>-2085568324</t>
  </si>
  <si>
    <t>587089842</t>
  </si>
  <si>
    <t>765685824</t>
  </si>
  <si>
    <t>-922714355</t>
  </si>
  <si>
    <t>-1803032367</t>
  </si>
  <si>
    <t>-1661445891</t>
  </si>
  <si>
    <t>-1766768029</t>
  </si>
  <si>
    <t>712300833.S</t>
  </si>
  <si>
    <t xml:space="preserve">Odstránenie povlakovej krytiny na strechách plochých 10° trojvrstvovej,  -0,01400t</t>
  </si>
  <si>
    <t>180315162</t>
  </si>
  <si>
    <t>764351810.S</t>
  </si>
  <si>
    <t xml:space="preserve">Demontáž žľabov pododkvap. štvorhranných rovných, oblúkových, do 30° rš 250 a 330 mm,  -0,00347t</t>
  </si>
  <si>
    <t>-1203582172</t>
  </si>
  <si>
    <t>-98598025</t>
  </si>
  <si>
    <t>764451802.S</t>
  </si>
  <si>
    <t xml:space="preserve">Demontáž odpadových rúr štvorcových so stranou 100 mm,  -0,00338t</t>
  </si>
  <si>
    <t>1321908730</t>
  </si>
  <si>
    <t>-1682372477</t>
  </si>
  <si>
    <t xml:space="preserve">Demontáž ostatných doplnkov stavieb s hmotnosťou jednotlivých dielov konštrukcií do 50 kg,  -0,00100t - panel s názvom školy B31</t>
  </si>
  <si>
    <t>-249433057</t>
  </si>
  <si>
    <t>767996802.S</t>
  </si>
  <si>
    <t xml:space="preserve">Demontáž ostatných doplnkov stavieb s hmotnosťou jednotlivých dielov konštr. nad 50 do 100 kg,  -0,00100t - zábradlie B22, stĺp B23,24</t>
  </si>
  <si>
    <t>-916389876</t>
  </si>
  <si>
    <t>H.2 - Nový stav</t>
  </si>
  <si>
    <t xml:space="preserve">    721 - Zdravotechnika - vnútorná kanalizácia</t>
  </si>
  <si>
    <t>131201101.S</t>
  </si>
  <si>
    <t>Výkop nezapaženej jamy v hornine 3, do 100 m3</t>
  </si>
  <si>
    <t>-207268373</t>
  </si>
  <si>
    <t>-1752005263</t>
  </si>
  <si>
    <t>-2137927162</t>
  </si>
  <si>
    <t>-1222060046</t>
  </si>
  <si>
    <t>-1458536610</t>
  </si>
  <si>
    <t>-860901262</t>
  </si>
  <si>
    <t>395578375</t>
  </si>
  <si>
    <t>-1736662055</t>
  </si>
  <si>
    <t>-457674996</t>
  </si>
  <si>
    <t>1332015947</t>
  </si>
  <si>
    <t>739022577</t>
  </si>
  <si>
    <t>-217817421</t>
  </si>
  <si>
    <t>-2122554941</t>
  </si>
  <si>
    <t>2020801503</t>
  </si>
  <si>
    <t>-862301582</t>
  </si>
  <si>
    <t>121905558</t>
  </si>
  <si>
    <t>274271031.S</t>
  </si>
  <si>
    <t>Murivo základových pásov (m3) z betónových debniacich tvárnic s betónovou výplňou C 16/20 hrúbky 250 mm</t>
  </si>
  <si>
    <t>1390598437</t>
  </si>
  <si>
    <t>274271041.S</t>
  </si>
  <si>
    <t>Murivo základových pásov (m3) z betónových debniacich tvárnic s betónovou výplňou C 16/20 hrúbky 300 mm</t>
  </si>
  <si>
    <t>-2127112314</t>
  </si>
  <si>
    <t>274321411.S</t>
  </si>
  <si>
    <t>Betón základových pásov, železový (bez výstuže), tr. C 25/30</t>
  </si>
  <si>
    <t>1312247919</t>
  </si>
  <si>
    <t>274351215.S</t>
  </si>
  <si>
    <t>Debnenie stien základových pásov, zhotovenie-dielce</t>
  </si>
  <si>
    <t>2078159410</t>
  </si>
  <si>
    <t>274351216.S</t>
  </si>
  <si>
    <t>Debnenie stien základových pásov, odstránenie-dielce</t>
  </si>
  <si>
    <t>1455423922</t>
  </si>
  <si>
    <t>274361821.S</t>
  </si>
  <si>
    <t>Výstuž základových pásov z ocele B500 (10505)</t>
  </si>
  <si>
    <t>1956180567</t>
  </si>
  <si>
    <t>311275121.S</t>
  </si>
  <si>
    <t>Murivo nosné (m3) z pórobetónových tvárnic PD pevnosti P2 až P4, nad 400 do 600 kg/m3 hrúbky 250 mm</t>
  </si>
  <si>
    <t>743822220</t>
  </si>
  <si>
    <t>311321411.S</t>
  </si>
  <si>
    <t>Betón nadzákladových múrov, železový (bez výstuže) tr. C 25/30</t>
  </si>
  <si>
    <t>1068519344</t>
  </si>
  <si>
    <t>311351105.S</t>
  </si>
  <si>
    <t>Debnenie nadzákladových múrov obojstranné zhotovenie-dielce</t>
  </si>
  <si>
    <t>-556975225</t>
  </si>
  <si>
    <t>311351106.S</t>
  </si>
  <si>
    <t>Debnenie nadzákladových múrov obojstranné odstránenie-dielce</t>
  </si>
  <si>
    <t>-1854381143</t>
  </si>
  <si>
    <t>311361821.S</t>
  </si>
  <si>
    <t>Výstuž nadzákladových múrov B500 (10505)</t>
  </si>
  <si>
    <t>-843459814</t>
  </si>
  <si>
    <t>317161572.S</t>
  </si>
  <si>
    <t>Pórobetónový preklad nosný šírky 375 mm, výšky 249 mm, dĺžky 1500 mm</t>
  </si>
  <si>
    <t>826601659</t>
  </si>
  <si>
    <t>317161711.S</t>
  </si>
  <si>
    <t>Pórobetónový armovaný UPA profil (stratené debnenie) výšky 249 mm, dĺžky 1500 mm, šírky 250 mm</t>
  </si>
  <si>
    <t>12940639</t>
  </si>
  <si>
    <t>317321411.S</t>
  </si>
  <si>
    <t>Betón prekladov železový (bez výstuže) tr. C 25/30</t>
  </si>
  <si>
    <t>1760026235</t>
  </si>
  <si>
    <t>317361821.S</t>
  </si>
  <si>
    <t>Výstuž prekladov z ocele B500 (10505)</t>
  </si>
  <si>
    <t>1926240194</t>
  </si>
  <si>
    <t>331270611.S</t>
  </si>
  <si>
    <t>Murivo pilierov z pórobetónových pilierových tvárnic rozmerov 250x599 mm s kruhovým otvorom D 150 s betónovou výplňou C 25/30</t>
  </si>
  <si>
    <t>-774644073</t>
  </si>
  <si>
    <t>331321410.S</t>
  </si>
  <si>
    <t>Betón stĺpov a pilierov hranatých, ťahadiel, rámových stojok, vzpier, železový (bez výstuže) tr. C 25/30</t>
  </si>
  <si>
    <t>577806984</t>
  </si>
  <si>
    <t>331361821.S</t>
  </si>
  <si>
    <t>Výstuž stĺpov, pilierov, stojok hranatých z bet. ocele B500 (10505)</t>
  </si>
  <si>
    <t>1148520488</t>
  </si>
  <si>
    <t>340239268.S</t>
  </si>
  <si>
    <t>Zamurovanie otvorov plochy nad 1 do 4 m2 z pórobetónových tvárnic hladkých hrúbky 375 mm</t>
  </si>
  <si>
    <t>-1248862829</t>
  </si>
  <si>
    <t>345321515.S</t>
  </si>
  <si>
    <t>Betón múrikov parapetných, atikových, schodiskových, zábradelných, železový (bez výstuže) tr. C 25/30</t>
  </si>
  <si>
    <t>-356975042</t>
  </si>
  <si>
    <t>345351101.S</t>
  </si>
  <si>
    <t>Debnenie múrikov parapet., atik., zábradl., plnostenných- zhotovenie</t>
  </si>
  <si>
    <t>1190855191</t>
  </si>
  <si>
    <t>345351102.S</t>
  </si>
  <si>
    <t>Debnenie múrikov parapet., atik., zábradl., plnostenných- odstránenie</t>
  </si>
  <si>
    <t>1452786825</t>
  </si>
  <si>
    <t>345361821.S</t>
  </si>
  <si>
    <t>Výstuž múrikov parapet., atik., schodisk., zábradl., z betonárskej ocele B500 (10505)</t>
  </si>
  <si>
    <t>1804153800</t>
  </si>
  <si>
    <t>1952219018</t>
  </si>
  <si>
    <t>-1515705753</t>
  </si>
  <si>
    <t>-1674457729</t>
  </si>
  <si>
    <t>411354175.S</t>
  </si>
  <si>
    <t>Podporná konštrukcia stropov výšky do 4 m pre zaťaženie do 20 kPa zhotovenie</t>
  </si>
  <si>
    <t>-60120363</t>
  </si>
  <si>
    <t>411354176.S</t>
  </si>
  <si>
    <t>Podporná konštrukcia stropov výšky do 4 m pre zaťaženie do 20 kPa odstránenie</t>
  </si>
  <si>
    <t>144560936</t>
  </si>
  <si>
    <t>-1007543347</t>
  </si>
  <si>
    <t>417321515.S</t>
  </si>
  <si>
    <t>Betón stužujúcich pásov a vencov železový tr. C 25/30</t>
  </si>
  <si>
    <t>1492335308</t>
  </si>
  <si>
    <t>417351115.S</t>
  </si>
  <si>
    <t>Debnenie bočníc stužujúcich pásov a vencov vrátane vzpier zhotovenie</t>
  </si>
  <si>
    <t>2090815902</t>
  </si>
  <si>
    <t>417351116.S</t>
  </si>
  <si>
    <t>Debnenie bočníc stužujúcich pásov a vencov vrátane vzpier odstránenie</t>
  </si>
  <si>
    <t>-1972099300</t>
  </si>
  <si>
    <t>417361821.S</t>
  </si>
  <si>
    <t>Výstuž stužujúcich pásov a vencov z betonárskej ocele B500 (10505)</t>
  </si>
  <si>
    <t>-346421649</t>
  </si>
  <si>
    <t>430321414.S</t>
  </si>
  <si>
    <t>Schodiskové konštrukcie, betón železový tr. C 25/30</t>
  </si>
  <si>
    <t>-2075008460</t>
  </si>
  <si>
    <t>430361821.S</t>
  </si>
  <si>
    <t>Výstuž schodiskových konštrukcií z betonárskej ocele B500 (10505)</t>
  </si>
  <si>
    <t>1576246205</t>
  </si>
  <si>
    <t>434351141.S</t>
  </si>
  <si>
    <t>Debnenie stupňov na podstupňovej doske alebo na teréne pôdorysne priamočiarych zhotovenie</t>
  </si>
  <si>
    <t>791535259</t>
  </si>
  <si>
    <t>434351142.S</t>
  </si>
  <si>
    <t>Debnenie stupňov na podstupňovej doske alebo na teréne pôdorysne priamočiarych odstránenie</t>
  </si>
  <si>
    <t>776502210</t>
  </si>
  <si>
    <t>564782111.S</t>
  </si>
  <si>
    <t>Podklad alebo kryt z kameniva hrubého drveného veľ. 32-63 mm (vibr.štrk) po zhut.hr. 300 mm</t>
  </si>
  <si>
    <t>1488521616</t>
  </si>
  <si>
    <t>567124311.S</t>
  </si>
  <si>
    <t>Podklad z podkladového betónu PB III tr. C 12/15 hr. 110 mm</t>
  </si>
  <si>
    <t>1089753074</t>
  </si>
  <si>
    <t>-849542876</t>
  </si>
  <si>
    <t>577134131.S</t>
  </si>
  <si>
    <t>Asfaltový betón vrstva obrusná AC 8 O v pruhu š. do 3 m z modifik. asfaltu tr. II, po zhutnení hr. 40 mm</t>
  </si>
  <si>
    <t>278734671</t>
  </si>
  <si>
    <t>611460112.S</t>
  </si>
  <si>
    <t>Príprava vnútorného podkladu stropov na betónové podklady kontaktným mostíkom</t>
  </si>
  <si>
    <t>1058313633</t>
  </si>
  <si>
    <t>611460361.S</t>
  </si>
  <si>
    <t>Vnútorná omietka stropov vápennocementová jednovrstvová, hr. 5 mm</t>
  </si>
  <si>
    <t>-2036672882</t>
  </si>
  <si>
    <t>612460112.S</t>
  </si>
  <si>
    <t>Príprava vnútorného podkladu stien na betónové podklady kontaktným mostíkom</t>
  </si>
  <si>
    <t>-800891514</t>
  </si>
  <si>
    <t>612460363.S</t>
  </si>
  <si>
    <t>Vnútorná omietka stien vápennocementová jednovrstvová, hr. 10 mm</t>
  </si>
  <si>
    <t>-1349469781</t>
  </si>
  <si>
    <t>2071706480</t>
  </si>
  <si>
    <t>622460122.S</t>
  </si>
  <si>
    <t>Príprava vonkajšieho podkladu stien penetráciou hĺbkovou na nasiakavé podklady</t>
  </si>
  <si>
    <t>1103174349</t>
  </si>
  <si>
    <t>622464233</t>
  </si>
  <si>
    <t>Silikónová omietka vystužená uhlíkovými vláknami, štruktúra zrno na zrno, vodoodpudivá, s fotokatalytickým účinkom - aktívny samočistiaci efekt, odolné proti napadnutiu mikroorganizmami, zrnitosť 3 mm</t>
  </si>
  <si>
    <t>-1405439428</t>
  </si>
  <si>
    <t>-1471307940</t>
  </si>
  <si>
    <t>Kontaktný zatepľovací systém z XPS soklovej alebo vodou namáhanej časti hr. 50 mm, skrutkovacie kotvy</t>
  </si>
  <si>
    <t>-1038682096</t>
  </si>
  <si>
    <t>625250703.S</t>
  </si>
  <si>
    <t>Kontaktný zatepľovací systém z minerálnej vlny hr. 50 mm, skrutkovacie kotvy</t>
  </si>
  <si>
    <t>-844516622</t>
  </si>
  <si>
    <t>-349425129</t>
  </si>
  <si>
    <t>-1695915466</t>
  </si>
  <si>
    <t>632452252.S</t>
  </si>
  <si>
    <t>Cementový poter (vhodný aj ako spádový), pevnosti v tlaku 25 MPa, hr. 65 mm</t>
  </si>
  <si>
    <t>-1674373279</t>
  </si>
  <si>
    <t>632452256.S</t>
  </si>
  <si>
    <t>Cementový poter (vhodný aj ako spádový), pevnosti v tlaku 25 MPa, hr. 85 mm</t>
  </si>
  <si>
    <t>2119539997</t>
  </si>
  <si>
    <t>931961115.S</t>
  </si>
  <si>
    <t>Vložky do dilatačných škár zvislé, z polystyrénovej dosky hr. 20 mm</t>
  </si>
  <si>
    <t>1869996648</t>
  </si>
  <si>
    <t>1203125028</t>
  </si>
  <si>
    <t>1168699569</t>
  </si>
  <si>
    <t>-646080566</t>
  </si>
  <si>
    <t>-1414343651</t>
  </si>
  <si>
    <t>941955202.S</t>
  </si>
  <si>
    <t>Lešenie ľahké pracovné vo svetlíku alebo šachte plochy do 6 m2, s výškou podlahy nad 1,50 do 3,50 m</t>
  </si>
  <si>
    <t>2037805549</t>
  </si>
  <si>
    <t>953995406.S</t>
  </si>
  <si>
    <t>Okenný a dverový začisťovací profil</t>
  </si>
  <si>
    <t>1581578896</t>
  </si>
  <si>
    <t>953995421.S</t>
  </si>
  <si>
    <t>Rohový profil s integrovanou sieťovinou - pevný</t>
  </si>
  <si>
    <t>-1060555743</t>
  </si>
  <si>
    <t>953995426.S</t>
  </si>
  <si>
    <t>Dilatačný profil typ V - rohový</t>
  </si>
  <si>
    <t>-585775419</t>
  </si>
  <si>
    <t>953995427.S</t>
  </si>
  <si>
    <t>Dilatačný profil typ E - priebežný</t>
  </si>
  <si>
    <t>-1423069276</t>
  </si>
  <si>
    <t>959941142.S</t>
  </si>
  <si>
    <t>Chemická kotva s kotevným svorníkom tesnená chemickou ampulkou do betónu, ŽB, kameňa, s vyvŕtaním otvoru M20/dĺ.600 mm</t>
  </si>
  <si>
    <t>1019687172</t>
  </si>
  <si>
    <t>998011003.S</t>
  </si>
  <si>
    <t>Presun hmôt pre budovy (801, 803, 812), zvislá konštr. z tehál, tvárnic, z kovu výšky do 24 m</t>
  </si>
  <si>
    <t>-113441791</t>
  </si>
  <si>
    <t>711111001.S</t>
  </si>
  <si>
    <t>Zhotovenie izolácie proti zemnej vlhkosti vodorovná náterom penetračným za studena</t>
  </si>
  <si>
    <t>827822174</t>
  </si>
  <si>
    <t>-120733620</t>
  </si>
  <si>
    <t>711112001.S</t>
  </si>
  <si>
    <t xml:space="preserve">Zhotovenie  izolácie proti zemnej vlhkosti zvislá penetračným náterom za studena</t>
  </si>
  <si>
    <t>1481261807</t>
  </si>
  <si>
    <t>1742840620</t>
  </si>
  <si>
    <t>Zhotovenie izolácie proti zemnej vlhkosti nopovou fóliou položenou voľne na ploche zvislej</t>
  </si>
  <si>
    <t>2009735963</t>
  </si>
  <si>
    <t>-1490670425</t>
  </si>
  <si>
    <t>711141559.S</t>
  </si>
  <si>
    <t xml:space="preserve">Zhotovenie  izolácie proti zemnej vlhkosti a tlakovej vode vodorovná NAIP pritavením</t>
  </si>
  <si>
    <t>-1004090965</t>
  </si>
  <si>
    <t>1481998881</t>
  </si>
  <si>
    <t>418106410</t>
  </si>
  <si>
    <t>-2131101933</t>
  </si>
  <si>
    <t>Jednozlož. hydroizolačná hmota disperzná, náter na vnútorne použitie vodorovná, dvojnásobný</t>
  </si>
  <si>
    <t>-156572778</t>
  </si>
  <si>
    <t>2067257313</t>
  </si>
  <si>
    <t>-1487347323</t>
  </si>
  <si>
    <t>111630002800.S</t>
  </si>
  <si>
    <t>Penetračný náter na živičnej báze s obsahom rozpoušťadiel</t>
  </si>
  <si>
    <t>l</t>
  </si>
  <si>
    <t>1732045528</t>
  </si>
  <si>
    <t>712311102.S</t>
  </si>
  <si>
    <t>Zhotovenie povlakovej krytiny striech plochých do 10° za studena asfaltovým lakom</t>
  </si>
  <si>
    <t>326730244</t>
  </si>
  <si>
    <t>246170001000.S</t>
  </si>
  <si>
    <t>Lak asfaltový opravný</t>
  </si>
  <si>
    <t>896427781</t>
  </si>
  <si>
    <t>712341659.S</t>
  </si>
  <si>
    <t>Zhotovenie povlakovej krytiny striech plochých do 10° pásmi pritavením. NAIP bodovo</t>
  </si>
  <si>
    <t>-1438828341</t>
  </si>
  <si>
    <t>-896073731</t>
  </si>
  <si>
    <t>712341759.S</t>
  </si>
  <si>
    <t>Zhotovenie povlakovej krytiny striech plochých do 10° pásmi pritavením NAIP na celej ploche, modifikované pásy v dvoch vrstvách</t>
  </si>
  <si>
    <t>1923024596</t>
  </si>
  <si>
    <t>628310000700.S</t>
  </si>
  <si>
    <t>Pás asfaltový s jemným posypom hr. 3,6 mm vystužený sklenenou rohožou</t>
  </si>
  <si>
    <t>-1492321406</t>
  </si>
  <si>
    <t>628310000900.S</t>
  </si>
  <si>
    <t>Pás asfaltový s jemným posypom hr. 4,0 mm vystužený vložkou z umelohmotnej rohože</t>
  </si>
  <si>
    <t>766849405</t>
  </si>
  <si>
    <t>712361701.SR</t>
  </si>
  <si>
    <t>Zhotovenie povlakovej krytiny striech plochých do 10° gumami fóliou položenou voľne so zvarením spoja, vr. kotvenia</t>
  </si>
  <si>
    <t>24690379</t>
  </si>
  <si>
    <t>N2126</t>
  </si>
  <si>
    <t>Icopal Universal</t>
  </si>
  <si>
    <t>-1182152084</t>
  </si>
  <si>
    <t>712391586.S</t>
  </si>
  <si>
    <t>Pripevnenie povlak. krytiny striech plochých do 10° gumovou fóliou kotviacimi pásikmi</t>
  </si>
  <si>
    <t>-1633357662</t>
  </si>
  <si>
    <t>553430004400.S</t>
  </si>
  <si>
    <t>Pásik z poplastovaného plechu pre ukončenie fólií š. 50 mm, dĺ. 2 m</t>
  </si>
  <si>
    <t>-1418499789</t>
  </si>
  <si>
    <t>712990040.S</t>
  </si>
  <si>
    <t>Položenie geotextílie vodorovne alebo zvislo na strechy ploché do 10°</t>
  </si>
  <si>
    <t>-1617240314</t>
  </si>
  <si>
    <t>693110004500.S</t>
  </si>
  <si>
    <t>Geotextília polypropylénová netkaná 300 g/m2</t>
  </si>
  <si>
    <t>1118636452</t>
  </si>
  <si>
    <t>-755863484</t>
  </si>
  <si>
    <t>712991030.S</t>
  </si>
  <si>
    <t>Montáž podkladnej konštrukcie z OSB dosiek na atike šírky 311 - 410 mm pod klampiarske konštrukcie</t>
  </si>
  <si>
    <t>1387547201</t>
  </si>
  <si>
    <t>Kotviaci prvok do betónu 6,3x160 mm, oceľový</t>
  </si>
  <si>
    <t>-1088648953</t>
  </si>
  <si>
    <t>203834201</t>
  </si>
  <si>
    <t>2097871975</t>
  </si>
  <si>
    <t>713132133.S</t>
  </si>
  <si>
    <t>Montáž tepelnej izolácie stien polystyrénom, bodovým prilepením</t>
  </si>
  <si>
    <t>-526566425</t>
  </si>
  <si>
    <t>283720023300.S</t>
  </si>
  <si>
    <t>Doska fasádna EPS 70 F hr. 150 mm</t>
  </si>
  <si>
    <t>17577691</t>
  </si>
  <si>
    <t>713132212.S</t>
  </si>
  <si>
    <t>Montáž tepelnej izolácie podzemných stien a základov xps položením voľne</t>
  </si>
  <si>
    <t>-518782544</t>
  </si>
  <si>
    <t>283750002400.S</t>
  </si>
  <si>
    <t>Doska XPS 300 hr. 150 mm, zakladanie stavieb, podlahy, obrátené ploché strechy</t>
  </si>
  <si>
    <t>827533695</t>
  </si>
  <si>
    <t>713142151.S</t>
  </si>
  <si>
    <t>Montáž tepelnej izolácie striech plochých do 10° polystyrénom, jednovrstvová kladenými voľne</t>
  </si>
  <si>
    <t>-923066406</t>
  </si>
  <si>
    <t>283720010000.S</t>
  </si>
  <si>
    <t>Doska EPS hr. 100 mm, pevnosť v tlaku 200 kPa, na zateplenie podláh a plochých striech</t>
  </si>
  <si>
    <t>1524125170</t>
  </si>
  <si>
    <t>21829288</t>
  </si>
  <si>
    <t>Doska spádová EPS, pevnosť v tlaku 150 kPa pre vyspádovanie plochých striech</t>
  </si>
  <si>
    <t>-1559276885</t>
  </si>
  <si>
    <t>713144080.S</t>
  </si>
  <si>
    <t>Montáž tepelnej izolácie na atiku z XPS do lepidla</t>
  </si>
  <si>
    <t>1151862599</t>
  </si>
  <si>
    <t>1026801162</t>
  </si>
  <si>
    <t>1487880699</t>
  </si>
  <si>
    <t>980308206</t>
  </si>
  <si>
    <t>362297366</t>
  </si>
  <si>
    <t>Zdravotechnika - vnútorná kanalizácia</t>
  </si>
  <si>
    <t>721274103.S</t>
  </si>
  <si>
    <t>Ventilačná hlavica strešná plastová DN 200</t>
  </si>
  <si>
    <t>1241249096</t>
  </si>
  <si>
    <t>764323430.S</t>
  </si>
  <si>
    <t>Oplechovanie z pozinkovaného farbeného PZf plechu, odkvapov na strechách s lepenkovou krytinou r.š. 330 mm- KL07</t>
  </si>
  <si>
    <t>743345488</t>
  </si>
  <si>
    <t>Kotlík štvorhranný z pozinkovaného farbeného PZf plechu, pre pododkvapové žľaby rozmerov 200x250x350 mm</t>
  </si>
  <si>
    <t>-1581600210</t>
  </si>
  <si>
    <t>689300843</t>
  </si>
  <si>
    <t>Oplechovanie muriva a atík z pozinkovaného farbeného PZf plechu, vrátane rohov r.š. 330 mm - KL05</t>
  </si>
  <si>
    <t>844863744</t>
  </si>
  <si>
    <t>Oplechovanie muriva a atík z pozinkovaného farbeného PZf plechu, vrátane rohov r.š. 500 mm - KL06</t>
  </si>
  <si>
    <t>883427920</t>
  </si>
  <si>
    <t>764441411.S</t>
  </si>
  <si>
    <t>Montáž balkónového chrliča z pozinkovaného farbeného PZf plechu, jednoduchý s D do 75 mm dĺžky do 500 mm</t>
  </si>
  <si>
    <t>2044636124</t>
  </si>
  <si>
    <t>6198</t>
  </si>
  <si>
    <t>Chrlič TopWET s asfaltovou manžetou</t>
  </si>
  <si>
    <t>-2070575726</t>
  </si>
  <si>
    <t>764454451.S</t>
  </si>
  <si>
    <t>Zvodové rúry z pozinkovaného farbeného PZf plechu, kruhové priemer 60 mm</t>
  </si>
  <si>
    <t>1400949372</t>
  </si>
  <si>
    <t>764841415.S</t>
  </si>
  <si>
    <t xml:space="preserve">Odvetranie  z pozinkovaného farbeného PZf plechu, rúry kruhové, s priemerom nad 150 do 200 mm</t>
  </si>
  <si>
    <t>-1999767528</t>
  </si>
  <si>
    <t>Montáž okien plastových s hydroizolačnými páskami (exteriérová a interiérová)</t>
  </si>
  <si>
    <t>1650816253</t>
  </si>
  <si>
    <t>283290006000.S</t>
  </si>
  <si>
    <t>Tesniaca paropriepustná fólia polymér-flísová, š. 180 mm, dĺ. 30 m, pre tesnenie pripájacej škáry okenného rámu a muriva z exteriéru</t>
  </si>
  <si>
    <t>-1459265330</t>
  </si>
  <si>
    <t>283290006400.S</t>
  </si>
  <si>
    <t>Tesniaca paronepriepustná fólia polymér-flísová, š. 150 mm, dĺ. 30 m, pre tesnenie pripájacej škáry okenného rámu a muriva z interiéru</t>
  </si>
  <si>
    <t>-557699492</t>
  </si>
  <si>
    <t>611410091030.S</t>
  </si>
  <si>
    <t>Okno plastové , izolačné trojsklo, RAL 9010 - špec. viď. výpis okien</t>
  </si>
  <si>
    <t>139328212</t>
  </si>
  <si>
    <t>-1901507453</t>
  </si>
  <si>
    <t>283290006000.S1</t>
  </si>
  <si>
    <t>-1711709189</t>
  </si>
  <si>
    <t>283290006400.S1</t>
  </si>
  <si>
    <t>2022795439</t>
  </si>
  <si>
    <t>611730000020.S</t>
  </si>
  <si>
    <t>Dvere vchodové plastové jednokrídlové s prísvetlíkom a nadsvetlíkom, izolačné trojsklo, RAL 9010 - špec. viď. výpis dverí</t>
  </si>
  <si>
    <t>763638470</t>
  </si>
  <si>
    <t>2142960629</t>
  </si>
  <si>
    <t>Parapetná doska plastová, šírka 300 mm, komôrková vnútorná, zlatý dub, mramor, mahagon, svetlý buk, orech</t>
  </si>
  <si>
    <t>944377007</t>
  </si>
  <si>
    <t>1996007013</t>
  </si>
  <si>
    <t>767995210.SR</t>
  </si>
  <si>
    <t>Výroba a montáž atypického zábradlia šikmého z profilovanej ocele, vr. povrch. úpravy - Zn1</t>
  </si>
  <si>
    <t>-993980530</t>
  </si>
  <si>
    <t>767995365.SR</t>
  </si>
  <si>
    <t>Výroba a montáž doplnku stavebného atypického - ocel. stĺp a kotevná platňa, vr. povrch. úpravy</t>
  </si>
  <si>
    <t>1006944606</t>
  </si>
  <si>
    <t>2058680164</t>
  </si>
  <si>
    <t>771275307.S</t>
  </si>
  <si>
    <t>Montáž obkladov schodiskových stupňov dlaždicami do flexibilného tmelu veľ. 300 x 300 mm</t>
  </si>
  <si>
    <t>-1565232531</t>
  </si>
  <si>
    <t>597740001910.S</t>
  </si>
  <si>
    <t>Dlaždice keramické, lxvxhr 298x298x9 mm, gresové neglazované</t>
  </si>
  <si>
    <t>1216360359</t>
  </si>
  <si>
    <t>771275901.S</t>
  </si>
  <si>
    <t>Montáž a dodávka profilu schodiskovej hrany</t>
  </si>
  <si>
    <t>2044939910</t>
  </si>
  <si>
    <t>771415004.S</t>
  </si>
  <si>
    <t>Montáž soklíkov z obkladačiek do tmelu veľ. 300 x 80 mm</t>
  </si>
  <si>
    <t>1602374109</t>
  </si>
  <si>
    <t>597640006300.S</t>
  </si>
  <si>
    <t>Sokel keramický, lxvxhr 298x80x9 mm</t>
  </si>
  <si>
    <t>1577704124</t>
  </si>
  <si>
    <t>771415064.S</t>
  </si>
  <si>
    <t>Montáž soklíkov z obkladačiek schodiskových stupňovitých do tmelu veľ. 300 x 80 mm</t>
  </si>
  <si>
    <t>-1647486983</t>
  </si>
  <si>
    <t>-1391652380</t>
  </si>
  <si>
    <t>771541215.S</t>
  </si>
  <si>
    <t>Montáž podláh z dlaždíc gres kladených do tmelu flexibil. mrazuvzdorného veľ. 300 x 300 mm</t>
  </si>
  <si>
    <t>-1894690649</t>
  </si>
  <si>
    <t>-14613907</t>
  </si>
  <si>
    <t>771579811.S</t>
  </si>
  <si>
    <t>Montáž prechodového profilu</t>
  </si>
  <si>
    <t>1925243906</t>
  </si>
  <si>
    <t>553640000100.S</t>
  </si>
  <si>
    <t>Profil dilatačný tvaru na vytvorenie pracovnej škáry v potere alebo dlažbe</t>
  </si>
  <si>
    <t>-2057741162</t>
  </si>
  <si>
    <t>-1804896760</t>
  </si>
  <si>
    <t>783891210.S</t>
  </si>
  <si>
    <t>Nátery omietok a betónových povrchov jednonásobné - bezprašný náter</t>
  </si>
  <si>
    <t>315595501</t>
  </si>
  <si>
    <t>224526979</t>
  </si>
  <si>
    <t>784430011.S</t>
  </si>
  <si>
    <t>Maľby akrylátové základné dvojnásobné, ručne nanášané na hrubozrnný podklad výšky do 3,80 m</t>
  </si>
  <si>
    <t>-1277873086</t>
  </si>
  <si>
    <t>330030055.S</t>
  </si>
  <si>
    <t>Osobný výťah - špec. viď. PD</t>
  </si>
  <si>
    <t>-475765546</t>
  </si>
  <si>
    <t>1539857912</t>
  </si>
  <si>
    <t>I - SO 101 / Zmena stavby pred dokončením 2</t>
  </si>
  <si>
    <t>I.1 - Stavebné úpravy</t>
  </si>
  <si>
    <t>1933458334</t>
  </si>
  <si>
    <t>340238268.S</t>
  </si>
  <si>
    <t>Zamurovanie otvorov plochy od 0,25 do 1 m2 z pórobetónových tvárnic hladkých hrúbky 375 mm</t>
  </si>
  <si>
    <t>358825766</t>
  </si>
  <si>
    <t>612403399.SR</t>
  </si>
  <si>
    <t>Oprava vnút. omietok na stenách VPC omietkou po vybúraní otvorov</t>
  </si>
  <si>
    <t>69858403</t>
  </si>
  <si>
    <t>612460111.S</t>
  </si>
  <si>
    <t>Príprava vnútorného podkladu stien na silno a nerovnomerne nasiakavé podklady regulátorom nasiakavosti</t>
  </si>
  <si>
    <t>-193688786</t>
  </si>
  <si>
    <t>-1290262265</t>
  </si>
  <si>
    <t>612481119.S</t>
  </si>
  <si>
    <t>Potiahnutie vnútorných stien sklotextilnou mriežkou s celoplošným prilepením</t>
  </si>
  <si>
    <t>-1831278968</t>
  </si>
  <si>
    <t>-477318067</t>
  </si>
  <si>
    <t>Vonkajšia omietka stien pastovitá silikónová , hr. 3 mm - špec. viď. PD</t>
  </si>
  <si>
    <t>1314721950</t>
  </si>
  <si>
    <t>1680912564</t>
  </si>
  <si>
    <t>1986784207</t>
  </si>
  <si>
    <t>20758957</t>
  </si>
  <si>
    <t>341910633</t>
  </si>
  <si>
    <t>1909085244</t>
  </si>
  <si>
    <t>952901111.S</t>
  </si>
  <si>
    <t>Vyčistenie budov pri výške podlaží do 4 m</t>
  </si>
  <si>
    <t>-1857955218</t>
  </si>
  <si>
    <t>1723617030</t>
  </si>
  <si>
    <t>-2074761138</t>
  </si>
  <si>
    <t>-1459025164</t>
  </si>
  <si>
    <t>-1290458432</t>
  </si>
  <si>
    <t>Rezanie konštrukcií priečok do hr. 150 mm stenovou pílou -0,00960t</t>
  </si>
  <si>
    <t>1106314449</t>
  </si>
  <si>
    <t xml:space="preserve">Odstránenie kontaktného zateplenia vrátane povrchovej úpravy z polystyrénu, PIR, fenolovej peny a pod. hrúbky nad 120 do 150 mm,  -0,01876t</t>
  </si>
  <si>
    <t>1831121549</t>
  </si>
  <si>
    <t>978065041.S</t>
  </si>
  <si>
    <t xml:space="preserve">Odstránenie kontaktného zateplenia ostenia vrátane povrchovej úpravy z polystyrénu, PIR, fenolovej peny a pod. hrúbky nad 10 do 30 mm,  -0,01752t</t>
  </si>
  <si>
    <t>-1004559793</t>
  </si>
  <si>
    <t>1310174524</t>
  </si>
  <si>
    <t>1342950883</t>
  </si>
  <si>
    <t>-413572752</t>
  </si>
  <si>
    <t>2084996005</t>
  </si>
  <si>
    <t>141231073</t>
  </si>
  <si>
    <t>660922853</t>
  </si>
  <si>
    <t>161185370</t>
  </si>
  <si>
    <t>-1342606663</t>
  </si>
  <si>
    <t>1585910857</t>
  </si>
  <si>
    <t>1398138232</t>
  </si>
  <si>
    <t>1681652581</t>
  </si>
  <si>
    <t>763120010.SR</t>
  </si>
  <si>
    <t>Sadrokartónová inštalačná predstena pre VZT zariadenia, kca CD+UD, jednoducho opláštená doskou impregnovanou H2 12,5 mm</t>
  </si>
  <si>
    <t>2021476835</t>
  </si>
  <si>
    <t>-381862982</t>
  </si>
  <si>
    <t>-718082760</t>
  </si>
  <si>
    <t>763138222.S</t>
  </si>
  <si>
    <t>Podhľad SDK závesný na dvojúrovňovej oceľovej podkonštrukcií CD+UD, doska impregnovaná H2 12.5 mm</t>
  </si>
  <si>
    <t>1387486432</t>
  </si>
  <si>
    <t>1782731561</t>
  </si>
  <si>
    <t>1103462647</t>
  </si>
  <si>
    <t>2081529053</t>
  </si>
  <si>
    <t>781445027.S</t>
  </si>
  <si>
    <t xml:space="preserve">Oprava obkladov stien z obkladačiek keramických kladených do tmelu </t>
  </si>
  <si>
    <t>1368432370</t>
  </si>
  <si>
    <t>Obkladačky keramické glazované - viď. pôvodný vzor</t>
  </si>
  <si>
    <t>-906435049</t>
  </si>
  <si>
    <t>-746915973</t>
  </si>
  <si>
    <t>-1795582982</t>
  </si>
  <si>
    <t>784418013.S</t>
  </si>
  <si>
    <t>Zakrývanie podláh a zariadení plachtou v miestnostiach alebo na schodisku</t>
  </si>
  <si>
    <t>118207612</t>
  </si>
  <si>
    <t>193905938</t>
  </si>
  <si>
    <t>I.2 - Elektroinštalácia</t>
  </si>
  <si>
    <t>D1 - Napájanie VZT zariadení</t>
  </si>
  <si>
    <t>Napájanie VZT zariadení</t>
  </si>
  <si>
    <t>-648962822</t>
  </si>
  <si>
    <t>-1419820728</t>
  </si>
  <si>
    <t>CHKE-R 5x1.5</t>
  </si>
  <si>
    <t>-2127556033</t>
  </si>
  <si>
    <t>-461183979</t>
  </si>
  <si>
    <t>-1330676154</t>
  </si>
  <si>
    <t>-938678945</t>
  </si>
  <si>
    <t>1582356123</t>
  </si>
  <si>
    <t>doplnenie rozvádzača istič 10A/C 1f</t>
  </si>
  <si>
    <t>1927629951</t>
  </si>
  <si>
    <t>doplnenie rozvádzača istič 16A/C 1f</t>
  </si>
  <si>
    <t>-145140044</t>
  </si>
  <si>
    <t>doplnenie rozvádzača istič 10A/C 3f</t>
  </si>
  <si>
    <t>412823278</t>
  </si>
  <si>
    <t>-2088094031</t>
  </si>
  <si>
    <t>doplnenie rozvádzača R-H istič 32A/B 3f</t>
  </si>
  <si>
    <t>1120960822</t>
  </si>
  <si>
    <t>Rozvádzač R-VZT</t>
  </si>
  <si>
    <t>942977294</t>
  </si>
  <si>
    <t>PolR</t>
  </si>
  <si>
    <t>1113356844</t>
  </si>
  <si>
    <t>-532700359</t>
  </si>
  <si>
    <t>-391480313</t>
  </si>
  <si>
    <t>-744371505</t>
  </si>
  <si>
    <t>-277154494</t>
  </si>
  <si>
    <t>I.3 - Vzduchotechnika</t>
  </si>
  <si>
    <t>D1 - Zariadenie č.1. Vetranie jedálne a zasadačky</t>
  </si>
  <si>
    <t xml:space="preserve">    D2 - Izolácie</t>
  </si>
  <si>
    <t xml:space="preserve">    D3 - Potrubie</t>
  </si>
  <si>
    <t>D4 - Zariadenie č.2. Vetranie kancelárií</t>
  </si>
  <si>
    <t>D5 - Zariadenie č.3. Vetranie učební</t>
  </si>
  <si>
    <t>D6 - Zariadenie č.4. Vetranie učební</t>
  </si>
  <si>
    <t>D7 - Ostatné rozpočtové náklady</t>
  </si>
  <si>
    <t>Zariadenie č.1. Vetranie jedálne a zasadačky</t>
  </si>
  <si>
    <t>kompaktná rekuperačná jednotka ATREA DUPLEX 3500 Multi Eco, vnútorné podstropné prevedenie, prívod vzduchu: filter M5, ventilátor, doskový rekuperátor s by-pass klapkou, účinosť viac ako 90%; Odvod vzduchu: ventilátor, filter M5, vstavaný elektrický ohrev</t>
  </si>
  <si>
    <t>1197194350</t>
  </si>
  <si>
    <t>tlmič hluku THP-20, 800x315-3,1000</t>
  </si>
  <si>
    <t>-584024574</t>
  </si>
  <si>
    <t>protidažďová žalúzia PZAL-800x355-UR-S</t>
  </si>
  <si>
    <t>-390686591</t>
  </si>
  <si>
    <t>protidažďová žalúzia PZAL-630x710-UR-S</t>
  </si>
  <si>
    <t>-1328058598</t>
  </si>
  <si>
    <t>regulačná klapka RK-630x250-S</t>
  </si>
  <si>
    <t>1699063119</t>
  </si>
  <si>
    <t>otočný pohon s havarijnou funkciou Belimo NFA, 10 Nm, resp. ekvivalentná náhrada</t>
  </si>
  <si>
    <t>1336562685</t>
  </si>
  <si>
    <t>odvodná výustka NOVA-A-1-2-600x200-R1</t>
  </si>
  <si>
    <t>2096674460</t>
  </si>
  <si>
    <t>prívodná výustka NOVA-A-2-2-600x200-R1</t>
  </si>
  <si>
    <t>-1014252442</t>
  </si>
  <si>
    <t>ovládací spínač + kabeláž</t>
  </si>
  <si>
    <t>-1801667810</t>
  </si>
  <si>
    <t>tepelná kaučuková izolácia hr. 25 mm s al. polepom</t>
  </si>
  <si>
    <t>-2074203789</t>
  </si>
  <si>
    <t>štvorhranné potrubie do obvodu 1260/30%tv</t>
  </si>
  <si>
    <t>1413042791</t>
  </si>
  <si>
    <t>štvorhranné potrubie do obvodu 1420/30%tv</t>
  </si>
  <si>
    <t>216404637</t>
  </si>
  <si>
    <t>štvorhranné potrubie do obvodu 1600/50%tv</t>
  </si>
  <si>
    <t>604434594</t>
  </si>
  <si>
    <t>štvorhranné potrubie do obvodu 1800/30%tv</t>
  </si>
  <si>
    <t>-1280123646</t>
  </si>
  <si>
    <t>štvorhranné potrubie do obvodu 2000/50%tv</t>
  </si>
  <si>
    <t>677661168</t>
  </si>
  <si>
    <t>štvorhranné potrubie do obvodu 2240/30%tv</t>
  </si>
  <si>
    <t>-1921248136</t>
  </si>
  <si>
    <t>štvorhranné potrubie do obvodu 2520/50%tv</t>
  </si>
  <si>
    <t>-2050963754</t>
  </si>
  <si>
    <t>štvorhranné potrubie do obvodu 2840/50%tv</t>
  </si>
  <si>
    <t>-1650629179</t>
  </si>
  <si>
    <t>71166943</t>
  </si>
  <si>
    <t>Zariadenie č.2. Vetranie kancelárií</t>
  </si>
  <si>
    <t>kompaktná rekuperačná jednotka ATREA DUPLEX 350 Pro.AM, vnútorné podstropné prevedenie, prívod vzduchu: filter G4, vstavaný elektrický predohrev, ventilátor, doskový rekuperátor s by-pass klapkou, účinosť viac ako 90%; Odvod vzduchu: ventilátor, filter G4</t>
  </si>
  <si>
    <t>385542570</t>
  </si>
  <si>
    <t xml:space="preserve">kruhový tlmič  hluku SLU 160/1000 50</t>
  </si>
  <si>
    <t>931326064</t>
  </si>
  <si>
    <t>spätná klapka RSK 160</t>
  </si>
  <si>
    <t>604386501</t>
  </si>
  <si>
    <t>prívodná výustka NOVA-A-2-2-600x100-R1</t>
  </si>
  <si>
    <t>267184304</t>
  </si>
  <si>
    <t>odvodná výustka NOVA-A-1-2-600x100-R1</t>
  </si>
  <si>
    <t>1881911439</t>
  </si>
  <si>
    <t>odvodná výustka NOVA-A-1-2-1000x100-R1</t>
  </si>
  <si>
    <t>151147366</t>
  </si>
  <si>
    <t>-94893962</t>
  </si>
  <si>
    <t>2129487710</t>
  </si>
  <si>
    <t>-1761695740</t>
  </si>
  <si>
    <t>štvorhranné potrubie do obvodu 2240/50%tv</t>
  </si>
  <si>
    <t>1790771031</t>
  </si>
  <si>
    <t>štvorhranné potrubie do obvodu 800/40%tv</t>
  </si>
  <si>
    <t>731404479</t>
  </si>
  <si>
    <t>639636879</t>
  </si>
  <si>
    <t>Zariadenie č.3. Vetranie učební</t>
  </si>
  <si>
    <t>decentrálna vetracia jednotka s rekuperáciou DUPLEX 1000 Inter-H, konfigurácia hrdiel 3, vnútorné podstropné prevedenie, prívod vzduchu: filter M5, vstavaný elektrický predohrev, ventilátor, doskový rekuperátor s by-pass klapkou, účinosť viac ako 90%; Odv</t>
  </si>
  <si>
    <t>1148989469</t>
  </si>
  <si>
    <t>decentrálna vetracia jednotka s rekuperáciou DUPLEX 1000 Inter-H, konfigurácia hrdiel 0, vnútorné podstropné prevedenie, prívod vzduchu: filter M5, vstavaný elektrický predohrev, ventilátor, doskový rekuperátor s by-pass klapkou, účinosť viac ako 90%; Odv</t>
  </si>
  <si>
    <t>869174114</t>
  </si>
  <si>
    <t>decentrálna vetracia jednotka s rekuperáciou DUPLEX 1000 Inter-H, konfigurácia hrdiel 0, s montážou pre zabudovanie do podhľadu vnútorné podstropné prevedenie, prívod vzduchu: filter M5, vstavaný elektrický predohrev, ventilátor, doskový rekuperátor s by-</t>
  </si>
  <si>
    <t>1355519301</t>
  </si>
  <si>
    <t xml:space="preserve">decentrálna vetracia jednotka s rekuperáciou DUPLEX 770 Inter-H, konfigurácia hrdiel 0,  vnútorné podstropné prevedenie, prívod vzduchu: filter M5, vstavaný elektrický predohrev, ventilátor, doskový rekuperátor s by-pass klapkou, účinosť viac ako 90%; Odv</t>
  </si>
  <si>
    <t>1580488219</t>
  </si>
  <si>
    <t>protidažďová žalúzia PZAL-1000x630-UR-S</t>
  </si>
  <si>
    <t>-1104072257</t>
  </si>
  <si>
    <t>protidažďová žalúzia PZAL-900x900-UR-S</t>
  </si>
  <si>
    <t>1012379589</t>
  </si>
  <si>
    <t>Pol53</t>
  </si>
  <si>
    <t>protidažďová žalúzia PZAL-400x355-UR-S</t>
  </si>
  <si>
    <t>-253530961</t>
  </si>
  <si>
    <t>-1807953604</t>
  </si>
  <si>
    <t>Pol54</t>
  </si>
  <si>
    <t>spiro potrubie ø315/20%tv</t>
  </si>
  <si>
    <t>-1554013519</t>
  </si>
  <si>
    <t>Pol55</t>
  </si>
  <si>
    <t>štvorhranné potrubie do obvodu 2520/30%tv</t>
  </si>
  <si>
    <t>1746259514</t>
  </si>
  <si>
    <t>-1697883612</t>
  </si>
  <si>
    <t>Pol56</t>
  </si>
  <si>
    <t>štvorhranné potrubie do obvodu 2000/30%tv</t>
  </si>
  <si>
    <t>1540950697</t>
  </si>
  <si>
    <t>štvorhranné potrubie do obvodu 1600/30%tv</t>
  </si>
  <si>
    <t>1200621460</t>
  </si>
  <si>
    <t>5099820</t>
  </si>
  <si>
    <t>-1246130832</t>
  </si>
  <si>
    <t>Pol58</t>
  </si>
  <si>
    <t>štvorhranné potrubie do obvodu 3600/50%tv</t>
  </si>
  <si>
    <t>-340833646</t>
  </si>
  <si>
    <t>Pol59</t>
  </si>
  <si>
    <t>513641463</t>
  </si>
  <si>
    <t>Zariadenie č.4. Vetranie učební</t>
  </si>
  <si>
    <t>kompaktná rekuperačná jednotka ATREA DUPLEX 5500 Multi Eco, vnútorné parapetné prevedenie, prívod vzduchu: filter M5, ventilátor, doskový rekuperátor s by-pass klapkou, účinosť viac ako 90%; Odvod vzduchu: ventilátor, filter M5, vstavaný elektrický ohrev,</t>
  </si>
  <si>
    <t>873059963</t>
  </si>
  <si>
    <t>prívodná výustka NOVA-A-2-2-800x200-R1</t>
  </si>
  <si>
    <t>-1846236810</t>
  </si>
  <si>
    <t>-949895953</t>
  </si>
  <si>
    <t>prívodná výustka NOVA-L1-1-600x200-1-12</t>
  </si>
  <si>
    <t>718800106</t>
  </si>
  <si>
    <t>odvodná výustka NOVA-A-1-2-800x200-R1</t>
  </si>
  <si>
    <t>876125797</t>
  </si>
  <si>
    <t>-1635946663</t>
  </si>
  <si>
    <t>tlmič hluku THP-20, 900x500-3,1000</t>
  </si>
  <si>
    <t>-1419877580</t>
  </si>
  <si>
    <t>výfuk šikmý 630x500</t>
  </si>
  <si>
    <t>-358122778</t>
  </si>
  <si>
    <t>Pol66</t>
  </si>
  <si>
    <t>protidažďová žalúzia PZAL 800x800-UR-S</t>
  </si>
  <si>
    <t>1197086617</t>
  </si>
  <si>
    <t>Pol67</t>
  </si>
  <si>
    <t>protipožiarna izolácia EI45 hr. 40 mm</t>
  </si>
  <si>
    <t>-205348271</t>
  </si>
  <si>
    <t>Pol68</t>
  </si>
  <si>
    <t>tepelná izolácia z minerálnej vlny hr. 50 mm s oplechovaním</t>
  </si>
  <si>
    <t>1087228488</t>
  </si>
  <si>
    <t>-226221896</t>
  </si>
  <si>
    <t>805966067</t>
  </si>
  <si>
    <t>-2104968766</t>
  </si>
  <si>
    <t>-1099536067</t>
  </si>
  <si>
    <t>935569982</t>
  </si>
  <si>
    <t>Pol69</t>
  </si>
  <si>
    <t>štvorhranné potrubie do obvodu 2840/30%tv</t>
  </si>
  <si>
    <t>-1177153884</t>
  </si>
  <si>
    <t>Pol70</t>
  </si>
  <si>
    <t>štvorhranné potrubie do obvodu 3200/50%tv</t>
  </si>
  <si>
    <t>-1444563820</t>
  </si>
  <si>
    <t>-769390235</t>
  </si>
  <si>
    <t>Pol71</t>
  </si>
  <si>
    <t>1536825200</t>
  </si>
  <si>
    <t>Pol72</t>
  </si>
  <si>
    <t>-1235829638</t>
  </si>
  <si>
    <t>Pol73</t>
  </si>
  <si>
    <t>1010514438</t>
  </si>
  <si>
    <t>Pol74</t>
  </si>
  <si>
    <t>273144868</t>
  </si>
  <si>
    <t>I.4 - Zdravotechnika</t>
  </si>
  <si>
    <t>721173203.S</t>
  </si>
  <si>
    <t>Potrubie z PVC - U odpadné pripájacie D 32 mm</t>
  </si>
  <si>
    <t>-925443084</t>
  </si>
  <si>
    <t>STR032P10X</t>
  </si>
  <si>
    <t>PPR RÚRA PN 10 (S 5) 32x2,9</t>
  </si>
  <si>
    <t>-394534658</t>
  </si>
  <si>
    <t>721175015.S</t>
  </si>
  <si>
    <t>Montáž zápachového uzáveru (sifónu) pre klimatizačné zariadenia</t>
  </si>
  <si>
    <t>1198940901</t>
  </si>
  <si>
    <t>286220044120.S</t>
  </si>
  <si>
    <t>Uzáver kondenzačný zápachový, DN 32, rozmer 100x100 mm, výkon 0,15 l/s, prítok d 20-30 mm, PP/ABS</t>
  </si>
  <si>
    <t>1864834561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</si>
</sst>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4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4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styles" Target="styles.xml" /><Relationship Id="rId36" Type="http://schemas.openxmlformats.org/officeDocument/2006/relationships/theme" Target="theme/theme1.xml" /><Relationship Id="rId37" Type="http://schemas.openxmlformats.org/officeDocument/2006/relationships/calcChain" Target="calcChain.xml" /><Relationship Id="rId3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29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83.25" customHeight="1">
      <c r="B23" s="18"/>
      <c r="C23" s="19"/>
      <c r="D23" s="19"/>
      <c r="E23" s="33" t="s">
        <v>34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2023-034REV2024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SOŠ technická Lučenec - novostavba edukačného centra, rekonštrukcia objektu školy a spoločenského objektu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SOŠ Technická,Dukelských Hrdinov 2, 984 01 Lučenec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30. 9. 2024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40.0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BBSK, Námestie SNP 23/23, 974 01 BB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Ing. Ladislav Chatrnúch,Sládkovičova 2052/50A Šala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ROUND(AG95+AG101+AG106+AG122+AG123+SUM(AG127:AG129)+AG132,2)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ROUND(AS95+AS101+AS106+AS122+AS123+SUM(AS127:AS129)+AS132,2)</f>
        <v>0</v>
      </c>
      <c r="AT94" s="117">
        <f>ROUND(SUM(AV94:AW94),2)</f>
        <v>0</v>
      </c>
      <c r="AU94" s="118">
        <f>ROUND(AU95+AU101+AU106+AU122+AU123+SUM(AU127:AU129)+AU132,5)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ROUND(AZ95+AZ101+AZ106+AZ122+AZ123+SUM(AZ127:AZ129)+AZ132,2)</f>
        <v>0</v>
      </c>
      <c r="BA94" s="117">
        <f>ROUND(BA95+BA101+BA106+BA122+BA123+SUM(BA127:BA129)+BA132,2)</f>
        <v>0</v>
      </c>
      <c r="BB94" s="117">
        <f>ROUND(BB95+BB101+BB106+BB122+BB123+SUM(BB127:BB129)+BB132,2)</f>
        <v>0</v>
      </c>
      <c r="BC94" s="117">
        <f>ROUND(BC95+BC101+BC106+BC122+BC123+SUM(BC127:BC129)+BC132,2)</f>
        <v>0</v>
      </c>
      <c r="BD94" s="119">
        <f>ROUND(BD95+BD101+BD106+BD122+BD123+SUM(BD127:BD129)+BD132,2)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16.5" customHeight="1">
      <c r="A95" s="7"/>
      <c r="B95" s="122"/>
      <c r="C95" s="123"/>
      <c r="D95" s="124" t="s">
        <v>79</v>
      </c>
      <c r="E95" s="124"/>
      <c r="F95" s="124"/>
      <c r="G95" s="124"/>
      <c r="H95" s="124"/>
      <c r="I95" s="125"/>
      <c r="J95" s="124" t="s">
        <v>80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ROUND(SUM(AG96:AG100),2)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81</v>
      </c>
      <c r="AR95" s="129"/>
      <c r="AS95" s="130">
        <f>ROUND(SUM(AS96:AS100),2)</f>
        <v>0</v>
      </c>
      <c r="AT95" s="131">
        <f>ROUND(SUM(AV95:AW95),2)</f>
        <v>0</v>
      </c>
      <c r="AU95" s="132">
        <f>ROUND(SUM(AU96:AU100),5)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ROUND(SUM(AZ96:AZ100),2)</f>
        <v>0</v>
      </c>
      <c r="BA95" s="131">
        <f>ROUND(SUM(BA96:BA100),2)</f>
        <v>0</v>
      </c>
      <c r="BB95" s="131">
        <f>ROUND(SUM(BB96:BB100),2)</f>
        <v>0</v>
      </c>
      <c r="BC95" s="131">
        <f>ROUND(SUM(BC96:BC100),2)</f>
        <v>0</v>
      </c>
      <c r="BD95" s="133">
        <f>ROUND(SUM(BD96:BD100),2)</f>
        <v>0</v>
      </c>
      <c r="BE95" s="7"/>
      <c r="BS95" s="134" t="s">
        <v>74</v>
      </c>
      <c r="BT95" s="134" t="s">
        <v>82</v>
      </c>
      <c r="BU95" s="134" t="s">
        <v>76</v>
      </c>
      <c r="BV95" s="134" t="s">
        <v>77</v>
      </c>
      <c r="BW95" s="134" t="s">
        <v>83</v>
      </c>
      <c r="BX95" s="134" t="s">
        <v>5</v>
      </c>
      <c r="CL95" s="134" t="s">
        <v>1</v>
      </c>
      <c r="CM95" s="134" t="s">
        <v>75</v>
      </c>
    </row>
    <row r="96" s="4" customFormat="1" ht="16.5" customHeight="1">
      <c r="A96" s="135" t="s">
        <v>84</v>
      </c>
      <c r="B96" s="73"/>
      <c r="C96" s="136"/>
      <c r="D96" s="136"/>
      <c r="E96" s="137" t="s">
        <v>82</v>
      </c>
      <c r="F96" s="137"/>
      <c r="G96" s="137"/>
      <c r="H96" s="137"/>
      <c r="I96" s="137"/>
      <c r="J96" s="136"/>
      <c r="K96" s="137" t="s">
        <v>85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'1 - Búracie práce'!J32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86</v>
      </c>
      <c r="AR96" s="75"/>
      <c r="AS96" s="140">
        <v>0</v>
      </c>
      <c r="AT96" s="141">
        <f>ROUND(SUM(AV96:AW96),2)</f>
        <v>0</v>
      </c>
      <c r="AU96" s="142">
        <f>'1 - Búracie práce'!P133</f>
        <v>0</v>
      </c>
      <c r="AV96" s="141">
        <f>'1 - Búracie práce'!J35</f>
        <v>0</v>
      </c>
      <c r="AW96" s="141">
        <f>'1 - Búracie práce'!J36</f>
        <v>0</v>
      </c>
      <c r="AX96" s="141">
        <f>'1 - Búracie práce'!J37</f>
        <v>0</v>
      </c>
      <c r="AY96" s="141">
        <f>'1 - Búracie práce'!J38</f>
        <v>0</v>
      </c>
      <c r="AZ96" s="141">
        <f>'1 - Búracie práce'!F35</f>
        <v>0</v>
      </c>
      <c r="BA96" s="141">
        <f>'1 - Búracie práce'!F36</f>
        <v>0</v>
      </c>
      <c r="BB96" s="141">
        <f>'1 - Búracie práce'!F37</f>
        <v>0</v>
      </c>
      <c r="BC96" s="141">
        <f>'1 - Búracie práce'!F38</f>
        <v>0</v>
      </c>
      <c r="BD96" s="143">
        <f>'1 - Búracie práce'!F39</f>
        <v>0</v>
      </c>
      <c r="BE96" s="4"/>
      <c r="BT96" s="144" t="s">
        <v>87</v>
      </c>
      <c r="BV96" s="144" t="s">
        <v>77</v>
      </c>
      <c r="BW96" s="144" t="s">
        <v>88</v>
      </c>
      <c r="BX96" s="144" t="s">
        <v>83</v>
      </c>
      <c r="CL96" s="144" t="s">
        <v>1</v>
      </c>
    </row>
    <row r="97" s="4" customFormat="1" ht="16.5" customHeight="1">
      <c r="A97" s="135" t="s">
        <v>84</v>
      </c>
      <c r="B97" s="73"/>
      <c r="C97" s="136"/>
      <c r="D97" s="136"/>
      <c r="E97" s="137" t="s">
        <v>87</v>
      </c>
      <c r="F97" s="137"/>
      <c r="G97" s="137"/>
      <c r="H97" s="137"/>
      <c r="I97" s="137"/>
      <c r="J97" s="136"/>
      <c r="K97" s="137" t="s">
        <v>89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'2 - Nový stav'!J32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86</v>
      </c>
      <c r="AR97" s="75"/>
      <c r="AS97" s="140">
        <v>0</v>
      </c>
      <c r="AT97" s="141">
        <f>ROUND(SUM(AV97:AW97),2)</f>
        <v>0</v>
      </c>
      <c r="AU97" s="142">
        <f>'2 - Nový stav'!P144</f>
        <v>0</v>
      </c>
      <c r="AV97" s="141">
        <f>'2 - Nový stav'!J35</f>
        <v>0</v>
      </c>
      <c r="AW97" s="141">
        <f>'2 - Nový stav'!J36</f>
        <v>0</v>
      </c>
      <c r="AX97" s="141">
        <f>'2 - Nový stav'!J37</f>
        <v>0</v>
      </c>
      <c r="AY97" s="141">
        <f>'2 - Nový stav'!J38</f>
        <v>0</v>
      </c>
      <c r="AZ97" s="141">
        <f>'2 - Nový stav'!F35</f>
        <v>0</v>
      </c>
      <c r="BA97" s="141">
        <f>'2 - Nový stav'!F36</f>
        <v>0</v>
      </c>
      <c r="BB97" s="141">
        <f>'2 - Nový stav'!F37</f>
        <v>0</v>
      </c>
      <c r="BC97" s="141">
        <f>'2 - Nový stav'!F38</f>
        <v>0</v>
      </c>
      <c r="BD97" s="143">
        <f>'2 - Nový stav'!F39</f>
        <v>0</v>
      </c>
      <c r="BE97" s="4"/>
      <c r="BT97" s="144" t="s">
        <v>87</v>
      </c>
      <c r="BV97" s="144" t="s">
        <v>77</v>
      </c>
      <c r="BW97" s="144" t="s">
        <v>90</v>
      </c>
      <c r="BX97" s="144" t="s">
        <v>83</v>
      </c>
      <c r="CL97" s="144" t="s">
        <v>1</v>
      </c>
    </row>
    <row r="98" s="4" customFormat="1" ht="16.5" customHeight="1">
      <c r="A98" s="135" t="s">
        <v>84</v>
      </c>
      <c r="B98" s="73"/>
      <c r="C98" s="136"/>
      <c r="D98" s="136"/>
      <c r="E98" s="137" t="s">
        <v>91</v>
      </c>
      <c r="F98" s="137"/>
      <c r="G98" s="137"/>
      <c r="H98" s="137"/>
      <c r="I98" s="137"/>
      <c r="J98" s="136"/>
      <c r="K98" s="137" t="s">
        <v>92</v>
      </c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'3 - Zdravotechnika'!J32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86</v>
      </c>
      <c r="AR98" s="75"/>
      <c r="AS98" s="140">
        <v>0</v>
      </c>
      <c r="AT98" s="141">
        <f>ROUND(SUM(AV98:AW98),2)</f>
        <v>0</v>
      </c>
      <c r="AU98" s="142">
        <f>'3 - Zdravotechnika'!P125</f>
        <v>0</v>
      </c>
      <c r="AV98" s="141">
        <f>'3 - Zdravotechnika'!J35</f>
        <v>0</v>
      </c>
      <c r="AW98" s="141">
        <f>'3 - Zdravotechnika'!J36</f>
        <v>0</v>
      </c>
      <c r="AX98" s="141">
        <f>'3 - Zdravotechnika'!J37</f>
        <v>0</v>
      </c>
      <c r="AY98" s="141">
        <f>'3 - Zdravotechnika'!J38</f>
        <v>0</v>
      </c>
      <c r="AZ98" s="141">
        <f>'3 - Zdravotechnika'!F35</f>
        <v>0</v>
      </c>
      <c r="BA98" s="141">
        <f>'3 - Zdravotechnika'!F36</f>
        <v>0</v>
      </c>
      <c r="BB98" s="141">
        <f>'3 - Zdravotechnika'!F37</f>
        <v>0</v>
      </c>
      <c r="BC98" s="141">
        <f>'3 - Zdravotechnika'!F38</f>
        <v>0</v>
      </c>
      <c r="BD98" s="143">
        <f>'3 - Zdravotechnika'!F39</f>
        <v>0</v>
      </c>
      <c r="BE98" s="4"/>
      <c r="BT98" s="144" t="s">
        <v>87</v>
      </c>
      <c r="BV98" s="144" t="s">
        <v>77</v>
      </c>
      <c r="BW98" s="144" t="s">
        <v>93</v>
      </c>
      <c r="BX98" s="144" t="s">
        <v>83</v>
      </c>
      <c r="CL98" s="144" t="s">
        <v>1</v>
      </c>
    </row>
    <row r="99" s="4" customFormat="1" ht="16.5" customHeight="1">
      <c r="A99" s="135" t="s">
        <v>84</v>
      </c>
      <c r="B99" s="73"/>
      <c r="C99" s="136"/>
      <c r="D99" s="136"/>
      <c r="E99" s="137" t="s">
        <v>94</v>
      </c>
      <c r="F99" s="137"/>
      <c r="G99" s="137"/>
      <c r="H99" s="137"/>
      <c r="I99" s="137"/>
      <c r="J99" s="136"/>
      <c r="K99" s="137" t="s">
        <v>95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8">
        <f>'4 - Vykurovanie'!J32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86</v>
      </c>
      <c r="AR99" s="75"/>
      <c r="AS99" s="140">
        <v>0</v>
      </c>
      <c r="AT99" s="141">
        <f>ROUND(SUM(AV99:AW99),2)</f>
        <v>0</v>
      </c>
      <c r="AU99" s="142">
        <f>'4 - Vykurovanie'!P127</f>
        <v>0</v>
      </c>
      <c r="AV99" s="141">
        <f>'4 - Vykurovanie'!J35</f>
        <v>0</v>
      </c>
      <c r="AW99" s="141">
        <f>'4 - Vykurovanie'!J36</f>
        <v>0</v>
      </c>
      <c r="AX99" s="141">
        <f>'4 - Vykurovanie'!J37</f>
        <v>0</v>
      </c>
      <c r="AY99" s="141">
        <f>'4 - Vykurovanie'!J38</f>
        <v>0</v>
      </c>
      <c r="AZ99" s="141">
        <f>'4 - Vykurovanie'!F35</f>
        <v>0</v>
      </c>
      <c r="BA99" s="141">
        <f>'4 - Vykurovanie'!F36</f>
        <v>0</v>
      </c>
      <c r="BB99" s="141">
        <f>'4 - Vykurovanie'!F37</f>
        <v>0</v>
      </c>
      <c r="BC99" s="141">
        <f>'4 - Vykurovanie'!F38</f>
        <v>0</v>
      </c>
      <c r="BD99" s="143">
        <f>'4 - Vykurovanie'!F39</f>
        <v>0</v>
      </c>
      <c r="BE99" s="4"/>
      <c r="BT99" s="144" t="s">
        <v>87</v>
      </c>
      <c r="BV99" s="144" t="s">
        <v>77</v>
      </c>
      <c r="BW99" s="144" t="s">
        <v>96</v>
      </c>
      <c r="BX99" s="144" t="s">
        <v>83</v>
      </c>
      <c r="CL99" s="144" t="s">
        <v>1</v>
      </c>
    </row>
    <row r="100" s="4" customFormat="1" ht="16.5" customHeight="1">
      <c r="A100" s="135" t="s">
        <v>84</v>
      </c>
      <c r="B100" s="73"/>
      <c r="C100" s="136"/>
      <c r="D100" s="136"/>
      <c r="E100" s="137" t="s">
        <v>97</v>
      </c>
      <c r="F100" s="137"/>
      <c r="G100" s="137"/>
      <c r="H100" s="137"/>
      <c r="I100" s="137"/>
      <c r="J100" s="136"/>
      <c r="K100" s="137" t="s">
        <v>98</v>
      </c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'5 - Elektroinštalácia'!J32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86</v>
      </c>
      <c r="AR100" s="75"/>
      <c r="AS100" s="140">
        <v>0</v>
      </c>
      <c r="AT100" s="141">
        <f>ROUND(SUM(AV100:AW100),2)</f>
        <v>0</v>
      </c>
      <c r="AU100" s="142">
        <f>'5 - Elektroinštalácia'!P120</f>
        <v>0</v>
      </c>
      <c r="AV100" s="141">
        <f>'5 - Elektroinštalácia'!J35</f>
        <v>0</v>
      </c>
      <c r="AW100" s="141">
        <f>'5 - Elektroinštalácia'!J36</f>
        <v>0</v>
      </c>
      <c r="AX100" s="141">
        <f>'5 - Elektroinštalácia'!J37</f>
        <v>0</v>
      </c>
      <c r="AY100" s="141">
        <f>'5 - Elektroinštalácia'!J38</f>
        <v>0</v>
      </c>
      <c r="AZ100" s="141">
        <f>'5 - Elektroinštalácia'!F35</f>
        <v>0</v>
      </c>
      <c r="BA100" s="141">
        <f>'5 - Elektroinštalácia'!F36</f>
        <v>0</v>
      </c>
      <c r="BB100" s="141">
        <f>'5 - Elektroinštalácia'!F37</f>
        <v>0</v>
      </c>
      <c r="BC100" s="141">
        <f>'5 - Elektroinštalácia'!F38</f>
        <v>0</v>
      </c>
      <c r="BD100" s="143">
        <f>'5 - Elektroinštalácia'!F39</f>
        <v>0</v>
      </c>
      <c r="BE100" s="4"/>
      <c r="BT100" s="144" t="s">
        <v>87</v>
      </c>
      <c r="BV100" s="144" t="s">
        <v>77</v>
      </c>
      <c r="BW100" s="144" t="s">
        <v>99</v>
      </c>
      <c r="BX100" s="144" t="s">
        <v>83</v>
      </c>
      <c r="CL100" s="144" t="s">
        <v>1</v>
      </c>
    </row>
    <row r="101" s="7" customFormat="1" ht="16.5" customHeight="1">
      <c r="A101" s="7"/>
      <c r="B101" s="122"/>
      <c r="C101" s="123"/>
      <c r="D101" s="124" t="s">
        <v>100</v>
      </c>
      <c r="E101" s="124"/>
      <c r="F101" s="124"/>
      <c r="G101" s="124"/>
      <c r="H101" s="124"/>
      <c r="I101" s="125"/>
      <c r="J101" s="124" t="s">
        <v>101</v>
      </c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6">
        <f>ROUND(SUM(AG102:AG105),2)</f>
        <v>0</v>
      </c>
      <c r="AH101" s="125"/>
      <c r="AI101" s="125"/>
      <c r="AJ101" s="125"/>
      <c r="AK101" s="125"/>
      <c r="AL101" s="125"/>
      <c r="AM101" s="125"/>
      <c r="AN101" s="127">
        <f>SUM(AG101,AT101)</f>
        <v>0</v>
      </c>
      <c r="AO101" s="125"/>
      <c r="AP101" s="125"/>
      <c r="AQ101" s="128" t="s">
        <v>81</v>
      </c>
      <c r="AR101" s="129"/>
      <c r="AS101" s="130">
        <f>ROUND(SUM(AS102:AS105),2)</f>
        <v>0</v>
      </c>
      <c r="AT101" s="131">
        <f>ROUND(SUM(AV101:AW101),2)</f>
        <v>0</v>
      </c>
      <c r="AU101" s="132">
        <f>ROUND(SUM(AU102:AU105),5)</f>
        <v>0</v>
      </c>
      <c r="AV101" s="131">
        <f>ROUND(AZ101*L29,2)</f>
        <v>0</v>
      </c>
      <c r="AW101" s="131">
        <f>ROUND(BA101*L30,2)</f>
        <v>0</v>
      </c>
      <c r="AX101" s="131">
        <f>ROUND(BB101*L29,2)</f>
        <v>0</v>
      </c>
      <c r="AY101" s="131">
        <f>ROUND(BC101*L30,2)</f>
        <v>0</v>
      </c>
      <c r="AZ101" s="131">
        <f>ROUND(SUM(AZ102:AZ105),2)</f>
        <v>0</v>
      </c>
      <c r="BA101" s="131">
        <f>ROUND(SUM(BA102:BA105),2)</f>
        <v>0</v>
      </c>
      <c r="BB101" s="131">
        <f>ROUND(SUM(BB102:BB105),2)</f>
        <v>0</v>
      </c>
      <c r="BC101" s="131">
        <f>ROUND(SUM(BC102:BC105),2)</f>
        <v>0</v>
      </c>
      <c r="BD101" s="133">
        <f>ROUND(SUM(BD102:BD105),2)</f>
        <v>0</v>
      </c>
      <c r="BE101" s="7"/>
      <c r="BS101" s="134" t="s">
        <v>74</v>
      </c>
      <c r="BT101" s="134" t="s">
        <v>82</v>
      </c>
      <c r="BU101" s="134" t="s">
        <v>76</v>
      </c>
      <c r="BV101" s="134" t="s">
        <v>77</v>
      </c>
      <c r="BW101" s="134" t="s">
        <v>102</v>
      </c>
      <c r="BX101" s="134" t="s">
        <v>5</v>
      </c>
      <c r="CL101" s="134" t="s">
        <v>1</v>
      </c>
      <c r="CM101" s="134" t="s">
        <v>75</v>
      </c>
    </row>
    <row r="102" s="4" customFormat="1" ht="16.5" customHeight="1">
      <c r="A102" s="135" t="s">
        <v>84</v>
      </c>
      <c r="B102" s="73"/>
      <c r="C102" s="136"/>
      <c r="D102" s="136"/>
      <c r="E102" s="137" t="s">
        <v>82</v>
      </c>
      <c r="F102" s="137"/>
      <c r="G102" s="137"/>
      <c r="H102" s="137"/>
      <c r="I102" s="137"/>
      <c r="J102" s="136"/>
      <c r="K102" s="137" t="s">
        <v>85</v>
      </c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8">
        <f>'1 - Búracie práce_01'!J32</f>
        <v>0</v>
      </c>
      <c r="AH102" s="136"/>
      <c r="AI102" s="136"/>
      <c r="AJ102" s="136"/>
      <c r="AK102" s="136"/>
      <c r="AL102" s="136"/>
      <c r="AM102" s="136"/>
      <c r="AN102" s="138">
        <f>SUM(AG102,AT102)</f>
        <v>0</v>
      </c>
      <c r="AO102" s="136"/>
      <c r="AP102" s="136"/>
      <c r="AQ102" s="139" t="s">
        <v>86</v>
      </c>
      <c r="AR102" s="75"/>
      <c r="AS102" s="140">
        <v>0</v>
      </c>
      <c r="AT102" s="141">
        <f>ROUND(SUM(AV102:AW102),2)</f>
        <v>0</v>
      </c>
      <c r="AU102" s="142">
        <f>'1 - Búracie práce_01'!P128</f>
        <v>0</v>
      </c>
      <c r="AV102" s="141">
        <f>'1 - Búracie práce_01'!J35</f>
        <v>0</v>
      </c>
      <c r="AW102" s="141">
        <f>'1 - Búracie práce_01'!J36</f>
        <v>0</v>
      </c>
      <c r="AX102" s="141">
        <f>'1 - Búracie práce_01'!J37</f>
        <v>0</v>
      </c>
      <c r="AY102" s="141">
        <f>'1 - Búracie práce_01'!J38</f>
        <v>0</v>
      </c>
      <c r="AZ102" s="141">
        <f>'1 - Búracie práce_01'!F35</f>
        <v>0</v>
      </c>
      <c r="BA102" s="141">
        <f>'1 - Búracie práce_01'!F36</f>
        <v>0</v>
      </c>
      <c r="BB102" s="141">
        <f>'1 - Búracie práce_01'!F37</f>
        <v>0</v>
      </c>
      <c r="BC102" s="141">
        <f>'1 - Búracie práce_01'!F38</f>
        <v>0</v>
      </c>
      <c r="BD102" s="143">
        <f>'1 - Búracie práce_01'!F39</f>
        <v>0</v>
      </c>
      <c r="BE102" s="4"/>
      <c r="BT102" s="144" t="s">
        <v>87</v>
      </c>
      <c r="BV102" s="144" t="s">
        <v>77</v>
      </c>
      <c r="BW102" s="144" t="s">
        <v>103</v>
      </c>
      <c r="BX102" s="144" t="s">
        <v>102</v>
      </c>
      <c r="CL102" s="144" t="s">
        <v>1</v>
      </c>
    </row>
    <row r="103" s="4" customFormat="1" ht="16.5" customHeight="1">
      <c r="A103" s="135" t="s">
        <v>84</v>
      </c>
      <c r="B103" s="73"/>
      <c r="C103" s="136"/>
      <c r="D103" s="136"/>
      <c r="E103" s="137" t="s">
        <v>87</v>
      </c>
      <c r="F103" s="137"/>
      <c r="G103" s="137"/>
      <c r="H103" s="137"/>
      <c r="I103" s="137"/>
      <c r="J103" s="136"/>
      <c r="K103" s="137" t="s">
        <v>89</v>
      </c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8">
        <f>'2 - Nový stav_01'!J32</f>
        <v>0</v>
      </c>
      <c r="AH103" s="136"/>
      <c r="AI103" s="136"/>
      <c r="AJ103" s="136"/>
      <c r="AK103" s="136"/>
      <c r="AL103" s="136"/>
      <c r="AM103" s="136"/>
      <c r="AN103" s="138">
        <f>SUM(AG103,AT103)</f>
        <v>0</v>
      </c>
      <c r="AO103" s="136"/>
      <c r="AP103" s="136"/>
      <c r="AQ103" s="139" t="s">
        <v>86</v>
      </c>
      <c r="AR103" s="75"/>
      <c r="AS103" s="140">
        <v>0</v>
      </c>
      <c r="AT103" s="141">
        <f>ROUND(SUM(AV103:AW103),2)</f>
        <v>0</v>
      </c>
      <c r="AU103" s="142">
        <f>'2 - Nový stav_01'!P139</f>
        <v>0</v>
      </c>
      <c r="AV103" s="141">
        <f>'2 - Nový stav_01'!J35</f>
        <v>0</v>
      </c>
      <c r="AW103" s="141">
        <f>'2 - Nový stav_01'!J36</f>
        <v>0</v>
      </c>
      <c r="AX103" s="141">
        <f>'2 - Nový stav_01'!J37</f>
        <v>0</v>
      </c>
      <c r="AY103" s="141">
        <f>'2 - Nový stav_01'!J38</f>
        <v>0</v>
      </c>
      <c r="AZ103" s="141">
        <f>'2 - Nový stav_01'!F35</f>
        <v>0</v>
      </c>
      <c r="BA103" s="141">
        <f>'2 - Nový stav_01'!F36</f>
        <v>0</v>
      </c>
      <c r="BB103" s="141">
        <f>'2 - Nový stav_01'!F37</f>
        <v>0</v>
      </c>
      <c r="BC103" s="141">
        <f>'2 - Nový stav_01'!F38</f>
        <v>0</v>
      </c>
      <c r="BD103" s="143">
        <f>'2 - Nový stav_01'!F39</f>
        <v>0</v>
      </c>
      <c r="BE103" s="4"/>
      <c r="BT103" s="144" t="s">
        <v>87</v>
      </c>
      <c r="BV103" s="144" t="s">
        <v>77</v>
      </c>
      <c r="BW103" s="144" t="s">
        <v>104</v>
      </c>
      <c r="BX103" s="144" t="s">
        <v>102</v>
      </c>
      <c r="CL103" s="144" t="s">
        <v>1</v>
      </c>
    </row>
    <row r="104" s="4" customFormat="1" ht="16.5" customHeight="1">
      <c r="A104" s="135" t="s">
        <v>84</v>
      </c>
      <c r="B104" s="73"/>
      <c r="C104" s="136"/>
      <c r="D104" s="136"/>
      <c r="E104" s="137" t="s">
        <v>91</v>
      </c>
      <c r="F104" s="137"/>
      <c r="G104" s="137"/>
      <c r="H104" s="137"/>
      <c r="I104" s="137"/>
      <c r="J104" s="136"/>
      <c r="K104" s="137" t="s">
        <v>95</v>
      </c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8">
        <f>'3 - Vykurovanie'!J32</f>
        <v>0</v>
      </c>
      <c r="AH104" s="136"/>
      <c r="AI104" s="136"/>
      <c r="AJ104" s="136"/>
      <c r="AK104" s="136"/>
      <c r="AL104" s="136"/>
      <c r="AM104" s="136"/>
      <c r="AN104" s="138">
        <f>SUM(AG104,AT104)</f>
        <v>0</v>
      </c>
      <c r="AO104" s="136"/>
      <c r="AP104" s="136"/>
      <c r="AQ104" s="139" t="s">
        <v>86</v>
      </c>
      <c r="AR104" s="75"/>
      <c r="AS104" s="140">
        <v>0</v>
      </c>
      <c r="AT104" s="141">
        <f>ROUND(SUM(AV104:AW104),2)</f>
        <v>0</v>
      </c>
      <c r="AU104" s="142">
        <f>'3 - Vykurovanie'!P123</f>
        <v>0</v>
      </c>
      <c r="AV104" s="141">
        <f>'3 - Vykurovanie'!J35</f>
        <v>0</v>
      </c>
      <c r="AW104" s="141">
        <f>'3 - Vykurovanie'!J36</f>
        <v>0</v>
      </c>
      <c r="AX104" s="141">
        <f>'3 - Vykurovanie'!J37</f>
        <v>0</v>
      </c>
      <c r="AY104" s="141">
        <f>'3 - Vykurovanie'!J38</f>
        <v>0</v>
      </c>
      <c r="AZ104" s="141">
        <f>'3 - Vykurovanie'!F35</f>
        <v>0</v>
      </c>
      <c r="BA104" s="141">
        <f>'3 - Vykurovanie'!F36</f>
        <v>0</v>
      </c>
      <c r="BB104" s="141">
        <f>'3 - Vykurovanie'!F37</f>
        <v>0</v>
      </c>
      <c r="BC104" s="141">
        <f>'3 - Vykurovanie'!F38</f>
        <v>0</v>
      </c>
      <c r="BD104" s="143">
        <f>'3 - Vykurovanie'!F39</f>
        <v>0</v>
      </c>
      <c r="BE104" s="4"/>
      <c r="BT104" s="144" t="s">
        <v>87</v>
      </c>
      <c r="BV104" s="144" t="s">
        <v>77</v>
      </c>
      <c r="BW104" s="144" t="s">
        <v>105</v>
      </c>
      <c r="BX104" s="144" t="s">
        <v>102</v>
      </c>
      <c r="CL104" s="144" t="s">
        <v>1</v>
      </c>
    </row>
    <row r="105" s="4" customFormat="1" ht="16.5" customHeight="1">
      <c r="A105" s="135" t="s">
        <v>84</v>
      </c>
      <c r="B105" s="73"/>
      <c r="C105" s="136"/>
      <c r="D105" s="136"/>
      <c r="E105" s="137" t="s">
        <v>94</v>
      </c>
      <c r="F105" s="137"/>
      <c r="G105" s="137"/>
      <c r="H105" s="137"/>
      <c r="I105" s="137"/>
      <c r="J105" s="136"/>
      <c r="K105" s="137" t="s">
        <v>98</v>
      </c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8">
        <f>'4 - Elektroinštalácia'!J32</f>
        <v>0</v>
      </c>
      <c r="AH105" s="136"/>
      <c r="AI105" s="136"/>
      <c r="AJ105" s="136"/>
      <c r="AK105" s="136"/>
      <c r="AL105" s="136"/>
      <c r="AM105" s="136"/>
      <c r="AN105" s="138">
        <f>SUM(AG105,AT105)</f>
        <v>0</v>
      </c>
      <c r="AO105" s="136"/>
      <c r="AP105" s="136"/>
      <c r="AQ105" s="139" t="s">
        <v>86</v>
      </c>
      <c r="AR105" s="75"/>
      <c r="AS105" s="140">
        <v>0</v>
      </c>
      <c r="AT105" s="141">
        <f>ROUND(SUM(AV105:AW105),2)</f>
        <v>0</v>
      </c>
      <c r="AU105" s="142">
        <f>'4 - Elektroinštalácia'!P120</f>
        <v>0</v>
      </c>
      <c r="AV105" s="141">
        <f>'4 - Elektroinštalácia'!J35</f>
        <v>0</v>
      </c>
      <c r="AW105" s="141">
        <f>'4 - Elektroinštalácia'!J36</f>
        <v>0</v>
      </c>
      <c r="AX105" s="141">
        <f>'4 - Elektroinštalácia'!J37</f>
        <v>0</v>
      </c>
      <c r="AY105" s="141">
        <f>'4 - Elektroinštalácia'!J38</f>
        <v>0</v>
      </c>
      <c r="AZ105" s="141">
        <f>'4 - Elektroinštalácia'!F35</f>
        <v>0</v>
      </c>
      <c r="BA105" s="141">
        <f>'4 - Elektroinštalácia'!F36</f>
        <v>0</v>
      </c>
      <c r="BB105" s="141">
        <f>'4 - Elektroinštalácia'!F37</f>
        <v>0</v>
      </c>
      <c r="BC105" s="141">
        <f>'4 - Elektroinštalácia'!F38</f>
        <v>0</v>
      </c>
      <c r="BD105" s="143">
        <f>'4 - Elektroinštalácia'!F39</f>
        <v>0</v>
      </c>
      <c r="BE105" s="4"/>
      <c r="BT105" s="144" t="s">
        <v>87</v>
      </c>
      <c r="BV105" s="144" t="s">
        <v>77</v>
      </c>
      <c r="BW105" s="144" t="s">
        <v>106</v>
      </c>
      <c r="BX105" s="144" t="s">
        <v>102</v>
      </c>
      <c r="CL105" s="144" t="s">
        <v>1</v>
      </c>
    </row>
    <row r="106" s="7" customFormat="1" ht="16.5" customHeight="1">
      <c r="A106" s="7"/>
      <c r="B106" s="122"/>
      <c r="C106" s="123"/>
      <c r="D106" s="124" t="s">
        <v>107</v>
      </c>
      <c r="E106" s="124"/>
      <c r="F106" s="124"/>
      <c r="G106" s="124"/>
      <c r="H106" s="124"/>
      <c r="I106" s="125"/>
      <c r="J106" s="124" t="s">
        <v>108</v>
      </c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6">
        <f>ROUND(AG107+AG108+AG109+SUM(AG112:AG114)+AG117,2)</f>
        <v>0</v>
      </c>
      <c r="AH106" s="125"/>
      <c r="AI106" s="125"/>
      <c r="AJ106" s="125"/>
      <c r="AK106" s="125"/>
      <c r="AL106" s="125"/>
      <c r="AM106" s="125"/>
      <c r="AN106" s="127">
        <f>SUM(AG106,AT106)</f>
        <v>0</v>
      </c>
      <c r="AO106" s="125"/>
      <c r="AP106" s="125"/>
      <c r="AQ106" s="128" t="s">
        <v>81</v>
      </c>
      <c r="AR106" s="129"/>
      <c r="AS106" s="130">
        <f>ROUND(AS107+AS108+AS109+SUM(AS112:AS114)+AS117,2)</f>
        <v>0</v>
      </c>
      <c r="AT106" s="131">
        <f>ROUND(SUM(AV106:AW106),2)</f>
        <v>0</v>
      </c>
      <c r="AU106" s="132">
        <f>ROUND(AU107+AU108+AU109+SUM(AU112:AU114)+AU117,5)</f>
        <v>0</v>
      </c>
      <c r="AV106" s="131">
        <f>ROUND(AZ106*L29,2)</f>
        <v>0</v>
      </c>
      <c r="AW106" s="131">
        <f>ROUND(BA106*L30,2)</f>
        <v>0</v>
      </c>
      <c r="AX106" s="131">
        <f>ROUND(BB106*L29,2)</f>
        <v>0</v>
      </c>
      <c r="AY106" s="131">
        <f>ROUND(BC106*L30,2)</f>
        <v>0</v>
      </c>
      <c r="AZ106" s="131">
        <f>ROUND(AZ107+AZ108+AZ109+SUM(AZ112:AZ114)+AZ117,2)</f>
        <v>0</v>
      </c>
      <c r="BA106" s="131">
        <f>ROUND(BA107+BA108+BA109+SUM(BA112:BA114)+BA117,2)</f>
        <v>0</v>
      </c>
      <c r="BB106" s="131">
        <f>ROUND(BB107+BB108+BB109+SUM(BB112:BB114)+BB117,2)</f>
        <v>0</v>
      </c>
      <c r="BC106" s="131">
        <f>ROUND(BC107+BC108+BC109+SUM(BC112:BC114)+BC117,2)</f>
        <v>0</v>
      </c>
      <c r="BD106" s="133">
        <f>ROUND(BD107+BD108+BD109+SUM(BD112:BD114)+BD117,2)</f>
        <v>0</v>
      </c>
      <c r="BE106" s="7"/>
      <c r="BS106" s="134" t="s">
        <v>74</v>
      </c>
      <c r="BT106" s="134" t="s">
        <v>82</v>
      </c>
      <c r="BU106" s="134" t="s">
        <v>76</v>
      </c>
      <c r="BV106" s="134" t="s">
        <v>77</v>
      </c>
      <c r="BW106" s="134" t="s">
        <v>109</v>
      </c>
      <c r="BX106" s="134" t="s">
        <v>5</v>
      </c>
      <c r="CL106" s="134" t="s">
        <v>1</v>
      </c>
      <c r="CM106" s="134" t="s">
        <v>75</v>
      </c>
    </row>
    <row r="107" s="4" customFormat="1" ht="16.5" customHeight="1">
      <c r="A107" s="135" t="s">
        <v>84</v>
      </c>
      <c r="B107" s="73"/>
      <c r="C107" s="136"/>
      <c r="D107" s="136"/>
      <c r="E107" s="137" t="s">
        <v>82</v>
      </c>
      <c r="F107" s="137"/>
      <c r="G107" s="137"/>
      <c r="H107" s="137"/>
      <c r="I107" s="137"/>
      <c r="J107" s="136"/>
      <c r="K107" s="137" t="s">
        <v>110</v>
      </c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8">
        <f>'1 - Architektúra a statika'!J32</f>
        <v>0</v>
      </c>
      <c r="AH107" s="136"/>
      <c r="AI107" s="136"/>
      <c r="AJ107" s="136"/>
      <c r="AK107" s="136"/>
      <c r="AL107" s="136"/>
      <c r="AM107" s="136"/>
      <c r="AN107" s="138">
        <f>SUM(AG107,AT107)</f>
        <v>0</v>
      </c>
      <c r="AO107" s="136"/>
      <c r="AP107" s="136"/>
      <c r="AQ107" s="139" t="s">
        <v>86</v>
      </c>
      <c r="AR107" s="75"/>
      <c r="AS107" s="140">
        <v>0</v>
      </c>
      <c r="AT107" s="141">
        <f>ROUND(SUM(AV107:AW107),2)</f>
        <v>0</v>
      </c>
      <c r="AU107" s="142">
        <f>'1 - Architektúra a statika'!P148</f>
        <v>0</v>
      </c>
      <c r="AV107" s="141">
        <f>'1 - Architektúra a statika'!J35</f>
        <v>0</v>
      </c>
      <c r="AW107" s="141">
        <f>'1 - Architektúra a statika'!J36</f>
        <v>0</v>
      </c>
      <c r="AX107" s="141">
        <f>'1 - Architektúra a statika'!J37</f>
        <v>0</v>
      </c>
      <c r="AY107" s="141">
        <f>'1 - Architektúra a statika'!J38</f>
        <v>0</v>
      </c>
      <c r="AZ107" s="141">
        <f>'1 - Architektúra a statika'!F35</f>
        <v>0</v>
      </c>
      <c r="BA107" s="141">
        <f>'1 - Architektúra a statika'!F36</f>
        <v>0</v>
      </c>
      <c r="BB107" s="141">
        <f>'1 - Architektúra a statika'!F37</f>
        <v>0</v>
      </c>
      <c r="BC107" s="141">
        <f>'1 - Architektúra a statika'!F38</f>
        <v>0</v>
      </c>
      <c r="BD107" s="143">
        <f>'1 - Architektúra a statika'!F39</f>
        <v>0</v>
      </c>
      <c r="BE107" s="4"/>
      <c r="BT107" s="144" t="s">
        <v>87</v>
      </c>
      <c r="BV107" s="144" t="s">
        <v>77</v>
      </c>
      <c r="BW107" s="144" t="s">
        <v>111</v>
      </c>
      <c r="BX107" s="144" t="s">
        <v>109</v>
      </c>
      <c r="CL107" s="144" t="s">
        <v>1</v>
      </c>
    </row>
    <row r="108" s="4" customFormat="1" ht="16.5" customHeight="1">
      <c r="A108" s="135" t="s">
        <v>84</v>
      </c>
      <c r="B108" s="73"/>
      <c r="C108" s="136"/>
      <c r="D108" s="136"/>
      <c r="E108" s="137" t="s">
        <v>87</v>
      </c>
      <c r="F108" s="137"/>
      <c r="G108" s="137"/>
      <c r="H108" s="137"/>
      <c r="I108" s="137"/>
      <c r="J108" s="136"/>
      <c r="K108" s="137" t="s">
        <v>92</v>
      </c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8">
        <f>'2 - Zdravotechnika'!J32</f>
        <v>0</v>
      </c>
      <c r="AH108" s="136"/>
      <c r="AI108" s="136"/>
      <c r="AJ108" s="136"/>
      <c r="AK108" s="136"/>
      <c r="AL108" s="136"/>
      <c r="AM108" s="136"/>
      <c r="AN108" s="138">
        <f>SUM(AG108,AT108)</f>
        <v>0</v>
      </c>
      <c r="AO108" s="136"/>
      <c r="AP108" s="136"/>
      <c r="AQ108" s="139" t="s">
        <v>86</v>
      </c>
      <c r="AR108" s="75"/>
      <c r="AS108" s="140">
        <v>0</v>
      </c>
      <c r="AT108" s="141">
        <f>ROUND(SUM(AV108:AW108),2)</f>
        <v>0</v>
      </c>
      <c r="AU108" s="142">
        <f>'2 - Zdravotechnika'!P128</f>
        <v>0</v>
      </c>
      <c r="AV108" s="141">
        <f>'2 - Zdravotechnika'!J35</f>
        <v>0</v>
      </c>
      <c r="AW108" s="141">
        <f>'2 - Zdravotechnika'!J36</f>
        <v>0</v>
      </c>
      <c r="AX108" s="141">
        <f>'2 - Zdravotechnika'!J37</f>
        <v>0</v>
      </c>
      <c r="AY108" s="141">
        <f>'2 - Zdravotechnika'!J38</f>
        <v>0</v>
      </c>
      <c r="AZ108" s="141">
        <f>'2 - Zdravotechnika'!F35</f>
        <v>0</v>
      </c>
      <c r="BA108" s="141">
        <f>'2 - Zdravotechnika'!F36</f>
        <v>0</v>
      </c>
      <c r="BB108" s="141">
        <f>'2 - Zdravotechnika'!F37</f>
        <v>0</v>
      </c>
      <c r="BC108" s="141">
        <f>'2 - Zdravotechnika'!F38</f>
        <v>0</v>
      </c>
      <c r="BD108" s="143">
        <f>'2 - Zdravotechnika'!F39</f>
        <v>0</v>
      </c>
      <c r="BE108" s="4"/>
      <c r="BT108" s="144" t="s">
        <v>87</v>
      </c>
      <c r="BV108" s="144" t="s">
        <v>77</v>
      </c>
      <c r="BW108" s="144" t="s">
        <v>112</v>
      </c>
      <c r="BX108" s="144" t="s">
        <v>109</v>
      </c>
      <c r="CL108" s="144" t="s">
        <v>1</v>
      </c>
    </row>
    <row r="109" s="4" customFormat="1" ht="16.5" customHeight="1">
      <c r="A109" s="4"/>
      <c r="B109" s="73"/>
      <c r="C109" s="136"/>
      <c r="D109" s="136"/>
      <c r="E109" s="137" t="s">
        <v>91</v>
      </c>
      <c r="F109" s="137"/>
      <c r="G109" s="137"/>
      <c r="H109" s="137"/>
      <c r="I109" s="137"/>
      <c r="J109" s="136"/>
      <c r="K109" s="137" t="s">
        <v>95</v>
      </c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45">
        <f>ROUND(SUM(AG110:AG111),2)</f>
        <v>0</v>
      </c>
      <c r="AH109" s="136"/>
      <c r="AI109" s="136"/>
      <c r="AJ109" s="136"/>
      <c r="AK109" s="136"/>
      <c r="AL109" s="136"/>
      <c r="AM109" s="136"/>
      <c r="AN109" s="138">
        <f>SUM(AG109,AT109)</f>
        <v>0</v>
      </c>
      <c r="AO109" s="136"/>
      <c r="AP109" s="136"/>
      <c r="AQ109" s="139" t="s">
        <v>86</v>
      </c>
      <c r="AR109" s="75"/>
      <c r="AS109" s="140">
        <f>ROUND(SUM(AS110:AS111),2)</f>
        <v>0</v>
      </c>
      <c r="AT109" s="141">
        <f>ROUND(SUM(AV109:AW109),2)</f>
        <v>0</v>
      </c>
      <c r="AU109" s="142">
        <f>ROUND(SUM(AU110:AU111),5)</f>
        <v>0</v>
      </c>
      <c r="AV109" s="141">
        <f>ROUND(AZ109*L29,2)</f>
        <v>0</v>
      </c>
      <c r="AW109" s="141">
        <f>ROUND(BA109*L30,2)</f>
        <v>0</v>
      </c>
      <c r="AX109" s="141">
        <f>ROUND(BB109*L29,2)</f>
        <v>0</v>
      </c>
      <c r="AY109" s="141">
        <f>ROUND(BC109*L30,2)</f>
        <v>0</v>
      </c>
      <c r="AZ109" s="141">
        <f>ROUND(SUM(AZ110:AZ111),2)</f>
        <v>0</v>
      </c>
      <c r="BA109" s="141">
        <f>ROUND(SUM(BA110:BA111),2)</f>
        <v>0</v>
      </c>
      <c r="BB109" s="141">
        <f>ROUND(SUM(BB110:BB111),2)</f>
        <v>0</v>
      </c>
      <c r="BC109" s="141">
        <f>ROUND(SUM(BC110:BC111),2)</f>
        <v>0</v>
      </c>
      <c r="BD109" s="143">
        <f>ROUND(SUM(BD110:BD111),2)</f>
        <v>0</v>
      </c>
      <c r="BE109" s="4"/>
      <c r="BS109" s="144" t="s">
        <v>74</v>
      </c>
      <c r="BT109" s="144" t="s">
        <v>87</v>
      </c>
      <c r="BU109" s="144" t="s">
        <v>76</v>
      </c>
      <c r="BV109" s="144" t="s">
        <v>77</v>
      </c>
      <c r="BW109" s="144" t="s">
        <v>113</v>
      </c>
      <c r="BX109" s="144" t="s">
        <v>109</v>
      </c>
      <c r="CL109" s="144" t="s">
        <v>1</v>
      </c>
    </row>
    <row r="110" s="4" customFormat="1" ht="23.25" customHeight="1">
      <c r="A110" s="135" t="s">
        <v>84</v>
      </c>
      <c r="B110" s="73"/>
      <c r="C110" s="136"/>
      <c r="D110" s="136"/>
      <c r="E110" s="136"/>
      <c r="F110" s="137" t="s">
        <v>114</v>
      </c>
      <c r="G110" s="137"/>
      <c r="H110" s="137"/>
      <c r="I110" s="137"/>
      <c r="J110" s="137"/>
      <c r="K110" s="136"/>
      <c r="L110" s="137" t="s">
        <v>115</v>
      </c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8">
        <f>'3.1 - Zdroj tepla a chlad...'!J34</f>
        <v>0</v>
      </c>
      <c r="AH110" s="136"/>
      <c r="AI110" s="136"/>
      <c r="AJ110" s="136"/>
      <c r="AK110" s="136"/>
      <c r="AL110" s="136"/>
      <c r="AM110" s="136"/>
      <c r="AN110" s="138">
        <f>SUM(AG110,AT110)</f>
        <v>0</v>
      </c>
      <c r="AO110" s="136"/>
      <c r="AP110" s="136"/>
      <c r="AQ110" s="139" t="s">
        <v>86</v>
      </c>
      <c r="AR110" s="75"/>
      <c r="AS110" s="140">
        <v>0</v>
      </c>
      <c r="AT110" s="141">
        <f>ROUND(SUM(AV110:AW110),2)</f>
        <v>0</v>
      </c>
      <c r="AU110" s="142">
        <f>'3.1 - Zdroj tepla a chlad...'!P131</f>
        <v>0</v>
      </c>
      <c r="AV110" s="141">
        <f>'3.1 - Zdroj tepla a chlad...'!J37</f>
        <v>0</v>
      </c>
      <c r="AW110" s="141">
        <f>'3.1 - Zdroj tepla a chlad...'!J38</f>
        <v>0</v>
      </c>
      <c r="AX110" s="141">
        <f>'3.1 - Zdroj tepla a chlad...'!J39</f>
        <v>0</v>
      </c>
      <c r="AY110" s="141">
        <f>'3.1 - Zdroj tepla a chlad...'!J40</f>
        <v>0</v>
      </c>
      <c r="AZ110" s="141">
        <f>'3.1 - Zdroj tepla a chlad...'!F37</f>
        <v>0</v>
      </c>
      <c r="BA110" s="141">
        <f>'3.1 - Zdroj tepla a chlad...'!F38</f>
        <v>0</v>
      </c>
      <c r="BB110" s="141">
        <f>'3.1 - Zdroj tepla a chlad...'!F39</f>
        <v>0</v>
      </c>
      <c r="BC110" s="141">
        <f>'3.1 - Zdroj tepla a chlad...'!F40</f>
        <v>0</v>
      </c>
      <c r="BD110" s="143">
        <f>'3.1 - Zdroj tepla a chlad...'!F41</f>
        <v>0</v>
      </c>
      <c r="BE110" s="4"/>
      <c r="BT110" s="144" t="s">
        <v>91</v>
      </c>
      <c r="BV110" s="144" t="s">
        <v>77</v>
      </c>
      <c r="BW110" s="144" t="s">
        <v>116</v>
      </c>
      <c r="BX110" s="144" t="s">
        <v>113</v>
      </c>
      <c r="CL110" s="144" t="s">
        <v>32</v>
      </c>
    </row>
    <row r="111" s="4" customFormat="1" ht="16.5" customHeight="1">
      <c r="A111" s="135" t="s">
        <v>84</v>
      </c>
      <c r="B111" s="73"/>
      <c r="C111" s="136"/>
      <c r="D111" s="136"/>
      <c r="E111" s="136"/>
      <c r="F111" s="137" t="s">
        <v>117</v>
      </c>
      <c r="G111" s="137"/>
      <c r="H111" s="137"/>
      <c r="I111" s="137"/>
      <c r="J111" s="137"/>
      <c r="K111" s="136"/>
      <c r="L111" s="137" t="s">
        <v>118</v>
      </c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8">
        <f>'3.2 - Odovzdávací systém'!J34</f>
        <v>0</v>
      </c>
      <c r="AH111" s="136"/>
      <c r="AI111" s="136"/>
      <c r="AJ111" s="136"/>
      <c r="AK111" s="136"/>
      <c r="AL111" s="136"/>
      <c r="AM111" s="136"/>
      <c r="AN111" s="138">
        <f>SUM(AG111,AT111)</f>
        <v>0</v>
      </c>
      <c r="AO111" s="136"/>
      <c r="AP111" s="136"/>
      <c r="AQ111" s="139" t="s">
        <v>86</v>
      </c>
      <c r="AR111" s="75"/>
      <c r="AS111" s="140">
        <v>0</v>
      </c>
      <c r="AT111" s="141">
        <f>ROUND(SUM(AV111:AW111),2)</f>
        <v>0</v>
      </c>
      <c r="AU111" s="142">
        <f>'3.2 - Odovzdávací systém'!P128</f>
        <v>0</v>
      </c>
      <c r="AV111" s="141">
        <f>'3.2 - Odovzdávací systém'!J37</f>
        <v>0</v>
      </c>
      <c r="AW111" s="141">
        <f>'3.2 - Odovzdávací systém'!J38</f>
        <v>0</v>
      </c>
      <c r="AX111" s="141">
        <f>'3.2 - Odovzdávací systém'!J39</f>
        <v>0</v>
      </c>
      <c r="AY111" s="141">
        <f>'3.2 - Odovzdávací systém'!J40</f>
        <v>0</v>
      </c>
      <c r="AZ111" s="141">
        <f>'3.2 - Odovzdávací systém'!F37</f>
        <v>0</v>
      </c>
      <c r="BA111" s="141">
        <f>'3.2 - Odovzdávací systém'!F38</f>
        <v>0</v>
      </c>
      <c r="BB111" s="141">
        <f>'3.2 - Odovzdávací systém'!F39</f>
        <v>0</v>
      </c>
      <c r="BC111" s="141">
        <f>'3.2 - Odovzdávací systém'!F40</f>
        <v>0</v>
      </c>
      <c r="BD111" s="143">
        <f>'3.2 - Odovzdávací systém'!F41</f>
        <v>0</v>
      </c>
      <c r="BE111" s="4"/>
      <c r="BT111" s="144" t="s">
        <v>91</v>
      </c>
      <c r="BV111" s="144" t="s">
        <v>77</v>
      </c>
      <c r="BW111" s="144" t="s">
        <v>119</v>
      </c>
      <c r="BX111" s="144" t="s">
        <v>113</v>
      </c>
      <c r="CL111" s="144" t="s">
        <v>32</v>
      </c>
    </row>
    <row r="112" s="4" customFormat="1" ht="16.5" customHeight="1">
      <c r="A112" s="135" t="s">
        <v>84</v>
      </c>
      <c r="B112" s="73"/>
      <c r="C112" s="136"/>
      <c r="D112" s="136"/>
      <c r="E112" s="137" t="s">
        <v>94</v>
      </c>
      <c r="F112" s="137"/>
      <c r="G112" s="137"/>
      <c r="H112" s="137"/>
      <c r="I112" s="137"/>
      <c r="J112" s="136"/>
      <c r="K112" s="137" t="s">
        <v>120</v>
      </c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8">
        <f>'4 - Vzduchotechnika'!J32</f>
        <v>0</v>
      </c>
      <c r="AH112" s="136"/>
      <c r="AI112" s="136"/>
      <c r="AJ112" s="136"/>
      <c r="AK112" s="136"/>
      <c r="AL112" s="136"/>
      <c r="AM112" s="136"/>
      <c r="AN112" s="138">
        <f>SUM(AG112,AT112)</f>
        <v>0</v>
      </c>
      <c r="AO112" s="136"/>
      <c r="AP112" s="136"/>
      <c r="AQ112" s="139" t="s">
        <v>86</v>
      </c>
      <c r="AR112" s="75"/>
      <c r="AS112" s="140">
        <v>0</v>
      </c>
      <c r="AT112" s="141">
        <f>ROUND(SUM(AV112:AW112),2)</f>
        <v>0</v>
      </c>
      <c r="AU112" s="142">
        <f>'4 - Vzduchotechnika'!P127</f>
        <v>0</v>
      </c>
      <c r="AV112" s="141">
        <f>'4 - Vzduchotechnika'!J35</f>
        <v>0</v>
      </c>
      <c r="AW112" s="141">
        <f>'4 - Vzduchotechnika'!J36</f>
        <v>0</v>
      </c>
      <c r="AX112" s="141">
        <f>'4 - Vzduchotechnika'!J37</f>
        <v>0</v>
      </c>
      <c r="AY112" s="141">
        <f>'4 - Vzduchotechnika'!J38</f>
        <v>0</v>
      </c>
      <c r="AZ112" s="141">
        <f>'4 - Vzduchotechnika'!F35</f>
        <v>0</v>
      </c>
      <c r="BA112" s="141">
        <f>'4 - Vzduchotechnika'!F36</f>
        <v>0</v>
      </c>
      <c r="BB112" s="141">
        <f>'4 - Vzduchotechnika'!F37</f>
        <v>0</v>
      </c>
      <c r="BC112" s="141">
        <f>'4 - Vzduchotechnika'!F38</f>
        <v>0</v>
      </c>
      <c r="BD112" s="143">
        <f>'4 - Vzduchotechnika'!F39</f>
        <v>0</v>
      </c>
      <c r="BE112" s="4"/>
      <c r="BT112" s="144" t="s">
        <v>87</v>
      </c>
      <c r="BV112" s="144" t="s">
        <v>77</v>
      </c>
      <c r="BW112" s="144" t="s">
        <v>121</v>
      </c>
      <c r="BX112" s="144" t="s">
        <v>109</v>
      </c>
      <c r="CL112" s="144" t="s">
        <v>1</v>
      </c>
    </row>
    <row r="113" s="4" customFormat="1" ht="16.5" customHeight="1">
      <c r="A113" s="135" t="s">
        <v>84</v>
      </c>
      <c r="B113" s="73"/>
      <c r="C113" s="136"/>
      <c r="D113" s="136"/>
      <c r="E113" s="137" t="s">
        <v>97</v>
      </c>
      <c r="F113" s="137"/>
      <c r="G113" s="137"/>
      <c r="H113" s="137"/>
      <c r="I113" s="137"/>
      <c r="J113" s="136"/>
      <c r="K113" s="137" t="s">
        <v>122</v>
      </c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8">
        <f>'5 - FVZ'!J32</f>
        <v>0</v>
      </c>
      <c r="AH113" s="136"/>
      <c r="AI113" s="136"/>
      <c r="AJ113" s="136"/>
      <c r="AK113" s="136"/>
      <c r="AL113" s="136"/>
      <c r="AM113" s="136"/>
      <c r="AN113" s="138">
        <f>SUM(AG113,AT113)</f>
        <v>0</v>
      </c>
      <c r="AO113" s="136"/>
      <c r="AP113" s="136"/>
      <c r="AQ113" s="139" t="s">
        <v>86</v>
      </c>
      <c r="AR113" s="75"/>
      <c r="AS113" s="140">
        <v>0</v>
      </c>
      <c r="AT113" s="141">
        <f>ROUND(SUM(AV113:AW113),2)</f>
        <v>0</v>
      </c>
      <c r="AU113" s="142">
        <f>'5 - FVZ'!P125</f>
        <v>0</v>
      </c>
      <c r="AV113" s="141">
        <f>'5 - FVZ'!J35</f>
        <v>0</v>
      </c>
      <c r="AW113" s="141">
        <f>'5 - FVZ'!J36</f>
        <v>0</v>
      </c>
      <c r="AX113" s="141">
        <f>'5 - FVZ'!J37</f>
        <v>0</v>
      </c>
      <c r="AY113" s="141">
        <f>'5 - FVZ'!J38</f>
        <v>0</v>
      </c>
      <c r="AZ113" s="141">
        <f>'5 - FVZ'!F35</f>
        <v>0</v>
      </c>
      <c r="BA113" s="141">
        <f>'5 - FVZ'!F36</f>
        <v>0</v>
      </c>
      <c r="BB113" s="141">
        <f>'5 - FVZ'!F37</f>
        <v>0</v>
      </c>
      <c r="BC113" s="141">
        <f>'5 - FVZ'!F38</f>
        <v>0</v>
      </c>
      <c r="BD113" s="143">
        <f>'5 - FVZ'!F39</f>
        <v>0</v>
      </c>
      <c r="BE113" s="4"/>
      <c r="BT113" s="144" t="s">
        <v>87</v>
      </c>
      <c r="BV113" s="144" t="s">
        <v>77</v>
      </c>
      <c r="BW113" s="144" t="s">
        <v>123</v>
      </c>
      <c r="BX113" s="144" t="s">
        <v>109</v>
      </c>
      <c r="CL113" s="144" t="s">
        <v>1</v>
      </c>
    </row>
    <row r="114" s="4" customFormat="1" ht="16.5" customHeight="1">
      <c r="A114" s="4"/>
      <c r="B114" s="73"/>
      <c r="C114" s="136"/>
      <c r="D114" s="136"/>
      <c r="E114" s="137" t="s">
        <v>124</v>
      </c>
      <c r="F114" s="137"/>
      <c r="G114" s="137"/>
      <c r="H114" s="137"/>
      <c r="I114" s="137"/>
      <c r="J114" s="136"/>
      <c r="K114" s="137" t="s">
        <v>98</v>
      </c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45">
        <f>ROUND(SUM(AG115:AG116),2)</f>
        <v>0</v>
      </c>
      <c r="AH114" s="136"/>
      <c r="AI114" s="136"/>
      <c r="AJ114" s="136"/>
      <c r="AK114" s="136"/>
      <c r="AL114" s="136"/>
      <c r="AM114" s="136"/>
      <c r="AN114" s="138">
        <f>SUM(AG114,AT114)</f>
        <v>0</v>
      </c>
      <c r="AO114" s="136"/>
      <c r="AP114" s="136"/>
      <c r="AQ114" s="139" t="s">
        <v>86</v>
      </c>
      <c r="AR114" s="75"/>
      <c r="AS114" s="140">
        <f>ROUND(SUM(AS115:AS116),2)</f>
        <v>0</v>
      </c>
      <c r="AT114" s="141">
        <f>ROUND(SUM(AV114:AW114),2)</f>
        <v>0</v>
      </c>
      <c r="AU114" s="142">
        <f>ROUND(SUM(AU115:AU116),5)</f>
        <v>0</v>
      </c>
      <c r="AV114" s="141">
        <f>ROUND(AZ114*L29,2)</f>
        <v>0</v>
      </c>
      <c r="AW114" s="141">
        <f>ROUND(BA114*L30,2)</f>
        <v>0</v>
      </c>
      <c r="AX114" s="141">
        <f>ROUND(BB114*L29,2)</f>
        <v>0</v>
      </c>
      <c r="AY114" s="141">
        <f>ROUND(BC114*L30,2)</f>
        <v>0</v>
      </c>
      <c r="AZ114" s="141">
        <f>ROUND(SUM(AZ115:AZ116),2)</f>
        <v>0</v>
      </c>
      <c r="BA114" s="141">
        <f>ROUND(SUM(BA115:BA116),2)</f>
        <v>0</v>
      </c>
      <c r="BB114" s="141">
        <f>ROUND(SUM(BB115:BB116),2)</f>
        <v>0</v>
      </c>
      <c r="BC114" s="141">
        <f>ROUND(SUM(BC115:BC116),2)</f>
        <v>0</v>
      </c>
      <c r="BD114" s="143">
        <f>ROUND(SUM(BD115:BD116),2)</f>
        <v>0</v>
      </c>
      <c r="BE114" s="4"/>
      <c r="BS114" s="144" t="s">
        <v>74</v>
      </c>
      <c r="BT114" s="144" t="s">
        <v>87</v>
      </c>
      <c r="BU114" s="144" t="s">
        <v>76</v>
      </c>
      <c r="BV114" s="144" t="s">
        <v>77</v>
      </c>
      <c r="BW114" s="144" t="s">
        <v>125</v>
      </c>
      <c r="BX114" s="144" t="s">
        <v>109</v>
      </c>
      <c r="CL114" s="144" t="s">
        <v>1</v>
      </c>
    </row>
    <row r="115" s="4" customFormat="1" ht="16.5" customHeight="1">
      <c r="A115" s="135" t="s">
        <v>84</v>
      </c>
      <c r="B115" s="73"/>
      <c r="C115" s="136"/>
      <c r="D115" s="136"/>
      <c r="E115" s="136"/>
      <c r="F115" s="137" t="s">
        <v>126</v>
      </c>
      <c r="G115" s="137"/>
      <c r="H115" s="137"/>
      <c r="I115" s="137"/>
      <c r="J115" s="137"/>
      <c r="K115" s="136"/>
      <c r="L115" s="137" t="s">
        <v>127</v>
      </c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8">
        <f>'6.1 - Elektroinštalácia a...'!J34</f>
        <v>0</v>
      </c>
      <c r="AH115" s="136"/>
      <c r="AI115" s="136"/>
      <c r="AJ115" s="136"/>
      <c r="AK115" s="136"/>
      <c r="AL115" s="136"/>
      <c r="AM115" s="136"/>
      <c r="AN115" s="138">
        <f>SUM(AG115,AT115)</f>
        <v>0</v>
      </c>
      <c r="AO115" s="136"/>
      <c r="AP115" s="136"/>
      <c r="AQ115" s="139" t="s">
        <v>86</v>
      </c>
      <c r="AR115" s="75"/>
      <c r="AS115" s="140">
        <v>0</v>
      </c>
      <c r="AT115" s="141">
        <f>ROUND(SUM(AV115:AW115),2)</f>
        <v>0</v>
      </c>
      <c r="AU115" s="142">
        <f>'6.1 - Elektroinštalácia a...'!P150</f>
        <v>0</v>
      </c>
      <c r="AV115" s="141">
        <f>'6.1 - Elektroinštalácia a...'!J37</f>
        <v>0</v>
      </c>
      <c r="AW115" s="141">
        <f>'6.1 - Elektroinštalácia a...'!J38</f>
        <v>0</v>
      </c>
      <c r="AX115" s="141">
        <f>'6.1 - Elektroinštalácia a...'!J39</f>
        <v>0</v>
      </c>
      <c r="AY115" s="141">
        <f>'6.1 - Elektroinštalácia a...'!J40</f>
        <v>0</v>
      </c>
      <c r="AZ115" s="141">
        <f>'6.1 - Elektroinštalácia a...'!F37</f>
        <v>0</v>
      </c>
      <c r="BA115" s="141">
        <f>'6.1 - Elektroinštalácia a...'!F38</f>
        <v>0</v>
      </c>
      <c r="BB115" s="141">
        <f>'6.1 - Elektroinštalácia a...'!F39</f>
        <v>0</v>
      </c>
      <c r="BC115" s="141">
        <f>'6.1 - Elektroinštalácia a...'!F40</f>
        <v>0</v>
      </c>
      <c r="BD115" s="143">
        <f>'6.1 - Elektroinštalácia a...'!F41</f>
        <v>0</v>
      </c>
      <c r="BE115" s="4"/>
      <c r="BT115" s="144" t="s">
        <v>91</v>
      </c>
      <c r="BV115" s="144" t="s">
        <v>77</v>
      </c>
      <c r="BW115" s="144" t="s">
        <v>128</v>
      </c>
      <c r="BX115" s="144" t="s">
        <v>125</v>
      </c>
      <c r="CL115" s="144" t="s">
        <v>1</v>
      </c>
    </row>
    <row r="116" s="4" customFormat="1" ht="16.5" customHeight="1">
      <c r="A116" s="135" t="s">
        <v>84</v>
      </c>
      <c r="B116" s="73"/>
      <c r="C116" s="136"/>
      <c r="D116" s="136"/>
      <c r="E116" s="136"/>
      <c r="F116" s="137" t="s">
        <v>129</v>
      </c>
      <c r="G116" s="137"/>
      <c r="H116" s="137"/>
      <c r="I116" s="137"/>
      <c r="J116" s="137"/>
      <c r="K116" s="136"/>
      <c r="L116" s="137" t="s">
        <v>130</v>
      </c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8">
        <f>'6.2 - SENZOMATIC systém'!J34</f>
        <v>0</v>
      </c>
      <c r="AH116" s="136"/>
      <c r="AI116" s="136"/>
      <c r="AJ116" s="136"/>
      <c r="AK116" s="136"/>
      <c r="AL116" s="136"/>
      <c r="AM116" s="136"/>
      <c r="AN116" s="138">
        <f>SUM(AG116,AT116)</f>
        <v>0</v>
      </c>
      <c r="AO116" s="136"/>
      <c r="AP116" s="136"/>
      <c r="AQ116" s="139" t="s">
        <v>86</v>
      </c>
      <c r="AR116" s="75"/>
      <c r="AS116" s="140">
        <v>0</v>
      </c>
      <c r="AT116" s="141">
        <f>ROUND(SUM(AV116:AW116),2)</f>
        <v>0</v>
      </c>
      <c r="AU116" s="142">
        <f>'6.2 - SENZOMATIC systém'!P129</f>
        <v>0</v>
      </c>
      <c r="AV116" s="141">
        <f>'6.2 - SENZOMATIC systém'!J37</f>
        <v>0</v>
      </c>
      <c r="AW116" s="141">
        <f>'6.2 - SENZOMATIC systém'!J38</f>
        <v>0</v>
      </c>
      <c r="AX116" s="141">
        <f>'6.2 - SENZOMATIC systém'!J39</f>
        <v>0</v>
      </c>
      <c r="AY116" s="141">
        <f>'6.2 - SENZOMATIC systém'!J40</f>
        <v>0</v>
      </c>
      <c r="AZ116" s="141">
        <f>'6.2 - SENZOMATIC systém'!F37</f>
        <v>0</v>
      </c>
      <c r="BA116" s="141">
        <f>'6.2 - SENZOMATIC systém'!F38</f>
        <v>0</v>
      </c>
      <c r="BB116" s="141">
        <f>'6.2 - SENZOMATIC systém'!F39</f>
        <v>0</v>
      </c>
      <c r="BC116" s="141">
        <f>'6.2 - SENZOMATIC systém'!F40</f>
        <v>0</v>
      </c>
      <c r="BD116" s="143">
        <f>'6.2 - SENZOMATIC systém'!F41</f>
        <v>0</v>
      </c>
      <c r="BE116" s="4"/>
      <c r="BT116" s="144" t="s">
        <v>91</v>
      </c>
      <c r="BV116" s="144" t="s">
        <v>77</v>
      </c>
      <c r="BW116" s="144" t="s">
        <v>131</v>
      </c>
      <c r="BX116" s="144" t="s">
        <v>125</v>
      </c>
      <c r="CL116" s="144" t="s">
        <v>1</v>
      </c>
    </row>
    <row r="117" s="4" customFormat="1" ht="16.5" customHeight="1">
      <c r="A117" s="4"/>
      <c r="B117" s="73"/>
      <c r="C117" s="136"/>
      <c r="D117" s="136"/>
      <c r="E117" s="137" t="s">
        <v>132</v>
      </c>
      <c r="F117" s="137"/>
      <c r="G117" s="137"/>
      <c r="H117" s="137"/>
      <c r="I117" s="137"/>
      <c r="J117" s="136"/>
      <c r="K117" s="137" t="s">
        <v>133</v>
      </c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45">
        <f>ROUND(SUM(AG118:AG121),2)</f>
        <v>0</v>
      </c>
      <c r="AH117" s="136"/>
      <c r="AI117" s="136"/>
      <c r="AJ117" s="136"/>
      <c r="AK117" s="136"/>
      <c r="AL117" s="136"/>
      <c r="AM117" s="136"/>
      <c r="AN117" s="138">
        <f>SUM(AG117,AT117)</f>
        <v>0</v>
      </c>
      <c r="AO117" s="136"/>
      <c r="AP117" s="136"/>
      <c r="AQ117" s="139" t="s">
        <v>86</v>
      </c>
      <c r="AR117" s="75"/>
      <c r="AS117" s="140">
        <f>ROUND(SUM(AS118:AS121),2)</f>
        <v>0</v>
      </c>
      <c r="AT117" s="141">
        <f>ROUND(SUM(AV117:AW117),2)</f>
        <v>0</v>
      </c>
      <c r="AU117" s="142">
        <f>ROUND(SUM(AU118:AU121),5)</f>
        <v>0</v>
      </c>
      <c r="AV117" s="141">
        <f>ROUND(AZ117*L29,2)</f>
        <v>0</v>
      </c>
      <c r="AW117" s="141">
        <f>ROUND(BA117*L30,2)</f>
        <v>0</v>
      </c>
      <c r="AX117" s="141">
        <f>ROUND(BB117*L29,2)</f>
        <v>0</v>
      </c>
      <c r="AY117" s="141">
        <f>ROUND(BC117*L30,2)</f>
        <v>0</v>
      </c>
      <c r="AZ117" s="141">
        <f>ROUND(SUM(AZ118:AZ121),2)</f>
        <v>0</v>
      </c>
      <c r="BA117" s="141">
        <f>ROUND(SUM(BA118:BA121),2)</f>
        <v>0</v>
      </c>
      <c r="BB117" s="141">
        <f>ROUND(SUM(BB118:BB121),2)</f>
        <v>0</v>
      </c>
      <c r="BC117" s="141">
        <f>ROUND(SUM(BC118:BC121),2)</f>
        <v>0</v>
      </c>
      <c r="BD117" s="143">
        <f>ROUND(SUM(BD118:BD121),2)</f>
        <v>0</v>
      </c>
      <c r="BE117" s="4"/>
      <c r="BS117" s="144" t="s">
        <v>74</v>
      </c>
      <c r="BT117" s="144" t="s">
        <v>87</v>
      </c>
      <c r="BU117" s="144" t="s">
        <v>76</v>
      </c>
      <c r="BV117" s="144" t="s">
        <v>77</v>
      </c>
      <c r="BW117" s="144" t="s">
        <v>134</v>
      </c>
      <c r="BX117" s="144" t="s">
        <v>109</v>
      </c>
      <c r="CL117" s="144" t="s">
        <v>1</v>
      </c>
    </row>
    <row r="118" s="4" customFormat="1" ht="16.5" customHeight="1">
      <c r="A118" s="135" t="s">
        <v>84</v>
      </c>
      <c r="B118" s="73"/>
      <c r="C118" s="136"/>
      <c r="D118" s="136"/>
      <c r="E118" s="136"/>
      <c r="F118" s="137" t="s">
        <v>135</v>
      </c>
      <c r="G118" s="137"/>
      <c r="H118" s="137"/>
      <c r="I118" s="137"/>
      <c r="J118" s="137"/>
      <c r="K118" s="136"/>
      <c r="L118" s="137" t="s">
        <v>136</v>
      </c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8">
        <f>'7.1 - Asanácia a búracie ...'!J34</f>
        <v>0</v>
      </c>
      <c r="AH118" s="136"/>
      <c r="AI118" s="136"/>
      <c r="AJ118" s="136"/>
      <c r="AK118" s="136"/>
      <c r="AL118" s="136"/>
      <c r="AM118" s="136"/>
      <c r="AN118" s="138">
        <f>SUM(AG118,AT118)</f>
        <v>0</v>
      </c>
      <c r="AO118" s="136"/>
      <c r="AP118" s="136"/>
      <c r="AQ118" s="139" t="s">
        <v>86</v>
      </c>
      <c r="AR118" s="75"/>
      <c r="AS118" s="140">
        <v>0</v>
      </c>
      <c r="AT118" s="141">
        <f>ROUND(SUM(AV118:AW118),2)</f>
        <v>0</v>
      </c>
      <c r="AU118" s="142">
        <f>'7.1 - Asanácia a búracie ...'!P127</f>
        <v>0</v>
      </c>
      <c r="AV118" s="141">
        <f>'7.1 - Asanácia a búracie ...'!J37</f>
        <v>0</v>
      </c>
      <c r="AW118" s="141">
        <f>'7.1 - Asanácia a búracie ...'!J38</f>
        <v>0</v>
      </c>
      <c r="AX118" s="141">
        <f>'7.1 - Asanácia a búracie ...'!J39</f>
        <v>0</v>
      </c>
      <c r="AY118" s="141">
        <f>'7.1 - Asanácia a búracie ...'!J40</f>
        <v>0</v>
      </c>
      <c r="AZ118" s="141">
        <f>'7.1 - Asanácia a búracie ...'!F37</f>
        <v>0</v>
      </c>
      <c r="BA118" s="141">
        <f>'7.1 - Asanácia a búracie ...'!F38</f>
        <v>0</v>
      </c>
      <c r="BB118" s="141">
        <f>'7.1 - Asanácia a búracie ...'!F39</f>
        <v>0</v>
      </c>
      <c r="BC118" s="141">
        <f>'7.1 - Asanácia a búracie ...'!F40</f>
        <v>0</v>
      </c>
      <c r="BD118" s="143">
        <f>'7.1 - Asanácia a búracie ...'!F41</f>
        <v>0</v>
      </c>
      <c r="BE118" s="4"/>
      <c r="BT118" s="144" t="s">
        <v>91</v>
      </c>
      <c r="BV118" s="144" t="s">
        <v>77</v>
      </c>
      <c r="BW118" s="144" t="s">
        <v>137</v>
      </c>
      <c r="BX118" s="144" t="s">
        <v>134</v>
      </c>
      <c r="CL118" s="144" t="s">
        <v>1</v>
      </c>
    </row>
    <row r="119" s="4" customFormat="1" ht="16.5" customHeight="1">
      <c r="A119" s="135" t="s">
        <v>84</v>
      </c>
      <c r="B119" s="73"/>
      <c r="C119" s="136"/>
      <c r="D119" s="136"/>
      <c r="E119" s="136"/>
      <c r="F119" s="137" t="s">
        <v>138</v>
      </c>
      <c r="G119" s="137"/>
      <c r="H119" s="137"/>
      <c r="I119" s="137"/>
      <c r="J119" s="137"/>
      <c r="K119" s="136"/>
      <c r="L119" s="137" t="s">
        <v>139</v>
      </c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8">
        <f>'7.2 - Mlátové chodníky a ...'!J34</f>
        <v>0</v>
      </c>
      <c r="AH119" s="136"/>
      <c r="AI119" s="136"/>
      <c r="AJ119" s="136"/>
      <c r="AK119" s="136"/>
      <c r="AL119" s="136"/>
      <c r="AM119" s="136"/>
      <c r="AN119" s="138">
        <f>SUM(AG119,AT119)</f>
        <v>0</v>
      </c>
      <c r="AO119" s="136"/>
      <c r="AP119" s="136"/>
      <c r="AQ119" s="139" t="s">
        <v>86</v>
      </c>
      <c r="AR119" s="75"/>
      <c r="AS119" s="140">
        <v>0</v>
      </c>
      <c r="AT119" s="141">
        <f>ROUND(SUM(AV119:AW119),2)</f>
        <v>0</v>
      </c>
      <c r="AU119" s="142">
        <f>'7.2 - Mlátové chodníky a ...'!P132</f>
        <v>0</v>
      </c>
      <c r="AV119" s="141">
        <f>'7.2 - Mlátové chodníky a ...'!J37</f>
        <v>0</v>
      </c>
      <c r="AW119" s="141">
        <f>'7.2 - Mlátové chodníky a ...'!J38</f>
        <v>0</v>
      </c>
      <c r="AX119" s="141">
        <f>'7.2 - Mlátové chodníky a ...'!J39</f>
        <v>0</v>
      </c>
      <c r="AY119" s="141">
        <f>'7.2 - Mlátové chodníky a ...'!J40</f>
        <v>0</v>
      </c>
      <c r="AZ119" s="141">
        <f>'7.2 - Mlátové chodníky a ...'!F37</f>
        <v>0</v>
      </c>
      <c r="BA119" s="141">
        <f>'7.2 - Mlátové chodníky a ...'!F38</f>
        <v>0</v>
      </c>
      <c r="BB119" s="141">
        <f>'7.2 - Mlátové chodníky a ...'!F39</f>
        <v>0</v>
      </c>
      <c r="BC119" s="141">
        <f>'7.2 - Mlátové chodníky a ...'!F40</f>
        <v>0</v>
      </c>
      <c r="BD119" s="143">
        <f>'7.2 - Mlátové chodníky a ...'!F41</f>
        <v>0</v>
      </c>
      <c r="BE119" s="4"/>
      <c r="BT119" s="144" t="s">
        <v>91</v>
      </c>
      <c r="BV119" s="144" t="s">
        <v>77</v>
      </c>
      <c r="BW119" s="144" t="s">
        <v>140</v>
      </c>
      <c r="BX119" s="144" t="s">
        <v>134</v>
      </c>
      <c r="CL119" s="144" t="s">
        <v>1</v>
      </c>
    </row>
    <row r="120" s="4" customFormat="1" ht="16.5" customHeight="1">
      <c r="A120" s="135" t="s">
        <v>84</v>
      </c>
      <c r="B120" s="73"/>
      <c r="C120" s="136"/>
      <c r="D120" s="136"/>
      <c r="E120" s="136"/>
      <c r="F120" s="137" t="s">
        <v>141</v>
      </c>
      <c r="G120" s="137"/>
      <c r="H120" s="137"/>
      <c r="I120" s="137"/>
      <c r="J120" s="137"/>
      <c r="K120" s="136"/>
      <c r="L120" s="137" t="s">
        <v>133</v>
      </c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8">
        <f>'7.3 - Krajinná architektúra'!J34</f>
        <v>0</v>
      </c>
      <c r="AH120" s="136"/>
      <c r="AI120" s="136"/>
      <c r="AJ120" s="136"/>
      <c r="AK120" s="136"/>
      <c r="AL120" s="136"/>
      <c r="AM120" s="136"/>
      <c r="AN120" s="138">
        <f>SUM(AG120,AT120)</f>
        <v>0</v>
      </c>
      <c r="AO120" s="136"/>
      <c r="AP120" s="136"/>
      <c r="AQ120" s="139" t="s">
        <v>86</v>
      </c>
      <c r="AR120" s="75"/>
      <c r="AS120" s="140">
        <v>0</v>
      </c>
      <c r="AT120" s="141">
        <f>ROUND(SUM(AV120:AW120),2)</f>
        <v>0</v>
      </c>
      <c r="AU120" s="142">
        <f>'7.3 - Krajinná architektúra'!P129</f>
        <v>0</v>
      </c>
      <c r="AV120" s="141">
        <f>'7.3 - Krajinná architektúra'!J37</f>
        <v>0</v>
      </c>
      <c r="AW120" s="141">
        <f>'7.3 - Krajinná architektúra'!J38</f>
        <v>0</v>
      </c>
      <c r="AX120" s="141">
        <f>'7.3 - Krajinná architektúra'!J39</f>
        <v>0</v>
      </c>
      <c r="AY120" s="141">
        <f>'7.3 - Krajinná architektúra'!J40</f>
        <v>0</v>
      </c>
      <c r="AZ120" s="141">
        <f>'7.3 - Krajinná architektúra'!F37</f>
        <v>0</v>
      </c>
      <c r="BA120" s="141">
        <f>'7.3 - Krajinná architektúra'!F38</f>
        <v>0</v>
      </c>
      <c r="BB120" s="141">
        <f>'7.3 - Krajinná architektúra'!F39</f>
        <v>0</v>
      </c>
      <c r="BC120" s="141">
        <f>'7.3 - Krajinná architektúra'!F40</f>
        <v>0</v>
      </c>
      <c r="BD120" s="143">
        <f>'7.3 - Krajinná architektúra'!F41</f>
        <v>0</v>
      </c>
      <c r="BE120" s="4"/>
      <c r="BT120" s="144" t="s">
        <v>91</v>
      </c>
      <c r="BV120" s="144" t="s">
        <v>77</v>
      </c>
      <c r="BW120" s="144" t="s">
        <v>142</v>
      </c>
      <c r="BX120" s="144" t="s">
        <v>134</v>
      </c>
      <c r="CL120" s="144" t="s">
        <v>1</v>
      </c>
    </row>
    <row r="121" s="4" customFormat="1" ht="16.5" customHeight="1">
      <c r="A121" s="135" t="s">
        <v>84</v>
      </c>
      <c r="B121" s="73"/>
      <c r="C121" s="136"/>
      <c r="D121" s="136"/>
      <c r="E121" s="136"/>
      <c r="F121" s="137" t="s">
        <v>143</v>
      </c>
      <c r="G121" s="137"/>
      <c r="H121" s="137"/>
      <c r="I121" s="137"/>
      <c r="J121" s="137"/>
      <c r="K121" s="136"/>
      <c r="L121" s="137" t="s">
        <v>144</v>
      </c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8">
        <f>'7.4 - Návrh mobiliáru'!J34</f>
        <v>0</v>
      </c>
      <c r="AH121" s="136"/>
      <c r="AI121" s="136"/>
      <c r="AJ121" s="136"/>
      <c r="AK121" s="136"/>
      <c r="AL121" s="136"/>
      <c r="AM121" s="136"/>
      <c r="AN121" s="138">
        <f>SUM(AG121,AT121)</f>
        <v>0</v>
      </c>
      <c r="AO121" s="136"/>
      <c r="AP121" s="136"/>
      <c r="AQ121" s="139" t="s">
        <v>86</v>
      </c>
      <c r="AR121" s="75"/>
      <c r="AS121" s="140">
        <v>0</v>
      </c>
      <c r="AT121" s="141">
        <f>ROUND(SUM(AV121:AW121),2)</f>
        <v>0</v>
      </c>
      <c r="AU121" s="142">
        <f>'7.4 - Návrh mobiliáru'!P126</f>
        <v>0</v>
      </c>
      <c r="AV121" s="141">
        <f>'7.4 - Návrh mobiliáru'!J37</f>
        <v>0</v>
      </c>
      <c r="AW121" s="141">
        <f>'7.4 - Návrh mobiliáru'!J38</f>
        <v>0</v>
      </c>
      <c r="AX121" s="141">
        <f>'7.4 - Návrh mobiliáru'!J39</f>
        <v>0</v>
      </c>
      <c r="AY121" s="141">
        <f>'7.4 - Návrh mobiliáru'!J40</f>
        <v>0</v>
      </c>
      <c r="AZ121" s="141">
        <f>'7.4 - Návrh mobiliáru'!F37</f>
        <v>0</v>
      </c>
      <c r="BA121" s="141">
        <f>'7.4 - Návrh mobiliáru'!F38</f>
        <v>0</v>
      </c>
      <c r="BB121" s="141">
        <f>'7.4 - Návrh mobiliáru'!F39</f>
        <v>0</v>
      </c>
      <c r="BC121" s="141">
        <f>'7.4 - Návrh mobiliáru'!F40</f>
        <v>0</v>
      </c>
      <c r="BD121" s="143">
        <f>'7.4 - Návrh mobiliáru'!F41</f>
        <v>0</v>
      </c>
      <c r="BE121" s="4"/>
      <c r="BT121" s="144" t="s">
        <v>91</v>
      </c>
      <c r="BV121" s="144" t="s">
        <v>77</v>
      </c>
      <c r="BW121" s="144" t="s">
        <v>145</v>
      </c>
      <c r="BX121" s="144" t="s">
        <v>134</v>
      </c>
      <c r="CL121" s="144" t="s">
        <v>1</v>
      </c>
    </row>
    <row r="122" s="7" customFormat="1" ht="16.5" customHeight="1">
      <c r="A122" s="135" t="s">
        <v>84</v>
      </c>
      <c r="B122" s="122"/>
      <c r="C122" s="123"/>
      <c r="D122" s="124" t="s">
        <v>74</v>
      </c>
      <c r="E122" s="124"/>
      <c r="F122" s="124"/>
      <c r="G122" s="124"/>
      <c r="H122" s="124"/>
      <c r="I122" s="125"/>
      <c r="J122" s="124" t="s">
        <v>146</v>
      </c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7">
        <f>'D - SO 104'!J30</f>
        <v>0</v>
      </c>
      <c r="AH122" s="125"/>
      <c r="AI122" s="125"/>
      <c r="AJ122" s="125"/>
      <c r="AK122" s="125"/>
      <c r="AL122" s="125"/>
      <c r="AM122" s="125"/>
      <c r="AN122" s="127">
        <f>SUM(AG122,AT122)</f>
        <v>0</v>
      </c>
      <c r="AO122" s="125"/>
      <c r="AP122" s="125"/>
      <c r="AQ122" s="128" t="s">
        <v>81</v>
      </c>
      <c r="AR122" s="129"/>
      <c r="AS122" s="130">
        <v>0</v>
      </c>
      <c r="AT122" s="131">
        <f>ROUND(SUM(AV122:AW122),2)</f>
        <v>0</v>
      </c>
      <c r="AU122" s="132">
        <f>'D - SO 104'!P121</f>
        <v>0</v>
      </c>
      <c r="AV122" s="131">
        <f>'D - SO 104'!J33</f>
        <v>0</v>
      </c>
      <c r="AW122" s="131">
        <f>'D - SO 104'!J34</f>
        <v>0</v>
      </c>
      <c r="AX122" s="131">
        <f>'D - SO 104'!J35</f>
        <v>0</v>
      </c>
      <c r="AY122" s="131">
        <f>'D - SO 104'!J36</f>
        <v>0</v>
      </c>
      <c r="AZ122" s="131">
        <f>'D - SO 104'!F33</f>
        <v>0</v>
      </c>
      <c r="BA122" s="131">
        <f>'D - SO 104'!F34</f>
        <v>0</v>
      </c>
      <c r="BB122" s="131">
        <f>'D - SO 104'!F35</f>
        <v>0</v>
      </c>
      <c r="BC122" s="131">
        <f>'D - SO 104'!F36</f>
        <v>0</v>
      </c>
      <c r="BD122" s="133">
        <f>'D - SO 104'!F37</f>
        <v>0</v>
      </c>
      <c r="BE122" s="7"/>
      <c r="BT122" s="134" t="s">
        <v>82</v>
      </c>
      <c r="BV122" s="134" t="s">
        <v>77</v>
      </c>
      <c r="BW122" s="134" t="s">
        <v>147</v>
      </c>
      <c r="BX122" s="134" t="s">
        <v>5</v>
      </c>
      <c r="CL122" s="134" t="s">
        <v>1</v>
      </c>
      <c r="CM122" s="134" t="s">
        <v>75</v>
      </c>
    </row>
    <row r="123" s="7" customFormat="1" ht="16.5" customHeight="1">
      <c r="A123" s="7"/>
      <c r="B123" s="122"/>
      <c r="C123" s="123"/>
      <c r="D123" s="124" t="s">
        <v>148</v>
      </c>
      <c r="E123" s="124"/>
      <c r="F123" s="124"/>
      <c r="G123" s="124"/>
      <c r="H123" s="124"/>
      <c r="I123" s="125"/>
      <c r="J123" s="124" t="s">
        <v>149</v>
      </c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6">
        <f>ROUND(SUM(AG124:AG126),2)</f>
        <v>0</v>
      </c>
      <c r="AH123" s="125"/>
      <c r="AI123" s="125"/>
      <c r="AJ123" s="125"/>
      <c r="AK123" s="125"/>
      <c r="AL123" s="125"/>
      <c r="AM123" s="125"/>
      <c r="AN123" s="127">
        <f>SUM(AG123,AT123)</f>
        <v>0</v>
      </c>
      <c r="AO123" s="125"/>
      <c r="AP123" s="125"/>
      <c r="AQ123" s="128" t="s">
        <v>81</v>
      </c>
      <c r="AR123" s="129"/>
      <c r="AS123" s="130">
        <f>ROUND(SUM(AS124:AS126),2)</f>
        <v>0</v>
      </c>
      <c r="AT123" s="131">
        <f>ROUND(SUM(AV123:AW123),2)</f>
        <v>0</v>
      </c>
      <c r="AU123" s="132">
        <f>ROUND(SUM(AU124:AU126),5)</f>
        <v>0</v>
      </c>
      <c r="AV123" s="131">
        <f>ROUND(AZ123*L29,2)</f>
        <v>0</v>
      </c>
      <c r="AW123" s="131">
        <f>ROUND(BA123*L30,2)</f>
        <v>0</v>
      </c>
      <c r="AX123" s="131">
        <f>ROUND(BB123*L29,2)</f>
        <v>0</v>
      </c>
      <c r="AY123" s="131">
        <f>ROUND(BC123*L30,2)</f>
        <v>0</v>
      </c>
      <c r="AZ123" s="131">
        <f>ROUND(SUM(AZ124:AZ126),2)</f>
        <v>0</v>
      </c>
      <c r="BA123" s="131">
        <f>ROUND(SUM(BA124:BA126),2)</f>
        <v>0</v>
      </c>
      <c r="BB123" s="131">
        <f>ROUND(SUM(BB124:BB126),2)</f>
        <v>0</v>
      </c>
      <c r="BC123" s="131">
        <f>ROUND(SUM(BC124:BC126),2)</f>
        <v>0</v>
      </c>
      <c r="BD123" s="133">
        <f>ROUND(SUM(BD124:BD126),2)</f>
        <v>0</v>
      </c>
      <c r="BE123" s="7"/>
      <c r="BS123" s="134" t="s">
        <v>74</v>
      </c>
      <c r="BT123" s="134" t="s">
        <v>82</v>
      </c>
      <c r="BU123" s="134" t="s">
        <v>76</v>
      </c>
      <c r="BV123" s="134" t="s">
        <v>77</v>
      </c>
      <c r="BW123" s="134" t="s">
        <v>150</v>
      </c>
      <c r="BX123" s="134" t="s">
        <v>5</v>
      </c>
      <c r="CL123" s="134" t="s">
        <v>1</v>
      </c>
      <c r="CM123" s="134" t="s">
        <v>75</v>
      </c>
    </row>
    <row r="124" s="4" customFormat="1" ht="16.5" customHeight="1">
      <c r="A124" s="135" t="s">
        <v>84</v>
      </c>
      <c r="B124" s="73"/>
      <c r="C124" s="136"/>
      <c r="D124" s="136"/>
      <c r="E124" s="137" t="s">
        <v>151</v>
      </c>
      <c r="F124" s="137"/>
      <c r="G124" s="137"/>
      <c r="H124" s="137"/>
      <c r="I124" s="137"/>
      <c r="J124" s="136"/>
      <c r="K124" s="137" t="s">
        <v>152</v>
      </c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8">
        <f>'E.1 - Búracie práca'!J32</f>
        <v>0</v>
      </c>
      <c r="AH124" s="136"/>
      <c r="AI124" s="136"/>
      <c r="AJ124" s="136"/>
      <c r="AK124" s="136"/>
      <c r="AL124" s="136"/>
      <c r="AM124" s="136"/>
      <c r="AN124" s="138">
        <f>SUM(AG124,AT124)</f>
        <v>0</v>
      </c>
      <c r="AO124" s="136"/>
      <c r="AP124" s="136"/>
      <c r="AQ124" s="139" t="s">
        <v>86</v>
      </c>
      <c r="AR124" s="75"/>
      <c r="AS124" s="140">
        <v>0</v>
      </c>
      <c r="AT124" s="141">
        <f>ROUND(SUM(AV124:AW124),2)</f>
        <v>0</v>
      </c>
      <c r="AU124" s="142">
        <f>'E.1 - Búracie práca'!P125</f>
        <v>0</v>
      </c>
      <c r="AV124" s="141">
        <f>'E.1 - Búracie práca'!J35</f>
        <v>0</v>
      </c>
      <c r="AW124" s="141">
        <f>'E.1 - Búracie práca'!J36</f>
        <v>0</v>
      </c>
      <c r="AX124" s="141">
        <f>'E.1 - Búracie práca'!J37</f>
        <v>0</v>
      </c>
      <c r="AY124" s="141">
        <f>'E.1 - Búracie práca'!J38</f>
        <v>0</v>
      </c>
      <c r="AZ124" s="141">
        <f>'E.1 - Búracie práca'!F35</f>
        <v>0</v>
      </c>
      <c r="BA124" s="141">
        <f>'E.1 - Búracie práca'!F36</f>
        <v>0</v>
      </c>
      <c r="BB124" s="141">
        <f>'E.1 - Búracie práca'!F37</f>
        <v>0</v>
      </c>
      <c r="BC124" s="141">
        <f>'E.1 - Búracie práca'!F38</f>
        <v>0</v>
      </c>
      <c r="BD124" s="143">
        <f>'E.1 - Búracie práca'!F39</f>
        <v>0</v>
      </c>
      <c r="BE124" s="4"/>
      <c r="BT124" s="144" t="s">
        <v>87</v>
      </c>
      <c r="BV124" s="144" t="s">
        <v>77</v>
      </c>
      <c r="BW124" s="144" t="s">
        <v>153</v>
      </c>
      <c r="BX124" s="144" t="s">
        <v>150</v>
      </c>
      <c r="CL124" s="144" t="s">
        <v>1</v>
      </c>
    </row>
    <row r="125" s="4" customFormat="1" ht="16.5" customHeight="1">
      <c r="A125" s="135" t="s">
        <v>84</v>
      </c>
      <c r="B125" s="73"/>
      <c r="C125" s="136"/>
      <c r="D125" s="136"/>
      <c r="E125" s="137" t="s">
        <v>154</v>
      </c>
      <c r="F125" s="137"/>
      <c r="G125" s="137"/>
      <c r="H125" s="137"/>
      <c r="I125" s="137"/>
      <c r="J125" s="136"/>
      <c r="K125" s="137" t="s">
        <v>89</v>
      </c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8">
        <f>'E.2 - Nový stav'!J32</f>
        <v>0</v>
      </c>
      <c r="AH125" s="136"/>
      <c r="AI125" s="136"/>
      <c r="AJ125" s="136"/>
      <c r="AK125" s="136"/>
      <c r="AL125" s="136"/>
      <c r="AM125" s="136"/>
      <c r="AN125" s="138">
        <f>SUM(AG125,AT125)</f>
        <v>0</v>
      </c>
      <c r="AO125" s="136"/>
      <c r="AP125" s="136"/>
      <c r="AQ125" s="139" t="s">
        <v>86</v>
      </c>
      <c r="AR125" s="75"/>
      <c r="AS125" s="140">
        <v>0</v>
      </c>
      <c r="AT125" s="141">
        <f>ROUND(SUM(AV125:AW125),2)</f>
        <v>0</v>
      </c>
      <c r="AU125" s="142">
        <f>'E.2 - Nový stav'!P136</f>
        <v>0</v>
      </c>
      <c r="AV125" s="141">
        <f>'E.2 - Nový stav'!J35</f>
        <v>0</v>
      </c>
      <c r="AW125" s="141">
        <f>'E.2 - Nový stav'!J36</f>
        <v>0</v>
      </c>
      <c r="AX125" s="141">
        <f>'E.2 - Nový stav'!J37</f>
        <v>0</v>
      </c>
      <c r="AY125" s="141">
        <f>'E.2 - Nový stav'!J38</f>
        <v>0</v>
      </c>
      <c r="AZ125" s="141">
        <f>'E.2 - Nový stav'!F35</f>
        <v>0</v>
      </c>
      <c r="BA125" s="141">
        <f>'E.2 - Nový stav'!F36</f>
        <v>0</v>
      </c>
      <c r="BB125" s="141">
        <f>'E.2 - Nový stav'!F37</f>
        <v>0</v>
      </c>
      <c r="BC125" s="141">
        <f>'E.2 - Nový stav'!F38</f>
        <v>0</v>
      </c>
      <c r="BD125" s="143">
        <f>'E.2 - Nový stav'!F39</f>
        <v>0</v>
      </c>
      <c r="BE125" s="4"/>
      <c r="BT125" s="144" t="s">
        <v>87</v>
      </c>
      <c r="BV125" s="144" t="s">
        <v>77</v>
      </c>
      <c r="BW125" s="144" t="s">
        <v>155</v>
      </c>
      <c r="BX125" s="144" t="s">
        <v>150</v>
      </c>
      <c r="CL125" s="144" t="s">
        <v>1</v>
      </c>
    </row>
    <row r="126" s="4" customFormat="1" ht="16.5" customHeight="1">
      <c r="A126" s="135" t="s">
        <v>84</v>
      </c>
      <c r="B126" s="73"/>
      <c r="C126" s="136"/>
      <c r="D126" s="136"/>
      <c r="E126" s="137" t="s">
        <v>156</v>
      </c>
      <c r="F126" s="137"/>
      <c r="G126" s="137"/>
      <c r="H126" s="137"/>
      <c r="I126" s="137"/>
      <c r="J126" s="136"/>
      <c r="K126" s="137" t="s">
        <v>98</v>
      </c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8">
        <f>'E.3 - Elektroinštalácia'!J32</f>
        <v>0</v>
      </c>
      <c r="AH126" s="136"/>
      <c r="AI126" s="136"/>
      <c r="AJ126" s="136"/>
      <c r="AK126" s="136"/>
      <c r="AL126" s="136"/>
      <c r="AM126" s="136"/>
      <c r="AN126" s="138">
        <f>SUM(AG126,AT126)</f>
        <v>0</v>
      </c>
      <c r="AO126" s="136"/>
      <c r="AP126" s="136"/>
      <c r="AQ126" s="139" t="s">
        <v>86</v>
      </c>
      <c r="AR126" s="75"/>
      <c r="AS126" s="140">
        <v>0</v>
      </c>
      <c r="AT126" s="141">
        <f>ROUND(SUM(AV126:AW126),2)</f>
        <v>0</v>
      </c>
      <c r="AU126" s="142">
        <f>'E.3 - Elektroinštalácia'!P120</f>
        <v>0</v>
      </c>
      <c r="AV126" s="141">
        <f>'E.3 - Elektroinštalácia'!J35</f>
        <v>0</v>
      </c>
      <c r="AW126" s="141">
        <f>'E.3 - Elektroinštalácia'!J36</f>
        <v>0</v>
      </c>
      <c r="AX126" s="141">
        <f>'E.3 - Elektroinštalácia'!J37</f>
        <v>0</v>
      </c>
      <c r="AY126" s="141">
        <f>'E.3 - Elektroinštalácia'!J38</f>
        <v>0</v>
      </c>
      <c r="AZ126" s="141">
        <f>'E.3 - Elektroinštalácia'!F35</f>
        <v>0</v>
      </c>
      <c r="BA126" s="141">
        <f>'E.3 - Elektroinštalácia'!F36</f>
        <v>0</v>
      </c>
      <c r="BB126" s="141">
        <f>'E.3 - Elektroinštalácia'!F37</f>
        <v>0</v>
      </c>
      <c r="BC126" s="141">
        <f>'E.3 - Elektroinštalácia'!F38</f>
        <v>0</v>
      </c>
      <c r="BD126" s="143">
        <f>'E.3 - Elektroinštalácia'!F39</f>
        <v>0</v>
      </c>
      <c r="BE126" s="4"/>
      <c r="BT126" s="144" t="s">
        <v>87</v>
      </c>
      <c r="BV126" s="144" t="s">
        <v>77</v>
      </c>
      <c r="BW126" s="144" t="s">
        <v>157</v>
      </c>
      <c r="BX126" s="144" t="s">
        <v>150</v>
      </c>
      <c r="CL126" s="144" t="s">
        <v>1</v>
      </c>
    </row>
    <row r="127" s="7" customFormat="1" ht="16.5" customHeight="1">
      <c r="A127" s="135" t="s">
        <v>84</v>
      </c>
      <c r="B127" s="122"/>
      <c r="C127" s="123"/>
      <c r="D127" s="124" t="s">
        <v>158</v>
      </c>
      <c r="E127" s="124"/>
      <c r="F127" s="124"/>
      <c r="G127" s="124"/>
      <c r="H127" s="124"/>
      <c r="I127" s="125"/>
      <c r="J127" s="124" t="s">
        <v>159</v>
      </c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7">
        <f>'F - SO 102 - debarierizácia'!J30</f>
        <v>0</v>
      </c>
      <c r="AH127" s="125"/>
      <c r="AI127" s="125"/>
      <c r="AJ127" s="125"/>
      <c r="AK127" s="125"/>
      <c r="AL127" s="125"/>
      <c r="AM127" s="125"/>
      <c r="AN127" s="127">
        <f>SUM(AG127,AT127)</f>
        <v>0</v>
      </c>
      <c r="AO127" s="125"/>
      <c r="AP127" s="125"/>
      <c r="AQ127" s="128" t="s">
        <v>81</v>
      </c>
      <c r="AR127" s="129"/>
      <c r="AS127" s="130">
        <v>0</v>
      </c>
      <c r="AT127" s="131">
        <f>ROUND(SUM(AV127:AW127),2)</f>
        <v>0</v>
      </c>
      <c r="AU127" s="132">
        <f>'F - SO 102 - debarierizácia'!P119</f>
        <v>0</v>
      </c>
      <c r="AV127" s="131">
        <f>'F - SO 102 - debarierizácia'!J33</f>
        <v>0</v>
      </c>
      <c r="AW127" s="131">
        <f>'F - SO 102 - debarierizácia'!J34</f>
        <v>0</v>
      </c>
      <c r="AX127" s="131">
        <f>'F - SO 102 - debarierizácia'!J35</f>
        <v>0</v>
      </c>
      <c r="AY127" s="131">
        <f>'F - SO 102 - debarierizácia'!J36</f>
        <v>0</v>
      </c>
      <c r="AZ127" s="131">
        <f>'F - SO 102 - debarierizácia'!F33</f>
        <v>0</v>
      </c>
      <c r="BA127" s="131">
        <f>'F - SO 102 - debarierizácia'!F34</f>
        <v>0</v>
      </c>
      <c r="BB127" s="131">
        <f>'F - SO 102 - debarierizácia'!F35</f>
        <v>0</v>
      </c>
      <c r="BC127" s="131">
        <f>'F - SO 102 - debarierizácia'!F36</f>
        <v>0</v>
      </c>
      <c r="BD127" s="133">
        <f>'F - SO 102 - debarierizácia'!F37</f>
        <v>0</v>
      </c>
      <c r="BE127" s="7"/>
      <c r="BT127" s="134" t="s">
        <v>82</v>
      </c>
      <c r="BV127" s="134" t="s">
        <v>77</v>
      </c>
      <c r="BW127" s="134" t="s">
        <v>160</v>
      </c>
      <c r="BX127" s="134" t="s">
        <v>5</v>
      </c>
      <c r="CL127" s="134" t="s">
        <v>1</v>
      </c>
      <c r="CM127" s="134" t="s">
        <v>75</v>
      </c>
    </row>
    <row r="128" s="7" customFormat="1" ht="16.5" customHeight="1">
      <c r="A128" s="135" t="s">
        <v>84</v>
      </c>
      <c r="B128" s="122"/>
      <c r="C128" s="123"/>
      <c r="D128" s="124" t="s">
        <v>161</v>
      </c>
      <c r="E128" s="124"/>
      <c r="F128" s="124"/>
      <c r="G128" s="124"/>
      <c r="H128" s="124"/>
      <c r="I128" s="125"/>
      <c r="J128" s="124" t="s">
        <v>162</v>
      </c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7">
        <f>'G - SO 103 - debarierizácia'!J30</f>
        <v>0</v>
      </c>
      <c r="AH128" s="125"/>
      <c r="AI128" s="125"/>
      <c r="AJ128" s="125"/>
      <c r="AK128" s="125"/>
      <c r="AL128" s="125"/>
      <c r="AM128" s="125"/>
      <c r="AN128" s="127">
        <f>SUM(AG128,AT128)</f>
        <v>0</v>
      </c>
      <c r="AO128" s="125"/>
      <c r="AP128" s="125"/>
      <c r="AQ128" s="128" t="s">
        <v>81</v>
      </c>
      <c r="AR128" s="129"/>
      <c r="AS128" s="130">
        <v>0</v>
      </c>
      <c r="AT128" s="131">
        <f>ROUND(SUM(AV128:AW128),2)</f>
        <v>0</v>
      </c>
      <c r="AU128" s="132">
        <f>'G - SO 103 - debarierizácia'!P123</f>
        <v>0</v>
      </c>
      <c r="AV128" s="131">
        <f>'G - SO 103 - debarierizácia'!J33</f>
        <v>0</v>
      </c>
      <c r="AW128" s="131">
        <f>'G - SO 103 - debarierizácia'!J34</f>
        <v>0</v>
      </c>
      <c r="AX128" s="131">
        <f>'G - SO 103 - debarierizácia'!J35</f>
        <v>0</v>
      </c>
      <c r="AY128" s="131">
        <f>'G - SO 103 - debarierizácia'!J36</f>
        <v>0</v>
      </c>
      <c r="AZ128" s="131">
        <f>'G - SO 103 - debarierizácia'!F33</f>
        <v>0</v>
      </c>
      <c r="BA128" s="131">
        <f>'G - SO 103 - debarierizácia'!F34</f>
        <v>0</v>
      </c>
      <c r="BB128" s="131">
        <f>'G - SO 103 - debarierizácia'!F35</f>
        <v>0</v>
      </c>
      <c r="BC128" s="131">
        <f>'G - SO 103 - debarierizácia'!F36</f>
        <v>0</v>
      </c>
      <c r="BD128" s="133">
        <f>'G - SO 103 - debarierizácia'!F37</f>
        <v>0</v>
      </c>
      <c r="BE128" s="7"/>
      <c r="BT128" s="134" t="s">
        <v>82</v>
      </c>
      <c r="BV128" s="134" t="s">
        <v>77</v>
      </c>
      <c r="BW128" s="134" t="s">
        <v>163</v>
      </c>
      <c r="BX128" s="134" t="s">
        <v>5</v>
      </c>
      <c r="CL128" s="134" t="s">
        <v>1</v>
      </c>
      <c r="CM128" s="134" t="s">
        <v>75</v>
      </c>
    </row>
    <row r="129" s="7" customFormat="1" ht="16.5" customHeight="1">
      <c r="A129" s="7"/>
      <c r="B129" s="122"/>
      <c r="C129" s="123"/>
      <c r="D129" s="124" t="s">
        <v>164</v>
      </c>
      <c r="E129" s="124"/>
      <c r="F129" s="124"/>
      <c r="G129" s="124"/>
      <c r="H129" s="124"/>
      <c r="I129" s="125"/>
      <c r="J129" s="124" t="s">
        <v>165</v>
      </c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6">
        <f>ROUND(SUM(AG130:AG131),2)</f>
        <v>0</v>
      </c>
      <c r="AH129" s="125"/>
      <c r="AI129" s="125"/>
      <c r="AJ129" s="125"/>
      <c r="AK129" s="125"/>
      <c r="AL129" s="125"/>
      <c r="AM129" s="125"/>
      <c r="AN129" s="127">
        <f>SUM(AG129,AT129)</f>
        <v>0</v>
      </c>
      <c r="AO129" s="125"/>
      <c r="AP129" s="125"/>
      <c r="AQ129" s="128" t="s">
        <v>81</v>
      </c>
      <c r="AR129" s="129"/>
      <c r="AS129" s="130">
        <f>ROUND(SUM(AS130:AS131),2)</f>
        <v>0</v>
      </c>
      <c r="AT129" s="131">
        <f>ROUND(SUM(AV129:AW129),2)</f>
        <v>0</v>
      </c>
      <c r="AU129" s="132">
        <f>ROUND(SUM(AU130:AU131),5)</f>
        <v>0</v>
      </c>
      <c r="AV129" s="131">
        <f>ROUND(AZ129*L29,2)</f>
        <v>0</v>
      </c>
      <c r="AW129" s="131">
        <f>ROUND(BA129*L30,2)</f>
        <v>0</v>
      </c>
      <c r="AX129" s="131">
        <f>ROUND(BB129*L29,2)</f>
        <v>0</v>
      </c>
      <c r="AY129" s="131">
        <f>ROUND(BC129*L30,2)</f>
        <v>0</v>
      </c>
      <c r="AZ129" s="131">
        <f>ROUND(SUM(AZ130:AZ131),2)</f>
        <v>0</v>
      </c>
      <c r="BA129" s="131">
        <f>ROUND(SUM(BA130:BA131),2)</f>
        <v>0</v>
      </c>
      <c r="BB129" s="131">
        <f>ROUND(SUM(BB130:BB131),2)</f>
        <v>0</v>
      </c>
      <c r="BC129" s="131">
        <f>ROUND(SUM(BC130:BC131),2)</f>
        <v>0</v>
      </c>
      <c r="BD129" s="133">
        <f>ROUND(SUM(BD130:BD131),2)</f>
        <v>0</v>
      </c>
      <c r="BE129" s="7"/>
      <c r="BS129" s="134" t="s">
        <v>74</v>
      </c>
      <c r="BT129" s="134" t="s">
        <v>82</v>
      </c>
      <c r="BU129" s="134" t="s">
        <v>76</v>
      </c>
      <c r="BV129" s="134" t="s">
        <v>77</v>
      </c>
      <c r="BW129" s="134" t="s">
        <v>166</v>
      </c>
      <c r="BX129" s="134" t="s">
        <v>5</v>
      </c>
      <c r="CL129" s="134" t="s">
        <v>1</v>
      </c>
      <c r="CM129" s="134" t="s">
        <v>75</v>
      </c>
    </row>
    <row r="130" s="4" customFormat="1" ht="16.5" customHeight="1">
      <c r="A130" s="135" t="s">
        <v>84</v>
      </c>
      <c r="B130" s="73"/>
      <c r="C130" s="136"/>
      <c r="D130" s="136"/>
      <c r="E130" s="137" t="s">
        <v>167</v>
      </c>
      <c r="F130" s="137"/>
      <c r="G130" s="137"/>
      <c r="H130" s="137"/>
      <c r="I130" s="137"/>
      <c r="J130" s="136"/>
      <c r="K130" s="137" t="s">
        <v>85</v>
      </c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8">
        <f>'H.1 - Búracie práce'!J32</f>
        <v>0</v>
      </c>
      <c r="AH130" s="136"/>
      <c r="AI130" s="136"/>
      <c r="AJ130" s="136"/>
      <c r="AK130" s="136"/>
      <c r="AL130" s="136"/>
      <c r="AM130" s="136"/>
      <c r="AN130" s="138">
        <f>SUM(AG130,AT130)</f>
        <v>0</v>
      </c>
      <c r="AO130" s="136"/>
      <c r="AP130" s="136"/>
      <c r="AQ130" s="139" t="s">
        <v>86</v>
      </c>
      <c r="AR130" s="75"/>
      <c r="AS130" s="140">
        <v>0</v>
      </c>
      <c r="AT130" s="141">
        <f>ROUND(SUM(AV130:AW130),2)</f>
        <v>0</v>
      </c>
      <c r="AU130" s="142">
        <f>'H.1 - Búracie práce'!P129</f>
        <v>0</v>
      </c>
      <c r="AV130" s="141">
        <f>'H.1 - Búracie práce'!J35</f>
        <v>0</v>
      </c>
      <c r="AW130" s="141">
        <f>'H.1 - Búracie práce'!J36</f>
        <v>0</v>
      </c>
      <c r="AX130" s="141">
        <f>'H.1 - Búracie práce'!J37</f>
        <v>0</v>
      </c>
      <c r="AY130" s="141">
        <f>'H.1 - Búracie práce'!J38</f>
        <v>0</v>
      </c>
      <c r="AZ130" s="141">
        <f>'H.1 - Búracie práce'!F35</f>
        <v>0</v>
      </c>
      <c r="BA130" s="141">
        <f>'H.1 - Búracie práce'!F36</f>
        <v>0</v>
      </c>
      <c r="BB130" s="141">
        <f>'H.1 - Búracie práce'!F37</f>
        <v>0</v>
      </c>
      <c r="BC130" s="141">
        <f>'H.1 - Búracie práce'!F38</f>
        <v>0</v>
      </c>
      <c r="BD130" s="143">
        <f>'H.1 - Búracie práce'!F39</f>
        <v>0</v>
      </c>
      <c r="BE130" s="4"/>
      <c r="BT130" s="144" t="s">
        <v>87</v>
      </c>
      <c r="BV130" s="144" t="s">
        <v>77</v>
      </c>
      <c r="BW130" s="144" t="s">
        <v>168</v>
      </c>
      <c r="BX130" s="144" t="s">
        <v>166</v>
      </c>
      <c r="CL130" s="144" t="s">
        <v>1</v>
      </c>
    </row>
    <row r="131" s="4" customFormat="1" ht="16.5" customHeight="1">
      <c r="A131" s="135" t="s">
        <v>84</v>
      </c>
      <c r="B131" s="73"/>
      <c r="C131" s="136"/>
      <c r="D131" s="136"/>
      <c r="E131" s="137" t="s">
        <v>169</v>
      </c>
      <c r="F131" s="137"/>
      <c r="G131" s="137"/>
      <c r="H131" s="137"/>
      <c r="I131" s="137"/>
      <c r="J131" s="136"/>
      <c r="K131" s="137" t="s">
        <v>89</v>
      </c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8">
        <f>'H.2 - Nový stav'!J32</f>
        <v>0</v>
      </c>
      <c r="AH131" s="136"/>
      <c r="AI131" s="136"/>
      <c r="AJ131" s="136"/>
      <c r="AK131" s="136"/>
      <c r="AL131" s="136"/>
      <c r="AM131" s="136"/>
      <c r="AN131" s="138">
        <f>SUM(AG131,AT131)</f>
        <v>0</v>
      </c>
      <c r="AO131" s="136"/>
      <c r="AP131" s="136"/>
      <c r="AQ131" s="139" t="s">
        <v>86</v>
      </c>
      <c r="AR131" s="75"/>
      <c r="AS131" s="140">
        <v>0</v>
      </c>
      <c r="AT131" s="141">
        <f>ROUND(SUM(AV131:AW131),2)</f>
        <v>0</v>
      </c>
      <c r="AU131" s="142">
        <f>'H.2 - Nový stav'!P142</f>
        <v>0</v>
      </c>
      <c r="AV131" s="141">
        <f>'H.2 - Nový stav'!J35</f>
        <v>0</v>
      </c>
      <c r="AW131" s="141">
        <f>'H.2 - Nový stav'!J36</f>
        <v>0</v>
      </c>
      <c r="AX131" s="141">
        <f>'H.2 - Nový stav'!J37</f>
        <v>0</v>
      </c>
      <c r="AY131" s="141">
        <f>'H.2 - Nový stav'!J38</f>
        <v>0</v>
      </c>
      <c r="AZ131" s="141">
        <f>'H.2 - Nový stav'!F35</f>
        <v>0</v>
      </c>
      <c r="BA131" s="141">
        <f>'H.2 - Nový stav'!F36</f>
        <v>0</v>
      </c>
      <c r="BB131" s="141">
        <f>'H.2 - Nový stav'!F37</f>
        <v>0</v>
      </c>
      <c r="BC131" s="141">
        <f>'H.2 - Nový stav'!F38</f>
        <v>0</v>
      </c>
      <c r="BD131" s="143">
        <f>'H.2 - Nový stav'!F39</f>
        <v>0</v>
      </c>
      <c r="BE131" s="4"/>
      <c r="BT131" s="144" t="s">
        <v>87</v>
      </c>
      <c r="BV131" s="144" t="s">
        <v>77</v>
      </c>
      <c r="BW131" s="144" t="s">
        <v>170</v>
      </c>
      <c r="BX131" s="144" t="s">
        <v>166</v>
      </c>
      <c r="CL131" s="144" t="s">
        <v>1</v>
      </c>
    </row>
    <row r="132" s="7" customFormat="1" ht="24.75" customHeight="1">
      <c r="A132" s="7"/>
      <c r="B132" s="122"/>
      <c r="C132" s="123"/>
      <c r="D132" s="124" t="s">
        <v>171</v>
      </c>
      <c r="E132" s="124"/>
      <c r="F132" s="124"/>
      <c r="G132" s="124"/>
      <c r="H132" s="124"/>
      <c r="I132" s="125"/>
      <c r="J132" s="124" t="s">
        <v>172</v>
      </c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6">
        <f>ROUND(SUM(AG133:AG136),2)</f>
        <v>0</v>
      </c>
      <c r="AH132" s="125"/>
      <c r="AI132" s="125"/>
      <c r="AJ132" s="125"/>
      <c r="AK132" s="125"/>
      <c r="AL132" s="125"/>
      <c r="AM132" s="125"/>
      <c r="AN132" s="127">
        <f>SUM(AG132,AT132)</f>
        <v>0</v>
      </c>
      <c r="AO132" s="125"/>
      <c r="AP132" s="125"/>
      <c r="AQ132" s="128" t="s">
        <v>81</v>
      </c>
      <c r="AR132" s="129"/>
      <c r="AS132" s="130">
        <f>ROUND(SUM(AS133:AS136),2)</f>
        <v>0</v>
      </c>
      <c r="AT132" s="131">
        <f>ROUND(SUM(AV132:AW132),2)</f>
        <v>0</v>
      </c>
      <c r="AU132" s="132">
        <f>ROUND(SUM(AU133:AU136),5)</f>
        <v>0</v>
      </c>
      <c r="AV132" s="131">
        <f>ROUND(AZ132*L29,2)</f>
        <v>0</v>
      </c>
      <c r="AW132" s="131">
        <f>ROUND(BA132*L30,2)</f>
        <v>0</v>
      </c>
      <c r="AX132" s="131">
        <f>ROUND(BB132*L29,2)</f>
        <v>0</v>
      </c>
      <c r="AY132" s="131">
        <f>ROUND(BC132*L30,2)</f>
        <v>0</v>
      </c>
      <c r="AZ132" s="131">
        <f>ROUND(SUM(AZ133:AZ136),2)</f>
        <v>0</v>
      </c>
      <c r="BA132" s="131">
        <f>ROUND(SUM(BA133:BA136),2)</f>
        <v>0</v>
      </c>
      <c r="BB132" s="131">
        <f>ROUND(SUM(BB133:BB136),2)</f>
        <v>0</v>
      </c>
      <c r="BC132" s="131">
        <f>ROUND(SUM(BC133:BC136),2)</f>
        <v>0</v>
      </c>
      <c r="BD132" s="133">
        <f>ROUND(SUM(BD133:BD136),2)</f>
        <v>0</v>
      </c>
      <c r="BE132" s="7"/>
      <c r="BS132" s="134" t="s">
        <v>74</v>
      </c>
      <c r="BT132" s="134" t="s">
        <v>82</v>
      </c>
      <c r="BU132" s="134" t="s">
        <v>76</v>
      </c>
      <c r="BV132" s="134" t="s">
        <v>77</v>
      </c>
      <c r="BW132" s="134" t="s">
        <v>173</v>
      </c>
      <c r="BX132" s="134" t="s">
        <v>5</v>
      </c>
      <c r="CL132" s="134" t="s">
        <v>1</v>
      </c>
      <c r="CM132" s="134" t="s">
        <v>75</v>
      </c>
    </row>
    <row r="133" s="4" customFormat="1" ht="16.5" customHeight="1">
      <c r="A133" s="135" t="s">
        <v>84</v>
      </c>
      <c r="B133" s="73"/>
      <c r="C133" s="136"/>
      <c r="D133" s="136"/>
      <c r="E133" s="137" t="s">
        <v>174</v>
      </c>
      <c r="F133" s="137"/>
      <c r="G133" s="137"/>
      <c r="H133" s="137"/>
      <c r="I133" s="137"/>
      <c r="J133" s="136"/>
      <c r="K133" s="137" t="s">
        <v>175</v>
      </c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8">
        <f>'I.1 - Stavebné úpravy'!J32</f>
        <v>0</v>
      </c>
      <c r="AH133" s="136"/>
      <c r="AI133" s="136"/>
      <c r="AJ133" s="136"/>
      <c r="AK133" s="136"/>
      <c r="AL133" s="136"/>
      <c r="AM133" s="136"/>
      <c r="AN133" s="138">
        <f>SUM(AG133,AT133)</f>
        <v>0</v>
      </c>
      <c r="AO133" s="136"/>
      <c r="AP133" s="136"/>
      <c r="AQ133" s="139" t="s">
        <v>86</v>
      </c>
      <c r="AR133" s="75"/>
      <c r="AS133" s="140">
        <v>0</v>
      </c>
      <c r="AT133" s="141">
        <f>ROUND(SUM(AV133:AW133),2)</f>
        <v>0</v>
      </c>
      <c r="AU133" s="142">
        <f>'I.1 - Stavebné úpravy'!P131</f>
        <v>0</v>
      </c>
      <c r="AV133" s="141">
        <f>'I.1 - Stavebné úpravy'!J35</f>
        <v>0</v>
      </c>
      <c r="AW133" s="141">
        <f>'I.1 - Stavebné úpravy'!J36</f>
        <v>0</v>
      </c>
      <c r="AX133" s="141">
        <f>'I.1 - Stavebné úpravy'!J37</f>
        <v>0</v>
      </c>
      <c r="AY133" s="141">
        <f>'I.1 - Stavebné úpravy'!J38</f>
        <v>0</v>
      </c>
      <c r="AZ133" s="141">
        <f>'I.1 - Stavebné úpravy'!F35</f>
        <v>0</v>
      </c>
      <c r="BA133" s="141">
        <f>'I.1 - Stavebné úpravy'!F36</f>
        <v>0</v>
      </c>
      <c r="BB133" s="141">
        <f>'I.1 - Stavebné úpravy'!F37</f>
        <v>0</v>
      </c>
      <c r="BC133" s="141">
        <f>'I.1 - Stavebné úpravy'!F38</f>
        <v>0</v>
      </c>
      <c r="BD133" s="143">
        <f>'I.1 - Stavebné úpravy'!F39</f>
        <v>0</v>
      </c>
      <c r="BE133" s="4"/>
      <c r="BT133" s="144" t="s">
        <v>87</v>
      </c>
      <c r="BV133" s="144" t="s">
        <v>77</v>
      </c>
      <c r="BW133" s="144" t="s">
        <v>176</v>
      </c>
      <c r="BX133" s="144" t="s">
        <v>173</v>
      </c>
      <c r="CL133" s="144" t="s">
        <v>1</v>
      </c>
    </row>
    <row r="134" s="4" customFormat="1" ht="16.5" customHeight="1">
      <c r="A134" s="135" t="s">
        <v>84</v>
      </c>
      <c r="B134" s="73"/>
      <c r="C134" s="136"/>
      <c r="D134" s="136"/>
      <c r="E134" s="137" t="s">
        <v>177</v>
      </c>
      <c r="F134" s="137"/>
      <c r="G134" s="137"/>
      <c r="H134" s="137"/>
      <c r="I134" s="137"/>
      <c r="J134" s="136"/>
      <c r="K134" s="137" t="s">
        <v>98</v>
      </c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8">
        <f>'I.2 - Elektroinštalácia'!J32</f>
        <v>0</v>
      </c>
      <c r="AH134" s="136"/>
      <c r="AI134" s="136"/>
      <c r="AJ134" s="136"/>
      <c r="AK134" s="136"/>
      <c r="AL134" s="136"/>
      <c r="AM134" s="136"/>
      <c r="AN134" s="138">
        <f>SUM(AG134,AT134)</f>
        <v>0</v>
      </c>
      <c r="AO134" s="136"/>
      <c r="AP134" s="136"/>
      <c r="AQ134" s="139" t="s">
        <v>86</v>
      </c>
      <c r="AR134" s="75"/>
      <c r="AS134" s="140">
        <v>0</v>
      </c>
      <c r="AT134" s="141">
        <f>ROUND(SUM(AV134:AW134),2)</f>
        <v>0</v>
      </c>
      <c r="AU134" s="142">
        <f>'I.2 - Elektroinštalácia'!P121</f>
        <v>0</v>
      </c>
      <c r="AV134" s="141">
        <f>'I.2 - Elektroinštalácia'!J35</f>
        <v>0</v>
      </c>
      <c r="AW134" s="141">
        <f>'I.2 - Elektroinštalácia'!J36</f>
        <v>0</v>
      </c>
      <c r="AX134" s="141">
        <f>'I.2 - Elektroinštalácia'!J37</f>
        <v>0</v>
      </c>
      <c r="AY134" s="141">
        <f>'I.2 - Elektroinštalácia'!J38</f>
        <v>0</v>
      </c>
      <c r="AZ134" s="141">
        <f>'I.2 - Elektroinštalácia'!F35</f>
        <v>0</v>
      </c>
      <c r="BA134" s="141">
        <f>'I.2 - Elektroinštalácia'!F36</f>
        <v>0</v>
      </c>
      <c r="BB134" s="141">
        <f>'I.2 - Elektroinštalácia'!F37</f>
        <v>0</v>
      </c>
      <c r="BC134" s="141">
        <f>'I.2 - Elektroinštalácia'!F38</f>
        <v>0</v>
      </c>
      <c r="BD134" s="143">
        <f>'I.2 - Elektroinštalácia'!F39</f>
        <v>0</v>
      </c>
      <c r="BE134" s="4"/>
      <c r="BT134" s="144" t="s">
        <v>87</v>
      </c>
      <c r="BV134" s="144" t="s">
        <v>77</v>
      </c>
      <c r="BW134" s="144" t="s">
        <v>178</v>
      </c>
      <c r="BX134" s="144" t="s">
        <v>173</v>
      </c>
      <c r="CL134" s="144" t="s">
        <v>1</v>
      </c>
    </row>
    <row r="135" s="4" customFormat="1" ht="16.5" customHeight="1">
      <c r="A135" s="135" t="s">
        <v>84</v>
      </c>
      <c r="B135" s="73"/>
      <c r="C135" s="136"/>
      <c r="D135" s="136"/>
      <c r="E135" s="137" t="s">
        <v>179</v>
      </c>
      <c r="F135" s="137"/>
      <c r="G135" s="137"/>
      <c r="H135" s="137"/>
      <c r="I135" s="137"/>
      <c r="J135" s="136"/>
      <c r="K135" s="137" t="s">
        <v>120</v>
      </c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8">
        <f>'I.3 - Vzduchotechnika'!J32</f>
        <v>0</v>
      </c>
      <c r="AH135" s="136"/>
      <c r="AI135" s="136"/>
      <c r="AJ135" s="136"/>
      <c r="AK135" s="136"/>
      <c r="AL135" s="136"/>
      <c r="AM135" s="136"/>
      <c r="AN135" s="138">
        <f>SUM(AG135,AT135)</f>
        <v>0</v>
      </c>
      <c r="AO135" s="136"/>
      <c r="AP135" s="136"/>
      <c r="AQ135" s="139" t="s">
        <v>86</v>
      </c>
      <c r="AR135" s="75"/>
      <c r="AS135" s="140">
        <v>0</v>
      </c>
      <c r="AT135" s="141">
        <f>ROUND(SUM(AV135:AW135),2)</f>
        <v>0</v>
      </c>
      <c r="AU135" s="142">
        <f>'I.3 - Vzduchotechnika'!P133</f>
        <v>0</v>
      </c>
      <c r="AV135" s="141">
        <f>'I.3 - Vzduchotechnika'!J35</f>
        <v>0</v>
      </c>
      <c r="AW135" s="141">
        <f>'I.3 - Vzduchotechnika'!J36</f>
        <v>0</v>
      </c>
      <c r="AX135" s="141">
        <f>'I.3 - Vzduchotechnika'!J37</f>
        <v>0</v>
      </c>
      <c r="AY135" s="141">
        <f>'I.3 - Vzduchotechnika'!J38</f>
        <v>0</v>
      </c>
      <c r="AZ135" s="141">
        <f>'I.3 - Vzduchotechnika'!F35</f>
        <v>0</v>
      </c>
      <c r="BA135" s="141">
        <f>'I.3 - Vzduchotechnika'!F36</f>
        <v>0</v>
      </c>
      <c r="BB135" s="141">
        <f>'I.3 - Vzduchotechnika'!F37</f>
        <v>0</v>
      </c>
      <c r="BC135" s="141">
        <f>'I.3 - Vzduchotechnika'!F38</f>
        <v>0</v>
      </c>
      <c r="BD135" s="143">
        <f>'I.3 - Vzduchotechnika'!F39</f>
        <v>0</v>
      </c>
      <c r="BE135" s="4"/>
      <c r="BT135" s="144" t="s">
        <v>87</v>
      </c>
      <c r="BV135" s="144" t="s">
        <v>77</v>
      </c>
      <c r="BW135" s="144" t="s">
        <v>180</v>
      </c>
      <c r="BX135" s="144" t="s">
        <v>173</v>
      </c>
      <c r="CL135" s="144" t="s">
        <v>1</v>
      </c>
    </row>
    <row r="136" s="4" customFormat="1" ht="16.5" customHeight="1">
      <c r="A136" s="135" t="s">
        <v>84</v>
      </c>
      <c r="B136" s="73"/>
      <c r="C136" s="136"/>
      <c r="D136" s="136"/>
      <c r="E136" s="137" t="s">
        <v>181</v>
      </c>
      <c r="F136" s="137"/>
      <c r="G136" s="137"/>
      <c r="H136" s="137"/>
      <c r="I136" s="137"/>
      <c r="J136" s="136"/>
      <c r="K136" s="137" t="s">
        <v>92</v>
      </c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8">
        <f>'I.4 - Zdravotechnika'!J32</f>
        <v>0</v>
      </c>
      <c r="AH136" s="136"/>
      <c r="AI136" s="136"/>
      <c r="AJ136" s="136"/>
      <c r="AK136" s="136"/>
      <c r="AL136" s="136"/>
      <c r="AM136" s="136"/>
      <c r="AN136" s="138">
        <f>SUM(AG136,AT136)</f>
        <v>0</v>
      </c>
      <c r="AO136" s="136"/>
      <c r="AP136" s="136"/>
      <c r="AQ136" s="139" t="s">
        <v>86</v>
      </c>
      <c r="AR136" s="75"/>
      <c r="AS136" s="146">
        <v>0</v>
      </c>
      <c r="AT136" s="147">
        <f>ROUND(SUM(AV136:AW136),2)</f>
        <v>0</v>
      </c>
      <c r="AU136" s="148">
        <f>'I.4 - Zdravotechnika'!P122</f>
        <v>0</v>
      </c>
      <c r="AV136" s="147">
        <f>'I.4 - Zdravotechnika'!J35</f>
        <v>0</v>
      </c>
      <c r="AW136" s="147">
        <f>'I.4 - Zdravotechnika'!J36</f>
        <v>0</v>
      </c>
      <c r="AX136" s="147">
        <f>'I.4 - Zdravotechnika'!J37</f>
        <v>0</v>
      </c>
      <c r="AY136" s="147">
        <f>'I.4 - Zdravotechnika'!J38</f>
        <v>0</v>
      </c>
      <c r="AZ136" s="147">
        <f>'I.4 - Zdravotechnika'!F35</f>
        <v>0</v>
      </c>
      <c r="BA136" s="147">
        <f>'I.4 - Zdravotechnika'!F36</f>
        <v>0</v>
      </c>
      <c r="BB136" s="147">
        <f>'I.4 - Zdravotechnika'!F37</f>
        <v>0</v>
      </c>
      <c r="BC136" s="147">
        <f>'I.4 - Zdravotechnika'!F38</f>
        <v>0</v>
      </c>
      <c r="BD136" s="149">
        <f>'I.4 - Zdravotechnika'!F39</f>
        <v>0</v>
      </c>
      <c r="BE136" s="4"/>
      <c r="BT136" s="144" t="s">
        <v>87</v>
      </c>
      <c r="BV136" s="144" t="s">
        <v>77</v>
      </c>
      <c r="BW136" s="144" t="s">
        <v>182</v>
      </c>
      <c r="BX136" s="144" t="s">
        <v>173</v>
      </c>
      <c r="CL136" s="144" t="s">
        <v>1</v>
      </c>
    </row>
    <row r="137" s="2" customFormat="1" ht="30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41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</row>
    <row r="138" s="2" customFormat="1" ht="6.96" customHeight="1">
      <c r="A138" s="35"/>
      <c r="B138" s="69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41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</row>
  </sheetData>
  <sheetProtection sheet="1" formatColumns="0" formatRows="0" objects="1" scenarios="1" spinCount="100000" saltValue="O1CY7fd+Udd7Q6sQwVu27vc5w57hBtezdoAbmkt934thPapDNp9q8gyj9JCVOqopijPUPkRAJrDHr5aQ9ZV7mg==" hashValue="LVYvNsjPMkKvwVGmUuUDDmHTYx5yRmL68LcKyhRSPESIEboWcfdvuTqMBcAS3owXPostE1ZNIV9HtVXrnrv9yA==" algorithmName="SHA-512" password="CC35"/>
  <mergeCells count="20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G127:AM127"/>
    <mergeCell ref="AN127:AP127"/>
    <mergeCell ref="AG128:AM128"/>
    <mergeCell ref="AN128:AP128"/>
    <mergeCell ref="AN129:AP129"/>
    <mergeCell ref="AG129:AM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G134:AM134"/>
    <mergeCell ref="AN134:AP134"/>
    <mergeCell ref="AN135:AP135"/>
    <mergeCell ref="AG135:AM135"/>
    <mergeCell ref="AN136:AP136"/>
    <mergeCell ref="AG136:AM136"/>
    <mergeCell ref="L85:AO85"/>
    <mergeCell ref="C92:G92"/>
    <mergeCell ref="I92:AF92"/>
    <mergeCell ref="D95:H95"/>
    <mergeCell ref="J95:AF95"/>
    <mergeCell ref="K96:AF96"/>
    <mergeCell ref="E96:I96"/>
    <mergeCell ref="K97:AF97"/>
    <mergeCell ref="E97:I97"/>
    <mergeCell ref="E98:I98"/>
    <mergeCell ref="K98:AF98"/>
    <mergeCell ref="K99:AF99"/>
    <mergeCell ref="E99:I99"/>
    <mergeCell ref="E100:I100"/>
    <mergeCell ref="K100:AF100"/>
    <mergeCell ref="D101:H101"/>
    <mergeCell ref="J101:AF101"/>
    <mergeCell ref="K102:AF102"/>
    <mergeCell ref="E102:I102"/>
    <mergeCell ref="K103:AF103"/>
    <mergeCell ref="E103:I103"/>
    <mergeCell ref="E104:I104"/>
    <mergeCell ref="K104:AF104"/>
    <mergeCell ref="E105:I105"/>
    <mergeCell ref="K105:AF105"/>
    <mergeCell ref="D106:H106"/>
    <mergeCell ref="J106:AF106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G94:AM94"/>
    <mergeCell ref="AN94:AP94"/>
    <mergeCell ref="E107:I107"/>
    <mergeCell ref="K107:AF107"/>
    <mergeCell ref="E108:I108"/>
    <mergeCell ref="K108:AF108"/>
    <mergeCell ref="K109:AF109"/>
    <mergeCell ref="E109:I109"/>
    <mergeCell ref="F110:J110"/>
    <mergeCell ref="L110:AF110"/>
    <mergeCell ref="F111:J111"/>
    <mergeCell ref="L111:AF111"/>
    <mergeCell ref="K112:AF112"/>
    <mergeCell ref="E112:I112"/>
    <mergeCell ref="K113:AF113"/>
    <mergeCell ref="E113:I113"/>
    <mergeCell ref="K114:AF114"/>
    <mergeCell ref="E114:I114"/>
    <mergeCell ref="F115:J115"/>
    <mergeCell ref="L115:AF115"/>
    <mergeCell ref="F116:J116"/>
    <mergeCell ref="L116:AF116"/>
    <mergeCell ref="E117:I117"/>
    <mergeCell ref="K117:AF117"/>
    <mergeCell ref="L118:AF118"/>
    <mergeCell ref="F118:J118"/>
    <mergeCell ref="F119:J119"/>
    <mergeCell ref="L119:AF119"/>
    <mergeCell ref="L120:AF120"/>
    <mergeCell ref="F120:J120"/>
    <mergeCell ref="L121:AF121"/>
    <mergeCell ref="F121:J121"/>
    <mergeCell ref="D122:H122"/>
    <mergeCell ref="J122:AF122"/>
    <mergeCell ref="J123:AF123"/>
    <mergeCell ref="D123:H123"/>
    <mergeCell ref="K124:AF124"/>
    <mergeCell ref="E124:I124"/>
    <mergeCell ref="E125:I125"/>
    <mergeCell ref="K125:AF125"/>
    <mergeCell ref="K126:AF126"/>
    <mergeCell ref="E126:I126"/>
    <mergeCell ref="J127:AF127"/>
    <mergeCell ref="D127:H127"/>
    <mergeCell ref="D128:H128"/>
    <mergeCell ref="J128:AF128"/>
    <mergeCell ref="J129:AF129"/>
    <mergeCell ref="D129:H129"/>
    <mergeCell ref="K130:AF130"/>
    <mergeCell ref="E130:I130"/>
    <mergeCell ref="K131:AF131"/>
    <mergeCell ref="E131:I131"/>
    <mergeCell ref="D132:H132"/>
    <mergeCell ref="J132:AF132"/>
    <mergeCell ref="E133:I133"/>
    <mergeCell ref="K133:AF133"/>
    <mergeCell ref="E134:I134"/>
    <mergeCell ref="K134:AF134"/>
    <mergeCell ref="E135:I135"/>
    <mergeCell ref="K135:AF135"/>
    <mergeCell ref="E136:I136"/>
    <mergeCell ref="K136:AF136"/>
  </mergeCells>
  <hyperlinks>
    <hyperlink ref="A96" location="'1 - Búracie práce'!C2" display="/"/>
    <hyperlink ref="A97" location="'2 - Nový stav'!C2" display="/"/>
    <hyperlink ref="A98" location="'3 - Zdravotechnika'!C2" display="/"/>
    <hyperlink ref="A99" location="'4 - Vykurovanie'!C2" display="/"/>
    <hyperlink ref="A100" location="'5 - Elektroinštalácia'!C2" display="/"/>
    <hyperlink ref="A102" location="'1 - Búracie práce_01'!C2" display="/"/>
    <hyperlink ref="A103" location="'2 - Nový stav_01'!C2" display="/"/>
    <hyperlink ref="A104" location="'3 - Vykurovanie'!C2" display="/"/>
    <hyperlink ref="A105" location="'4 - Elektroinštalácia'!C2" display="/"/>
    <hyperlink ref="A107" location="'1 - Architektúra a statika'!C2" display="/"/>
    <hyperlink ref="A108" location="'2 - Zdravotechnika'!C2" display="/"/>
    <hyperlink ref="A110" location="'3.1 - Zdroj tepla a chlad...'!C2" display="/"/>
    <hyperlink ref="A111" location="'3.2 - Odovzdávací systém'!C2" display="/"/>
    <hyperlink ref="A112" location="'4 - Vzduchotechnika'!C2" display="/"/>
    <hyperlink ref="A113" location="'5 - FVZ'!C2" display="/"/>
    <hyperlink ref="A115" location="'6.1 - Elektroinštalácia a...'!C2" display="/"/>
    <hyperlink ref="A116" location="'6.2 - SENZOMATIC systém'!C2" display="/"/>
    <hyperlink ref="A118" location="'7.1 - Asanácia a búracie ...'!C2" display="/"/>
    <hyperlink ref="A119" location="'7.2 - Mlátové chodníky a ...'!C2" display="/"/>
    <hyperlink ref="A120" location="'7.3 - Krajinná architektúra'!C2" display="/"/>
    <hyperlink ref="A121" location="'7.4 - Návrh mobiliáru'!C2" display="/"/>
    <hyperlink ref="A122" location="'D - SO 104'!C2" display="/"/>
    <hyperlink ref="A124" location="'E.1 - Búracie práca'!C2" display="/"/>
    <hyperlink ref="A125" location="'E.2 - Nový stav'!C2" display="/"/>
    <hyperlink ref="A126" location="'E.3 - Elektroinštalácia'!C2" display="/"/>
    <hyperlink ref="A127" location="'F - SO 102 - debarierizácia'!C2" display="/"/>
    <hyperlink ref="A128" location="'G - SO 103 - debarierizácia'!C2" display="/"/>
    <hyperlink ref="A130" location="'H.1 - Búracie práce'!C2" display="/"/>
    <hyperlink ref="A131" location="'H.2 - Nový stav'!C2" display="/"/>
    <hyperlink ref="A133" location="'I.1 - Stavebné úpravy'!C2" display="/"/>
    <hyperlink ref="A134" location="'I.2 - Elektroinštalácia'!C2" display="/"/>
    <hyperlink ref="A135" location="'I.3 - Vzduchotechnika'!C2" display="/"/>
    <hyperlink ref="A136" location="'I.4 - Zdrav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1260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1638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ROUND(J120,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ROUND((SUM(BE120:BE151)),  2)</f>
        <v>0</v>
      </c>
      <c r="G35" s="169"/>
      <c r="H35" s="169"/>
      <c r="I35" s="170">
        <v>0.20000000000000001</v>
      </c>
      <c r="J35" s="168">
        <f>ROUND(((SUM(BE120:BE151))*I35),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ROUND((SUM(BF120:BF151)),  2)</f>
        <v>0</v>
      </c>
      <c r="G36" s="169"/>
      <c r="H36" s="169"/>
      <c r="I36" s="170">
        <v>0.20000000000000001</v>
      </c>
      <c r="J36" s="168">
        <f>ROUND(((SUM(BF120:BF151))*I36),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ROUND((SUM(BG120:BG151)),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ROUND((SUM(BH120:BH151)),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ROUND((SUM(BI120:BI151)),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1260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4 - Elektroinštalácia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J120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206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6.25" customHeight="1">
      <c r="A108" s="35"/>
      <c r="B108" s="36"/>
      <c r="C108" s="37"/>
      <c r="D108" s="37"/>
      <c r="E108" s="191" t="str">
        <f>E7</f>
        <v>SOŠ technická Lučenec - novostavba edukačného centra, rekonštrukcia objektu školy a spoločenského objektu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1" customFormat="1" ht="12" customHeight="1">
      <c r="B109" s="18"/>
      <c r="C109" s="29" t="s">
        <v>184</v>
      </c>
      <c r="D109" s="19"/>
      <c r="E109" s="19"/>
      <c r="F109" s="19"/>
      <c r="G109" s="19"/>
      <c r="H109" s="19"/>
      <c r="I109" s="19"/>
      <c r="J109" s="19"/>
      <c r="K109" s="19"/>
      <c r="L109" s="17"/>
    </row>
    <row r="110" s="2" customFormat="1" ht="16.5" customHeight="1">
      <c r="A110" s="35"/>
      <c r="B110" s="36"/>
      <c r="C110" s="37"/>
      <c r="D110" s="37"/>
      <c r="E110" s="191" t="s">
        <v>1260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186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E11</f>
        <v>4 - Elektroinštalácia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F14</f>
        <v>SOŠ Technická,Dukelských Hrdinov 2, 984 01 Lučenec</v>
      </c>
      <c r="G114" s="37"/>
      <c r="H114" s="37"/>
      <c r="I114" s="29" t="s">
        <v>20</v>
      </c>
      <c r="J114" s="82" t="str">
        <f>IF(J14="","",J14)</f>
        <v>30. 9. 2024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E17</f>
        <v>BBSK, Námestie SNP 23/23, 974 01 BB</v>
      </c>
      <c r="G116" s="37"/>
      <c r="H116" s="37"/>
      <c r="I116" s="29" t="s">
        <v>28</v>
      </c>
      <c r="J116" s="33" t="str">
        <f>E23</f>
        <v>Ing. Ladislav Chatrnúch,Sládkovičova 2052/50A Šala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IF(E20="","",E20)</f>
        <v>Vyplň údaj</v>
      </c>
      <c r="G117" s="37"/>
      <c r="H117" s="37"/>
      <c r="I117" s="29" t="s">
        <v>31</v>
      </c>
      <c r="J117" s="33" t="str">
        <f>E26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207</v>
      </c>
      <c r="D119" s="210" t="s">
        <v>60</v>
      </c>
      <c r="E119" s="210" t="s">
        <v>56</v>
      </c>
      <c r="F119" s="210" t="s">
        <v>57</v>
      </c>
      <c r="G119" s="210" t="s">
        <v>208</v>
      </c>
      <c r="H119" s="210" t="s">
        <v>209</v>
      </c>
      <c r="I119" s="210" t="s">
        <v>210</v>
      </c>
      <c r="J119" s="211" t="s">
        <v>190</v>
      </c>
      <c r="K119" s="212" t="s">
        <v>211</v>
      </c>
      <c r="L119" s="213"/>
      <c r="M119" s="103" t="s">
        <v>1</v>
      </c>
      <c r="N119" s="104" t="s">
        <v>39</v>
      </c>
      <c r="O119" s="104" t="s">
        <v>212</v>
      </c>
      <c r="P119" s="104" t="s">
        <v>213</v>
      </c>
      <c r="Q119" s="104" t="s">
        <v>214</v>
      </c>
      <c r="R119" s="104" t="s">
        <v>215</v>
      </c>
      <c r="S119" s="104" t="s">
        <v>216</v>
      </c>
      <c r="T119" s="105" t="s">
        <v>217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191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SUM(P121:P151)</f>
        <v>0</v>
      </c>
      <c r="Q120" s="107"/>
      <c r="R120" s="216">
        <f>SUM(R121:R151)</f>
        <v>0</v>
      </c>
      <c r="S120" s="107"/>
      <c r="T120" s="217">
        <f>SUM(T121:T151)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192</v>
      </c>
      <c r="BK120" s="218">
        <f>SUM(BK121:BK151)</f>
        <v>0</v>
      </c>
    </row>
    <row r="121" s="2" customFormat="1" ht="24.15" customHeight="1">
      <c r="A121" s="35"/>
      <c r="B121" s="36"/>
      <c r="C121" s="253" t="s">
        <v>82</v>
      </c>
      <c r="D121" s="253" t="s">
        <v>571</v>
      </c>
      <c r="E121" s="254" t="s">
        <v>1164</v>
      </c>
      <c r="F121" s="255" t="s">
        <v>1165</v>
      </c>
      <c r="G121" s="256" t="s">
        <v>259</v>
      </c>
      <c r="H121" s="257">
        <v>2</v>
      </c>
      <c r="I121" s="258"/>
      <c r="J121" s="257">
        <f>ROUND(I121*H121,2)</f>
        <v>0</v>
      </c>
      <c r="K121" s="259"/>
      <c r="L121" s="260"/>
      <c r="M121" s="261" t="s">
        <v>1</v>
      </c>
      <c r="N121" s="262" t="s">
        <v>41</v>
      </c>
      <c r="O121" s="94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6" t="s">
        <v>248</v>
      </c>
      <c r="AT121" s="246" t="s">
        <v>571</v>
      </c>
      <c r="AU121" s="246" t="s">
        <v>75</v>
      </c>
      <c r="AY121" s="14" t="s">
        <v>220</v>
      </c>
      <c r="BE121" s="247">
        <f>IF(N121="základná",J121,0)</f>
        <v>0</v>
      </c>
      <c r="BF121" s="247">
        <f>IF(N121="znížená",J121,0)</f>
        <v>0</v>
      </c>
      <c r="BG121" s="247">
        <f>IF(N121="zákl. prenesená",J121,0)</f>
        <v>0</v>
      </c>
      <c r="BH121" s="247">
        <f>IF(N121="zníž. prenesená",J121,0)</f>
        <v>0</v>
      </c>
      <c r="BI121" s="247">
        <f>IF(N121="nulová",J121,0)</f>
        <v>0</v>
      </c>
      <c r="BJ121" s="14" t="s">
        <v>87</v>
      </c>
      <c r="BK121" s="247">
        <f>ROUND(I121*H121,2)</f>
        <v>0</v>
      </c>
      <c r="BL121" s="14" t="s">
        <v>94</v>
      </c>
      <c r="BM121" s="246" t="s">
        <v>87</v>
      </c>
    </row>
    <row r="122" s="2" customFormat="1" ht="24.15" customHeight="1">
      <c r="A122" s="35"/>
      <c r="B122" s="36"/>
      <c r="C122" s="253" t="s">
        <v>87</v>
      </c>
      <c r="D122" s="253" t="s">
        <v>571</v>
      </c>
      <c r="E122" s="254" t="s">
        <v>1166</v>
      </c>
      <c r="F122" s="255" t="s">
        <v>1167</v>
      </c>
      <c r="G122" s="256" t="s">
        <v>259</v>
      </c>
      <c r="H122" s="257">
        <v>1</v>
      </c>
      <c r="I122" s="258"/>
      <c r="J122" s="257">
        <f>ROUND(I122*H122,2)</f>
        <v>0</v>
      </c>
      <c r="K122" s="259"/>
      <c r="L122" s="260"/>
      <c r="M122" s="261" t="s">
        <v>1</v>
      </c>
      <c r="N122" s="262" t="s">
        <v>41</v>
      </c>
      <c r="O122" s="94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6" t="s">
        <v>248</v>
      </c>
      <c r="AT122" s="246" t="s">
        <v>571</v>
      </c>
      <c r="AU122" s="246" t="s">
        <v>75</v>
      </c>
      <c r="AY122" s="14" t="s">
        <v>220</v>
      </c>
      <c r="BE122" s="247">
        <f>IF(N122="základná",J122,0)</f>
        <v>0</v>
      </c>
      <c r="BF122" s="247">
        <f>IF(N122="znížená",J122,0)</f>
        <v>0</v>
      </c>
      <c r="BG122" s="247">
        <f>IF(N122="zákl. prenesená",J122,0)</f>
        <v>0</v>
      </c>
      <c r="BH122" s="247">
        <f>IF(N122="zníž. prenesená",J122,0)</f>
        <v>0</v>
      </c>
      <c r="BI122" s="247">
        <f>IF(N122="nulová",J122,0)</f>
        <v>0</v>
      </c>
      <c r="BJ122" s="14" t="s">
        <v>87</v>
      </c>
      <c r="BK122" s="247">
        <f>ROUND(I122*H122,2)</f>
        <v>0</v>
      </c>
      <c r="BL122" s="14" t="s">
        <v>94</v>
      </c>
      <c r="BM122" s="246" t="s">
        <v>94</v>
      </c>
    </row>
    <row r="123" s="2" customFormat="1" ht="16.5" customHeight="1">
      <c r="A123" s="35"/>
      <c r="B123" s="36"/>
      <c r="C123" s="253" t="s">
        <v>91</v>
      </c>
      <c r="D123" s="253" t="s">
        <v>571</v>
      </c>
      <c r="E123" s="254" t="s">
        <v>1168</v>
      </c>
      <c r="F123" s="255" t="s">
        <v>1169</v>
      </c>
      <c r="G123" s="256" t="s">
        <v>259</v>
      </c>
      <c r="H123" s="257">
        <v>12</v>
      </c>
      <c r="I123" s="258"/>
      <c r="J123" s="257">
        <f>ROUND(I123*H123,2)</f>
        <v>0</v>
      </c>
      <c r="K123" s="259"/>
      <c r="L123" s="260"/>
      <c r="M123" s="261" t="s">
        <v>1</v>
      </c>
      <c r="N123" s="262" t="s">
        <v>41</v>
      </c>
      <c r="O123" s="94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6" t="s">
        <v>248</v>
      </c>
      <c r="AT123" s="246" t="s">
        <v>571</v>
      </c>
      <c r="AU123" s="246" t="s">
        <v>75</v>
      </c>
      <c r="AY123" s="14" t="s">
        <v>220</v>
      </c>
      <c r="BE123" s="247">
        <f>IF(N123="základná",J123,0)</f>
        <v>0</v>
      </c>
      <c r="BF123" s="247">
        <f>IF(N123="znížená",J123,0)</f>
        <v>0</v>
      </c>
      <c r="BG123" s="247">
        <f>IF(N123="zákl. prenesená",J123,0)</f>
        <v>0</v>
      </c>
      <c r="BH123" s="247">
        <f>IF(N123="zníž. prenesená",J123,0)</f>
        <v>0</v>
      </c>
      <c r="BI123" s="247">
        <f>IF(N123="nulová",J123,0)</f>
        <v>0</v>
      </c>
      <c r="BJ123" s="14" t="s">
        <v>87</v>
      </c>
      <c r="BK123" s="247">
        <f>ROUND(I123*H123,2)</f>
        <v>0</v>
      </c>
      <c r="BL123" s="14" t="s">
        <v>94</v>
      </c>
      <c r="BM123" s="246" t="s">
        <v>124</v>
      </c>
    </row>
    <row r="124" s="2" customFormat="1" ht="16.5" customHeight="1">
      <c r="A124" s="35"/>
      <c r="B124" s="36"/>
      <c r="C124" s="253" t="s">
        <v>94</v>
      </c>
      <c r="D124" s="253" t="s">
        <v>571</v>
      </c>
      <c r="E124" s="254" t="s">
        <v>1170</v>
      </c>
      <c r="F124" s="255" t="s">
        <v>1171</v>
      </c>
      <c r="G124" s="256" t="s">
        <v>259</v>
      </c>
      <c r="H124" s="257">
        <v>1</v>
      </c>
      <c r="I124" s="258"/>
      <c r="J124" s="257">
        <f>ROUND(I124*H124,2)</f>
        <v>0</v>
      </c>
      <c r="K124" s="259"/>
      <c r="L124" s="260"/>
      <c r="M124" s="261" t="s">
        <v>1</v>
      </c>
      <c r="N124" s="262" t="s">
        <v>41</v>
      </c>
      <c r="O124" s="94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6" t="s">
        <v>248</v>
      </c>
      <c r="AT124" s="246" t="s">
        <v>571</v>
      </c>
      <c r="AU124" s="246" t="s">
        <v>75</v>
      </c>
      <c r="AY124" s="14" t="s">
        <v>220</v>
      </c>
      <c r="BE124" s="247">
        <f>IF(N124="základná",J124,0)</f>
        <v>0</v>
      </c>
      <c r="BF124" s="247">
        <f>IF(N124="znížená",J124,0)</f>
        <v>0</v>
      </c>
      <c r="BG124" s="247">
        <f>IF(N124="zákl. prenesená",J124,0)</f>
        <v>0</v>
      </c>
      <c r="BH124" s="247">
        <f>IF(N124="zníž. prenesená",J124,0)</f>
        <v>0</v>
      </c>
      <c r="BI124" s="247">
        <f>IF(N124="nulová",J124,0)</f>
        <v>0</v>
      </c>
      <c r="BJ124" s="14" t="s">
        <v>87</v>
      </c>
      <c r="BK124" s="247">
        <f>ROUND(I124*H124,2)</f>
        <v>0</v>
      </c>
      <c r="BL124" s="14" t="s">
        <v>94</v>
      </c>
      <c r="BM124" s="246" t="s">
        <v>248</v>
      </c>
    </row>
    <row r="125" s="2" customFormat="1" ht="16.5" customHeight="1">
      <c r="A125" s="35"/>
      <c r="B125" s="36"/>
      <c r="C125" s="253" t="s">
        <v>97</v>
      </c>
      <c r="D125" s="253" t="s">
        <v>571</v>
      </c>
      <c r="E125" s="254" t="s">
        <v>1174</v>
      </c>
      <c r="F125" s="255" t="s">
        <v>1175</v>
      </c>
      <c r="G125" s="256" t="s">
        <v>259</v>
      </c>
      <c r="H125" s="257">
        <v>20</v>
      </c>
      <c r="I125" s="258"/>
      <c r="J125" s="257">
        <f>ROUND(I125*H125,2)</f>
        <v>0</v>
      </c>
      <c r="K125" s="259"/>
      <c r="L125" s="260"/>
      <c r="M125" s="261" t="s">
        <v>1</v>
      </c>
      <c r="N125" s="262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248</v>
      </c>
      <c r="AT125" s="246" t="s">
        <v>571</v>
      </c>
      <c r="AU125" s="246" t="s">
        <v>75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94</v>
      </c>
      <c r="BM125" s="246" t="s">
        <v>256</v>
      </c>
    </row>
    <row r="126" s="2" customFormat="1" ht="21.75" customHeight="1">
      <c r="A126" s="35"/>
      <c r="B126" s="36"/>
      <c r="C126" s="253" t="s">
        <v>124</v>
      </c>
      <c r="D126" s="253" t="s">
        <v>571</v>
      </c>
      <c r="E126" s="254" t="s">
        <v>1178</v>
      </c>
      <c r="F126" s="255" t="s">
        <v>1179</v>
      </c>
      <c r="G126" s="256" t="s">
        <v>259</v>
      </c>
      <c r="H126" s="257">
        <v>17</v>
      </c>
      <c r="I126" s="258"/>
      <c r="J126" s="257">
        <f>ROUND(I126*H126,2)</f>
        <v>0</v>
      </c>
      <c r="K126" s="259"/>
      <c r="L126" s="260"/>
      <c r="M126" s="261" t="s">
        <v>1</v>
      </c>
      <c r="N126" s="262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248</v>
      </c>
      <c r="AT126" s="246" t="s">
        <v>571</v>
      </c>
      <c r="AU126" s="246" t="s">
        <v>75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265</v>
      </c>
    </row>
    <row r="127" s="2" customFormat="1" ht="21.75" customHeight="1">
      <c r="A127" s="35"/>
      <c r="B127" s="36"/>
      <c r="C127" s="253" t="s">
        <v>132</v>
      </c>
      <c r="D127" s="253" t="s">
        <v>571</v>
      </c>
      <c r="E127" s="254" t="s">
        <v>1186</v>
      </c>
      <c r="F127" s="255" t="s">
        <v>1187</v>
      </c>
      <c r="G127" s="256" t="s">
        <v>259</v>
      </c>
      <c r="H127" s="257">
        <v>106</v>
      </c>
      <c r="I127" s="258"/>
      <c r="J127" s="257">
        <f>ROUND(I127*H127,2)</f>
        <v>0</v>
      </c>
      <c r="K127" s="259"/>
      <c r="L127" s="260"/>
      <c r="M127" s="261" t="s">
        <v>1</v>
      </c>
      <c r="N127" s="262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248</v>
      </c>
      <c r="AT127" s="246" t="s">
        <v>571</v>
      </c>
      <c r="AU127" s="246" t="s">
        <v>75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273</v>
      </c>
    </row>
    <row r="128" s="2" customFormat="1" ht="16.5" customHeight="1">
      <c r="A128" s="35"/>
      <c r="B128" s="36"/>
      <c r="C128" s="253" t="s">
        <v>248</v>
      </c>
      <c r="D128" s="253" t="s">
        <v>571</v>
      </c>
      <c r="E128" s="254" t="s">
        <v>1639</v>
      </c>
      <c r="F128" s="255" t="s">
        <v>1193</v>
      </c>
      <c r="G128" s="256" t="s">
        <v>259</v>
      </c>
      <c r="H128" s="257">
        <v>1</v>
      </c>
      <c r="I128" s="258"/>
      <c r="J128" s="257">
        <f>ROUND(I128*H128,2)</f>
        <v>0</v>
      </c>
      <c r="K128" s="259"/>
      <c r="L128" s="260"/>
      <c r="M128" s="261" t="s">
        <v>1</v>
      </c>
      <c r="N128" s="262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248</v>
      </c>
      <c r="AT128" s="246" t="s">
        <v>571</v>
      </c>
      <c r="AU128" s="246" t="s">
        <v>75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281</v>
      </c>
    </row>
    <row r="129" s="2" customFormat="1" ht="16.5" customHeight="1">
      <c r="A129" s="35"/>
      <c r="B129" s="36"/>
      <c r="C129" s="253" t="s">
        <v>230</v>
      </c>
      <c r="D129" s="253" t="s">
        <v>571</v>
      </c>
      <c r="E129" s="254" t="s">
        <v>1194</v>
      </c>
      <c r="F129" s="255" t="s">
        <v>1195</v>
      </c>
      <c r="G129" s="256" t="s">
        <v>1196</v>
      </c>
      <c r="H129" s="257">
        <v>312</v>
      </c>
      <c r="I129" s="258"/>
      <c r="J129" s="257">
        <f>ROUND(I129*H129,2)</f>
        <v>0</v>
      </c>
      <c r="K129" s="259"/>
      <c r="L129" s="260"/>
      <c r="M129" s="261" t="s">
        <v>1</v>
      </c>
      <c r="N129" s="262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248</v>
      </c>
      <c r="AT129" s="246" t="s">
        <v>571</v>
      </c>
      <c r="AU129" s="246" t="s">
        <v>75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289</v>
      </c>
    </row>
    <row r="130" s="2" customFormat="1" ht="16.5" customHeight="1">
      <c r="A130" s="35"/>
      <c r="B130" s="36"/>
      <c r="C130" s="253" t="s">
        <v>256</v>
      </c>
      <c r="D130" s="253" t="s">
        <v>571</v>
      </c>
      <c r="E130" s="254" t="s">
        <v>1197</v>
      </c>
      <c r="F130" s="255" t="s">
        <v>1198</v>
      </c>
      <c r="G130" s="256" t="s">
        <v>1196</v>
      </c>
      <c r="H130" s="257">
        <v>70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75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7</v>
      </c>
    </row>
    <row r="131" s="2" customFormat="1" ht="16.5" customHeight="1">
      <c r="A131" s="35"/>
      <c r="B131" s="36"/>
      <c r="C131" s="253" t="s">
        <v>261</v>
      </c>
      <c r="D131" s="253" t="s">
        <v>571</v>
      </c>
      <c r="E131" s="254" t="s">
        <v>1640</v>
      </c>
      <c r="F131" s="255" t="s">
        <v>1641</v>
      </c>
      <c r="G131" s="256" t="s">
        <v>1196</v>
      </c>
      <c r="H131" s="257">
        <v>10</v>
      </c>
      <c r="I131" s="258"/>
      <c r="J131" s="257">
        <f>ROUND(I131*H131,2)</f>
        <v>0</v>
      </c>
      <c r="K131" s="259"/>
      <c r="L131" s="260"/>
      <c r="M131" s="261" t="s">
        <v>1</v>
      </c>
      <c r="N131" s="262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248</v>
      </c>
      <c r="AT131" s="246" t="s">
        <v>571</v>
      </c>
      <c r="AU131" s="246" t="s">
        <v>75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305</v>
      </c>
    </row>
    <row r="132" s="2" customFormat="1" ht="16.5" customHeight="1">
      <c r="A132" s="35"/>
      <c r="B132" s="36"/>
      <c r="C132" s="253" t="s">
        <v>265</v>
      </c>
      <c r="D132" s="253" t="s">
        <v>571</v>
      </c>
      <c r="E132" s="254" t="s">
        <v>1642</v>
      </c>
      <c r="F132" s="255" t="s">
        <v>1643</v>
      </c>
      <c r="G132" s="256" t="s">
        <v>1196</v>
      </c>
      <c r="H132" s="257">
        <v>20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75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313</v>
      </c>
    </row>
    <row r="133" s="2" customFormat="1" ht="16.5" customHeight="1">
      <c r="A133" s="35"/>
      <c r="B133" s="36"/>
      <c r="C133" s="253" t="s">
        <v>269</v>
      </c>
      <c r="D133" s="253" t="s">
        <v>571</v>
      </c>
      <c r="E133" s="254" t="s">
        <v>1203</v>
      </c>
      <c r="F133" s="255" t="s">
        <v>1204</v>
      </c>
      <c r="G133" s="256" t="s">
        <v>1196</v>
      </c>
      <c r="H133" s="257">
        <v>20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248</v>
      </c>
      <c r="AT133" s="246" t="s">
        <v>571</v>
      </c>
      <c r="AU133" s="246" t="s">
        <v>75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321</v>
      </c>
    </row>
    <row r="134" s="2" customFormat="1" ht="16.5" customHeight="1">
      <c r="A134" s="35"/>
      <c r="B134" s="36"/>
      <c r="C134" s="253" t="s">
        <v>273</v>
      </c>
      <c r="D134" s="253" t="s">
        <v>571</v>
      </c>
      <c r="E134" s="254" t="s">
        <v>1209</v>
      </c>
      <c r="F134" s="255" t="s">
        <v>1210</v>
      </c>
      <c r="G134" s="256" t="s">
        <v>1196</v>
      </c>
      <c r="H134" s="257">
        <v>70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75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329</v>
      </c>
    </row>
    <row r="135" s="2" customFormat="1" ht="16.5" customHeight="1">
      <c r="A135" s="35"/>
      <c r="B135" s="36"/>
      <c r="C135" s="253" t="s">
        <v>277</v>
      </c>
      <c r="D135" s="253" t="s">
        <v>571</v>
      </c>
      <c r="E135" s="254" t="s">
        <v>1211</v>
      </c>
      <c r="F135" s="255" t="s">
        <v>1212</v>
      </c>
      <c r="G135" s="256" t="s">
        <v>259</v>
      </c>
      <c r="H135" s="257">
        <v>1</v>
      </c>
      <c r="I135" s="258"/>
      <c r="J135" s="257">
        <f>ROUND(I135*H135,2)</f>
        <v>0</v>
      </c>
      <c r="K135" s="259"/>
      <c r="L135" s="260"/>
      <c r="M135" s="261" t="s">
        <v>1</v>
      </c>
      <c r="N135" s="262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248</v>
      </c>
      <c r="AT135" s="246" t="s">
        <v>571</v>
      </c>
      <c r="AU135" s="246" t="s">
        <v>75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341</v>
      </c>
    </row>
    <row r="136" s="2" customFormat="1" ht="16.5" customHeight="1">
      <c r="A136" s="35"/>
      <c r="B136" s="36"/>
      <c r="C136" s="253" t="s">
        <v>281</v>
      </c>
      <c r="D136" s="253" t="s">
        <v>571</v>
      </c>
      <c r="E136" s="254" t="s">
        <v>1644</v>
      </c>
      <c r="F136" s="255" t="s">
        <v>1645</v>
      </c>
      <c r="G136" s="256" t="s">
        <v>259</v>
      </c>
      <c r="H136" s="257">
        <v>1</v>
      </c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75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353</v>
      </c>
    </row>
    <row r="137" s="2" customFormat="1" ht="16.5" customHeight="1">
      <c r="A137" s="35"/>
      <c r="B137" s="36"/>
      <c r="C137" s="253" t="s">
        <v>285</v>
      </c>
      <c r="D137" s="253" t="s">
        <v>571</v>
      </c>
      <c r="E137" s="254" t="s">
        <v>1221</v>
      </c>
      <c r="F137" s="255" t="s">
        <v>1222</v>
      </c>
      <c r="G137" s="256" t="s">
        <v>259</v>
      </c>
      <c r="H137" s="257">
        <v>33</v>
      </c>
      <c r="I137" s="258"/>
      <c r="J137" s="257">
        <f>ROUND(I137*H137,2)</f>
        <v>0</v>
      </c>
      <c r="K137" s="259"/>
      <c r="L137" s="260"/>
      <c r="M137" s="261" t="s">
        <v>1</v>
      </c>
      <c r="N137" s="262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248</v>
      </c>
      <c r="AT137" s="246" t="s">
        <v>571</v>
      </c>
      <c r="AU137" s="246" t="s">
        <v>75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361</v>
      </c>
    </row>
    <row r="138" s="2" customFormat="1" ht="16.5" customHeight="1">
      <c r="A138" s="35"/>
      <c r="B138" s="36"/>
      <c r="C138" s="253" t="s">
        <v>289</v>
      </c>
      <c r="D138" s="253" t="s">
        <v>571</v>
      </c>
      <c r="E138" s="254" t="s">
        <v>1223</v>
      </c>
      <c r="F138" s="255" t="s">
        <v>1224</v>
      </c>
      <c r="G138" s="256" t="s">
        <v>259</v>
      </c>
      <c r="H138" s="257">
        <v>10</v>
      </c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75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371</v>
      </c>
    </row>
    <row r="139" s="2" customFormat="1" ht="16.5" customHeight="1">
      <c r="A139" s="35"/>
      <c r="B139" s="36"/>
      <c r="C139" s="253" t="s">
        <v>293</v>
      </c>
      <c r="D139" s="253" t="s">
        <v>571</v>
      </c>
      <c r="E139" s="254" t="s">
        <v>1227</v>
      </c>
      <c r="F139" s="255" t="s">
        <v>1228</v>
      </c>
      <c r="G139" s="256" t="s">
        <v>259</v>
      </c>
      <c r="H139" s="257">
        <v>4</v>
      </c>
      <c r="I139" s="258"/>
      <c r="J139" s="257">
        <f>ROUND(I139*H139,2)</f>
        <v>0</v>
      </c>
      <c r="K139" s="259"/>
      <c r="L139" s="260"/>
      <c r="M139" s="261" t="s">
        <v>1</v>
      </c>
      <c r="N139" s="262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248</v>
      </c>
      <c r="AT139" s="246" t="s">
        <v>571</v>
      </c>
      <c r="AU139" s="246" t="s">
        <v>75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381</v>
      </c>
    </row>
    <row r="140" s="2" customFormat="1" ht="16.5" customHeight="1">
      <c r="A140" s="35"/>
      <c r="B140" s="36"/>
      <c r="C140" s="253" t="s">
        <v>7</v>
      </c>
      <c r="D140" s="253" t="s">
        <v>571</v>
      </c>
      <c r="E140" s="254" t="s">
        <v>1229</v>
      </c>
      <c r="F140" s="255" t="s">
        <v>1230</v>
      </c>
      <c r="G140" s="256" t="s">
        <v>259</v>
      </c>
      <c r="H140" s="257">
        <v>10</v>
      </c>
      <c r="I140" s="258"/>
      <c r="J140" s="257">
        <f>ROUND(I140*H140,2)</f>
        <v>0</v>
      </c>
      <c r="K140" s="259"/>
      <c r="L140" s="260"/>
      <c r="M140" s="261" t="s">
        <v>1</v>
      </c>
      <c r="N140" s="262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248</v>
      </c>
      <c r="AT140" s="246" t="s">
        <v>571</v>
      </c>
      <c r="AU140" s="246" t="s">
        <v>75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389</v>
      </c>
    </row>
    <row r="141" s="2" customFormat="1" ht="16.5" customHeight="1">
      <c r="A141" s="35"/>
      <c r="B141" s="36"/>
      <c r="C141" s="253" t="s">
        <v>300</v>
      </c>
      <c r="D141" s="253" t="s">
        <v>571</v>
      </c>
      <c r="E141" s="254" t="s">
        <v>1231</v>
      </c>
      <c r="F141" s="255" t="s">
        <v>1232</v>
      </c>
      <c r="G141" s="256" t="s">
        <v>1196</v>
      </c>
      <c r="H141" s="257">
        <v>60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248</v>
      </c>
      <c r="AT141" s="246" t="s">
        <v>571</v>
      </c>
      <c r="AU141" s="246" t="s">
        <v>75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399</v>
      </c>
    </row>
    <row r="142" s="2" customFormat="1" ht="16.5" customHeight="1">
      <c r="A142" s="35"/>
      <c r="B142" s="36"/>
      <c r="C142" s="253" t="s">
        <v>305</v>
      </c>
      <c r="D142" s="253" t="s">
        <v>571</v>
      </c>
      <c r="E142" s="254" t="s">
        <v>1233</v>
      </c>
      <c r="F142" s="255" t="s">
        <v>1234</v>
      </c>
      <c r="G142" s="256" t="s">
        <v>1196</v>
      </c>
      <c r="H142" s="257">
        <v>260</v>
      </c>
      <c r="I142" s="258"/>
      <c r="J142" s="257">
        <f>ROUND(I142*H142,2)</f>
        <v>0</v>
      </c>
      <c r="K142" s="259"/>
      <c r="L142" s="260"/>
      <c r="M142" s="261" t="s">
        <v>1</v>
      </c>
      <c r="N142" s="262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248</v>
      </c>
      <c r="AT142" s="246" t="s">
        <v>571</v>
      </c>
      <c r="AU142" s="246" t="s">
        <v>75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409</v>
      </c>
    </row>
    <row r="143" s="2" customFormat="1" ht="24.15" customHeight="1">
      <c r="A143" s="35"/>
      <c r="B143" s="36"/>
      <c r="C143" s="253" t="s">
        <v>309</v>
      </c>
      <c r="D143" s="253" t="s">
        <v>571</v>
      </c>
      <c r="E143" s="254" t="s">
        <v>1235</v>
      </c>
      <c r="F143" s="255" t="s">
        <v>1236</v>
      </c>
      <c r="G143" s="256" t="s">
        <v>1196</v>
      </c>
      <c r="H143" s="257">
        <v>120</v>
      </c>
      <c r="I143" s="258"/>
      <c r="J143" s="257">
        <f>ROUND(I143*H143,2)</f>
        <v>0</v>
      </c>
      <c r="K143" s="259"/>
      <c r="L143" s="260"/>
      <c r="M143" s="261" t="s">
        <v>1</v>
      </c>
      <c r="N143" s="262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248</v>
      </c>
      <c r="AT143" s="246" t="s">
        <v>571</v>
      </c>
      <c r="AU143" s="246" t="s">
        <v>75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417</v>
      </c>
    </row>
    <row r="144" s="2" customFormat="1" ht="16.5" customHeight="1">
      <c r="A144" s="35"/>
      <c r="B144" s="36"/>
      <c r="C144" s="253" t="s">
        <v>313</v>
      </c>
      <c r="D144" s="253" t="s">
        <v>571</v>
      </c>
      <c r="E144" s="254" t="s">
        <v>1646</v>
      </c>
      <c r="F144" s="255" t="s">
        <v>1647</v>
      </c>
      <c r="G144" s="256" t="s">
        <v>259</v>
      </c>
      <c r="H144" s="257">
        <v>200</v>
      </c>
      <c r="I144" s="258"/>
      <c r="J144" s="257">
        <f>ROUND(I144*H144,2)</f>
        <v>0</v>
      </c>
      <c r="K144" s="259"/>
      <c r="L144" s="260"/>
      <c r="M144" s="261" t="s">
        <v>1</v>
      </c>
      <c r="N144" s="262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248</v>
      </c>
      <c r="AT144" s="246" t="s">
        <v>571</v>
      </c>
      <c r="AU144" s="246" t="s">
        <v>75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427</v>
      </c>
    </row>
    <row r="145" s="2" customFormat="1" ht="16.5" customHeight="1">
      <c r="A145" s="35"/>
      <c r="B145" s="36"/>
      <c r="C145" s="253" t="s">
        <v>317</v>
      </c>
      <c r="D145" s="253" t="s">
        <v>571</v>
      </c>
      <c r="E145" s="254" t="s">
        <v>1243</v>
      </c>
      <c r="F145" s="255" t="s">
        <v>1244</v>
      </c>
      <c r="G145" s="256" t="s">
        <v>259</v>
      </c>
      <c r="H145" s="257">
        <v>100</v>
      </c>
      <c r="I145" s="258"/>
      <c r="J145" s="257">
        <f>ROUND(I145*H145,2)</f>
        <v>0</v>
      </c>
      <c r="K145" s="259"/>
      <c r="L145" s="260"/>
      <c r="M145" s="261" t="s">
        <v>1</v>
      </c>
      <c r="N145" s="262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248</v>
      </c>
      <c r="AT145" s="246" t="s">
        <v>571</v>
      </c>
      <c r="AU145" s="246" t="s">
        <v>75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437</v>
      </c>
    </row>
    <row r="146" s="2" customFormat="1" ht="16.5" customHeight="1">
      <c r="A146" s="35"/>
      <c r="B146" s="36"/>
      <c r="C146" s="253" t="s">
        <v>321</v>
      </c>
      <c r="D146" s="253" t="s">
        <v>571</v>
      </c>
      <c r="E146" s="254" t="s">
        <v>1245</v>
      </c>
      <c r="F146" s="255" t="s">
        <v>1246</v>
      </c>
      <c r="G146" s="256" t="s">
        <v>259</v>
      </c>
      <c r="H146" s="257">
        <v>60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75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616</v>
      </c>
    </row>
    <row r="147" s="2" customFormat="1" ht="16.5" customHeight="1">
      <c r="A147" s="35"/>
      <c r="B147" s="36"/>
      <c r="C147" s="253" t="s">
        <v>325</v>
      </c>
      <c r="D147" s="253" t="s">
        <v>571</v>
      </c>
      <c r="E147" s="254" t="s">
        <v>1247</v>
      </c>
      <c r="F147" s="255" t="s">
        <v>1248</v>
      </c>
      <c r="G147" s="256" t="s">
        <v>1196</v>
      </c>
      <c r="H147" s="257">
        <v>123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75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624</v>
      </c>
    </row>
    <row r="148" s="2" customFormat="1" ht="16.5" customHeight="1">
      <c r="A148" s="35"/>
      <c r="B148" s="36"/>
      <c r="C148" s="253" t="s">
        <v>329</v>
      </c>
      <c r="D148" s="253" t="s">
        <v>571</v>
      </c>
      <c r="E148" s="254" t="s">
        <v>1250</v>
      </c>
      <c r="F148" s="255" t="s">
        <v>1251</v>
      </c>
      <c r="G148" s="256" t="s">
        <v>614</v>
      </c>
      <c r="H148" s="258"/>
      <c r="I148" s="258"/>
      <c r="J148" s="257">
        <f>ROUND(I148*H148,2)</f>
        <v>0</v>
      </c>
      <c r="K148" s="259"/>
      <c r="L148" s="260"/>
      <c r="M148" s="261" t="s">
        <v>1</v>
      </c>
      <c r="N148" s="262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248</v>
      </c>
      <c r="AT148" s="246" t="s">
        <v>571</v>
      </c>
      <c r="AU148" s="246" t="s">
        <v>75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1648</v>
      </c>
    </row>
    <row r="149" s="2" customFormat="1" ht="16.5" customHeight="1">
      <c r="A149" s="35"/>
      <c r="B149" s="36"/>
      <c r="C149" s="253" t="s">
        <v>333</v>
      </c>
      <c r="D149" s="253" t="s">
        <v>571</v>
      </c>
      <c r="E149" s="254" t="s">
        <v>1253</v>
      </c>
      <c r="F149" s="255" t="s">
        <v>1254</v>
      </c>
      <c r="G149" s="256" t="s">
        <v>1255</v>
      </c>
      <c r="H149" s="257">
        <v>240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248</v>
      </c>
      <c r="AT149" s="246" t="s">
        <v>571</v>
      </c>
      <c r="AU149" s="246" t="s">
        <v>75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632</v>
      </c>
    </row>
    <row r="150" s="2" customFormat="1" ht="16.5" customHeight="1">
      <c r="A150" s="35"/>
      <c r="B150" s="36"/>
      <c r="C150" s="253" t="s">
        <v>341</v>
      </c>
      <c r="D150" s="253" t="s">
        <v>571</v>
      </c>
      <c r="E150" s="254" t="s">
        <v>1256</v>
      </c>
      <c r="F150" s="255" t="s">
        <v>1257</v>
      </c>
      <c r="G150" s="256" t="s">
        <v>1255</v>
      </c>
      <c r="H150" s="257">
        <v>16</v>
      </c>
      <c r="I150" s="258"/>
      <c r="J150" s="257">
        <f>ROUND(I150*H150,2)</f>
        <v>0</v>
      </c>
      <c r="K150" s="259"/>
      <c r="L150" s="260"/>
      <c r="M150" s="261" t="s">
        <v>1</v>
      </c>
      <c r="N150" s="262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248</v>
      </c>
      <c r="AT150" s="246" t="s">
        <v>571</v>
      </c>
      <c r="AU150" s="246" t="s">
        <v>75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640</v>
      </c>
    </row>
    <row r="151" s="2" customFormat="1" ht="16.5" customHeight="1">
      <c r="A151" s="35"/>
      <c r="B151" s="36"/>
      <c r="C151" s="253" t="s">
        <v>347</v>
      </c>
      <c r="D151" s="253" t="s">
        <v>571</v>
      </c>
      <c r="E151" s="254" t="s">
        <v>1258</v>
      </c>
      <c r="F151" s="255" t="s">
        <v>1259</v>
      </c>
      <c r="G151" s="256" t="s">
        <v>259</v>
      </c>
      <c r="H151" s="257">
        <v>1</v>
      </c>
      <c r="I151" s="258"/>
      <c r="J151" s="257">
        <f>ROUND(I151*H151,2)</f>
        <v>0</v>
      </c>
      <c r="K151" s="259"/>
      <c r="L151" s="260"/>
      <c r="M151" s="263" t="s">
        <v>1</v>
      </c>
      <c r="N151" s="264" t="s">
        <v>41</v>
      </c>
      <c r="O151" s="250"/>
      <c r="P151" s="251">
        <f>O151*H151</f>
        <v>0</v>
      </c>
      <c r="Q151" s="251">
        <v>0</v>
      </c>
      <c r="R151" s="251">
        <f>Q151*H151</f>
        <v>0</v>
      </c>
      <c r="S151" s="251">
        <v>0</v>
      </c>
      <c r="T151" s="25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75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648</v>
      </c>
    </row>
    <row r="152" s="2" customFormat="1" ht="6.96" customHeight="1">
      <c r="A152" s="35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RDr5Pi3m98FGSUCirE5YqSWqQCjLW1IZgH0xsV2tLo47ZFQ8WdLh5N7XhyoggxJzp1leGLeyld6q69SqcasblA==" hashValue="r7c53zLhSQm8q6lT4mPAmkRsvmkld3ePYVjRUBickVr2i9Ee/XmtHpLGMiDz8Gqa4TK5ueDtbpTITl19Yh6uCQ==" algorithmName="SHA-512" password="CC35"/>
  <autoFilter ref="C119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1649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1650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ROUND(J148,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ROUND((SUM(BE148:BE434)),  2)</f>
        <v>0</v>
      </c>
      <c r="G35" s="169"/>
      <c r="H35" s="169"/>
      <c r="I35" s="170">
        <v>0.20000000000000001</v>
      </c>
      <c r="J35" s="168">
        <f>ROUND(((SUM(BE148:BE434))*I35),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ROUND((SUM(BF148:BF434)),  2)</f>
        <v>0</v>
      </c>
      <c r="G36" s="169"/>
      <c r="H36" s="169"/>
      <c r="I36" s="170">
        <v>0.20000000000000001</v>
      </c>
      <c r="J36" s="168">
        <f>ROUND(((SUM(BF148:BF434))*I36),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ROUND((SUM(BG148:BG434)),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ROUND((SUM(BH148:BH434)),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ROUND((SUM(BI148:BI434)),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1649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1 - Architektúra a statika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J148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J149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J150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442</v>
      </c>
      <c r="E101" s="204"/>
      <c r="F101" s="204"/>
      <c r="G101" s="204"/>
      <c r="H101" s="204"/>
      <c r="I101" s="204"/>
      <c r="J101" s="205">
        <f>J165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1367</v>
      </c>
      <c r="E102" s="204"/>
      <c r="F102" s="204"/>
      <c r="G102" s="204"/>
      <c r="H102" s="204"/>
      <c r="I102" s="204"/>
      <c r="J102" s="205">
        <f>J187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443</v>
      </c>
      <c r="E103" s="204"/>
      <c r="F103" s="204"/>
      <c r="G103" s="204"/>
      <c r="H103" s="204"/>
      <c r="I103" s="204"/>
      <c r="J103" s="205">
        <f>J189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444</v>
      </c>
      <c r="E104" s="204"/>
      <c r="F104" s="204"/>
      <c r="G104" s="204"/>
      <c r="H104" s="204"/>
      <c r="I104" s="204"/>
      <c r="J104" s="205">
        <f>J192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195</v>
      </c>
      <c r="E105" s="204"/>
      <c r="F105" s="204"/>
      <c r="G105" s="204"/>
      <c r="H105" s="204"/>
      <c r="I105" s="204"/>
      <c r="J105" s="205">
        <f>J210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445</v>
      </c>
      <c r="E106" s="204"/>
      <c r="F106" s="204"/>
      <c r="G106" s="204"/>
      <c r="H106" s="204"/>
      <c r="I106" s="204"/>
      <c r="J106" s="205">
        <f>J220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196</v>
      </c>
      <c r="E107" s="199"/>
      <c r="F107" s="199"/>
      <c r="G107" s="199"/>
      <c r="H107" s="199"/>
      <c r="I107" s="199"/>
      <c r="J107" s="200">
        <f>J222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446</v>
      </c>
      <c r="E108" s="204"/>
      <c r="F108" s="204"/>
      <c r="G108" s="204"/>
      <c r="H108" s="204"/>
      <c r="I108" s="204"/>
      <c r="J108" s="205">
        <f>J223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197</v>
      </c>
      <c r="E109" s="204"/>
      <c r="F109" s="204"/>
      <c r="G109" s="204"/>
      <c r="H109" s="204"/>
      <c r="I109" s="204"/>
      <c r="J109" s="205">
        <f>J235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198</v>
      </c>
      <c r="E110" s="204"/>
      <c r="F110" s="204"/>
      <c r="G110" s="204"/>
      <c r="H110" s="204"/>
      <c r="I110" s="204"/>
      <c r="J110" s="205">
        <f>J262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1368</v>
      </c>
      <c r="E111" s="204"/>
      <c r="F111" s="204"/>
      <c r="G111" s="204"/>
      <c r="H111" s="204"/>
      <c r="I111" s="204"/>
      <c r="J111" s="205">
        <f>J303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447</v>
      </c>
      <c r="E112" s="204"/>
      <c r="F112" s="204"/>
      <c r="G112" s="204"/>
      <c r="H112" s="204"/>
      <c r="I112" s="204"/>
      <c r="J112" s="205">
        <f>J307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199</v>
      </c>
      <c r="E113" s="204"/>
      <c r="F113" s="204"/>
      <c r="G113" s="204"/>
      <c r="H113" s="204"/>
      <c r="I113" s="204"/>
      <c r="J113" s="205">
        <f>J313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200</v>
      </c>
      <c r="E114" s="204"/>
      <c r="F114" s="204"/>
      <c r="G114" s="204"/>
      <c r="H114" s="204"/>
      <c r="I114" s="204"/>
      <c r="J114" s="205">
        <f>J324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201</v>
      </c>
      <c r="E115" s="204"/>
      <c r="F115" s="204"/>
      <c r="G115" s="204"/>
      <c r="H115" s="204"/>
      <c r="I115" s="204"/>
      <c r="J115" s="205">
        <f>J346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203</v>
      </c>
      <c r="E116" s="204"/>
      <c r="F116" s="204"/>
      <c r="G116" s="204"/>
      <c r="H116" s="204"/>
      <c r="I116" s="204"/>
      <c r="J116" s="205">
        <f>J362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448</v>
      </c>
      <c r="E117" s="204"/>
      <c r="F117" s="204"/>
      <c r="G117" s="204"/>
      <c r="H117" s="204"/>
      <c r="I117" s="204"/>
      <c r="J117" s="205">
        <f>J372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449</v>
      </c>
      <c r="E118" s="204"/>
      <c r="F118" s="204"/>
      <c r="G118" s="204"/>
      <c r="H118" s="204"/>
      <c r="I118" s="204"/>
      <c r="J118" s="205">
        <f>J400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02"/>
      <c r="C119" s="136"/>
      <c r="D119" s="203" t="s">
        <v>205</v>
      </c>
      <c r="E119" s="204"/>
      <c r="F119" s="204"/>
      <c r="G119" s="204"/>
      <c r="H119" s="204"/>
      <c r="I119" s="204"/>
      <c r="J119" s="205">
        <f>J407</f>
        <v>0</v>
      </c>
      <c r="K119" s="136"/>
      <c r="L119" s="20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202"/>
      <c r="C120" s="136"/>
      <c r="D120" s="203" t="s">
        <v>450</v>
      </c>
      <c r="E120" s="204"/>
      <c r="F120" s="204"/>
      <c r="G120" s="204"/>
      <c r="H120" s="204"/>
      <c r="I120" s="204"/>
      <c r="J120" s="205">
        <f>J412</f>
        <v>0</v>
      </c>
      <c r="K120" s="136"/>
      <c r="L120" s="20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202"/>
      <c r="C121" s="136"/>
      <c r="D121" s="203" t="s">
        <v>451</v>
      </c>
      <c r="E121" s="204"/>
      <c r="F121" s="204"/>
      <c r="G121" s="204"/>
      <c r="H121" s="204"/>
      <c r="I121" s="204"/>
      <c r="J121" s="205">
        <f>J417</f>
        <v>0</v>
      </c>
      <c r="K121" s="136"/>
      <c r="L121" s="206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202"/>
      <c r="C122" s="136"/>
      <c r="D122" s="203" t="s">
        <v>452</v>
      </c>
      <c r="E122" s="204"/>
      <c r="F122" s="204"/>
      <c r="G122" s="204"/>
      <c r="H122" s="204"/>
      <c r="I122" s="204"/>
      <c r="J122" s="205">
        <f>J419</f>
        <v>0</v>
      </c>
      <c r="K122" s="136"/>
      <c r="L122" s="206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202"/>
      <c r="C123" s="136"/>
      <c r="D123" s="203" t="s">
        <v>453</v>
      </c>
      <c r="E123" s="204"/>
      <c r="F123" s="204"/>
      <c r="G123" s="204"/>
      <c r="H123" s="204"/>
      <c r="I123" s="204"/>
      <c r="J123" s="205">
        <f>J424</f>
        <v>0</v>
      </c>
      <c r="K123" s="136"/>
      <c r="L123" s="206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9" customFormat="1" ht="24.96" customHeight="1">
      <c r="A124" s="9"/>
      <c r="B124" s="196"/>
      <c r="C124" s="197"/>
      <c r="D124" s="198" t="s">
        <v>1651</v>
      </c>
      <c r="E124" s="199"/>
      <c r="F124" s="199"/>
      <c r="G124" s="199"/>
      <c r="H124" s="199"/>
      <c r="I124" s="199"/>
      <c r="J124" s="200">
        <f>J428</f>
        <v>0</v>
      </c>
      <c r="K124" s="197"/>
      <c r="L124" s="201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10" customFormat="1" ht="19.92" customHeight="1">
      <c r="A125" s="10"/>
      <c r="B125" s="202"/>
      <c r="C125" s="136"/>
      <c r="D125" s="203" t="s">
        <v>1652</v>
      </c>
      <c r="E125" s="204"/>
      <c r="F125" s="204"/>
      <c r="G125" s="204"/>
      <c r="H125" s="204"/>
      <c r="I125" s="204"/>
      <c r="J125" s="205">
        <f>J429</f>
        <v>0</v>
      </c>
      <c r="K125" s="136"/>
      <c r="L125" s="206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96"/>
      <c r="C126" s="197"/>
      <c r="D126" s="198" t="s">
        <v>1653</v>
      </c>
      <c r="E126" s="199"/>
      <c r="F126" s="199"/>
      <c r="G126" s="199"/>
      <c r="H126" s="199"/>
      <c r="I126" s="199"/>
      <c r="J126" s="200">
        <f>J431</f>
        <v>0</v>
      </c>
      <c r="K126" s="197"/>
      <c r="L126" s="201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32" s="2" customFormat="1" ht="6.96" customHeight="1">
      <c r="A132" s="35"/>
      <c r="B132" s="71"/>
      <c r="C132" s="72"/>
      <c r="D132" s="72"/>
      <c r="E132" s="72"/>
      <c r="F132" s="72"/>
      <c r="G132" s="72"/>
      <c r="H132" s="72"/>
      <c r="I132" s="72"/>
      <c r="J132" s="72"/>
      <c r="K132" s="72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24.96" customHeight="1">
      <c r="A133" s="35"/>
      <c r="B133" s="36"/>
      <c r="C133" s="20" t="s">
        <v>206</v>
      </c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2" customHeight="1">
      <c r="A135" s="35"/>
      <c r="B135" s="36"/>
      <c r="C135" s="29" t="s">
        <v>14</v>
      </c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26.25" customHeight="1">
      <c r="A136" s="35"/>
      <c r="B136" s="36"/>
      <c r="C136" s="37"/>
      <c r="D136" s="37"/>
      <c r="E136" s="191" t="str">
        <f>E7</f>
        <v>SOŠ technická Lučenec - novostavba edukačného centra, rekonštrukcia objektu školy a spoločenského objektu</v>
      </c>
      <c r="F136" s="29"/>
      <c r="G136" s="29"/>
      <c r="H136" s="29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" customFormat="1" ht="12" customHeight="1">
      <c r="B137" s="18"/>
      <c r="C137" s="29" t="s">
        <v>184</v>
      </c>
      <c r="D137" s="19"/>
      <c r="E137" s="19"/>
      <c r="F137" s="19"/>
      <c r="G137" s="19"/>
      <c r="H137" s="19"/>
      <c r="I137" s="19"/>
      <c r="J137" s="19"/>
      <c r="K137" s="19"/>
      <c r="L137" s="17"/>
    </row>
    <row r="138" s="2" customFormat="1" ht="16.5" customHeight="1">
      <c r="A138" s="35"/>
      <c r="B138" s="36"/>
      <c r="C138" s="37"/>
      <c r="D138" s="37"/>
      <c r="E138" s="191" t="s">
        <v>1649</v>
      </c>
      <c r="F138" s="37"/>
      <c r="G138" s="37"/>
      <c r="H138" s="37"/>
      <c r="I138" s="37"/>
      <c r="J138" s="37"/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12" customHeight="1">
      <c r="A139" s="35"/>
      <c r="B139" s="36"/>
      <c r="C139" s="29" t="s">
        <v>186</v>
      </c>
      <c r="D139" s="37"/>
      <c r="E139" s="37"/>
      <c r="F139" s="37"/>
      <c r="G139" s="37"/>
      <c r="H139" s="37"/>
      <c r="I139" s="37"/>
      <c r="J139" s="37"/>
      <c r="K139" s="37"/>
      <c r="L139" s="66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6.5" customHeight="1">
      <c r="A140" s="35"/>
      <c r="B140" s="36"/>
      <c r="C140" s="37"/>
      <c r="D140" s="37"/>
      <c r="E140" s="79" t="str">
        <f>E11</f>
        <v>1 - Architektúra a statika</v>
      </c>
      <c r="F140" s="37"/>
      <c r="G140" s="37"/>
      <c r="H140" s="37"/>
      <c r="I140" s="37"/>
      <c r="J140" s="37"/>
      <c r="K140" s="37"/>
      <c r="L140" s="66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6.96" customHeight="1">
      <c r="A141" s="35"/>
      <c r="B141" s="36"/>
      <c r="C141" s="37"/>
      <c r="D141" s="37"/>
      <c r="E141" s="37"/>
      <c r="F141" s="37"/>
      <c r="G141" s="37"/>
      <c r="H141" s="37"/>
      <c r="I141" s="37"/>
      <c r="J141" s="37"/>
      <c r="K141" s="37"/>
      <c r="L141" s="66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12" customHeight="1">
      <c r="A142" s="35"/>
      <c r="B142" s="36"/>
      <c r="C142" s="29" t="s">
        <v>18</v>
      </c>
      <c r="D142" s="37"/>
      <c r="E142" s="37"/>
      <c r="F142" s="24" t="str">
        <f>F14</f>
        <v>SOŠ Technická,Dukelských Hrdinov 2, 984 01 Lučenec</v>
      </c>
      <c r="G142" s="37"/>
      <c r="H142" s="37"/>
      <c r="I142" s="29" t="s">
        <v>20</v>
      </c>
      <c r="J142" s="82" t="str">
        <f>IF(J14="","",J14)</f>
        <v>30. 9. 2024</v>
      </c>
      <c r="K142" s="37"/>
      <c r="L142" s="66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2" customFormat="1" ht="6.96" customHeight="1">
      <c r="A143" s="35"/>
      <c r="B143" s="36"/>
      <c r="C143" s="37"/>
      <c r="D143" s="37"/>
      <c r="E143" s="37"/>
      <c r="F143" s="37"/>
      <c r="G143" s="37"/>
      <c r="H143" s="37"/>
      <c r="I143" s="37"/>
      <c r="J143" s="37"/>
      <c r="K143" s="37"/>
      <c r="L143" s="66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="2" customFormat="1" ht="40.05" customHeight="1">
      <c r="A144" s="35"/>
      <c r="B144" s="36"/>
      <c r="C144" s="29" t="s">
        <v>22</v>
      </c>
      <c r="D144" s="37"/>
      <c r="E144" s="37"/>
      <c r="F144" s="24" t="str">
        <f>E17</f>
        <v>BBSK, Námestie SNP 23/23, 974 01 BB</v>
      </c>
      <c r="G144" s="37"/>
      <c r="H144" s="37"/>
      <c r="I144" s="29" t="s">
        <v>28</v>
      </c>
      <c r="J144" s="33" t="str">
        <f>E23</f>
        <v>Ing. Ladislav Chatrnúch,Sládkovičova 2052/50A Šala</v>
      </c>
      <c r="K144" s="37"/>
      <c r="L144" s="66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="2" customFormat="1" ht="15.15" customHeight="1">
      <c r="A145" s="35"/>
      <c r="B145" s="36"/>
      <c r="C145" s="29" t="s">
        <v>26</v>
      </c>
      <c r="D145" s="37"/>
      <c r="E145" s="37"/>
      <c r="F145" s="24" t="str">
        <f>IF(E20="","",E20)</f>
        <v>Vyplň údaj</v>
      </c>
      <c r="G145" s="37"/>
      <c r="H145" s="37"/>
      <c r="I145" s="29" t="s">
        <v>31</v>
      </c>
      <c r="J145" s="33" t="str">
        <f>E26</f>
        <v xml:space="preserve"> </v>
      </c>
      <c r="K145" s="37"/>
      <c r="L145" s="66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="2" customFormat="1" ht="10.32" customHeight="1">
      <c r="A146" s="35"/>
      <c r="B146" s="36"/>
      <c r="C146" s="37"/>
      <c r="D146" s="37"/>
      <c r="E146" s="37"/>
      <c r="F146" s="37"/>
      <c r="G146" s="37"/>
      <c r="H146" s="37"/>
      <c r="I146" s="37"/>
      <c r="J146" s="37"/>
      <c r="K146" s="37"/>
      <c r="L146" s="66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="11" customFormat="1" ht="29.28" customHeight="1">
      <c r="A147" s="207"/>
      <c r="B147" s="208"/>
      <c r="C147" s="209" t="s">
        <v>207</v>
      </c>
      <c r="D147" s="210" t="s">
        <v>60</v>
      </c>
      <c r="E147" s="210" t="s">
        <v>56</v>
      </c>
      <c r="F147" s="210" t="s">
        <v>57</v>
      </c>
      <c r="G147" s="210" t="s">
        <v>208</v>
      </c>
      <c r="H147" s="210" t="s">
        <v>209</v>
      </c>
      <c r="I147" s="210" t="s">
        <v>210</v>
      </c>
      <c r="J147" s="211" t="s">
        <v>190</v>
      </c>
      <c r="K147" s="212" t="s">
        <v>211</v>
      </c>
      <c r="L147" s="213"/>
      <c r="M147" s="103" t="s">
        <v>1</v>
      </c>
      <c r="N147" s="104" t="s">
        <v>39</v>
      </c>
      <c r="O147" s="104" t="s">
        <v>212</v>
      </c>
      <c r="P147" s="104" t="s">
        <v>213</v>
      </c>
      <c r="Q147" s="104" t="s">
        <v>214</v>
      </c>
      <c r="R147" s="104" t="s">
        <v>215</v>
      </c>
      <c r="S147" s="104" t="s">
        <v>216</v>
      </c>
      <c r="T147" s="105" t="s">
        <v>217</v>
      </c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</row>
    <row r="148" s="2" customFormat="1" ht="22.8" customHeight="1">
      <c r="A148" s="35"/>
      <c r="B148" s="36"/>
      <c r="C148" s="110" t="s">
        <v>191</v>
      </c>
      <c r="D148" s="37"/>
      <c r="E148" s="37"/>
      <c r="F148" s="37"/>
      <c r="G148" s="37"/>
      <c r="H148" s="37"/>
      <c r="I148" s="37"/>
      <c r="J148" s="214">
        <f>BK148</f>
        <v>0</v>
      </c>
      <c r="K148" s="37"/>
      <c r="L148" s="41"/>
      <c r="M148" s="106"/>
      <c r="N148" s="215"/>
      <c r="O148" s="107"/>
      <c r="P148" s="216">
        <f>P149+P222+P428+P431</f>
        <v>0</v>
      </c>
      <c r="Q148" s="107"/>
      <c r="R148" s="216">
        <f>R149+R222+R428+R431</f>
        <v>639.61061270719983</v>
      </c>
      <c r="S148" s="107"/>
      <c r="T148" s="217">
        <f>T149+T222+T428+T431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74</v>
      </c>
      <c r="AU148" s="14" t="s">
        <v>192</v>
      </c>
      <c r="BK148" s="218">
        <f>BK149+BK222+BK428+BK431</f>
        <v>0</v>
      </c>
    </row>
    <row r="149" s="12" customFormat="1" ht="25.92" customHeight="1">
      <c r="A149" s="12"/>
      <c r="B149" s="219"/>
      <c r="C149" s="220"/>
      <c r="D149" s="221" t="s">
        <v>74</v>
      </c>
      <c r="E149" s="222" t="s">
        <v>218</v>
      </c>
      <c r="F149" s="222" t="s">
        <v>219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P150+P165+P187+P189+P192+P210+P220</f>
        <v>0</v>
      </c>
      <c r="Q149" s="227"/>
      <c r="R149" s="228">
        <f>R150+R165+R187+R189+R192+R210+R220</f>
        <v>562.89086648479986</v>
      </c>
      <c r="S149" s="227"/>
      <c r="T149" s="229">
        <f>T150+T165+T187+T189+T192+T210+T220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82</v>
      </c>
      <c r="AT149" s="231" t="s">
        <v>74</v>
      </c>
      <c r="AU149" s="231" t="s">
        <v>75</v>
      </c>
      <c r="AY149" s="230" t="s">
        <v>220</v>
      </c>
      <c r="BK149" s="232">
        <f>BK150+BK165+BK187+BK189+BK192+BK210+BK220</f>
        <v>0</v>
      </c>
    </row>
    <row r="150" s="12" customFormat="1" ht="22.8" customHeight="1">
      <c r="A150" s="12"/>
      <c r="B150" s="219"/>
      <c r="C150" s="220"/>
      <c r="D150" s="221" t="s">
        <v>74</v>
      </c>
      <c r="E150" s="233" t="s">
        <v>82</v>
      </c>
      <c r="F150" s="233" t="s">
        <v>221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SUM(P151:P164)</f>
        <v>0</v>
      </c>
      <c r="Q150" s="227"/>
      <c r="R150" s="228">
        <f>SUM(R151:R164)</f>
        <v>0.61080000000000001</v>
      </c>
      <c r="S150" s="227"/>
      <c r="T150" s="229">
        <f>SUM(T151:T164)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82</v>
      </c>
      <c r="AT150" s="231" t="s">
        <v>74</v>
      </c>
      <c r="AU150" s="231" t="s">
        <v>82</v>
      </c>
      <c r="AY150" s="230" t="s">
        <v>220</v>
      </c>
      <c r="BK150" s="232">
        <f>SUM(BK151:BK164)</f>
        <v>0</v>
      </c>
    </row>
    <row r="151" s="2" customFormat="1" ht="33" customHeight="1">
      <c r="A151" s="35"/>
      <c r="B151" s="36"/>
      <c r="C151" s="235" t="s">
        <v>82</v>
      </c>
      <c r="D151" s="235" t="s">
        <v>222</v>
      </c>
      <c r="E151" s="236" t="s">
        <v>1654</v>
      </c>
      <c r="F151" s="237" t="s">
        <v>1655</v>
      </c>
      <c r="G151" s="238" t="s">
        <v>251</v>
      </c>
      <c r="H151" s="239">
        <v>199.36000000000001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1656</v>
      </c>
    </row>
    <row r="152" s="2" customFormat="1" ht="24.15" customHeight="1">
      <c r="A152" s="35"/>
      <c r="B152" s="36"/>
      <c r="C152" s="235" t="s">
        <v>87</v>
      </c>
      <c r="D152" s="235" t="s">
        <v>222</v>
      </c>
      <c r="E152" s="236" t="s">
        <v>1657</v>
      </c>
      <c r="F152" s="237" t="s">
        <v>1658</v>
      </c>
      <c r="G152" s="238" t="s">
        <v>251</v>
      </c>
      <c r="H152" s="239">
        <v>153.81999999999999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1659</v>
      </c>
    </row>
    <row r="153" s="2" customFormat="1" ht="24.15" customHeight="1">
      <c r="A153" s="35"/>
      <c r="B153" s="36"/>
      <c r="C153" s="235" t="s">
        <v>91</v>
      </c>
      <c r="D153" s="235" t="s">
        <v>222</v>
      </c>
      <c r="E153" s="236" t="s">
        <v>1660</v>
      </c>
      <c r="F153" s="237" t="s">
        <v>1661</v>
      </c>
      <c r="G153" s="238" t="s">
        <v>251</v>
      </c>
      <c r="H153" s="239">
        <v>46.149999999999999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1662</v>
      </c>
    </row>
    <row r="154" s="2" customFormat="1" ht="21.75" customHeight="1">
      <c r="A154" s="35"/>
      <c r="B154" s="36"/>
      <c r="C154" s="235" t="s">
        <v>94</v>
      </c>
      <c r="D154" s="235" t="s">
        <v>222</v>
      </c>
      <c r="E154" s="236" t="s">
        <v>1370</v>
      </c>
      <c r="F154" s="237" t="s">
        <v>1371</v>
      </c>
      <c r="G154" s="238" t="s">
        <v>251</v>
      </c>
      <c r="H154" s="239">
        <v>2.0899999999999999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1663</v>
      </c>
    </row>
    <row r="155" s="2" customFormat="1" ht="37.8" customHeight="1">
      <c r="A155" s="35"/>
      <c r="B155" s="36"/>
      <c r="C155" s="235" t="s">
        <v>97</v>
      </c>
      <c r="D155" s="235" t="s">
        <v>222</v>
      </c>
      <c r="E155" s="236" t="s">
        <v>1373</v>
      </c>
      <c r="F155" s="237" t="s">
        <v>1374</v>
      </c>
      <c r="G155" s="238" t="s">
        <v>251</v>
      </c>
      <c r="H155" s="239">
        <v>0.63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1664</v>
      </c>
    </row>
    <row r="156" s="2" customFormat="1" ht="21.75" customHeight="1">
      <c r="A156" s="35"/>
      <c r="B156" s="36"/>
      <c r="C156" s="235" t="s">
        <v>124</v>
      </c>
      <c r="D156" s="235" t="s">
        <v>222</v>
      </c>
      <c r="E156" s="236" t="s">
        <v>1665</v>
      </c>
      <c r="F156" s="237" t="s">
        <v>1666</v>
      </c>
      <c r="G156" s="238" t="s">
        <v>251</v>
      </c>
      <c r="H156" s="239">
        <v>7.8799999999999999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1667</v>
      </c>
    </row>
    <row r="157" s="2" customFormat="1" ht="16.5" customHeight="1">
      <c r="A157" s="35"/>
      <c r="B157" s="36"/>
      <c r="C157" s="235" t="s">
        <v>132</v>
      </c>
      <c r="D157" s="235" t="s">
        <v>222</v>
      </c>
      <c r="E157" s="236" t="s">
        <v>1668</v>
      </c>
      <c r="F157" s="237" t="s">
        <v>1669</v>
      </c>
      <c r="G157" s="238" t="s">
        <v>251</v>
      </c>
      <c r="H157" s="239">
        <v>2.3599999999999999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1670</v>
      </c>
    </row>
    <row r="158" s="2" customFormat="1" ht="37.8" customHeight="1">
      <c r="A158" s="35"/>
      <c r="B158" s="36"/>
      <c r="C158" s="235" t="s">
        <v>248</v>
      </c>
      <c r="D158" s="235" t="s">
        <v>222</v>
      </c>
      <c r="E158" s="236" t="s">
        <v>1671</v>
      </c>
      <c r="F158" s="237" t="s">
        <v>1672</v>
      </c>
      <c r="G158" s="238" t="s">
        <v>251</v>
      </c>
      <c r="H158" s="239">
        <v>359.91000000000003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1673</v>
      </c>
    </row>
    <row r="159" s="2" customFormat="1" ht="44.25" customHeight="1">
      <c r="A159" s="35"/>
      <c r="B159" s="36"/>
      <c r="C159" s="235" t="s">
        <v>230</v>
      </c>
      <c r="D159" s="235" t="s">
        <v>222</v>
      </c>
      <c r="E159" s="236" t="s">
        <v>1674</v>
      </c>
      <c r="F159" s="237" t="s">
        <v>1675</v>
      </c>
      <c r="G159" s="238" t="s">
        <v>251</v>
      </c>
      <c r="H159" s="239">
        <v>2519.3699999999999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1676</v>
      </c>
    </row>
    <row r="160" s="2" customFormat="1" ht="21.75" customHeight="1">
      <c r="A160" s="35"/>
      <c r="B160" s="36"/>
      <c r="C160" s="235" t="s">
        <v>256</v>
      </c>
      <c r="D160" s="235" t="s">
        <v>222</v>
      </c>
      <c r="E160" s="236" t="s">
        <v>1677</v>
      </c>
      <c r="F160" s="237" t="s">
        <v>1678</v>
      </c>
      <c r="G160" s="238" t="s">
        <v>251</v>
      </c>
      <c r="H160" s="239">
        <v>359.91000000000003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1679</v>
      </c>
    </row>
    <row r="161" s="2" customFormat="1" ht="24.15" customHeight="1">
      <c r="A161" s="35"/>
      <c r="B161" s="36"/>
      <c r="C161" s="235" t="s">
        <v>261</v>
      </c>
      <c r="D161" s="235" t="s">
        <v>222</v>
      </c>
      <c r="E161" s="236" t="s">
        <v>472</v>
      </c>
      <c r="F161" s="237" t="s">
        <v>473</v>
      </c>
      <c r="G161" s="238" t="s">
        <v>303</v>
      </c>
      <c r="H161" s="239">
        <v>503.87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1680</v>
      </c>
    </row>
    <row r="162" s="2" customFormat="1" ht="24.15" customHeight="1">
      <c r="A162" s="35"/>
      <c r="B162" s="36"/>
      <c r="C162" s="235" t="s">
        <v>265</v>
      </c>
      <c r="D162" s="235" t="s">
        <v>222</v>
      </c>
      <c r="E162" s="236" t="s">
        <v>475</v>
      </c>
      <c r="F162" s="237" t="s">
        <v>476</v>
      </c>
      <c r="G162" s="238" t="s">
        <v>251</v>
      </c>
      <c r="H162" s="239">
        <v>3.2400000000000002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1681</v>
      </c>
    </row>
    <row r="163" s="2" customFormat="1" ht="24.15" customHeight="1">
      <c r="A163" s="35"/>
      <c r="B163" s="36"/>
      <c r="C163" s="235" t="s">
        <v>269</v>
      </c>
      <c r="D163" s="235" t="s">
        <v>222</v>
      </c>
      <c r="E163" s="236" t="s">
        <v>1682</v>
      </c>
      <c r="F163" s="237" t="s">
        <v>1683</v>
      </c>
      <c r="G163" s="238" t="s">
        <v>225</v>
      </c>
      <c r="H163" s="239">
        <v>40.719999999999999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1684</v>
      </c>
    </row>
    <row r="164" s="2" customFormat="1" ht="24.15" customHeight="1">
      <c r="A164" s="35"/>
      <c r="B164" s="36"/>
      <c r="C164" s="253" t="s">
        <v>273</v>
      </c>
      <c r="D164" s="253" t="s">
        <v>571</v>
      </c>
      <c r="E164" s="254" t="s">
        <v>1685</v>
      </c>
      <c r="F164" s="255" t="s">
        <v>1686</v>
      </c>
      <c r="G164" s="256" t="s">
        <v>225</v>
      </c>
      <c r="H164" s="257">
        <v>40.719999999999999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0.014999999999999999</v>
      </c>
      <c r="R164" s="244">
        <f>Q164*H164</f>
        <v>0.61080000000000001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1687</v>
      </c>
    </row>
    <row r="165" s="12" customFormat="1" ht="22.8" customHeight="1">
      <c r="A165" s="12"/>
      <c r="B165" s="219"/>
      <c r="C165" s="220"/>
      <c r="D165" s="221" t="s">
        <v>74</v>
      </c>
      <c r="E165" s="233" t="s">
        <v>87</v>
      </c>
      <c r="F165" s="233" t="s">
        <v>478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SUM(P166:P186)</f>
        <v>0</v>
      </c>
      <c r="Q165" s="227"/>
      <c r="R165" s="228">
        <f>SUM(R166:R186)</f>
        <v>312.5703321847999</v>
      </c>
      <c r="S165" s="227"/>
      <c r="T165" s="229">
        <f>SUM(T166:T186)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82</v>
      </c>
      <c r="AT165" s="231" t="s">
        <v>74</v>
      </c>
      <c r="AU165" s="231" t="s">
        <v>82</v>
      </c>
      <c r="AY165" s="230" t="s">
        <v>220</v>
      </c>
      <c r="BK165" s="232">
        <f>SUM(BK166:BK186)</f>
        <v>0</v>
      </c>
    </row>
    <row r="166" s="2" customFormat="1" ht="16.5" customHeight="1">
      <c r="A166" s="35"/>
      <c r="B166" s="36"/>
      <c r="C166" s="235" t="s">
        <v>277</v>
      </c>
      <c r="D166" s="235" t="s">
        <v>222</v>
      </c>
      <c r="E166" s="236" t="s">
        <v>1688</v>
      </c>
      <c r="F166" s="237" t="s">
        <v>1689</v>
      </c>
      <c r="G166" s="238" t="s">
        <v>234</v>
      </c>
      <c r="H166" s="239">
        <v>70.099999999999994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0.00064000000000000005</v>
      </c>
      <c r="R166" s="244">
        <f>Q166*H166</f>
        <v>0.044864000000000001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1690</v>
      </c>
    </row>
    <row r="167" s="2" customFormat="1" ht="33" customHeight="1">
      <c r="A167" s="35"/>
      <c r="B167" s="36"/>
      <c r="C167" s="235" t="s">
        <v>281</v>
      </c>
      <c r="D167" s="235" t="s">
        <v>222</v>
      </c>
      <c r="E167" s="236" t="s">
        <v>1691</v>
      </c>
      <c r="F167" s="237" t="s">
        <v>1692</v>
      </c>
      <c r="G167" s="238" t="s">
        <v>225</v>
      </c>
      <c r="H167" s="239">
        <v>615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1693</v>
      </c>
    </row>
    <row r="168" s="2" customFormat="1" ht="24.15" customHeight="1">
      <c r="A168" s="35"/>
      <c r="B168" s="36"/>
      <c r="C168" s="235" t="s">
        <v>285</v>
      </c>
      <c r="D168" s="235" t="s">
        <v>222</v>
      </c>
      <c r="E168" s="236" t="s">
        <v>1694</v>
      </c>
      <c r="F168" s="237" t="s">
        <v>1695</v>
      </c>
      <c r="G168" s="238" t="s">
        <v>251</v>
      </c>
      <c r="H168" s="239">
        <v>54.210000000000001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2.0699999999999998</v>
      </c>
      <c r="R168" s="244">
        <f>Q168*H168</f>
        <v>112.21469999999999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1696</v>
      </c>
    </row>
    <row r="169" s="2" customFormat="1" ht="24.15" customHeight="1">
      <c r="A169" s="35"/>
      <c r="B169" s="36"/>
      <c r="C169" s="235" t="s">
        <v>289</v>
      </c>
      <c r="D169" s="235" t="s">
        <v>222</v>
      </c>
      <c r="E169" s="236" t="s">
        <v>1697</v>
      </c>
      <c r="F169" s="237" t="s">
        <v>1698</v>
      </c>
      <c r="G169" s="238" t="s">
        <v>251</v>
      </c>
      <c r="H169" s="239">
        <v>24.149999999999999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2.0699999999999998</v>
      </c>
      <c r="R169" s="244">
        <f>Q169*H169</f>
        <v>49.99049999999999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1699</v>
      </c>
    </row>
    <row r="170" s="2" customFormat="1" ht="24.15" customHeight="1">
      <c r="A170" s="35"/>
      <c r="B170" s="36"/>
      <c r="C170" s="235" t="s">
        <v>293</v>
      </c>
      <c r="D170" s="235" t="s">
        <v>222</v>
      </c>
      <c r="E170" s="236" t="s">
        <v>1700</v>
      </c>
      <c r="F170" s="237" t="s">
        <v>1701</v>
      </c>
      <c r="G170" s="238" t="s">
        <v>251</v>
      </c>
      <c r="H170" s="239">
        <v>108.12000000000001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0.20799999999999999</v>
      </c>
      <c r="R170" s="244">
        <f>Q170*H170</f>
        <v>22.488959999999999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1702</v>
      </c>
    </row>
    <row r="171" s="2" customFormat="1" ht="24.15" customHeight="1">
      <c r="A171" s="35"/>
      <c r="B171" s="36"/>
      <c r="C171" s="235" t="s">
        <v>7</v>
      </c>
      <c r="D171" s="235" t="s">
        <v>222</v>
      </c>
      <c r="E171" s="236" t="s">
        <v>1703</v>
      </c>
      <c r="F171" s="237" t="s">
        <v>1704</v>
      </c>
      <c r="G171" s="238" t="s">
        <v>251</v>
      </c>
      <c r="H171" s="239">
        <v>40.049999999999997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2.2151299999999998</v>
      </c>
      <c r="R171" s="244">
        <f>Q171*H171</f>
        <v>88.71595649999999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1705</v>
      </c>
    </row>
    <row r="172" s="2" customFormat="1" ht="21.75" customHeight="1">
      <c r="A172" s="35"/>
      <c r="B172" s="36"/>
      <c r="C172" s="235" t="s">
        <v>300</v>
      </c>
      <c r="D172" s="235" t="s">
        <v>222</v>
      </c>
      <c r="E172" s="236" t="s">
        <v>1706</v>
      </c>
      <c r="F172" s="237" t="s">
        <v>1707</v>
      </c>
      <c r="G172" s="238" t="s">
        <v>225</v>
      </c>
      <c r="H172" s="239">
        <v>15.359999999999999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0.0015900000000000001</v>
      </c>
      <c r="R172" s="244">
        <f>Q172*H172</f>
        <v>0.0244224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1708</v>
      </c>
    </row>
    <row r="173" s="2" customFormat="1" ht="21.75" customHeight="1">
      <c r="A173" s="35"/>
      <c r="B173" s="36"/>
      <c r="C173" s="235" t="s">
        <v>305</v>
      </c>
      <c r="D173" s="235" t="s">
        <v>222</v>
      </c>
      <c r="E173" s="236" t="s">
        <v>1709</v>
      </c>
      <c r="F173" s="237" t="s">
        <v>1710</v>
      </c>
      <c r="G173" s="238" t="s">
        <v>225</v>
      </c>
      <c r="H173" s="239">
        <v>15.359999999999999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1711</v>
      </c>
    </row>
    <row r="174" s="2" customFormat="1" ht="16.5" customHeight="1">
      <c r="A174" s="35"/>
      <c r="B174" s="36"/>
      <c r="C174" s="235" t="s">
        <v>309</v>
      </c>
      <c r="D174" s="235" t="s">
        <v>222</v>
      </c>
      <c r="E174" s="236" t="s">
        <v>1712</v>
      </c>
      <c r="F174" s="237" t="s">
        <v>1713</v>
      </c>
      <c r="G174" s="238" t="s">
        <v>303</v>
      </c>
      <c r="H174" s="239">
        <v>3.5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1.0189600000000001</v>
      </c>
      <c r="R174" s="244">
        <f>Q174*H174</f>
        <v>3.5663600000000004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1714</v>
      </c>
    </row>
    <row r="175" s="2" customFormat="1" ht="16.5" customHeight="1">
      <c r="A175" s="35"/>
      <c r="B175" s="36"/>
      <c r="C175" s="235" t="s">
        <v>313</v>
      </c>
      <c r="D175" s="235" t="s">
        <v>222</v>
      </c>
      <c r="E175" s="236" t="s">
        <v>1715</v>
      </c>
      <c r="F175" s="237" t="s">
        <v>1716</v>
      </c>
      <c r="G175" s="238" t="s">
        <v>251</v>
      </c>
      <c r="H175" s="239">
        <v>2.9500000000000002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2.1940757</v>
      </c>
      <c r="R175" s="244">
        <f>Q175*H175</f>
        <v>6.4725233150000001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94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1717</v>
      </c>
    </row>
    <row r="176" s="2" customFormat="1" ht="24.15" customHeight="1">
      <c r="A176" s="35"/>
      <c r="B176" s="36"/>
      <c r="C176" s="235" t="s">
        <v>317</v>
      </c>
      <c r="D176" s="235" t="s">
        <v>222</v>
      </c>
      <c r="E176" s="236" t="s">
        <v>1718</v>
      </c>
      <c r="F176" s="237" t="s">
        <v>1719</v>
      </c>
      <c r="G176" s="238" t="s">
        <v>251</v>
      </c>
      <c r="H176" s="239">
        <v>11.859999999999999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2.2151299999999998</v>
      </c>
      <c r="R176" s="244">
        <f>Q176*H176</f>
        <v>26.271441799999998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94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1720</v>
      </c>
    </row>
    <row r="177" s="2" customFormat="1" ht="21.75" customHeight="1">
      <c r="A177" s="35"/>
      <c r="B177" s="36"/>
      <c r="C177" s="235" t="s">
        <v>321</v>
      </c>
      <c r="D177" s="235" t="s">
        <v>222</v>
      </c>
      <c r="E177" s="236" t="s">
        <v>1721</v>
      </c>
      <c r="F177" s="237" t="s">
        <v>1722</v>
      </c>
      <c r="G177" s="238" t="s">
        <v>225</v>
      </c>
      <c r="H177" s="239">
        <v>94.799999999999997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0.0015900000000000001</v>
      </c>
      <c r="R177" s="244">
        <f>Q177*H177</f>
        <v>0.15073200000000001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94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1723</v>
      </c>
    </row>
    <row r="178" s="2" customFormat="1" ht="21.75" customHeight="1">
      <c r="A178" s="35"/>
      <c r="B178" s="36"/>
      <c r="C178" s="235" t="s">
        <v>325</v>
      </c>
      <c r="D178" s="235" t="s">
        <v>222</v>
      </c>
      <c r="E178" s="236" t="s">
        <v>1724</v>
      </c>
      <c r="F178" s="237" t="s">
        <v>1725</v>
      </c>
      <c r="G178" s="238" t="s">
        <v>225</v>
      </c>
      <c r="H178" s="239">
        <v>94.799999999999997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94</v>
      </c>
      <c r="AT178" s="246" t="s">
        <v>222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1726</v>
      </c>
    </row>
    <row r="179" s="2" customFormat="1" ht="24.15" customHeight="1">
      <c r="A179" s="35"/>
      <c r="B179" s="36"/>
      <c r="C179" s="235" t="s">
        <v>329</v>
      </c>
      <c r="D179" s="235" t="s">
        <v>222</v>
      </c>
      <c r="E179" s="236" t="s">
        <v>1727</v>
      </c>
      <c r="F179" s="237" t="s">
        <v>1728</v>
      </c>
      <c r="G179" s="238" t="s">
        <v>259</v>
      </c>
      <c r="H179" s="239">
        <v>1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0.0014300000000000001</v>
      </c>
      <c r="R179" s="244">
        <f>Q179*H179</f>
        <v>0.0014300000000000001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1729</v>
      </c>
    </row>
    <row r="180" s="2" customFormat="1" ht="24.15" customHeight="1">
      <c r="A180" s="35"/>
      <c r="B180" s="36"/>
      <c r="C180" s="235" t="s">
        <v>333</v>
      </c>
      <c r="D180" s="235" t="s">
        <v>222</v>
      </c>
      <c r="E180" s="236" t="s">
        <v>1730</v>
      </c>
      <c r="F180" s="237" t="s">
        <v>1731</v>
      </c>
      <c r="G180" s="238" t="s">
        <v>259</v>
      </c>
      <c r="H180" s="239">
        <v>5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0.00156</v>
      </c>
      <c r="R180" s="244">
        <f>Q180*H180</f>
        <v>0.0077999999999999996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94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1732</v>
      </c>
    </row>
    <row r="181" s="2" customFormat="1" ht="16.5" customHeight="1">
      <c r="A181" s="35"/>
      <c r="B181" s="36"/>
      <c r="C181" s="235" t="s">
        <v>341</v>
      </c>
      <c r="D181" s="235" t="s">
        <v>222</v>
      </c>
      <c r="E181" s="236" t="s">
        <v>1733</v>
      </c>
      <c r="F181" s="237" t="s">
        <v>1734</v>
      </c>
      <c r="G181" s="238" t="s">
        <v>251</v>
      </c>
      <c r="H181" s="239">
        <v>1.1299999999999999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2.1940757</v>
      </c>
      <c r="R181" s="244">
        <f>Q181*H181</f>
        <v>2.4793055409999996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1735</v>
      </c>
    </row>
    <row r="182" s="2" customFormat="1" ht="24.15" customHeight="1">
      <c r="A182" s="35"/>
      <c r="B182" s="36"/>
      <c r="C182" s="235" t="s">
        <v>347</v>
      </c>
      <c r="D182" s="235" t="s">
        <v>222</v>
      </c>
      <c r="E182" s="236" t="s">
        <v>1736</v>
      </c>
      <c r="F182" s="237" t="s">
        <v>1737</v>
      </c>
      <c r="G182" s="238" t="s">
        <v>225</v>
      </c>
      <c r="H182" s="239">
        <v>15.960000000000001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0.0013462800000000001</v>
      </c>
      <c r="R182" s="244">
        <f>Q182*H182</f>
        <v>0.021486628800000001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94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1738</v>
      </c>
    </row>
    <row r="183" s="2" customFormat="1" ht="24.15" customHeight="1">
      <c r="A183" s="35"/>
      <c r="B183" s="36"/>
      <c r="C183" s="235" t="s">
        <v>353</v>
      </c>
      <c r="D183" s="235" t="s">
        <v>222</v>
      </c>
      <c r="E183" s="236" t="s">
        <v>1739</v>
      </c>
      <c r="F183" s="237" t="s">
        <v>1740</v>
      </c>
      <c r="G183" s="238" t="s">
        <v>225</v>
      </c>
      <c r="H183" s="239">
        <v>15.960000000000001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1741</v>
      </c>
    </row>
    <row r="184" s="2" customFormat="1" ht="24.15" customHeight="1">
      <c r="A184" s="35"/>
      <c r="B184" s="36"/>
      <c r="C184" s="235" t="s">
        <v>357</v>
      </c>
      <c r="D184" s="235" t="s">
        <v>222</v>
      </c>
      <c r="E184" s="236" t="s">
        <v>1742</v>
      </c>
      <c r="F184" s="237" t="s">
        <v>1743</v>
      </c>
      <c r="G184" s="238" t="s">
        <v>234</v>
      </c>
      <c r="H184" s="239">
        <v>0.90000000000000002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1744</v>
      </c>
    </row>
    <row r="185" s="2" customFormat="1" ht="24.15" customHeight="1">
      <c r="A185" s="35"/>
      <c r="B185" s="36"/>
      <c r="C185" s="235" t="s">
        <v>361</v>
      </c>
      <c r="D185" s="235" t="s">
        <v>222</v>
      </c>
      <c r="E185" s="236" t="s">
        <v>1745</v>
      </c>
      <c r="F185" s="237" t="s">
        <v>1746</v>
      </c>
      <c r="G185" s="238" t="s">
        <v>225</v>
      </c>
      <c r="H185" s="239">
        <v>479.39999999999998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3.0000000000000001E-05</v>
      </c>
      <c r="R185" s="244">
        <f>Q185*H185</f>
        <v>0.014381999999999999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1747</v>
      </c>
    </row>
    <row r="186" s="2" customFormat="1" ht="16.5" customHeight="1">
      <c r="A186" s="35"/>
      <c r="B186" s="36"/>
      <c r="C186" s="253" t="s">
        <v>365</v>
      </c>
      <c r="D186" s="253" t="s">
        <v>571</v>
      </c>
      <c r="E186" s="254" t="s">
        <v>1748</v>
      </c>
      <c r="F186" s="255" t="s">
        <v>1749</v>
      </c>
      <c r="G186" s="256" t="s">
        <v>225</v>
      </c>
      <c r="H186" s="257">
        <v>527.34000000000003</v>
      </c>
      <c r="I186" s="258"/>
      <c r="J186" s="257">
        <f>ROUND(I186*H186,2)</f>
        <v>0</v>
      </c>
      <c r="K186" s="259"/>
      <c r="L186" s="260"/>
      <c r="M186" s="261" t="s">
        <v>1</v>
      </c>
      <c r="N186" s="262" t="s">
        <v>41</v>
      </c>
      <c r="O186" s="94"/>
      <c r="P186" s="244">
        <f>O186*H186</f>
        <v>0</v>
      </c>
      <c r="Q186" s="244">
        <v>0.00020000000000000001</v>
      </c>
      <c r="R186" s="244">
        <f>Q186*H186</f>
        <v>0.10546800000000001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248</v>
      </c>
      <c r="AT186" s="246" t="s">
        <v>571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94</v>
      </c>
      <c r="BM186" s="246" t="s">
        <v>1750</v>
      </c>
    </row>
    <row r="187" s="12" customFormat="1" ht="22.8" customHeight="1">
      <c r="A187" s="12"/>
      <c r="B187" s="219"/>
      <c r="C187" s="220"/>
      <c r="D187" s="221" t="s">
        <v>74</v>
      </c>
      <c r="E187" s="233" t="s">
        <v>94</v>
      </c>
      <c r="F187" s="233" t="s">
        <v>1417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P188</f>
        <v>0</v>
      </c>
      <c r="Q187" s="227"/>
      <c r="R187" s="228">
        <f>R188</f>
        <v>32.189696000000005</v>
      </c>
      <c r="S187" s="227"/>
      <c r="T187" s="22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82</v>
      </c>
      <c r="AT187" s="231" t="s">
        <v>74</v>
      </c>
      <c r="AU187" s="231" t="s">
        <v>82</v>
      </c>
      <c r="AY187" s="230" t="s">
        <v>220</v>
      </c>
      <c r="BK187" s="232">
        <f>BK188</f>
        <v>0</v>
      </c>
    </row>
    <row r="188" s="2" customFormat="1" ht="33" customHeight="1">
      <c r="A188" s="35"/>
      <c r="B188" s="36"/>
      <c r="C188" s="235" t="s">
        <v>371</v>
      </c>
      <c r="D188" s="235" t="s">
        <v>222</v>
      </c>
      <c r="E188" s="236" t="s">
        <v>1751</v>
      </c>
      <c r="F188" s="237" t="s">
        <v>1752</v>
      </c>
      <c r="G188" s="238" t="s">
        <v>225</v>
      </c>
      <c r="H188" s="239">
        <v>198.80000000000001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0.16192000000000001</v>
      </c>
      <c r="R188" s="244">
        <f>Q188*H188</f>
        <v>32.189696000000005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94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1753</v>
      </c>
    </row>
    <row r="189" s="12" customFormat="1" ht="22.8" customHeight="1">
      <c r="A189" s="12"/>
      <c r="B189" s="219"/>
      <c r="C189" s="220"/>
      <c r="D189" s="221" t="s">
        <v>74</v>
      </c>
      <c r="E189" s="233" t="s">
        <v>97</v>
      </c>
      <c r="F189" s="233" t="s">
        <v>482</v>
      </c>
      <c r="G189" s="220"/>
      <c r="H189" s="220"/>
      <c r="I189" s="223"/>
      <c r="J189" s="234">
        <f>BK189</f>
        <v>0</v>
      </c>
      <c r="K189" s="220"/>
      <c r="L189" s="225"/>
      <c r="M189" s="226"/>
      <c r="N189" s="227"/>
      <c r="O189" s="227"/>
      <c r="P189" s="228">
        <f>SUM(P190:P191)</f>
        <v>0</v>
      </c>
      <c r="Q189" s="227"/>
      <c r="R189" s="228">
        <f>SUM(R190:R191)</f>
        <v>107.68797200000002</v>
      </c>
      <c r="S189" s="227"/>
      <c r="T189" s="229">
        <f>SUM(T190:T191)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82</v>
      </c>
      <c r="AT189" s="231" t="s">
        <v>74</v>
      </c>
      <c r="AU189" s="231" t="s">
        <v>82</v>
      </c>
      <c r="AY189" s="230" t="s">
        <v>220</v>
      </c>
      <c r="BK189" s="232">
        <f>SUM(BK190:BK191)</f>
        <v>0</v>
      </c>
    </row>
    <row r="190" s="2" customFormat="1" ht="24.15" customHeight="1">
      <c r="A190" s="35"/>
      <c r="B190" s="36"/>
      <c r="C190" s="235" t="s">
        <v>377</v>
      </c>
      <c r="D190" s="235" t="s">
        <v>222</v>
      </c>
      <c r="E190" s="236" t="s">
        <v>1754</v>
      </c>
      <c r="F190" s="237" t="s">
        <v>1755</v>
      </c>
      <c r="G190" s="238" t="s">
        <v>225</v>
      </c>
      <c r="H190" s="239">
        <v>198.80000000000001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0.080030000000000004</v>
      </c>
      <c r="R190" s="244">
        <f>Q190*H190</f>
        <v>15.909964000000002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94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94</v>
      </c>
      <c r="BM190" s="246" t="s">
        <v>1756</v>
      </c>
    </row>
    <row r="191" s="2" customFormat="1" ht="24.15" customHeight="1">
      <c r="A191" s="35"/>
      <c r="B191" s="36"/>
      <c r="C191" s="235" t="s">
        <v>381</v>
      </c>
      <c r="D191" s="235" t="s">
        <v>222</v>
      </c>
      <c r="E191" s="236" t="s">
        <v>1757</v>
      </c>
      <c r="F191" s="237" t="s">
        <v>1758</v>
      </c>
      <c r="G191" s="238" t="s">
        <v>225</v>
      </c>
      <c r="H191" s="239">
        <v>198.80000000000001</v>
      </c>
      <c r="I191" s="240"/>
      <c r="J191" s="239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0.46166000000000001</v>
      </c>
      <c r="R191" s="244">
        <f>Q191*H191</f>
        <v>91.778008000000014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94</v>
      </c>
      <c r="AT191" s="246" t="s">
        <v>222</v>
      </c>
      <c r="AU191" s="246" t="s">
        <v>87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94</v>
      </c>
      <c r="BM191" s="246" t="s">
        <v>1759</v>
      </c>
    </row>
    <row r="192" s="12" customFormat="1" ht="22.8" customHeight="1">
      <c r="A192" s="12"/>
      <c r="B192" s="219"/>
      <c r="C192" s="220"/>
      <c r="D192" s="221" t="s">
        <v>74</v>
      </c>
      <c r="E192" s="233" t="s">
        <v>124</v>
      </c>
      <c r="F192" s="233" t="s">
        <v>501</v>
      </c>
      <c r="G192" s="220"/>
      <c r="H192" s="220"/>
      <c r="I192" s="223"/>
      <c r="J192" s="234">
        <f>BK192</f>
        <v>0</v>
      </c>
      <c r="K192" s="220"/>
      <c r="L192" s="225"/>
      <c r="M192" s="226"/>
      <c r="N192" s="227"/>
      <c r="O192" s="227"/>
      <c r="P192" s="228">
        <f>SUM(P193:P209)</f>
        <v>0</v>
      </c>
      <c r="Q192" s="227"/>
      <c r="R192" s="228">
        <f>SUM(R193:R209)</f>
        <v>64.892572000000001</v>
      </c>
      <c r="S192" s="227"/>
      <c r="T192" s="229">
        <f>SUM(T193:T209)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0" t="s">
        <v>82</v>
      </c>
      <c r="AT192" s="231" t="s">
        <v>74</v>
      </c>
      <c r="AU192" s="231" t="s">
        <v>82</v>
      </c>
      <c r="AY192" s="230" t="s">
        <v>220</v>
      </c>
      <c r="BK192" s="232">
        <f>SUM(BK193:BK209)</f>
        <v>0</v>
      </c>
    </row>
    <row r="193" s="2" customFormat="1" ht="24.15" customHeight="1">
      <c r="A193" s="35"/>
      <c r="B193" s="36"/>
      <c r="C193" s="235" t="s">
        <v>385</v>
      </c>
      <c r="D193" s="235" t="s">
        <v>222</v>
      </c>
      <c r="E193" s="236" t="s">
        <v>1760</v>
      </c>
      <c r="F193" s="237" t="s">
        <v>1761</v>
      </c>
      <c r="G193" s="238" t="s">
        <v>225</v>
      </c>
      <c r="H193" s="239">
        <v>71.090000000000003</v>
      </c>
      <c r="I193" s="240"/>
      <c r="J193" s="239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0.00029999999999999997</v>
      </c>
      <c r="R193" s="244">
        <f>Q193*H193</f>
        <v>0.021326999999999999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94</v>
      </c>
      <c r="AT193" s="246" t="s">
        <v>222</v>
      </c>
      <c r="AU193" s="246" t="s">
        <v>87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94</v>
      </c>
      <c r="BM193" s="246" t="s">
        <v>1762</v>
      </c>
    </row>
    <row r="194" s="2" customFormat="1" ht="37.8" customHeight="1">
      <c r="A194" s="35"/>
      <c r="B194" s="36"/>
      <c r="C194" s="235" t="s">
        <v>389</v>
      </c>
      <c r="D194" s="235" t="s">
        <v>222</v>
      </c>
      <c r="E194" s="236" t="s">
        <v>1763</v>
      </c>
      <c r="F194" s="237" t="s">
        <v>1764</v>
      </c>
      <c r="G194" s="238" t="s">
        <v>225</v>
      </c>
      <c r="H194" s="239">
        <v>7.5999999999999996</v>
      </c>
      <c r="I194" s="240"/>
      <c r="J194" s="239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0.0032299999999999998</v>
      </c>
      <c r="R194" s="244">
        <f>Q194*H194</f>
        <v>0.024547999999999997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94</v>
      </c>
      <c r="AT194" s="246" t="s">
        <v>222</v>
      </c>
      <c r="AU194" s="246" t="s">
        <v>87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94</v>
      </c>
      <c r="BM194" s="246" t="s">
        <v>1765</v>
      </c>
    </row>
    <row r="195" s="2" customFormat="1" ht="24.15" customHeight="1">
      <c r="A195" s="35"/>
      <c r="B195" s="36"/>
      <c r="C195" s="253" t="s">
        <v>393</v>
      </c>
      <c r="D195" s="253" t="s">
        <v>571</v>
      </c>
      <c r="E195" s="254" t="s">
        <v>1766</v>
      </c>
      <c r="F195" s="255" t="s">
        <v>1767</v>
      </c>
      <c r="G195" s="256" t="s">
        <v>225</v>
      </c>
      <c r="H195" s="257">
        <v>7.9800000000000004</v>
      </c>
      <c r="I195" s="258"/>
      <c r="J195" s="257">
        <f>ROUND(I195*H195,2)</f>
        <v>0</v>
      </c>
      <c r="K195" s="259"/>
      <c r="L195" s="260"/>
      <c r="M195" s="261" t="s">
        <v>1</v>
      </c>
      <c r="N195" s="262" t="s">
        <v>41</v>
      </c>
      <c r="O195" s="94"/>
      <c r="P195" s="244">
        <f>O195*H195</f>
        <v>0</v>
      </c>
      <c r="Q195" s="244">
        <v>0.0146</v>
      </c>
      <c r="R195" s="244">
        <f>Q195*H195</f>
        <v>0.116508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248</v>
      </c>
      <c r="AT195" s="246" t="s">
        <v>571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1768</v>
      </c>
    </row>
    <row r="196" s="2" customFormat="1" ht="37.8" customHeight="1">
      <c r="A196" s="35"/>
      <c r="B196" s="36"/>
      <c r="C196" s="235" t="s">
        <v>399</v>
      </c>
      <c r="D196" s="235" t="s">
        <v>222</v>
      </c>
      <c r="E196" s="236" t="s">
        <v>1769</v>
      </c>
      <c r="F196" s="237" t="s">
        <v>1770</v>
      </c>
      <c r="G196" s="238" t="s">
        <v>225</v>
      </c>
      <c r="H196" s="239">
        <v>324.60000000000002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0.0025400000000000002</v>
      </c>
      <c r="R196" s="244">
        <f>Q196*H196</f>
        <v>0.82448400000000011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1771</v>
      </c>
    </row>
    <row r="197" s="2" customFormat="1" ht="24.15" customHeight="1">
      <c r="A197" s="35"/>
      <c r="B197" s="36"/>
      <c r="C197" s="253" t="s">
        <v>403</v>
      </c>
      <c r="D197" s="253" t="s">
        <v>571</v>
      </c>
      <c r="E197" s="254" t="s">
        <v>1766</v>
      </c>
      <c r="F197" s="255" t="s">
        <v>1767</v>
      </c>
      <c r="G197" s="256" t="s">
        <v>225</v>
      </c>
      <c r="H197" s="257">
        <v>237.09</v>
      </c>
      <c r="I197" s="258"/>
      <c r="J197" s="257">
        <f>ROUND(I197*H197,2)</f>
        <v>0</v>
      </c>
      <c r="K197" s="259"/>
      <c r="L197" s="260"/>
      <c r="M197" s="261" t="s">
        <v>1</v>
      </c>
      <c r="N197" s="262" t="s">
        <v>41</v>
      </c>
      <c r="O197" s="94"/>
      <c r="P197" s="244">
        <f>O197*H197</f>
        <v>0</v>
      </c>
      <c r="Q197" s="244">
        <v>0.0146</v>
      </c>
      <c r="R197" s="244">
        <f>Q197*H197</f>
        <v>3.4615140000000002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248</v>
      </c>
      <c r="AT197" s="246" t="s">
        <v>571</v>
      </c>
      <c r="AU197" s="246" t="s">
        <v>87</v>
      </c>
      <c r="AY197" s="14" t="s">
        <v>220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87</v>
      </c>
      <c r="BK197" s="247">
        <f>ROUND(I197*H197,2)</f>
        <v>0</v>
      </c>
      <c r="BL197" s="14" t="s">
        <v>94</v>
      </c>
      <c r="BM197" s="246" t="s">
        <v>1772</v>
      </c>
    </row>
    <row r="198" s="2" customFormat="1" ht="24.15" customHeight="1">
      <c r="A198" s="35"/>
      <c r="B198" s="36"/>
      <c r="C198" s="253" t="s">
        <v>409</v>
      </c>
      <c r="D198" s="253" t="s">
        <v>571</v>
      </c>
      <c r="E198" s="254" t="s">
        <v>1773</v>
      </c>
      <c r="F198" s="255" t="s">
        <v>1774</v>
      </c>
      <c r="G198" s="256" t="s">
        <v>225</v>
      </c>
      <c r="H198" s="257">
        <v>114.29000000000001</v>
      </c>
      <c r="I198" s="258"/>
      <c r="J198" s="257">
        <f>ROUND(I198*H198,2)</f>
        <v>0</v>
      </c>
      <c r="K198" s="259"/>
      <c r="L198" s="260"/>
      <c r="M198" s="261" t="s">
        <v>1</v>
      </c>
      <c r="N198" s="262" t="s">
        <v>41</v>
      </c>
      <c r="O198" s="94"/>
      <c r="P198" s="244">
        <f>O198*H198</f>
        <v>0</v>
      </c>
      <c r="Q198" s="244">
        <v>0.0146</v>
      </c>
      <c r="R198" s="244">
        <f>Q198*H198</f>
        <v>1.6686340000000002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248</v>
      </c>
      <c r="AT198" s="246" t="s">
        <v>571</v>
      </c>
      <c r="AU198" s="246" t="s">
        <v>87</v>
      </c>
      <c r="AY198" s="14" t="s">
        <v>220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87</v>
      </c>
      <c r="BK198" s="247">
        <f>ROUND(I198*H198,2)</f>
        <v>0</v>
      </c>
      <c r="BL198" s="14" t="s">
        <v>94</v>
      </c>
      <c r="BM198" s="246" t="s">
        <v>1775</v>
      </c>
    </row>
    <row r="199" s="2" customFormat="1" ht="24.15" customHeight="1">
      <c r="A199" s="35"/>
      <c r="B199" s="36"/>
      <c r="C199" s="253" t="s">
        <v>413</v>
      </c>
      <c r="D199" s="253" t="s">
        <v>571</v>
      </c>
      <c r="E199" s="254" t="s">
        <v>1776</v>
      </c>
      <c r="F199" s="255" t="s">
        <v>1777</v>
      </c>
      <c r="G199" s="256" t="s">
        <v>225</v>
      </c>
      <c r="H199" s="257">
        <v>332.19999999999999</v>
      </c>
      <c r="I199" s="258"/>
      <c r="J199" s="257">
        <f>ROUND(I199*H199,2)</f>
        <v>0</v>
      </c>
      <c r="K199" s="259"/>
      <c r="L199" s="260"/>
      <c r="M199" s="261" t="s">
        <v>1</v>
      </c>
      <c r="N199" s="262" t="s">
        <v>41</v>
      </c>
      <c r="O199" s="94"/>
      <c r="P199" s="244">
        <f>O199*H199</f>
        <v>0</v>
      </c>
      <c r="Q199" s="244">
        <v>0.0146</v>
      </c>
      <c r="R199" s="244">
        <f>Q199*H199</f>
        <v>4.8501199999999995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248</v>
      </c>
      <c r="AT199" s="246" t="s">
        <v>571</v>
      </c>
      <c r="AU199" s="246" t="s">
        <v>87</v>
      </c>
      <c r="AY199" s="14" t="s">
        <v>220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87</v>
      </c>
      <c r="BK199" s="247">
        <f>ROUND(I199*H199,2)</f>
        <v>0</v>
      </c>
      <c r="BL199" s="14" t="s">
        <v>94</v>
      </c>
      <c r="BM199" s="246" t="s">
        <v>1778</v>
      </c>
    </row>
    <row r="200" s="2" customFormat="1" ht="33" customHeight="1">
      <c r="A200" s="35"/>
      <c r="B200" s="36"/>
      <c r="C200" s="235" t="s">
        <v>417</v>
      </c>
      <c r="D200" s="235" t="s">
        <v>222</v>
      </c>
      <c r="E200" s="236" t="s">
        <v>1779</v>
      </c>
      <c r="F200" s="237" t="s">
        <v>1780</v>
      </c>
      <c r="G200" s="238" t="s">
        <v>251</v>
      </c>
      <c r="H200" s="239">
        <v>1.6200000000000001</v>
      </c>
      <c r="I200" s="240"/>
      <c r="J200" s="239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1.837</v>
      </c>
      <c r="R200" s="244">
        <f>Q200*H200</f>
        <v>2.97594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94</v>
      </c>
      <c r="AT200" s="246" t="s">
        <v>222</v>
      </c>
      <c r="AU200" s="246" t="s">
        <v>87</v>
      </c>
      <c r="AY200" s="14" t="s">
        <v>220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87</v>
      </c>
      <c r="BK200" s="247">
        <f>ROUND(I200*H200,2)</f>
        <v>0</v>
      </c>
      <c r="BL200" s="14" t="s">
        <v>94</v>
      </c>
      <c r="BM200" s="246" t="s">
        <v>1781</v>
      </c>
    </row>
    <row r="201" s="2" customFormat="1" ht="37.8" customHeight="1">
      <c r="A201" s="35"/>
      <c r="B201" s="36"/>
      <c r="C201" s="235" t="s">
        <v>423</v>
      </c>
      <c r="D201" s="235" t="s">
        <v>222</v>
      </c>
      <c r="E201" s="236" t="s">
        <v>1782</v>
      </c>
      <c r="F201" s="237" t="s">
        <v>1783</v>
      </c>
      <c r="G201" s="238" t="s">
        <v>251</v>
      </c>
      <c r="H201" s="239">
        <v>6.3499999999999996</v>
      </c>
      <c r="I201" s="240"/>
      <c r="J201" s="239">
        <f>ROUND(I201*H201,2)</f>
        <v>0</v>
      </c>
      <c r="K201" s="241"/>
      <c r="L201" s="41"/>
      <c r="M201" s="242" t="s">
        <v>1</v>
      </c>
      <c r="N201" s="243" t="s">
        <v>41</v>
      </c>
      <c r="O201" s="94"/>
      <c r="P201" s="244">
        <f>O201*H201</f>
        <v>0</v>
      </c>
      <c r="Q201" s="244">
        <v>2.04</v>
      </c>
      <c r="R201" s="244">
        <f>Q201*H201</f>
        <v>12.953999999999999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94</v>
      </c>
      <c r="AT201" s="246" t="s">
        <v>222</v>
      </c>
      <c r="AU201" s="246" t="s">
        <v>87</v>
      </c>
      <c r="AY201" s="14" t="s">
        <v>220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87</v>
      </c>
      <c r="BK201" s="247">
        <f>ROUND(I201*H201,2)</f>
        <v>0</v>
      </c>
      <c r="BL201" s="14" t="s">
        <v>94</v>
      </c>
      <c r="BM201" s="246" t="s">
        <v>1784</v>
      </c>
    </row>
    <row r="202" s="2" customFormat="1" ht="33" customHeight="1">
      <c r="A202" s="35"/>
      <c r="B202" s="36"/>
      <c r="C202" s="235" t="s">
        <v>427</v>
      </c>
      <c r="D202" s="235" t="s">
        <v>222</v>
      </c>
      <c r="E202" s="236" t="s">
        <v>1785</v>
      </c>
      <c r="F202" s="237" t="s">
        <v>1786</v>
      </c>
      <c r="G202" s="238" t="s">
        <v>251</v>
      </c>
      <c r="H202" s="239">
        <v>4.0700000000000003</v>
      </c>
      <c r="I202" s="240"/>
      <c r="J202" s="239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0.90000000000000002</v>
      </c>
      <c r="R202" s="244">
        <f>Q202*H202</f>
        <v>3.6630000000000003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94</v>
      </c>
      <c r="AT202" s="246" t="s">
        <v>222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94</v>
      </c>
      <c r="BM202" s="246" t="s">
        <v>1787</v>
      </c>
    </row>
    <row r="203" s="2" customFormat="1" ht="24.15" customHeight="1">
      <c r="A203" s="35"/>
      <c r="B203" s="36"/>
      <c r="C203" s="235" t="s">
        <v>433</v>
      </c>
      <c r="D203" s="235" t="s">
        <v>222</v>
      </c>
      <c r="E203" s="236" t="s">
        <v>568</v>
      </c>
      <c r="F203" s="237" t="s">
        <v>569</v>
      </c>
      <c r="G203" s="238" t="s">
        <v>225</v>
      </c>
      <c r="H203" s="239">
        <v>119.84999999999999</v>
      </c>
      <c r="I203" s="240"/>
      <c r="J203" s="239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94</v>
      </c>
      <c r="AT203" s="246" t="s">
        <v>222</v>
      </c>
      <c r="AU203" s="246" t="s">
        <v>87</v>
      </c>
      <c r="AY203" s="14" t="s">
        <v>220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87</v>
      </c>
      <c r="BK203" s="247">
        <f>ROUND(I203*H203,2)</f>
        <v>0</v>
      </c>
      <c r="BL203" s="14" t="s">
        <v>94</v>
      </c>
      <c r="BM203" s="246" t="s">
        <v>1788</v>
      </c>
    </row>
    <row r="204" s="2" customFormat="1" ht="24.15" customHeight="1">
      <c r="A204" s="35"/>
      <c r="B204" s="36"/>
      <c r="C204" s="253" t="s">
        <v>437</v>
      </c>
      <c r="D204" s="253" t="s">
        <v>571</v>
      </c>
      <c r="E204" s="254" t="s">
        <v>1789</v>
      </c>
      <c r="F204" s="255" t="s">
        <v>1790</v>
      </c>
      <c r="G204" s="256" t="s">
        <v>574</v>
      </c>
      <c r="H204" s="257">
        <v>18.52</v>
      </c>
      <c r="I204" s="258"/>
      <c r="J204" s="257">
        <f>ROUND(I204*H204,2)</f>
        <v>0</v>
      </c>
      <c r="K204" s="259"/>
      <c r="L204" s="260"/>
      <c r="M204" s="261" t="s">
        <v>1</v>
      </c>
      <c r="N204" s="262" t="s">
        <v>41</v>
      </c>
      <c r="O204" s="94"/>
      <c r="P204" s="244">
        <f>O204*H204</f>
        <v>0</v>
      </c>
      <c r="Q204" s="244">
        <v>0.001</v>
      </c>
      <c r="R204" s="244">
        <f>Q204*H204</f>
        <v>0.018519999999999998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248</v>
      </c>
      <c r="AT204" s="246" t="s">
        <v>571</v>
      </c>
      <c r="AU204" s="246" t="s">
        <v>87</v>
      </c>
      <c r="AY204" s="14" t="s">
        <v>220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87</v>
      </c>
      <c r="BK204" s="247">
        <f>ROUND(I204*H204,2)</f>
        <v>0</v>
      </c>
      <c r="BL204" s="14" t="s">
        <v>94</v>
      </c>
      <c r="BM204" s="246" t="s">
        <v>1791</v>
      </c>
    </row>
    <row r="205" s="2" customFormat="1" ht="24.15" customHeight="1">
      <c r="A205" s="35"/>
      <c r="B205" s="36"/>
      <c r="C205" s="235" t="s">
        <v>611</v>
      </c>
      <c r="D205" s="235" t="s">
        <v>222</v>
      </c>
      <c r="E205" s="236" t="s">
        <v>1792</v>
      </c>
      <c r="F205" s="237" t="s">
        <v>1793</v>
      </c>
      <c r="G205" s="238" t="s">
        <v>225</v>
      </c>
      <c r="H205" s="239">
        <v>56.899999999999999</v>
      </c>
      <c r="I205" s="240"/>
      <c r="J205" s="239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0.0065300000000000002</v>
      </c>
      <c r="R205" s="244">
        <f>Q205*H205</f>
        <v>0.37155700000000003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94</v>
      </c>
      <c r="AT205" s="246" t="s">
        <v>222</v>
      </c>
      <c r="AU205" s="246" t="s">
        <v>87</v>
      </c>
      <c r="AY205" s="14" t="s">
        <v>220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87</v>
      </c>
      <c r="BK205" s="247">
        <f>ROUND(I205*H205,2)</f>
        <v>0</v>
      </c>
      <c r="BL205" s="14" t="s">
        <v>94</v>
      </c>
      <c r="BM205" s="246" t="s">
        <v>1794</v>
      </c>
    </row>
    <row r="206" s="2" customFormat="1" ht="24.15" customHeight="1">
      <c r="A206" s="35"/>
      <c r="B206" s="36"/>
      <c r="C206" s="235" t="s">
        <v>616</v>
      </c>
      <c r="D206" s="235" t="s">
        <v>222</v>
      </c>
      <c r="E206" s="236" t="s">
        <v>1795</v>
      </c>
      <c r="F206" s="237" t="s">
        <v>1796</v>
      </c>
      <c r="G206" s="238" t="s">
        <v>225</v>
      </c>
      <c r="H206" s="239">
        <v>119.84999999999999</v>
      </c>
      <c r="I206" s="240"/>
      <c r="J206" s="239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0.016320000000000001</v>
      </c>
      <c r="R206" s="244">
        <f>Q206*H206</f>
        <v>1.9559520000000001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94</v>
      </c>
      <c r="AT206" s="246" t="s">
        <v>222</v>
      </c>
      <c r="AU206" s="246" t="s">
        <v>87</v>
      </c>
      <c r="AY206" s="14" t="s">
        <v>220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87</v>
      </c>
      <c r="BK206" s="247">
        <f>ROUND(I206*H206,2)</f>
        <v>0</v>
      </c>
      <c r="BL206" s="14" t="s">
        <v>94</v>
      </c>
      <c r="BM206" s="246" t="s">
        <v>1797</v>
      </c>
    </row>
    <row r="207" s="2" customFormat="1" ht="24.15" customHeight="1">
      <c r="A207" s="35"/>
      <c r="B207" s="36"/>
      <c r="C207" s="235" t="s">
        <v>620</v>
      </c>
      <c r="D207" s="235" t="s">
        <v>222</v>
      </c>
      <c r="E207" s="236" t="s">
        <v>1798</v>
      </c>
      <c r="F207" s="237" t="s">
        <v>1799</v>
      </c>
      <c r="G207" s="238" t="s">
        <v>259</v>
      </c>
      <c r="H207" s="239">
        <v>36</v>
      </c>
      <c r="I207" s="240"/>
      <c r="J207" s="239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94</v>
      </c>
      <c r="AT207" s="246" t="s">
        <v>222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94</v>
      </c>
      <c r="BM207" s="246" t="s">
        <v>1800</v>
      </c>
    </row>
    <row r="208" s="2" customFormat="1" ht="21.75" customHeight="1">
      <c r="A208" s="35"/>
      <c r="B208" s="36"/>
      <c r="C208" s="253" t="s">
        <v>624</v>
      </c>
      <c r="D208" s="253" t="s">
        <v>571</v>
      </c>
      <c r="E208" s="254" t="s">
        <v>1801</v>
      </c>
      <c r="F208" s="255" t="s">
        <v>1802</v>
      </c>
      <c r="G208" s="256" t="s">
        <v>259</v>
      </c>
      <c r="H208" s="257">
        <v>36</v>
      </c>
      <c r="I208" s="258"/>
      <c r="J208" s="257">
        <f>ROUND(I208*H208,2)</f>
        <v>0</v>
      </c>
      <c r="K208" s="259"/>
      <c r="L208" s="260"/>
      <c r="M208" s="261" t="s">
        <v>1</v>
      </c>
      <c r="N208" s="262" t="s">
        <v>41</v>
      </c>
      <c r="O208" s="94"/>
      <c r="P208" s="244">
        <f>O208*H208</f>
        <v>0</v>
      </c>
      <c r="Q208" s="244">
        <v>0.0292</v>
      </c>
      <c r="R208" s="244">
        <f>Q208*H208</f>
        <v>1.0511999999999999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248</v>
      </c>
      <c r="AT208" s="246" t="s">
        <v>571</v>
      </c>
      <c r="AU208" s="246" t="s">
        <v>87</v>
      </c>
      <c r="AY208" s="14" t="s">
        <v>220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87</v>
      </c>
      <c r="BK208" s="247">
        <f>ROUND(I208*H208,2)</f>
        <v>0</v>
      </c>
      <c r="BL208" s="14" t="s">
        <v>94</v>
      </c>
      <c r="BM208" s="246" t="s">
        <v>1803</v>
      </c>
    </row>
    <row r="209" s="2" customFormat="1" ht="37.8" customHeight="1">
      <c r="A209" s="35"/>
      <c r="B209" s="36"/>
      <c r="C209" s="235" t="s">
        <v>628</v>
      </c>
      <c r="D209" s="235" t="s">
        <v>222</v>
      </c>
      <c r="E209" s="236" t="s">
        <v>1804</v>
      </c>
      <c r="F209" s="237" t="s">
        <v>1805</v>
      </c>
      <c r="G209" s="238" t="s">
        <v>225</v>
      </c>
      <c r="H209" s="239">
        <v>198.80000000000001</v>
      </c>
      <c r="I209" s="240"/>
      <c r="J209" s="239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0.15561</v>
      </c>
      <c r="R209" s="244">
        <f>Q209*H209</f>
        <v>30.935268000000001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94</v>
      </c>
      <c r="AT209" s="246" t="s">
        <v>222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94</v>
      </c>
      <c r="BM209" s="246" t="s">
        <v>1806</v>
      </c>
    </row>
    <row r="210" s="12" customFormat="1" ht="22.8" customHeight="1">
      <c r="A210" s="12"/>
      <c r="B210" s="219"/>
      <c r="C210" s="220"/>
      <c r="D210" s="221" t="s">
        <v>74</v>
      </c>
      <c r="E210" s="233" t="s">
        <v>230</v>
      </c>
      <c r="F210" s="233" t="s">
        <v>231</v>
      </c>
      <c r="G210" s="220"/>
      <c r="H210" s="220"/>
      <c r="I210" s="223"/>
      <c r="J210" s="234">
        <f>BK210</f>
        <v>0</v>
      </c>
      <c r="K210" s="220"/>
      <c r="L210" s="225"/>
      <c r="M210" s="226"/>
      <c r="N210" s="227"/>
      <c r="O210" s="227"/>
      <c r="P210" s="228">
        <f>SUM(P211:P219)</f>
        <v>0</v>
      </c>
      <c r="Q210" s="227"/>
      <c r="R210" s="228">
        <f>SUM(R211:R219)</f>
        <v>44.939494299999993</v>
      </c>
      <c r="S210" s="227"/>
      <c r="T210" s="229">
        <f>SUM(T211:T219)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30" t="s">
        <v>82</v>
      </c>
      <c r="AT210" s="231" t="s">
        <v>74</v>
      </c>
      <c r="AU210" s="231" t="s">
        <v>82</v>
      </c>
      <c r="AY210" s="230" t="s">
        <v>220</v>
      </c>
      <c r="BK210" s="232">
        <f>SUM(BK211:BK219)</f>
        <v>0</v>
      </c>
    </row>
    <row r="211" s="2" customFormat="1" ht="37.8" customHeight="1">
      <c r="A211" s="35"/>
      <c r="B211" s="36"/>
      <c r="C211" s="235" t="s">
        <v>632</v>
      </c>
      <c r="D211" s="235" t="s">
        <v>222</v>
      </c>
      <c r="E211" s="236" t="s">
        <v>1807</v>
      </c>
      <c r="F211" s="237" t="s">
        <v>1808</v>
      </c>
      <c r="G211" s="238" t="s">
        <v>234</v>
      </c>
      <c r="H211" s="239">
        <v>117.90000000000001</v>
      </c>
      <c r="I211" s="240"/>
      <c r="J211" s="239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0.098530000000000006</v>
      </c>
      <c r="R211" s="244">
        <f>Q211*H211</f>
        <v>11.616687000000001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94</v>
      </c>
      <c r="AT211" s="246" t="s">
        <v>222</v>
      </c>
      <c r="AU211" s="246" t="s">
        <v>87</v>
      </c>
      <c r="AY211" s="14" t="s">
        <v>220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87</v>
      </c>
      <c r="BK211" s="247">
        <f>ROUND(I211*H211,2)</f>
        <v>0</v>
      </c>
      <c r="BL211" s="14" t="s">
        <v>94</v>
      </c>
      <c r="BM211" s="246" t="s">
        <v>1809</v>
      </c>
    </row>
    <row r="212" s="2" customFormat="1" ht="21.75" customHeight="1">
      <c r="A212" s="35"/>
      <c r="B212" s="36"/>
      <c r="C212" s="253" t="s">
        <v>636</v>
      </c>
      <c r="D212" s="253" t="s">
        <v>571</v>
      </c>
      <c r="E212" s="254" t="s">
        <v>1810</v>
      </c>
      <c r="F212" s="255" t="s">
        <v>1811</v>
      </c>
      <c r="G212" s="256" t="s">
        <v>259</v>
      </c>
      <c r="H212" s="257">
        <v>119.08</v>
      </c>
      <c r="I212" s="258"/>
      <c r="J212" s="257">
        <f>ROUND(I212*H212,2)</f>
        <v>0</v>
      </c>
      <c r="K212" s="259"/>
      <c r="L212" s="260"/>
      <c r="M212" s="261" t="s">
        <v>1</v>
      </c>
      <c r="N212" s="262" t="s">
        <v>41</v>
      </c>
      <c r="O212" s="94"/>
      <c r="P212" s="244">
        <f>O212*H212</f>
        <v>0</v>
      </c>
      <c r="Q212" s="244">
        <v>0.023</v>
      </c>
      <c r="R212" s="244">
        <f>Q212*H212</f>
        <v>2.7388399999999997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248</v>
      </c>
      <c r="AT212" s="246" t="s">
        <v>571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94</v>
      </c>
      <c r="BM212" s="246" t="s">
        <v>1812</v>
      </c>
    </row>
    <row r="213" s="2" customFormat="1" ht="33" customHeight="1">
      <c r="A213" s="35"/>
      <c r="B213" s="36"/>
      <c r="C213" s="235" t="s">
        <v>640</v>
      </c>
      <c r="D213" s="235" t="s">
        <v>222</v>
      </c>
      <c r="E213" s="236" t="s">
        <v>1813</v>
      </c>
      <c r="F213" s="237" t="s">
        <v>1814</v>
      </c>
      <c r="G213" s="238" t="s">
        <v>251</v>
      </c>
      <c r="H213" s="239">
        <v>10.609999999999999</v>
      </c>
      <c r="I213" s="240"/>
      <c r="J213" s="239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2.2151299999999998</v>
      </c>
      <c r="R213" s="244">
        <f>Q213*H213</f>
        <v>23.502529299999996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94</v>
      </c>
      <c r="AT213" s="246" t="s">
        <v>222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94</v>
      </c>
      <c r="BM213" s="246" t="s">
        <v>1815</v>
      </c>
    </row>
    <row r="214" s="2" customFormat="1" ht="24.15" customHeight="1">
      <c r="A214" s="35"/>
      <c r="B214" s="36"/>
      <c r="C214" s="235" t="s">
        <v>644</v>
      </c>
      <c r="D214" s="235" t="s">
        <v>222</v>
      </c>
      <c r="E214" s="236" t="s">
        <v>1275</v>
      </c>
      <c r="F214" s="237" t="s">
        <v>1276</v>
      </c>
      <c r="G214" s="238" t="s">
        <v>225</v>
      </c>
      <c r="H214" s="239">
        <v>406</v>
      </c>
      <c r="I214" s="240"/>
      <c r="J214" s="239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0.01653</v>
      </c>
      <c r="R214" s="244">
        <f>Q214*H214</f>
        <v>6.7111799999999997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94</v>
      </c>
      <c r="AT214" s="246" t="s">
        <v>222</v>
      </c>
      <c r="AU214" s="246" t="s">
        <v>87</v>
      </c>
      <c r="AY214" s="14" t="s">
        <v>220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87</v>
      </c>
      <c r="BK214" s="247">
        <f>ROUND(I214*H214,2)</f>
        <v>0</v>
      </c>
      <c r="BL214" s="14" t="s">
        <v>94</v>
      </c>
      <c r="BM214" s="246" t="s">
        <v>1816</v>
      </c>
    </row>
    <row r="215" s="2" customFormat="1" ht="24.15" customHeight="1">
      <c r="A215" s="35"/>
      <c r="B215" s="36"/>
      <c r="C215" s="235" t="s">
        <v>648</v>
      </c>
      <c r="D215" s="235" t="s">
        <v>222</v>
      </c>
      <c r="E215" s="236" t="s">
        <v>1470</v>
      </c>
      <c r="F215" s="237" t="s">
        <v>1471</v>
      </c>
      <c r="G215" s="238" t="s">
        <v>225</v>
      </c>
      <c r="H215" s="239">
        <v>406</v>
      </c>
      <c r="I215" s="240"/>
      <c r="J215" s="239">
        <f>ROUND(I215*H215,2)</f>
        <v>0</v>
      </c>
      <c r="K215" s="241"/>
      <c r="L215" s="41"/>
      <c r="M215" s="242" t="s">
        <v>1</v>
      </c>
      <c r="N215" s="243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94</v>
      </c>
      <c r="AT215" s="246" t="s">
        <v>222</v>
      </c>
      <c r="AU215" s="246" t="s">
        <v>87</v>
      </c>
      <c r="AY215" s="14" t="s">
        <v>220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87</v>
      </c>
      <c r="BK215" s="247">
        <f>ROUND(I215*H215,2)</f>
        <v>0</v>
      </c>
      <c r="BL215" s="14" t="s">
        <v>94</v>
      </c>
      <c r="BM215" s="246" t="s">
        <v>1817</v>
      </c>
    </row>
    <row r="216" s="2" customFormat="1" ht="37.8" customHeight="1">
      <c r="A216" s="35"/>
      <c r="B216" s="36"/>
      <c r="C216" s="235" t="s">
        <v>652</v>
      </c>
      <c r="D216" s="235" t="s">
        <v>222</v>
      </c>
      <c r="E216" s="236" t="s">
        <v>1278</v>
      </c>
      <c r="F216" s="237" t="s">
        <v>1279</v>
      </c>
      <c r="G216" s="238" t="s">
        <v>225</v>
      </c>
      <c r="H216" s="239">
        <v>1624</v>
      </c>
      <c r="I216" s="240"/>
      <c r="J216" s="239">
        <f>ROUND(I216*H216,2)</f>
        <v>0</v>
      </c>
      <c r="K216" s="241"/>
      <c r="L216" s="41"/>
      <c r="M216" s="242" t="s">
        <v>1</v>
      </c>
      <c r="N216" s="243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94</v>
      </c>
      <c r="AT216" s="246" t="s">
        <v>222</v>
      </c>
      <c r="AU216" s="246" t="s">
        <v>87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94</v>
      </c>
      <c r="BM216" s="246" t="s">
        <v>1818</v>
      </c>
    </row>
    <row r="217" s="2" customFormat="1" ht="24.15" customHeight="1">
      <c r="A217" s="35"/>
      <c r="B217" s="36"/>
      <c r="C217" s="235" t="s">
        <v>656</v>
      </c>
      <c r="D217" s="235" t="s">
        <v>222</v>
      </c>
      <c r="E217" s="236" t="s">
        <v>1281</v>
      </c>
      <c r="F217" s="237" t="s">
        <v>1282</v>
      </c>
      <c r="G217" s="238" t="s">
        <v>225</v>
      </c>
      <c r="H217" s="239">
        <v>190.59999999999999</v>
      </c>
      <c r="I217" s="240"/>
      <c r="J217" s="239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0.0019300000000000001</v>
      </c>
      <c r="R217" s="244">
        <f>Q217*H217</f>
        <v>0.36785800000000002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94</v>
      </c>
      <c r="AT217" s="246" t="s">
        <v>222</v>
      </c>
      <c r="AU217" s="246" t="s">
        <v>87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94</v>
      </c>
      <c r="BM217" s="246" t="s">
        <v>1819</v>
      </c>
    </row>
    <row r="218" s="2" customFormat="1" ht="37.8" customHeight="1">
      <c r="A218" s="35"/>
      <c r="B218" s="36"/>
      <c r="C218" s="235" t="s">
        <v>662</v>
      </c>
      <c r="D218" s="235" t="s">
        <v>222</v>
      </c>
      <c r="E218" s="236" t="s">
        <v>1820</v>
      </c>
      <c r="F218" s="237" t="s">
        <v>1821</v>
      </c>
      <c r="G218" s="238" t="s">
        <v>259</v>
      </c>
      <c r="H218" s="239">
        <v>8</v>
      </c>
      <c r="I218" s="240"/>
      <c r="J218" s="239">
        <f>ROUND(I218*H218,2)</f>
        <v>0</v>
      </c>
      <c r="K218" s="241"/>
      <c r="L218" s="41"/>
      <c r="M218" s="242" t="s">
        <v>1</v>
      </c>
      <c r="N218" s="243" t="s">
        <v>41</v>
      </c>
      <c r="O218" s="94"/>
      <c r="P218" s="244">
        <f>O218*H218</f>
        <v>0</v>
      </c>
      <c r="Q218" s="244">
        <v>0.00013999999999999999</v>
      </c>
      <c r="R218" s="244">
        <f>Q218*H218</f>
        <v>0.0011199999999999999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94</v>
      </c>
      <c r="AT218" s="246" t="s">
        <v>222</v>
      </c>
      <c r="AU218" s="246" t="s">
        <v>87</v>
      </c>
      <c r="AY218" s="14" t="s">
        <v>220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87</v>
      </c>
      <c r="BK218" s="247">
        <f>ROUND(I218*H218,2)</f>
        <v>0</v>
      </c>
      <c r="BL218" s="14" t="s">
        <v>94</v>
      </c>
      <c r="BM218" s="246" t="s">
        <v>1822</v>
      </c>
    </row>
    <row r="219" s="2" customFormat="1" ht="37.8" customHeight="1">
      <c r="A219" s="35"/>
      <c r="B219" s="36"/>
      <c r="C219" s="235" t="s">
        <v>666</v>
      </c>
      <c r="D219" s="235" t="s">
        <v>222</v>
      </c>
      <c r="E219" s="236" t="s">
        <v>1476</v>
      </c>
      <c r="F219" s="237" t="s">
        <v>1823</v>
      </c>
      <c r="G219" s="238" t="s">
        <v>259</v>
      </c>
      <c r="H219" s="239">
        <v>4</v>
      </c>
      <c r="I219" s="240"/>
      <c r="J219" s="239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0.00032000000000000003</v>
      </c>
      <c r="R219" s="244">
        <f>Q219*H219</f>
        <v>0.0012800000000000001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94</v>
      </c>
      <c r="AT219" s="246" t="s">
        <v>222</v>
      </c>
      <c r="AU219" s="246" t="s">
        <v>87</v>
      </c>
      <c r="AY219" s="14" t="s">
        <v>220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87</v>
      </c>
      <c r="BK219" s="247">
        <f>ROUND(I219*H219,2)</f>
        <v>0</v>
      </c>
      <c r="BL219" s="14" t="s">
        <v>94</v>
      </c>
      <c r="BM219" s="246" t="s">
        <v>1824</v>
      </c>
    </row>
    <row r="220" s="12" customFormat="1" ht="22.8" customHeight="1">
      <c r="A220" s="12"/>
      <c r="B220" s="219"/>
      <c r="C220" s="220"/>
      <c r="D220" s="221" t="s">
        <v>74</v>
      </c>
      <c r="E220" s="233" t="s">
        <v>595</v>
      </c>
      <c r="F220" s="233" t="s">
        <v>596</v>
      </c>
      <c r="G220" s="220"/>
      <c r="H220" s="220"/>
      <c r="I220" s="223"/>
      <c r="J220" s="234">
        <f>BK220</f>
        <v>0</v>
      </c>
      <c r="K220" s="220"/>
      <c r="L220" s="225"/>
      <c r="M220" s="226"/>
      <c r="N220" s="227"/>
      <c r="O220" s="227"/>
      <c r="P220" s="228">
        <f>P221</f>
        <v>0</v>
      </c>
      <c r="Q220" s="227"/>
      <c r="R220" s="228">
        <f>R221</f>
        <v>0</v>
      </c>
      <c r="S220" s="227"/>
      <c r="T220" s="229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0" t="s">
        <v>82</v>
      </c>
      <c r="AT220" s="231" t="s">
        <v>74</v>
      </c>
      <c r="AU220" s="231" t="s">
        <v>82</v>
      </c>
      <c r="AY220" s="230" t="s">
        <v>220</v>
      </c>
      <c r="BK220" s="232">
        <f>BK221</f>
        <v>0</v>
      </c>
    </row>
    <row r="221" s="2" customFormat="1" ht="24.15" customHeight="1">
      <c r="A221" s="35"/>
      <c r="B221" s="36"/>
      <c r="C221" s="235" t="s">
        <v>670</v>
      </c>
      <c r="D221" s="235" t="s">
        <v>222</v>
      </c>
      <c r="E221" s="236" t="s">
        <v>1825</v>
      </c>
      <c r="F221" s="237" t="s">
        <v>1826</v>
      </c>
      <c r="G221" s="238" t="s">
        <v>303</v>
      </c>
      <c r="H221" s="239">
        <v>562.89999999999998</v>
      </c>
      <c r="I221" s="240"/>
      <c r="J221" s="239">
        <f>ROUND(I221*H221,2)</f>
        <v>0</v>
      </c>
      <c r="K221" s="241"/>
      <c r="L221" s="41"/>
      <c r="M221" s="242" t="s">
        <v>1</v>
      </c>
      <c r="N221" s="243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94</v>
      </c>
      <c r="AT221" s="246" t="s">
        <v>222</v>
      </c>
      <c r="AU221" s="246" t="s">
        <v>87</v>
      </c>
      <c r="AY221" s="14" t="s">
        <v>220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87</v>
      </c>
      <c r="BK221" s="247">
        <f>ROUND(I221*H221,2)</f>
        <v>0</v>
      </c>
      <c r="BL221" s="14" t="s">
        <v>94</v>
      </c>
      <c r="BM221" s="246" t="s">
        <v>1827</v>
      </c>
    </row>
    <row r="222" s="12" customFormat="1" ht="25.92" customHeight="1">
      <c r="A222" s="12"/>
      <c r="B222" s="219"/>
      <c r="C222" s="220"/>
      <c r="D222" s="221" t="s">
        <v>74</v>
      </c>
      <c r="E222" s="222" t="s">
        <v>337</v>
      </c>
      <c r="F222" s="222" t="s">
        <v>338</v>
      </c>
      <c r="G222" s="220"/>
      <c r="H222" s="220"/>
      <c r="I222" s="223"/>
      <c r="J222" s="224">
        <f>BK222</f>
        <v>0</v>
      </c>
      <c r="K222" s="220"/>
      <c r="L222" s="225"/>
      <c r="M222" s="226"/>
      <c r="N222" s="227"/>
      <c r="O222" s="227"/>
      <c r="P222" s="228">
        <f>P223+P235+P262+P303+P307+P313+P324+P346+P362+P372+P400+P407+P412+P417+P419+P424</f>
        <v>0</v>
      </c>
      <c r="Q222" s="227"/>
      <c r="R222" s="228">
        <f>R223+R235+R262+R303+R307+R313+R324+R346+R362+R372+R400+R407+R412+R417+R419+R424</f>
        <v>76.719746222400005</v>
      </c>
      <c r="S222" s="227"/>
      <c r="T222" s="229">
        <f>T223+T235+T262+T303+T307+T313+T324+T346+T362+T372+T400+T407+T412+T417+T419+T424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0" t="s">
        <v>87</v>
      </c>
      <c r="AT222" s="231" t="s">
        <v>74</v>
      </c>
      <c r="AU222" s="231" t="s">
        <v>75</v>
      </c>
      <c r="AY222" s="230" t="s">
        <v>220</v>
      </c>
      <c r="BK222" s="232">
        <f>BK223+BK235+BK262+BK303+BK307+BK313+BK324+BK346+BK362+BK372+BK400+BK407+BK412+BK417+BK419+BK424</f>
        <v>0</v>
      </c>
    </row>
    <row r="223" s="12" customFormat="1" ht="22.8" customHeight="1">
      <c r="A223" s="12"/>
      <c r="B223" s="219"/>
      <c r="C223" s="220"/>
      <c r="D223" s="221" t="s">
        <v>74</v>
      </c>
      <c r="E223" s="233" t="s">
        <v>600</v>
      </c>
      <c r="F223" s="233" t="s">
        <v>601</v>
      </c>
      <c r="G223" s="220"/>
      <c r="H223" s="220"/>
      <c r="I223" s="223"/>
      <c r="J223" s="234">
        <f>BK223</f>
        <v>0</v>
      </c>
      <c r="K223" s="220"/>
      <c r="L223" s="225"/>
      <c r="M223" s="226"/>
      <c r="N223" s="227"/>
      <c r="O223" s="227"/>
      <c r="P223" s="228">
        <f>SUM(P224:P234)</f>
        <v>0</v>
      </c>
      <c r="Q223" s="227"/>
      <c r="R223" s="228">
        <f>SUM(R224:R234)</f>
        <v>0.55399661999999994</v>
      </c>
      <c r="S223" s="227"/>
      <c r="T223" s="229">
        <f>SUM(T224:T234)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30" t="s">
        <v>87</v>
      </c>
      <c r="AT223" s="231" t="s">
        <v>74</v>
      </c>
      <c r="AU223" s="231" t="s">
        <v>82</v>
      </c>
      <c r="AY223" s="230" t="s">
        <v>220</v>
      </c>
      <c r="BK223" s="232">
        <f>SUM(BK224:BK234)</f>
        <v>0</v>
      </c>
    </row>
    <row r="224" s="2" customFormat="1" ht="24.15" customHeight="1">
      <c r="A224" s="35"/>
      <c r="B224" s="36"/>
      <c r="C224" s="235" t="s">
        <v>674</v>
      </c>
      <c r="D224" s="235" t="s">
        <v>222</v>
      </c>
      <c r="E224" s="236" t="s">
        <v>1828</v>
      </c>
      <c r="F224" s="237" t="s">
        <v>1829</v>
      </c>
      <c r="G224" s="238" t="s">
        <v>225</v>
      </c>
      <c r="H224" s="239">
        <v>37</v>
      </c>
      <c r="I224" s="240"/>
      <c r="J224" s="239">
        <f>ROUND(I224*H224,2)</f>
        <v>0</v>
      </c>
      <c r="K224" s="241"/>
      <c r="L224" s="41"/>
      <c r="M224" s="242" t="s">
        <v>1</v>
      </c>
      <c r="N224" s="243" t="s">
        <v>41</v>
      </c>
      <c r="O224" s="94"/>
      <c r="P224" s="244">
        <f>O224*H224</f>
        <v>0</v>
      </c>
      <c r="Q224" s="244">
        <v>0.00025999999999999998</v>
      </c>
      <c r="R224" s="244">
        <f>Q224*H224</f>
        <v>0.0096199999999999983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281</v>
      </c>
      <c r="AT224" s="246" t="s">
        <v>222</v>
      </c>
      <c r="AU224" s="246" t="s">
        <v>87</v>
      </c>
      <c r="AY224" s="14" t="s">
        <v>220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87</v>
      </c>
      <c r="BK224" s="247">
        <f>ROUND(I224*H224,2)</f>
        <v>0</v>
      </c>
      <c r="BL224" s="14" t="s">
        <v>281</v>
      </c>
      <c r="BM224" s="246" t="s">
        <v>1830</v>
      </c>
    </row>
    <row r="225" s="2" customFormat="1" ht="16.5" customHeight="1">
      <c r="A225" s="35"/>
      <c r="B225" s="36"/>
      <c r="C225" s="253" t="s">
        <v>678</v>
      </c>
      <c r="D225" s="253" t="s">
        <v>571</v>
      </c>
      <c r="E225" s="254" t="s">
        <v>1831</v>
      </c>
      <c r="F225" s="255" t="s">
        <v>1832</v>
      </c>
      <c r="G225" s="256" t="s">
        <v>303</v>
      </c>
      <c r="H225" s="257">
        <v>0.059999999999999998</v>
      </c>
      <c r="I225" s="258"/>
      <c r="J225" s="257">
        <f>ROUND(I225*H225,2)</f>
        <v>0</v>
      </c>
      <c r="K225" s="259"/>
      <c r="L225" s="260"/>
      <c r="M225" s="261" t="s">
        <v>1</v>
      </c>
      <c r="N225" s="262" t="s">
        <v>41</v>
      </c>
      <c r="O225" s="94"/>
      <c r="P225" s="244">
        <f>O225*H225</f>
        <v>0</v>
      </c>
      <c r="Q225" s="244">
        <v>1</v>
      </c>
      <c r="R225" s="244">
        <f>Q225*H225</f>
        <v>0.059999999999999998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353</v>
      </c>
      <c r="AT225" s="246" t="s">
        <v>571</v>
      </c>
      <c r="AU225" s="246" t="s">
        <v>87</v>
      </c>
      <c r="AY225" s="14" t="s">
        <v>220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87</v>
      </c>
      <c r="BK225" s="247">
        <f>ROUND(I225*H225,2)</f>
        <v>0</v>
      </c>
      <c r="BL225" s="14" t="s">
        <v>281</v>
      </c>
      <c r="BM225" s="246" t="s">
        <v>1833</v>
      </c>
    </row>
    <row r="226" s="2" customFormat="1" ht="24.15" customHeight="1">
      <c r="A226" s="35"/>
      <c r="B226" s="36"/>
      <c r="C226" s="235" t="s">
        <v>682</v>
      </c>
      <c r="D226" s="235" t="s">
        <v>222</v>
      </c>
      <c r="E226" s="236" t="s">
        <v>602</v>
      </c>
      <c r="F226" s="237" t="s">
        <v>603</v>
      </c>
      <c r="G226" s="238" t="s">
        <v>225</v>
      </c>
      <c r="H226" s="239">
        <v>52.299999999999997</v>
      </c>
      <c r="I226" s="240"/>
      <c r="J226" s="239">
        <f>ROUND(I226*H226,2)</f>
        <v>0</v>
      </c>
      <c r="K226" s="241"/>
      <c r="L226" s="41"/>
      <c r="M226" s="242" t="s">
        <v>1</v>
      </c>
      <c r="N226" s="243" t="s">
        <v>41</v>
      </c>
      <c r="O226" s="94"/>
      <c r="P226" s="244">
        <f>O226*H226</f>
        <v>0</v>
      </c>
      <c r="Q226" s="244">
        <v>6.9999999999999994E-05</v>
      </c>
      <c r="R226" s="244">
        <f>Q226*H226</f>
        <v>0.0036609999999999993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281</v>
      </c>
      <c r="AT226" s="246" t="s">
        <v>222</v>
      </c>
      <c r="AU226" s="246" t="s">
        <v>87</v>
      </c>
      <c r="AY226" s="14" t="s">
        <v>220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87</v>
      </c>
      <c r="BK226" s="247">
        <f>ROUND(I226*H226,2)</f>
        <v>0</v>
      </c>
      <c r="BL226" s="14" t="s">
        <v>281</v>
      </c>
      <c r="BM226" s="246" t="s">
        <v>1834</v>
      </c>
    </row>
    <row r="227" s="2" customFormat="1" ht="37.8" customHeight="1">
      <c r="A227" s="35"/>
      <c r="B227" s="36"/>
      <c r="C227" s="253" t="s">
        <v>686</v>
      </c>
      <c r="D227" s="253" t="s">
        <v>571</v>
      </c>
      <c r="E227" s="254" t="s">
        <v>605</v>
      </c>
      <c r="F227" s="255" t="s">
        <v>606</v>
      </c>
      <c r="G227" s="256" t="s">
        <v>225</v>
      </c>
      <c r="H227" s="257">
        <v>60.149999999999999</v>
      </c>
      <c r="I227" s="258"/>
      <c r="J227" s="257">
        <f>ROUND(I227*H227,2)</f>
        <v>0</v>
      </c>
      <c r="K227" s="259"/>
      <c r="L227" s="260"/>
      <c r="M227" s="261" t="s">
        <v>1</v>
      </c>
      <c r="N227" s="262" t="s">
        <v>41</v>
      </c>
      <c r="O227" s="94"/>
      <c r="P227" s="244">
        <f>O227*H227</f>
        <v>0</v>
      </c>
      <c r="Q227" s="244">
        <v>0.002</v>
      </c>
      <c r="R227" s="244">
        <f>Q227*H227</f>
        <v>0.1203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353</v>
      </c>
      <c r="AT227" s="246" t="s">
        <v>571</v>
      </c>
      <c r="AU227" s="246" t="s">
        <v>87</v>
      </c>
      <c r="AY227" s="14" t="s">
        <v>220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87</v>
      </c>
      <c r="BK227" s="247">
        <f>ROUND(I227*H227,2)</f>
        <v>0</v>
      </c>
      <c r="BL227" s="14" t="s">
        <v>281</v>
      </c>
      <c r="BM227" s="246" t="s">
        <v>1835</v>
      </c>
    </row>
    <row r="228" s="2" customFormat="1" ht="24.15" customHeight="1">
      <c r="A228" s="35"/>
      <c r="B228" s="36"/>
      <c r="C228" s="235" t="s">
        <v>690</v>
      </c>
      <c r="D228" s="235" t="s">
        <v>222</v>
      </c>
      <c r="E228" s="236" t="s">
        <v>1836</v>
      </c>
      <c r="F228" s="237" t="s">
        <v>1837</v>
      </c>
      <c r="G228" s="238" t="s">
        <v>225</v>
      </c>
      <c r="H228" s="239">
        <v>37</v>
      </c>
      <c r="I228" s="240"/>
      <c r="J228" s="239">
        <f>ROUND(I228*H228,2)</f>
        <v>0</v>
      </c>
      <c r="K228" s="241"/>
      <c r="L228" s="41"/>
      <c r="M228" s="242" t="s">
        <v>1</v>
      </c>
      <c r="N228" s="243" t="s">
        <v>41</v>
      </c>
      <c r="O228" s="94"/>
      <c r="P228" s="244">
        <f>O228*H228</f>
        <v>0</v>
      </c>
      <c r="Q228" s="244">
        <v>0.00054226000000000003</v>
      </c>
      <c r="R228" s="244">
        <f>Q228*H228</f>
        <v>0.020063620000000001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281</v>
      </c>
      <c r="AT228" s="246" t="s">
        <v>222</v>
      </c>
      <c r="AU228" s="246" t="s">
        <v>87</v>
      </c>
      <c r="AY228" s="14" t="s">
        <v>220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87</v>
      </c>
      <c r="BK228" s="247">
        <f>ROUND(I228*H228,2)</f>
        <v>0</v>
      </c>
      <c r="BL228" s="14" t="s">
        <v>281</v>
      </c>
      <c r="BM228" s="246" t="s">
        <v>1838</v>
      </c>
    </row>
    <row r="229" s="2" customFormat="1" ht="24.15" customHeight="1">
      <c r="A229" s="35"/>
      <c r="B229" s="36"/>
      <c r="C229" s="253" t="s">
        <v>694</v>
      </c>
      <c r="D229" s="253" t="s">
        <v>571</v>
      </c>
      <c r="E229" s="254" t="s">
        <v>1839</v>
      </c>
      <c r="F229" s="255" t="s">
        <v>1840</v>
      </c>
      <c r="G229" s="256" t="s">
        <v>225</v>
      </c>
      <c r="H229" s="257">
        <v>44.399999999999999</v>
      </c>
      <c r="I229" s="258"/>
      <c r="J229" s="257">
        <f>ROUND(I229*H229,2)</f>
        <v>0</v>
      </c>
      <c r="K229" s="259"/>
      <c r="L229" s="260"/>
      <c r="M229" s="261" t="s">
        <v>1</v>
      </c>
      <c r="N229" s="262" t="s">
        <v>41</v>
      </c>
      <c r="O229" s="94"/>
      <c r="P229" s="244">
        <f>O229*H229</f>
        <v>0</v>
      </c>
      <c r="Q229" s="244">
        <v>0.00513</v>
      </c>
      <c r="R229" s="244">
        <f>Q229*H229</f>
        <v>0.227772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353</v>
      </c>
      <c r="AT229" s="246" t="s">
        <v>571</v>
      </c>
      <c r="AU229" s="246" t="s">
        <v>87</v>
      </c>
      <c r="AY229" s="14" t="s">
        <v>220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87</v>
      </c>
      <c r="BK229" s="247">
        <f>ROUND(I229*H229,2)</f>
        <v>0</v>
      </c>
      <c r="BL229" s="14" t="s">
        <v>281</v>
      </c>
      <c r="BM229" s="246" t="s">
        <v>1841</v>
      </c>
    </row>
    <row r="230" s="2" customFormat="1" ht="33" customHeight="1">
      <c r="A230" s="35"/>
      <c r="B230" s="36"/>
      <c r="C230" s="235" t="s">
        <v>698</v>
      </c>
      <c r="D230" s="235" t="s">
        <v>222</v>
      </c>
      <c r="E230" s="236" t="s">
        <v>1842</v>
      </c>
      <c r="F230" s="237" t="s">
        <v>1843</v>
      </c>
      <c r="G230" s="238" t="s">
        <v>225</v>
      </c>
      <c r="H230" s="239">
        <v>12.300000000000001</v>
      </c>
      <c r="I230" s="240"/>
      <c r="J230" s="239">
        <f>ROUND(I230*H230,2)</f>
        <v>0</v>
      </c>
      <c r="K230" s="241"/>
      <c r="L230" s="41"/>
      <c r="M230" s="242" t="s">
        <v>1</v>
      </c>
      <c r="N230" s="243" t="s">
        <v>41</v>
      </c>
      <c r="O230" s="94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281</v>
      </c>
      <c r="AT230" s="246" t="s">
        <v>222</v>
      </c>
      <c r="AU230" s="246" t="s">
        <v>87</v>
      </c>
      <c r="AY230" s="14" t="s">
        <v>220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87</v>
      </c>
      <c r="BK230" s="247">
        <f>ROUND(I230*H230,2)</f>
        <v>0</v>
      </c>
      <c r="BL230" s="14" t="s">
        <v>281</v>
      </c>
      <c r="BM230" s="246" t="s">
        <v>1844</v>
      </c>
    </row>
    <row r="231" s="2" customFormat="1" ht="24.15" customHeight="1">
      <c r="A231" s="35"/>
      <c r="B231" s="36"/>
      <c r="C231" s="253" t="s">
        <v>702</v>
      </c>
      <c r="D231" s="253" t="s">
        <v>571</v>
      </c>
      <c r="E231" s="254" t="s">
        <v>1845</v>
      </c>
      <c r="F231" s="255" t="s">
        <v>1846</v>
      </c>
      <c r="G231" s="256" t="s">
        <v>574</v>
      </c>
      <c r="H231" s="257">
        <v>16.609999999999999</v>
      </c>
      <c r="I231" s="258"/>
      <c r="J231" s="257">
        <f>ROUND(I231*H231,2)</f>
        <v>0</v>
      </c>
      <c r="K231" s="259"/>
      <c r="L231" s="260"/>
      <c r="M231" s="261" t="s">
        <v>1</v>
      </c>
      <c r="N231" s="262" t="s">
        <v>41</v>
      </c>
      <c r="O231" s="94"/>
      <c r="P231" s="244">
        <f>O231*H231</f>
        <v>0</v>
      </c>
      <c r="Q231" s="244">
        <v>0.001</v>
      </c>
      <c r="R231" s="244">
        <f>Q231*H231</f>
        <v>0.01661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353</v>
      </c>
      <c r="AT231" s="246" t="s">
        <v>571</v>
      </c>
      <c r="AU231" s="246" t="s">
        <v>87</v>
      </c>
      <c r="AY231" s="14" t="s">
        <v>220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87</v>
      </c>
      <c r="BK231" s="247">
        <f>ROUND(I231*H231,2)</f>
        <v>0</v>
      </c>
      <c r="BL231" s="14" t="s">
        <v>281</v>
      </c>
      <c r="BM231" s="246" t="s">
        <v>1847</v>
      </c>
    </row>
    <row r="232" s="2" customFormat="1" ht="24.15" customHeight="1">
      <c r="A232" s="35"/>
      <c r="B232" s="36"/>
      <c r="C232" s="235" t="s">
        <v>706</v>
      </c>
      <c r="D232" s="235" t="s">
        <v>222</v>
      </c>
      <c r="E232" s="236" t="s">
        <v>1848</v>
      </c>
      <c r="F232" s="237" t="s">
        <v>1849</v>
      </c>
      <c r="G232" s="238" t="s">
        <v>225</v>
      </c>
      <c r="H232" s="239">
        <v>71.090000000000003</v>
      </c>
      <c r="I232" s="240"/>
      <c r="J232" s="239">
        <f>ROUND(I232*H232,2)</f>
        <v>0</v>
      </c>
      <c r="K232" s="241"/>
      <c r="L232" s="41"/>
      <c r="M232" s="242" t="s">
        <v>1</v>
      </c>
      <c r="N232" s="243" t="s">
        <v>41</v>
      </c>
      <c r="O232" s="94"/>
      <c r="P232" s="244">
        <f>O232*H232</f>
        <v>0</v>
      </c>
      <c r="Q232" s="244">
        <v>0</v>
      </c>
      <c r="R232" s="244">
        <f>Q232*H232</f>
        <v>0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281</v>
      </c>
      <c r="AT232" s="246" t="s">
        <v>222</v>
      </c>
      <c r="AU232" s="246" t="s">
        <v>87</v>
      </c>
      <c r="AY232" s="14" t="s">
        <v>220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87</v>
      </c>
      <c r="BK232" s="247">
        <f>ROUND(I232*H232,2)</f>
        <v>0</v>
      </c>
      <c r="BL232" s="14" t="s">
        <v>281</v>
      </c>
      <c r="BM232" s="246" t="s">
        <v>1850</v>
      </c>
    </row>
    <row r="233" s="2" customFormat="1" ht="24.15" customHeight="1">
      <c r="A233" s="35"/>
      <c r="B233" s="36"/>
      <c r="C233" s="253" t="s">
        <v>710</v>
      </c>
      <c r="D233" s="253" t="s">
        <v>571</v>
      </c>
      <c r="E233" s="254" t="s">
        <v>1845</v>
      </c>
      <c r="F233" s="255" t="s">
        <v>1846</v>
      </c>
      <c r="G233" s="256" t="s">
        <v>574</v>
      </c>
      <c r="H233" s="257">
        <v>95.969999999999999</v>
      </c>
      <c r="I233" s="258"/>
      <c r="J233" s="257">
        <f>ROUND(I233*H233,2)</f>
        <v>0</v>
      </c>
      <c r="K233" s="259"/>
      <c r="L233" s="260"/>
      <c r="M233" s="261" t="s">
        <v>1</v>
      </c>
      <c r="N233" s="262" t="s">
        <v>41</v>
      </c>
      <c r="O233" s="94"/>
      <c r="P233" s="244">
        <f>O233*H233</f>
        <v>0</v>
      </c>
      <c r="Q233" s="244">
        <v>0.001</v>
      </c>
      <c r="R233" s="244">
        <f>Q233*H233</f>
        <v>0.09597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353</v>
      </c>
      <c r="AT233" s="246" t="s">
        <v>571</v>
      </c>
      <c r="AU233" s="246" t="s">
        <v>87</v>
      </c>
      <c r="AY233" s="14" t="s">
        <v>220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87</v>
      </c>
      <c r="BK233" s="247">
        <f>ROUND(I233*H233,2)</f>
        <v>0</v>
      </c>
      <c r="BL233" s="14" t="s">
        <v>281</v>
      </c>
      <c r="BM233" s="246" t="s">
        <v>1851</v>
      </c>
    </row>
    <row r="234" s="2" customFormat="1" ht="24.15" customHeight="1">
      <c r="A234" s="35"/>
      <c r="B234" s="36"/>
      <c r="C234" s="235" t="s">
        <v>714</v>
      </c>
      <c r="D234" s="235" t="s">
        <v>222</v>
      </c>
      <c r="E234" s="236" t="s">
        <v>1485</v>
      </c>
      <c r="F234" s="237" t="s">
        <v>1486</v>
      </c>
      <c r="G234" s="238" t="s">
        <v>614</v>
      </c>
      <c r="H234" s="240"/>
      <c r="I234" s="240"/>
      <c r="J234" s="239">
        <f>ROUND(I234*H234,2)</f>
        <v>0</v>
      </c>
      <c r="K234" s="241"/>
      <c r="L234" s="41"/>
      <c r="M234" s="242" t="s">
        <v>1</v>
      </c>
      <c r="N234" s="243" t="s">
        <v>41</v>
      </c>
      <c r="O234" s="94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6" t="s">
        <v>281</v>
      </c>
      <c r="AT234" s="246" t="s">
        <v>222</v>
      </c>
      <c r="AU234" s="246" t="s">
        <v>87</v>
      </c>
      <c r="AY234" s="14" t="s">
        <v>220</v>
      </c>
      <c r="BE234" s="247">
        <f>IF(N234="základná",J234,0)</f>
        <v>0</v>
      </c>
      <c r="BF234" s="247">
        <f>IF(N234="znížená",J234,0)</f>
        <v>0</v>
      </c>
      <c r="BG234" s="247">
        <f>IF(N234="zákl. prenesená",J234,0)</f>
        <v>0</v>
      </c>
      <c r="BH234" s="247">
        <f>IF(N234="zníž. prenesená",J234,0)</f>
        <v>0</v>
      </c>
      <c r="BI234" s="247">
        <f>IF(N234="nulová",J234,0)</f>
        <v>0</v>
      </c>
      <c r="BJ234" s="14" t="s">
        <v>87</v>
      </c>
      <c r="BK234" s="247">
        <f>ROUND(I234*H234,2)</f>
        <v>0</v>
      </c>
      <c r="BL234" s="14" t="s">
        <v>281</v>
      </c>
      <c r="BM234" s="246" t="s">
        <v>1852</v>
      </c>
    </row>
    <row r="235" s="12" customFormat="1" ht="22.8" customHeight="1">
      <c r="A235" s="12"/>
      <c r="B235" s="219"/>
      <c r="C235" s="220"/>
      <c r="D235" s="221" t="s">
        <v>74</v>
      </c>
      <c r="E235" s="233" t="s">
        <v>339</v>
      </c>
      <c r="F235" s="233" t="s">
        <v>340</v>
      </c>
      <c r="G235" s="220"/>
      <c r="H235" s="220"/>
      <c r="I235" s="223"/>
      <c r="J235" s="234">
        <f>BK235</f>
        <v>0</v>
      </c>
      <c r="K235" s="220"/>
      <c r="L235" s="225"/>
      <c r="M235" s="226"/>
      <c r="N235" s="227"/>
      <c r="O235" s="227"/>
      <c r="P235" s="228">
        <f>SUM(P236:P261)</f>
        <v>0</v>
      </c>
      <c r="Q235" s="227"/>
      <c r="R235" s="228">
        <f>SUM(R236:R261)</f>
        <v>2.3715061000000004</v>
      </c>
      <c r="S235" s="227"/>
      <c r="T235" s="229">
        <f>SUM(T236:T261)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30" t="s">
        <v>87</v>
      </c>
      <c r="AT235" s="231" t="s">
        <v>74</v>
      </c>
      <c r="AU235" s="231" t="s">
        <v>82</v>
      </c>
      <c r="AY235" s="230" t="s">
        <v>220</v>
      </c>
      <c r="BK235" s="232">
        <f>SUM(BK236:BK261)</f>
        <v>0</v>
      </c>
    </row>
    <row r="236" s="2" customFormat="1" ht="24.15" customHeight="1">
      <c r="A236" s="35"/>
      <c r="B236" s="36"/>
      <c r="C236" s="235" t="s">
        <v>718</v>
      </c>
      <c r="D236" s="235" t="s">
        <v>222</v>
      </c>
      <c r="E236" s="236" t="s">
        <v>1853</v>
      </c>
      <c r="F236" s="237" t="s">
        <v>1854</v>
      </c>
      <c r="G236" s="238" t="s">
        <v>225</v>
      </c>
      <c r="H236" s="239">
        <v>194.09</v>
      </c>
      <c r="I236" s="240"/>
      <c r="J236" s="239">
        <f>ROUND(I236*H236,2)</f>
        <v>0</v>
      </c>
      <c r="K236" s="241"/>
      <c r="L236" s="41"/>
      <c r="M236" s="242" t="s">
        <v>1</v>
      </c>
      <c r="N236" s="243" t="s">
        <v>41</v>
      </c>
      <c r="O236" s="94"/>
      <c r="P236" s="244">
        <f>O236*H236</f>
        <v>0</v>
      </c>
      <c r="Q236" s="244">
        <v>0</v>
      </c>
      <c r="R236" s="244">
        <f>Q236*H236</f>
        <v>0</v>
      </c>
      <c r="S236" s="244">
        <v>0</v>
      </c>
      <c r="T236" s="24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6" t="s">
        <v>281</v>
      </c>
      <c r="AT236" s="246" t="s">
        <v>222</v>
      </c>
      <c r="AU236" s="246" t="s">
        <v>87</v>
      </c>
      <c r="AY236" s="14" t="s">
        <v>220</v>
      </c>
      <c r="BE236" s="247">
        <f>IF(N236="základná",J236,0)</f>
        <v>0</v>
      </c>
      <c r="BF236" s="247">
        <f>IF(N236="znížená",J236,0)</f>
        <v>0</v>
      </c>
      <c r="BG236" s="247">
        <f>IF(N236="zákl. prenesená",J236,0)</f>
        <v>0</v>
      </c>
      <c r="BH236" s="247">
        <f>IF(N236="zníž. prenesená",J236,0)</f>
        <v>0</v>
      </c>
      <c r="BI236" s="247">
        <f>IF(N236="nulová",J236,0)</f>
        <v>0</v>
      </c>
      <c r="BJ236" s="14" t="s">
        <v>87</v>
      </c>
      <c r="BK236" s="247">
        <f>ROUND(I236*H236,2)</f>
        <v>0</v>
      </c>
      <c r="BL236" s="14" t="s">
        <v>281</v>
      </c>
      <c r="BM236" s="246" t="s">
        <v>1855</v>
      </c>
    </row>
    <row r="237" s="2" customFormat="1" ht="33" customHeight="1">
      <c r="A237" s="35"/>
      <c r="B237" s="36"/>
      <c r="C237" s="253" t="s">
        <v>722</v>
      </c>
      <c r="D237" s="253" t="s">
        <v>571</v>
      </c>
      <c r="E237" s="254" t="s">
        <v>1856</v>
      </c>
      <c r="F237" s="255" t="s">
        <v>1857</v>
      </c>
      <c r="G237" s="256" t="s">
        <v>574</v>
      </c>
      <c r="H237" s="257">
        <v>4.8499999999999996</v>
      </c>
      <c r="I237" s="258"/>
      <c r="J237" s="257">
        <f>ROUND(I237*H237,2)</f>
        <v>0</v>
      </c>
      <c r="K237" s="259"/>
      <c r="L237" s="260"/>
      <c r="M237" s="261" t="s">
        <v>1</v>
      </c>
      <c r="N237" s="262" t="s">
        <v>41</v>
      </c>
      <c r="O237" s="94"/>
      <c r="P237" s="244">
        <f>O237*H237</f>
        <v>0</v>
      </c>
      <c r="Q237" s="244">
        <v>0.001</v>
      </c>
      <c r="R237" s="244">
        <f>Q237*H237</f>
        <v>0.0048500000000000001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353</v>
      </c>
      <c r="AT237" s="246" t="s">
        <v>571</v>
      </c>
      <c r="AU237" s="246" t="s">
        <v>87</v>
      </c>
      <c r="AY237" s="14" t="s">
        <v>220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87</v>
      </c>
      <c r="BK237" s="247">
        <f>ROUND(I237*H237,2)</f>
        <v>0</v>
      </c>
      <c r="BL237" s="14" t="s">
        <v>281</v>
      </c>
      <c r="BM237" s="246" t="s">
        <v>1858</v>
      </c>
    </row>
    <row r="238" s="2" customFormat="1" ht="24.15" customHeight="1">
      <c r="A238" s="35"/>
      <c r="B238" s="36"/>
      <c r="C238" s="235" t="s">
        <v>726</v>
      </c>
      <c r="D238" s="235" t="s">
        <v>222</v>
      </c>
      <c r="E238" s="236" t="s">
        <v>1859</v>
      </c>
      <c r="F238" s="237" t="s">
        <v>1860</v>
      </c>
      <c r="G238" s="238" t="s">
        <v>225</v>
      </c>
      <c r="H238" s="239">
        <v>113.08</v>
      </c>
      <c r="I238" s="240"/>
      <c r="J238" s="239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281</v>
      </c>
      <c r="AT238" s="246" t="s">
        <v>222</v>
      </c>
      <c r="AU238" s="246" t="s">
        <v>87</v>
      </c>
      <c r="AY238" s="14" t="s">
        <v>220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87</v>
      </c>
      <c r="BK238" s="247">
        <f>ROUND(I238*H238,2)</f>
        <v>0</v>
      </c>
      <c r="BL238" s="14" t="s">
        <v>281</v>
      </c>
      <c r="BM238" s="246" t="s">
        <v>1861</v>
      </c>
    </row>
    <row r="239" s="2" customFormat="1" ht="16.5" customHeight="1">
      <c r="A239" s="35"/>
      <c r="B239" s="36"/>
      <c r="C239" s="253" t="s">
        <v>730</v>
      </c>
      <c r="D239" s="253" t="s">
        <v>571</v>
      </c>
      <c r="E239" s="254" t="s">
        <v>1748</v>
      </c>
      <c r="F239" s="255" t="s">
        <v>1749</v>
      </c>
      <c r="G239" s="256" t="s">
        <v>225</v>
      </c>
      <c r="H239" s="257">
        <v>130.03999999999999</v>
      </c>
      <c r="I239" s="258"/>
      <c r="J239" s="257">
        <f>ROUND(I239*H239,2)</f>
        <v>0</v>
      </c>
      <c r="K239" s="259"/>
      <c r="L239" s="260"/>
      <c r="M239" s="261" t="s">
        <v>1</v>
      </c>
      <c r="N239" s="262" t="s">
        <v>41</v>
      </c>
      <c r="O239" s="94"/>
      <c r="P239" s="244">
        <f>O239*H239</f>
        <v>0</v>
      </c>
      <c r="Q239" s="244">
        <v>0.00020000000000000001</v>
      </c>
      <c r="R239" s="244">
        <f>Q239*H239</f>
        <v>0.026008</v>
      </c>
      <c r="S239" s="244">
        <v>0</v>
      </c>
      <c r="T239" s="24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6" t="s">
        <v>353</v>
      </c>
      <c r="AT239" s="246" t="s">
        <v>571</v>
      </c>
      <c r="AU239" s="246" t="s">
        <v>87</v>
      </c>
      <c r="AY239" s="14" t="s">
        <v>220</v>
      </c>
      <c r="BE239" s="247">
        <f>IF(N239="základná",J239,0)</f>
        <v>0</v>
      </c>
      <c r="BF239" s="247">
        <f>IF(N239="znížená",J239,0)</f>
        <v>0</v>
      </c>
      <c r="BG239" s="247">
        <f>IF(N239="zákl. prenesená",J239,0)</f>
        <v>0</v>
      </c>
      <c r="BH239" s="247">
        <f>IF(N239="zníž. prenesená",J239,0)</f>
        <v>0</v>
      </c>
      <c r="BI239" s="247">
        <f>IF(N239="nulová",J239,0)</f>
        <v>0</v>
      </c>
      <c r="BJ239" s="14" t="s">
        <v>87</v>
      </c>
      <c r="BK239" s="247">
        <f>ROUND(I239*H239,2)</f>
        <v>0</v>
      </c>
      <c r="BL239" s="14" t="s">
        <v>281</v>
      </c>
      <c r="BM239" s="246" t="s">
        <v>1862</v>
      </c>
    </row>
    <row r="240" s="2" customFormat="1" ht="37.8" customHeight="1">
      <c r="A240" s="35"/>
      <c r="B240" s="36"/>
      <c r="C240" s="235" t="s">
        <v>734</v>
      </c>
      <c r="D240" s="235" t="s">
        <v>222</v>
      </c>
      <c r="E240" s="236" t="s">
        <v>1863</v>
      </c>
      <c r="F240" s="237" t="s">
        <v>1864</v>
      </c>
      <c r="G240" s="238" t="s">
        <v>225</v>
      </c>
      <c r="H240" s="239">
        <v>194.09</v>
      </c>
      <c r="I240" s="240"/>
      <c r="J240" s="239">
        <f>ROUND(I240*H240,2)</f>
        <v>0</v>
      </c>
      <c r="K240" s="241"/>
      <c r="L240" s="41"/>
      <c r="M240" s="242" t="s">
        <v>1</v>
      </c>
      <c r="N240" s="243" t="s">
        <v>41</v>
      </c>
      <c r="O240" s="94"/>
      <c r="P240" s="244">
        <f>O240*H240</f>
        <v>0</v>
      </c>
      <c r="Q240" s="244">
        <v>0.00029999999999999997</v>
      </c>
      <c r="R240" s="244">
        <f>Q240*H240</f>
        <v>0.058226999999999994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281</v>
      </c>
      <c r="AT240" s="246" t="s">
        <v>222</v>
      </c>
      <c r="AU240" s="246" t="s">
        <v>87</v>
      </c>
      <c r="AY240" s="14" t="s">
        <v>220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87</v>
      </c>
      <c r="BK240" s="247">
        <f>ROUND(I240*H240,2)</f>
        <v>0</v>
      </c>
      <c r="BL240" s="14" t="s">
        <v>281</v>
      </c>
      <c r="BM240" s="246" t="s">
        <v>1865</v>
      </c>
    </row>
    <row r="241" s="2" customFormat="1" ht="24.15" customHeight="1">
      <c r="A241" s="35"/>
      <c r="B241" s="36"/>
      <c r="C241" s="253" t="s">
        <v>738</v>
      </c>
      <c r="D241" s="253" t="s">
        <v>571</v>
      </c>
      <c r="E241" s="254" t="s">
        <v>1839</v>
      </c>
      <c r="F241" s="255" t="s">
        <v>1840</v>
      </c>
      <c r="G241" s="256" t="s">
        <v>225</v>
      </c>
      <c r="H241" s="257">
        <v>223.19999999999999</v>
      </c>
      <c r="I241" s="258"/>
      <c r="J241" s="257">
        <f>ROUND(I241*H241,2)</f>
        <v>0</v>
      </c>
      <c r="K241" s="259"/>
      <c r="L241" s="260"/>
      <c r="M241" s="261" t="s">
        <v>1</v>
      </c>
      <c r="N241" s="262" t="s">
        <v>41</v>
      </c>
      <c r="O241" s="94"/>
      <c r="P241" s="244">
        <f>O241*H241</f>
        <v>0</v>
      </c>
      <c r="Q241" s="244">
        <v>0.00513</v>
      </c>
      <c r="R241" s="244">
        <f>Q241*H241</f>
        <v>1.145016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353</v>
      </c>
      <c r="AT241" s="246" t="s">
        <v>571</v>
      </c>
      <c r="AU241" s="246" t="s">
        <v>87</v>
      </c>
      <c r="AY241" s="14" t="s">
        <v>220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87</v>
      </c>
      <c r="BK241" s="247">
        <f>ROUND(I241*H241,2)</f>
        <v>0</v>
      </c>
      <c r="BL241" s="14" t="s">
        <v>281</v>
      </c>
      <c r="BM241" s="246" t="s">
        <v>1866</v>
      </c>
    </row>
    <row r="242" s="2" customFormat="1" ht="37.8" customHeight="1">
      <c r="A242" s="35"/>
      <c r="B242" s="36"/>
      <c r="C242" s="235" t="s">
        <v>742</v>
      </c>
      <c r="D242" s="235" t="s">
        <v>222</v>
      </c>
      <c r="E242" s="236" t="s">
        <v>1867</v>
      </c>
      <c r="F242" s="237" t="s">
        <v>1868</v>
      </c>
      <c r="G242" s="238" t="s">
        <v>225</v>
      </c>
      <c r="H242" s="239">
        <v>203.38999999999999</v>
      </c>
      <c r="I242" s="240"/>
      <c r="J242" s="239">
        <f>ROUND(I242*H242,2)</f>
        <v>0</v>
      </c>
      <c r="K242" s="241"/>
      <c r="L242" s="41"/>
      <c r="M242" s="242" t="s">
        <v>1</v>
      </c>
      <c r="N242" s="243" t="s">
        <v>41</v>
      </c>
      <c r="O242" s="94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281</v>
      </c>
      <c r="AT242" s="246" t="s">
        <v>222</v>
      </c>
      <c r="AU242" s="246" t="s">
        <v>87</v>
      </c>
      <c r="AY242" s="14" t="s">
        <v>220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87</v>
      </c>
      <c r="BK242" s="247">
        <f>ROUND(I242*H242,2)</f>
        <v>0</v>
      </c>
      <c r="BL242" s="14" t="s">
        <v>281</v>
      </c>
      <c r="BM242" s="246" t="s">
        <v>1869</v>
      </c>
    </row>
    <row r="243" s="2" customFormat="1" ht="24.15" customHeight="1">
      <c r="A243" s="35"/>
      <c r="B243" s="36"/>
      <c r="C243" s="253" t="s">
        <v>746</v>
      </c>
      <c r="D243" s="253" t="s">
        <v>571</v>
      </c>
      <c r="E243" s="254" t="s">
        <v>1870</v>
      </c>
      <c r="F243" s="255" t="s">
        <v>1871</v>
      </c>
      <c r="G243" s="256" t="s">
        <v>225</v>
      </c>
      <c r="H243" s="257">
        <v>233.90000000000001</v>
      </c>
      <c r="I243" s="258"/>
      <c r="J243" s="257">
        <f>ROUND(I243*H243,2)</f>
        <v>0</v>
      </c>
      <c r="K243" s="259"/>
      <c r="L243" s="260"/>
      <c r="M243" s="261" t="s">
        <v>1</v>
      </c>
      <c r="N243" s="262" t="s">
        <v>41</v>
      </c>
      <c r="O243" s="94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353</v>
      </c>
      <c r="AT243" s="246" t="s">
        <v>571</v>
      </c>
      <c r="AU243" s="246" t="s">
        <v>87</v>
      </c>
      <c r="AY243" s="14" t="s">
        <v>220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87</v>
      </c>
      <c r="BK243" s="247">
        <f>ROUND(I243*H243,2)</f>
        <v>0</v>
      </c>
      <c r="BL243" s="14" t="s">
        <v>281</v>
      </c>
      <c r="BM243" s="246" t="s">
        <v>1872</v>
      </c>
    </row>
    <row r="244" s="2" customFormat="1" ht="16.5" customHeight="1">
      <c r="A244" s="35"/>
      <c r="B244" s="36"/>
      <c r="C244" s="253" t="s">
        <v>750</v>
      </c>
      <c r="D244" s="253" t="s">
        <v>571</v>
      </c>
      <c r="E244" s="254" t="s">
        <v>1873</v>
      </c>
      <c r="F244" s="255" t="s">
        <v>1874</v>
      </c>
      <c r="G244" s="256" t="s">
        <v>1875</v>
      </c>
      <c r="H244" s="257">
        <v>0.73999999999999999</v>
      </c>
      <c r="I244" s="258"/>
      <c r="J244" s="257">
        <f>ROUND(I244*H244,2)</f>
        <v>0</v>
      </c>
      <c r="K244" s="259"/>
      <c r="L244" s="260"/>
      <c r="M244" s="261" t="s">
        <v>1</v>
      </c>
      <c r="N244" s="262" t="s">
        <v>41</v>
      </c>
      <c r="O244" s="94"/>
      <c r="P244" s="244">
        <f>O244*H244</f>
        <v>0</v>
      </c>
      <c r="Q244" s="244">
        <v>0</v>
      </c>
      <c r="R244" s="244">
        <f>Q244*H244</f>
        <v>0</v>
      </c>
      <c r="S244" s="244">
        <v>0</v>
      </c>
      <c r="T244" s="24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6" t="s">
        <v>353</v>
      </c>
      <c r="AT244" s="246" t="s">
        <v>571</v>
      </c>
      <c r="AU244" s="246" t="s">
        <v>87</v>
      </c>
      <c r="AY244" s="14" t="s">
        <v>220</v>
      </c>
      <c r="BE244" s="247">
        <f>IF(N244="základná",J244,0)</f>
        <v>0</v>
      </c>
      <c r="BF244" s="247">
        <f>IF(N244="znížená",J244,0)</f>
        <v>0</v>
      </c>
      <c r="BG244" s="247">
        <f>IF(N244="zákl. prenesená",J244,0)</f>
        <v>0</v>
      </c>
      <c r="BH244" s="247">
        <f>IF(N244="zníž. prenesená",J244,0)</f>
        <v>0</v>
      </c>
      <c r="BI244" s="247">
        <f>IF(N244="nulová",J244,0)</f>
        <v>0</v>
      </c>
      <c r="BJ244" s="14" t="s">
        <v>87</v>
      </c>
      <c r="BK244" s="247">
        <f>ROUND(I244*H244,2)</f>
        <v>0</v>
      </c>
      <c r="BL244" s="14" t="s">
        <v>281</v>
      </c>
      <c r="BM244" s="246" t="s">
        <v>1876</v>
      </c>
    </row>
    <row r="245" s="2" customFormat="1" ht="24.15" customHeight="1">
      <c r="A245" s="35"/>
      <c r="B245" s="36"/>
      <c r="C245" s="235" t="s">
        <v>754</v>
      </c>
      <c r="D245" s="235" t="s">
        <v>222</v>
      </c>
      <c r="E245" s="236" t="s">
        <v>1877</v>
      </c>
      <c r="F245" s="237" t="s">
        <v>1878</v>
      </c>
      <c r="G245" s="238" t="s">
        <v>225</v>
      </c>
      <c r="H245" s="239">
        <v>86.670000000000002</v>
      </c>
      <c r="I245" s="240"/>
      <c r="J245" s="239">
        <f>ROUND(I245*H245,2)</f>
        <v>0</v>
      </c>
      <c r="K245" s="241"/>
      <c r="L245" s="41"/>
      <c r="M245" s="242" t="s">
        <v>1</v>
      </c>
      <c r="N245" s="243" t="s">
        <v>41</v>
      </c>
      <c r="O245" s="94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281</v>
      </c>
      <c r="AT245" s="246" t="s">
        <v>222</v>
      </c>
      <c r="AU245" s="246" t="s">
        <v>87</v>
      </c>
      <c r="AY245" s="14" t="s">
        <v>220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87</v>
      </c>
      <c r="BK245" s="247">
        <f>ROUND(I245*H245,2)</f>
        <v>0</v>
      </c>
      <c r="BL245" s="14" t="s">
        <v>281</v>
      </c>
      <c r="BM245" s="246" t="s">
        <v>1879</v>
      </c>
    </row>
    <row r="246" s="2" customFormat="1" ht="24.15" customHeight="1">
      <c r="A246" s="35"/>
      <c r="B246" s="36"/>
      <c r="C246" s="253" t="s">
        <v>758</v>
      </c>
      <c r="D246" s="253" t="s">
        <v>571</v>
      </c>
      <c r="E246" s="254" t="s">
        <v>1880</v>
      </c>
      <c r="F246" s="255" t="s">
        <v>1881</v>
      </c>
      <c r="G246" s="256" t="s">
        <v>225</v>
      </c>
      <c r="H246" s="257">
        <v>88.400000000000006</v>
      </c>
      <c r="I246" s="258"/>
      <c r="J246" s="257">
        <f>ROUND(I246*H246,2)</f>
        <v>0</v>
      </c>
      <c r="K246" s="259"/>
      <c r="L246" s="260"/>
      <c r="M246" s="261" t="s">
        <v>1</v>
      </c>
      <c r="N246" s="262" t="s">
        <v>41</v>
      </c>
      <c r="O246" s="94"/>
      <c r="P246" s="244">
        <f>O246*H246</f>
        <v>0</v>
      </c>
      <c r="Q246" s="244">
        <v>0.0030000000000000001</v>
      </c>
      <c r="R246" s="244">
        <f>Q246*H246</f>
        <v>0.26520000000000005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353</v>
      </c>
      <c r="AT246" s="246" t="s">
        <v>571</v>
      </c>
      <c r="AU246" s="246" t="s">
        <v>87</v>
      </c>
      <c r="AY246" s="14" t="s">
        <v>220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87</v>
      </c>
      <c r="BK246" s="247">
        <f>ROUND(I246*H246,2)</f>
        <v>0</v>
      </c>
      <c r="BL246" s="14" t="s">
        <v>281</v>
      </c>
      <c r="BM246" s="246" t="s">
        <v>1882</v>
      </c>
    </row>
    <row r="247" s="2" customFormat="1" ht="37.8" customHeight="1">
      <c r="A247" s="35"/>
      <c r="B247" s="36"/>
      <c r="C247" s="235" t="s">
        <v>762</v>
      </c>
      <c r="D247" s="235" t="s">
        <v>222</v>
      </c>
      <c r="E247" s="236" t="s">
        <v>1883</v>
      </c>
      <c r="F247" s="237" t="s">
        <v>1884</v>
      </c>
      <c r="G247" s="238" t="s">
        <v>225</v>
      </c>
      <c r="H247" s="239">
        <v>115.78</v>
      </c>
      <c r="I247" s="240"/>
      <c r="J247" s="239">
        <f>ROUND(I247*H247,2)</f>
        <v>0</v>
      </c>
      <c r="K247" s="241"/>
      <c r="L247" s="41"/>
      <c r="M247" s="242" t="s">
        <v>1</v>
      </c>
      <c r="N247" s="243" t="s">
        <v>41</v>
      </c>
      <c r="O247" s="94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281</v>
      </c>
      <c r="AT247" s="246" t="s">
        <v>222</v>
      </c>
      <c r="AU247" s="246" t="s">
        <v>87</v>
      </c>
      <c r="AY247" s="14" t="s">
        <v>220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87</v>
      </c>
      <c r="BK247" s="247">
        <f>ROUND(I247*H247,2)</f>
        <v>0</v>
      </c>
      <c r="BL247" s="14" t="s">
        <v>281</v>
      </c>
      <c r="BM247" s="246" t="s">
        <v>1885</v>
      </c>
    </row>
    <row r="248" s="2" customFormat="1" ht="24.15" customHeight="1">
      <c r="A248" s="35"/>
      <c r="B248" s="36"/>
      <c r="C248" s="253" t="s">
        <v>766</v>
      </c>
      <c r="D248" s="253" t="s">
        <v>571</v>
      </c>
      <c r="E248" s="254" t="s">
        <v>1886</v>
      </c>
      <c r="F248" s="255" t="s">
        <v>1887</v>
      </c>
      <c r="G248" s="256" t="s">
        <v>225</v>
      </c>
      <c r="H248" s="257">
        <v>133.15000000000001</v>
      </c>
      <c r="I248" s="258"/>
      <c r="J248" s="257">
        <f>ROUND(I248*H248,2)</f>
        <v>0</v>
      </c>
      <c r="K248" s="259"/>
      <c r="L248" s="260"/>
      <c r="M248" s="261" t="s">
        <v>1</v>
      </c>
      <c r="N248" s="262" t="s">
        <v>41</v>
      </c>
      <c r="O248" s="94"/>
      <c r="P248" s="244">
        <f>O248*H248</f>
        <v>0</v>
      </c>
      <c r="Q248" s="244">
        <v>0.00013999999999999999</v>
      </c>
      <c r="R248" s="244">
        <f>Q248*H248</f>
        <v>0.018640999999999998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353</v>
      </c>
      <c r="AT248" s="246" t="s">
        <v>571</v>
      </c>
      <c r="AU248" s="246" t="s">
        <v>87</v>
      </c>
      <c r="AY248" s="14" t="s">
        <v>220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87</v>
      </c>
      <c r="BK248" s="247">
        <f>ROUND(I248*H248,2)</f>
        <v>0</v>
      </c>
      <c r="BL248" s="14" t="s">
        <v>281</v>
      </c>
      <c r="BM248" s="246" t="s">
        <v>1888</v>
      </c>
    </row>
    <row r="249" s="2" customFormat="1" ht="24.15" customHeight="1">
      <c r="A249" s="35"/>
      <c r="B249" s="36"/>
      <c r="C249" s="235" t="s">
        <v>770</v>
      </c>
      <c r="D249" s="235" t="s">
        <v>222</v>
      </c>
      <c r="E249" s="236" t="s">
        <v>1889</v>
      </c>
      <c r="F249" s="237" t="s">
        <v>1890</v>
      </c>
      <c r="G249" s="238" t="s">
        <v>259</v>
      </c>
      <c r="H249" s="239">
        <v>4</v>
      </c>
      <c r="I249" s="240"/>
      <c r="J249" s="239">
        <f>ROUND(I249*H249,2)</f>
        <v>0</v>
      </c>
      <c r="K249" s="241"/>
      <c r="L249" s="41"/>
      <c r="M249" s="242" t="s">
        <v>1</v>
      </c>
      <c r="N249" s="243" t="s">
        <v>41</v>
      </c>
      <c r="O249" s="94"/>
      <c r="P249" s="244">
        <f>O249*H249</f>
        <v>0</v>
      </c>
      <c r="Q249" s="244">
        <v>5.5000000000000002E-05</v>
      </c>
      <c r="R249" s="244">
        <f>Q249*H249</f>
        <v>0.00022000000000000001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281</v>
      </c>
      <c r="AT249" s="246" t="s">
        <v>222</v>
      </c>
      <c r="AU249" s="246" t="s">
        <v>87</v>
      </c>
      <c r="AY249" s="14" t="s">
        <v>220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87</v>
      </c>
      <c r="BK249" s="247">
        <f>ROUND(I249*H249,2)</f>
        <v>0</v>
      </c>
      <c r="BL249" s="14" t="s">
        <v>281</v>
      </c>
      <c r="BM249" s="246" t="s">
        <v>1891</v>
      </c>
    </row>
    <row r="250" s="2" customFormat="1" ht="16.5" customHeight="1">
      <c r="A250" s="35"/>
      <c r="B250" s="36"/>
      <c r="C250" s="253" t="s">
        <v>774</v>
      </c>
      <c r="D250" s="253" t="s">
        <v>571</v>
      </c>
      <c r="E250" s="254" t="s">
        <v>1892</v>
      </c>
      <c r="F250" s="255" t="s">
        <v>1893</v>
      </c>
      <c r="G250" s="256" t="s">
        <v>259</v>
      </c>
      <c r="H250" s="257">
        <v>4</v>
      </c>
      <c r="I250" s="258"/>
      <c r="J250" s="257">
        <f>ROUND(I250*H250,2)</f>
        <v>0</v>
      </c>
      <c r="K250" s="259"/>
      <c r="L250" s="260"/>
      <c r="M250" s="261" t="s">
        <v>1</v>
      </c>
      <c r="N250" s="262" t="s">
        <v>41</v>
      </c>
      <c r="O250" s="94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353</v>
      </c>
      <c r="AT250" s="246" t="s">
        <v>571</v>
      </c>
      <c r="AU250" s="246" t="s">
        <v>87</v>
      </c>
      <c r="AY250" s="14" t="s">
        <v>220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87</v>
      </c>
      <c r="BK250" s="247">
        <f>ROUND(I250*H250,2)</f>
        <v>0</v>
      </c>
      <c r="BL250" s="14" t="s">
        <v>281</v>
      </c>
      <c r="BM250" s="246" t="s">
        <v>1894</v>
      </c>
    </row>
    <row r="251" s="2" customFormat="1" ht="16.5" customHeight="1">
      <c r="A251" s="35"/>
      <c r="B251" s="36"/>
      <c r="C251" s="253" t="s">
        <v>778</v>
      </c>
      <c r="D251" s="253" t="s">
        <v>571</v>
      </c>
      <c r="E251" s="254" t="s">
        <v>1895</v>
      </c>
      <c r="F251" s="255" t="s">
        <v>1896</v>
      </c>
      <c r="G251" s="256" t="s">
        <v>259</v>
      </c>
      <c r="H251" s="257">
        <v>4</v>
      </c>
      <c r="I251" s="258"/>
      <c r="J251" s="257">
        <f>ROUND(I251*H251,2)</f>
        <v>0</v>
      </c>
      <c r="K251" s="259"/>
      <c r="L251" s="260"/>
      <c r="M251" s="261" t="s">
        <v>1</v>
      </c>
      <c r="N251" s="262" t="s">
        <v>41</v>
      </c>
      <c r="O251" s="94"/>
      <c r="P251" s="244">
        <f>O251*H251</f>
        <v>0</v>
      </c>
      <c r="Q251" s="244">
        <v>0</v>
      </c>
      <c r="R251" s="244">
        <f>Q251*H251</f>
        <v>0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353</v>
      </c>
      <c r="AT251" s="246" t="s">
        <v>571</v>
      </c>
      <c r="AU251" s="246" t="s">
        <v>87</v>
      </c>
      <c r="AY251" s="14" t="s">
        <v>220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87</v>
      </c>
      <c r="BK251" s="247">
        <f>ROUND(I251*H251,2)</f>
        <v>0</v>
      </c>
      <c r="BL251" s="14" t="s">
        <v>281</v>
      </c>
      <c r="BM251" s="246" t="s">
        <v>1897</v>
      </c>
    </row>
    <row r="252" s="2" customFormat="1" ht="24.15" customHeight="1">
      <c r="A252" s="35"/>
      <c r="B252" s="36"/>
      <c r="C252" s="235" t="s">
        <v>782</v>
      </c>
      <c r="D252" s="235" t="s">
        <v>222</v>
      </c>
      <c r="E252" s="236" t="s">
        <v>1898</v>
      </c>
      <c r="F252" s="237" t="s">
        <v>1899</v>
      </c>
      <c r="G252" s="238" t="s">
        <v>259</v>
      </c>
      <c r="H252" s="239">
        <v>3</v>
      </c>
      <c r="I252" s="240"/>
      <c r="J252" s="239">
        <f>ROUND(I252*H252,2)</f>
        <v>0</v>
      </c>
      <c r="K252" s="241"/>
      <c r="L252" s="41"/>
      <c r="M252" s="242" t="s">
        <v>1</v>
      </c>
      <c r="N252" s="243" t="s">
        <v>41</v>
      </c>
      <c r="O252" s="94"/>
      <c r="P252" s="244">
        <f>O252*H252</f>
        <v>0</v>
      </c>
      <c r="Q252" s="244">
        <v>0.00019000000000000001</v>
      </c>
      <c r="R252" s="244">
        <f>Q252*H252</f>
        <v>0.00056999999999999998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281</v>
      </c>
      <c r="AT252" s="246" t="s">
        <v>222</v>
      </c>
      <c r="AU252" s="246" t="s">
        <v>87</v>
      </c>
      <c r="AY252" s="14" t="s">
        <v>220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87</v>
      </c>
      <c r="BK252" s="247">
        <f>ROUND(I252*H252,2)</f>
        <v>0</v>
      </c>
      <c r="BL252" s="14" t="s">
        <v>281</v>
      </c>
      <c r="BM252" s="246" t="s">
        <v>1900</v>
      </c>
    </row>
    <row r="253" s="2" customFormat="1" ht="24.15" customHeight="1">
      <c r="A253" s="35"/>
      <c r="B253" s="36"/>
      <c r="C253" s="235" t="s">
        <v>786</v>
      </c>
      <c r="D253" s="235" t="s">
        <v>222</v>
      </c>
      <c r="E253" s="236" t="s">
        <v>1901</v>
      </c>
      <c r="F253" s="237" t="s">
        <v>1902</v>
      </c>
      <c r="G253" s="238" t="s">
        <v>259</v>
      </c>
      <c r="H253" s="239">
        <v>2</v>
      </c>
      <c r="I253" s="240"/>
      <c r="J253" s="239">
        <f>ROUND(I253*H253,2)</f>
        <v>0</v>
      </c>
      <c r="K253" s="241"/>
      <c r="L253" s="41"/>
      <c r="M253" s="242" t="s">
        <v>1</v>
      </c>
      <c r="N253" s="243" t="s">
        <v>41</v>
      </c>
      <c r="O253" s="94"/>
      <c r="P253" s="244">
        <f>O253*H253</f>
        <v>0</v>
      </c>
      <c r="Q253" s="244">
        <v>0.00024000000000000001</v>
      </c>
      <c r="R253" s="244">
        <f>Q253*H253</f>
        <v>0.00048000000000000001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281</v>
      </c>
      <c r="AT253" s="246" t="s">
        <v>222</v>
      </c>
      <c r="AU253" s="246" t="s">
        <v>87</v>
      </c>
      <c r="AY253" s="14" t="s">
        <v>220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87</v>
      </c>
      <c r="BK253" s="247">
        <f>ROUND(I253*H253,2)</f>
        <v>0</v>
      </c>
      <c r="BL253" s="14" t="s">
        <v>281</v>
      </c>
      <c r="BM253" s="246" t="s">
        <v>1903</v>
      </c>
    </row>
    <row r="254" s="2" customFormat="1" ht="24.15" customHeight="1">
      <c r="A254" s="35"/>
      <c r="B254" s="36"/>
      <c r="C254" s="235" t="s">
        <v>790</v>
      </c>
      <c r="D254" s="235" t="s">
        <v>222</v>
      </c>
      <c r="E254" s="236" t="s">
        <v>1904</v>
      </c>
      <c r="F254" s="237" t="s">
        <v>1905</v>
      </c>
      <c r="G254" s="238" t="s">
        <v>225</v>
      </c>
      <c r="H254" s="239">
        <v>173.34</v>
      </c>
      <c r="I254" s="240"/>
      <c r="J254" s="239">
        <f>ROUND(I254*H254,2)</f>
        <v>0</v>
      </c>
      <c r="K254" s="241"/>
      <c r="L254" s="41"/>
      <c r="M254" s="242" t="s">
        <v>1</v>
      </c>
      <c r="N254" s="243" t="s">
        <v>41</v>
      </c>
      <c r="O254" s="94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281</v>
      </c>
      <c r="AT254" s="246" t="s">
        <v>222</v>
      </c>
      <c r="AU254" s="246" t="s">
        <v>87</v>
      </c>
      <c r="AY254" s="14" t="s">
        <v>220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87</v>
      </c>
      <c r="BK254" s="247">
        <f>ROUND(I254*H254,2)</f>
        <v>0</v>
      </c>
      <c r="BL254" s="14" t="s">
        <v>281</v>
      </c>
      <c r="BM254" s="246" t="s">
        <v>1906</v>
      </c>
    </row>
    <row r="255" s="2" customFormat="1" ht="24.15" customHeight="1">
      <c r="A255" s="35"/>
      <c r="B255" s="36"/>
      <c r="C255" s="253" t="s">
        <v>794</v>
      </c>
      <c r="D255" s="253" t="s">
        <v>571</v>
      </c>
      <c r="E255" s="254" t="s">
        <v>1907</v>
      </c>
      <c r="F255" s="255" t="s">
        <v>1908</v>
      </c>
      <c r="G255" s="256" t="s">
        <v>225</v>
      </c>
      <c r="H255" s="257">
        <v>199.34</v>
      </c>
      <c r="I255" s="258"/>
      <c r="J255" s="257">
        <f>ROUND(I255*H255,2)</f>
        <v>0</v>
      </c>
      <c r="K255" s="259"/>
      <c r="L255" s="260"/>
      <c r="M255" s="261" t="s">
        <v>1</v>
      </c>
      <c r="N255" s="262" t="s">
        <v>41</v>
      </c>
      <c r="O255" s="94"/>
      <c r="P255" s="244">
        <f>O255*H255</f>
        <v>0</v>
      </c>
      <c r="Q255" s="244">
        <v>0.00010000000000000001</v>
      </c>
      <c r="R255" s="244">
        <f>Q255*H255</f>
        <v>0.019934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353</v>
      </c>
      <c r="AT255" s="246" t="s">
        <v>571</v>
      </c>
      <c r="AU255" s="246" t="s">
        <v>87</v>
      </c>
      <c r="AY255" s="14" t="s">
        <v>220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87</v>
      </c>
      <c r="BK255" s="247">
        <f>ROUND(I255*H255,2)</f>
        <v>0</v>
      </c>
      <c r="BL255" s="14" t="s">
        <v>281</v>
      </c>
      <c r="BM255" s="246" t="s">
        <v>1909</v>
      </c>
    </row>
    <row r="256" s="2" customFormat="1" ht="24.15" customHeight="1">
      <c r="A256" s="35"/>
      <c r="B256" s="36"/>
      <c r="C256" s="235" t="s">
        <v>798</v>
      </c>
      <c r="D256" s="235" t="s">
        <v>222</v>
      </c>
      <c r="E256" s="236" t="s">
        <v>1910</v>
      </c>
      <c r="F256" s="237" t="s">
        <v>1911</v>
      </c>
      <c r="G256" s="238" t="s">
        <v>234</v>
      </c>
      <c r="H256" s="239">
        <v>101.09999999999999</v>
      </c>
      <c r="I256" s="240"/>
      <c r="J256" s="239">
        <f>ROUND(I256*H256,2)</f>
        <v>0</v>
      </c>
      <c r="K256" s="241"/>
      <c r="L256" s="41"/>
      <c r="M256" s="242" t="s">
        <v>1</v>
      </c>
      <c r="N256" s="243" t="s">
        <v>41</v>
      </c>
      <c r="O256" s="94"/>
      <c r="P256" s="244">
        <f>O256*H256</f>
        <v>0</v>
      </c>
      <c r="Q256" s="244">
        <v>0.0028500000000000001</v>
      </c>
      <c r="R256" s="244">
        <f>Q256*H256</f>
        <v>0.28813499999999997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281</v>
      </c>
      <c r="AT256" s="246" t="s">
        <v>222</v>
      </c>
      <c r="AU256" s="246" t="s">
        <v>87</v>
      </c>
      <c r="AY256" s="14" t="s">
        <v>220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87</v>
      </c>
      <c r="BK256" s="247">
        <f>ROUND(I256*H256,2)</f>
        <v>0</v>
      </c>
      <c r="BL256" s="14" t="s">
        <v>281</v>
      </c>
      <c r="BM256" s="246" t="s">
        <v>1912</v>
      </c>
    </row>
    <row r="257" s="2" customFormat="1" ht="33" customHeight="1">
      <c r="A257" s="35"/>
      <c r="B257" s="36"/>
      <c r="C257" s="253" t="s">
        <v>802</v>
      </c>
      <c r="D257" s="253" t="s">
        <v>571</v>
      </c>
      <c r="E257" s="254" t="s">
        <v>1913</v>
      </c>
      <c r="F257" s="255" t="s">
        <v>1914</v>
      </c>
      <c r="G257" s="256" t="s">
        <v>234</v>
      </c>
      <c r="H257" s="257">
        <v>103.12000000000001</v>
      </c>
      <c r="I257" s="258"/>
      <c r="J257" s="257">
        <f>ROUND(I257*H257,2)</f>
        <v>0</v>
      </c>
      <c r="K257" s="259"/>
      <c r="L257" s="260"/>
      <c r="M257" s="261" t="s">
        <v>1</v>
      </c>
      <c r="N257" s="262" t="s">
        <v>41</v>
      </c>
      <c r="O257" s="94"/>
      <c r="P257" s="244">
        <f>O257*H257</f>
        <v>0</v>
      </c>
      <c r="Q257" s="244">
        <v>0.00042000000000000002</v>
      </c>
      <c r="R257" s="244">
        <f>Q257*H257</f>
        <v>0.043310400000000006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353</v>
      </c>
      <c r="AT257" s="246" t="s">
        <v>571</v>
      </c>
      <c r="AU257" s="246" t="s">
        <v>87</v>
      </c>
      <c r="AY257" s="14" t="s">
        <v>220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87</v>
      </c>
      <c r="BK257" s="247">
        <f>ROUND(I257*H257,2)</f>
        <v>0</v>
      </c>
      <c r="BL257" s="14" t="s">
        <v>281</v>
      </c>
      <c r="BM257" s="246" t="s">
        <v>1915</v>
      </c>
    </row>
    <row r="258" s="2" customFormat="1" ht="24.15" customHeight="1">
      <c r="A258" s="35"/>
      <c r="B258" s="36"/>
      <c r="C258" s="235" t="s">
        <v>595</v>
      </c>
      <c r="D258" s="235" t="s">
        <v>222</v>
      </c>
      <c r="E258" s="236" t="s">
        <v>1916</v>
      </c>
      <c r="F258" s="237" t="s">
        <v>1917</v>
      </c>
      <c r="G258" s="238" t="s">
        <v>225</v>
      </c>
      <c r="H258" s="239">
        <v>152.06999999999999</v>
      </c>
      <c r="I258" s="240"/>
      <c r="J258" s="239">
        <f>ROUND(I258*H258,2)</f>
        <v>0</v>
      </c>
      <c r="K258" s="241"/>
      <c r="L258" s="41"/>
      <c r="M258" s="242" t="s">
        <v>1</v>
      </c>
      <c r="N258" s="243" t="s">
        <v>41</v>
      </c>
      <c r="O258" s="94"/>
      <c r="P258" s="244">
        <f>O258*H258</f>
        <v>0</v>
      </c>
      <c r="Q258" s="244">
        <v>0</v>
      </c>
      <c r="R258" s="244">
        <f>Q258*H258</f>
        <v>0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281</v>
      </c>
      <c r="AT258" s="246" t="s">
        <v>222</v>
      </c>
      <c r="AU258" s="246" t="s">
        <v>87</v>
      </c>
      <c r="AY258" s="14" t="s">
        <v>220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87</v>
      </c>
      <c r="BK258" s="247">
        <f>ROUND(I258*H258,2)</f>
        <v>0</v>
      </c>
      <c r="BL258" s="14" t="s">
        <v>281</v>
      </c>
      <c r="BM258" s="246" t="s">
        <v>1918</v>
      </c>
    </row>
    <row r="259" s="2" customFormat="1" ht="33" customHeight="1">
      <c r="A259" s="35"/>
      <c r="B259" s="36"/>
      <c r="C259" s="235" t="s">
        <v>809</v>
      </c>
      <c r="D259" s="235" t="s">
        <v>222</v>
      </c>
      <c r="E259" s="236" t="s">
        <v>1919</v>
      </c>
      <c r="F259" s="237" t="s">
        <v>1920</v>
      </c>
      <c r="G259" s="238" t="s">
        <v>234</v>
      </c>
      <c r="H259" s="239">
        <v>83.049999999999997</v>
      </c>
      <c r="I259" s="240"/>
      <c r="J259" s="239">
        <f>ROUND(I259*H259,2)</f>
        <v>0</v>
      </c>
      <c r="K259" s="241"/>
      <c r="L259" s="41"/>
      <c r="M259" s="242" t="s">
        <v>1</v>
      </c>
      <c r="N259" s="243" t="s">
        <v>41</v>
      </c>
      <c r="O259" s="94"/>
      <c r="P259" s="244">
        <f>O259*H259</f>
        <v>0</v>
      </c>
      <c r="Q259" s="244">
        <v>3.0000000000000001E-05</v>
      </c>
      <c r="R259" s="244">
        <f>Q259*H259</f>
        <v>0.0024914999999999998</v>
      </c>
      <c r="S259" s="244">
        <v>0</v>
      </c>
      <c r="T259" s="24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6" t="s">
        <v>281</v>
      </c>
      <c r="AT259" s="246" t="s">
        <v>222</v>
      </c>
      <c r="AU259" s="246" t="s">
        <v>87</v>
      </c>
      <c r="AY259" s="14" t="s">
        <v>220</v>
      </c>
      <c r="BE259" s="247">
        <f>IF(N259="základná",J259,0)</f>
        <v>0</v>
      </c>
      <c r="BF259" s="247">
        <f>IF(N259="znížená",J259,0)</f>
        <v>0</v>
      </c>
      <c r="BG259" s="247">
        <f>IF(N259="zákl. prenesená",J259,0)</f>
        <v>0</v>
      </c>
      <c r="BH259" s="247">
        <f>IF(N259="zníž. prenesená",J259,0)</f>
        <v>0</v>
      </c>
      <c r="BI259" s="247">
        <f>IF(N259="nulová",J259,0)</f>
        <v>0</v>
      </c>
      <c r="BJ259" s="14" t="s">
        <v>87</v>
      </c>
      <c r="BK259" s="247">
        <f>ROUND(I259*H259,2)</f>
        <v>0</v>
      </c>
      <c r="BL259" s="14" t="s">
        <v>281</v>
      </c>
      <c r="BM259" s="246" t="s">
        <v>1921</v>
      </c>
    </row>
    <row r="260" s="2" customFormat="1" ht="16.5" customHeight="1">
      <c r="A260" s="35"/>
      <c r="B260" s="36"/>
      <c r="C260" s="253" t="s">
        <v>813</v>
      </c>
      <c r="D260" s="253" t="s">
        <v>571</v>
      </c>
      <c r="E260" s="254" t="s">
        <v>629</v>
      </c>
      <c r="F260" s="255" t="s">
        <v>630</v>
      </c>
      <c r="G260" s="256" t="s">
        <v>225</v>
      </c>
      <c r="H260" s="257">
        <v>51.490000000000002</v>
      </c>
      <c r="I260" s="258"/>
      <c r="J260" s="257">
        <f>ROUND(I260*H260,2)</f>
        <v>0</v>
      </c>
      <c r="K260" s="259"/>
      <c r="L260" s="260"/>
      <c r="M260" s="261" t="s">
        <v>1</v>
      </c>
      <c r="N260" s="262" t="s">
        <v>41</v>
      </c>
      <c r="O260" s="94"/>
      <c r="P260" s="244">
        <f>O260*H260</f>
        <v>0</v>
      </c>
      <c r="Q260" s="244">
        <v>0.0096799999999999994</v>
      </c>
      <c r="R260" s="244">
        <f>Q260*H260</f>
        <v>0.49842320000000001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353</v>
      </c>
      <c r="AT260" s="246" t="s">
        <v>571</v>
      </c>
      <c r="AU260" s="246" t="s">
        <v>87</v>
      </c>
      <c r="AY260" s="14" t="s">
        <v>220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87</v>
      </c>
      <c r="BK260" s="247">
        <f>ROUND(I260*H260,2)</f>
        <v>0</v>
      </c>
      <c r="BL260" s="14" t="s">
        <v>281</v>
      </c>
      <c r="BM260" s="246" t="s">
        <v>1922</v>
      </c>
    </row>
    <row r="261" s="2" customFormat="1" ht="24.15" customHeight="1">
      <c r="A261" s="35"/>
      <c r="B261" s="36"/>
      <c r="C261" s="235" t="s">
        <v>817</v>
      </c>
      <c r="D261" s="235" t="s">
        <v>222</v>
      </c>
      <c r="E261" s="236" t="s">
        <v>1501</v>
      </c>
      <c r="F261" s="237" t="s">
        <v>1502</v>
      </c>
      <c r="G261" s="238" t="s">
        <v>614</v>
      </c>
      <c r="H261" s="240"/>
      <c r="I261" s="240"/>
      <c r="J261" s="239">
        <f>ROUND(I261*H261,2)</f>
        <v>0</v>
      </c>
      <c r="K261" s="241"/>
      <c r="L261" s="41"/>
      <c r="M261" s="242" t="s">
        <v>1</v>
      </c>
      <c r="N261" s="243" t="s">
        <v>41</v>
      </c>
      <c r="O261" s="94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281</v>
      </c>
      <c r="AT261" s="246" t="s">
        <v>222</v>
      </c>
      <c r="AU261" s="246" t="s">
        <v>87</v>
      </c>
      <c r="AY261" s="14" t="s">
        <v>220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87</v>
      </c>
      <c r="BK261" s="247">
        <f>ROUND(I261*H261,2)</f>
        <v>0</v>
      </c>
      <c r="BL261" s="14" t="s">
        <v>281</v>
      </c>
      <c r="BM261" s="246" t="s">
        <v>1923</v>
      </c>
    </row>
    <row r="262" s="12" customFormat="1" ht="22.8" customHeight="1">
      <c r="A262" s="12"/>
      <c r="B262" s="219"/>
      <c r="C262" s="220"/>
      <c r="D262" s="221" t="s">
        <v>74</v>
      </c>
      <c r="E262" s="233" t="s">
        <v>345</v>
      </c>
      <c r="F262" s="233" t="s">
        <v>346</v>
      </c>
      <c r="G262" s="220"/>
      <c r="H262" s="220"/>
      <c r="I262" s="223"/>
      <c r="J262" s="234">
        <f>BK262</f>
        <v>0</v>
      </c>
      <c r="K262" s="220"/>
      <c r="L262" s="225"/>
      <c r="M262" s="226"/>
      <c r="N262" s="227"/>
      <c r="O262" s="227"/>
      <c r="P262" s="228">
        <f>SUM(P263:P302)</f>
        <v>0</v>
      </c>
      <c r="Q262" s="227"/>
      <c r="R262" s="228">
        <f>SUM(R263:R302)</f>
        <v>9.5679801999999974</v>
      </c>
      <c r="S262" s="227"/>
      <c r="T262" s="229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30" t="s">
        <v>87</v>
      </c>
      <c r="AT262" s="231" t="s">
        <v>74</v>
      </c>
      <c r="AU262" s="231" t="s">
        <v>82</v>
      </c>
      <c r="AY262" s="230" t="s">
        <v>220</v>
      </c>
      <c r="BK262" s="232">
        <f>SUM(BK263:BK302)</f>
        <v>0</v>
      </c>
    </row>
    <row r="263" s="2" customFormat="1" ht="24.15" customHeight="1">
      <c r="A263" s="35"/>
      <c r="B263" s="36"/>
      <c r="C263" s="235" t="s">
        <v>821</v>
      </c>
      <c r="D263" s="235" t="s">
        <v>222</v>
      </c>
      <c r="E263" s="236" t="s">
        <v>1924</v>
      </c>
      <c r="F263" s="237" t="s">
        <v>1925</v>
      </c>
      <c r="G263" s="238" t="s">
        <v>225</v>
      </c>
      <c r="H263" s="239">
        <v>7.5999999999999996</v>
      </c>
      <c r="I263" s="240"/>
      <c r="J263" s="239">
        <f>ROUND(I263*H263,2)</f>
        <v>0</v>
      </c>
      <c r="K263" s="241"/>
      <c r="L263" s="41"/>
      <c r="M263" s="242" t="s">
        <v>1</v>
      </c>
      <c r="N263" s="243" t="s">
        <v>41</v>
      </c>
      <c r="O263" s="94"/>
      <c r="P263" s="244">
        <f>O263*H263</f>
        <v>0</v>
      </c>
      <c r="Q263" s="244">
        <v>0.0050000000000000001</v>
      </c>
      <c r="R263" s="244">
        <f>Q263*H263</f>
        <v>0.037999999999999999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281</v>
      </c>
      <c r="AT263" s="246" t="s">
        <v>222</v>
      </c>
      <c r="AU263" s="246" t="s">
        <v>87</v>
      </c>
      <c r="AY263" s="14" t="s">
        <v>220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87</v>
      </c>
      <c r="BK263" s="247">
        <f>ROUND(I263*H263,2)</f>
        <v>0</v>
      </c>
      <c r="BL263" s="14" t="s">
        <v>281</v>
      </c>
      <c r="BM263" s="246" t="s">
        <v>1926</v>
      </c>
    </row>
    <row r="264" s="2" customFormat="1" ht="24.15" customHeight="1">
      <c r="A264" s="35"/>
      <c r="B264" s="36"/>
      <c r="C264" s="253" t="s">
        <v>825</v>
      </c>
      <c r="D264" s="253" t="s">
        <v>571</v>
      </c>
      <c r="E264" s="254" t="s">
        <v>1927</v>
      </c>
      <c r="F264" s="255" t="s">
        <v>1928</v>
      </c>
      <c r="G264" s="256" t="s">
        <v>225</v>
      </c>
      <c r="H264" s="257">
        <v>7.9800000000000004</v>
      </c>
      <c r="I264" s="258"/>
      <c r="J264" s="257">
        <f>ROUND(I264*H264,2)</f>
        <v>0</v>
      </c>
      <c r="K264" s="259"/>
      <c r="L264" s="260"/>
      <c r="M264" s="261" t="s">
        <v>1</v>
      </c>
      <c r="N264" s="262" t="s">
        <v>41</v>
      </c>
      <c r="O264" s="94"/>
      <c r="P264" s="244">
        <f>O264*H264</f>
        <v>0</v>
      </c>
      <c r="Q264" s="244">
        <v>0.0070000000000000001</v>
      </c>
      <c r="R264" s="244">
        <f>Q264*H264</f>
        <v>0.055860000000000007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353</v>
      </c>
      <c r="AT264" s="246" t="s">
        <v>571</v>
      </c>
      <c r="AU264" s="246" t="s">
        <v>87</v>
      </c>
      <c r="AY264" s="14" t="s">
        <v>220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87</v>
      </c>
      <c r="BK264" s="247">
        <f>ROUND(I264*H264,2)</f>
        <v>0</v>
      </c>
      <c r="BL264" s="14" t="s">
        <v>281</v>
      </c>
      <c r="BM264" s="246" t="s">
        <v>1929</v>
      </c>
    </row>
    <row r="265" s="2" customFormat="1" ht="24.15" customHeight="1">
      <c r="A265" s="35"/>
      <c r="B265" s="36"/>
      <c r="C265" s="235" t="s">
        <v>829</v>
      </c>
      <c r="D265" s="235" t="s">
        <v>222</v>
      </c>
      <c r="E265" s="236" t="s">
        <v>1930</v>
      </c>
      <c r="F265" s="237" t="s">
        <v>1931</v>
      </c>
      <c r="G265" s="238" t="s">
        <v>225</v>
      </c>
      <c r="H265" s="239">
        <v>57</v>
      </c>
      <c r="I265" s="240"/>
      <c r="J265" s="239">
        <f>ROUND(I265*H265,2)</f>
        <v>0</v>
      </c>
      <c r="K265" s="241"/>
      <c r="L265" s="41"/>
      <c r="M265" s="242" t="s">
        <v>1</v>
      </c>
      <c r="N265" s="243" t="s">
        <v>41</v>
      </c>
      <c r="O265" s="94"/>
      <c r="P265" s="244">
        <f>O265*H265</f>
        <v>0</v>
      </c>
      <c r="Q265" s="244">
        <v>0</v>
      </c>
      <c r="R265" s="244">
        <f>Q265*H265</f>
        <v>0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281</v>
      </c>
      <c r="AT265" s="246" t="s">
        <v>222</v>
      </c>
      <c r="AU265" s="246" t="s">
        <v>87</v>
      </c>
      <c r="AY265" s="14" t="s">
        <v>220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87</v>
      </c>
      <c r="BK265" s="247">
        <f>ROUND(I265*H265,2)</f>
        <v>0</v>
      </c>
      <c r="BL265" s="14" t="s">
        <v>281</v>
      </c>
      <c r="BM265" s="246" t="s">
        <v>1932</v>
      </c>
    </row>
    <row r="266" s="2" customFormat="1" ht="16.5" customHeight="1">
      <c r="A266" s="35"/>
      <c r="B266" s="36"/>
      <c r="C266" s="253" t="s">
        <v>833</v>
      </c>
      <c r="D266" s="253" t="s">
        <v>571</v>
      </c>
      <c r="E266" s="254" t="s">
        <v>1933</v>
      </c>
      <c r="F266" s="255" t="s">
        <v>1934</v>
      </c>
      <c r="G266" s="256" t="s">
        <v>225</v>
      </c>
      <c r="H266" s="257">
        <v>58.140000000000001</v>
      </c>
      <c r="I266" s="258"/>
      <c r="J266" s="257">
        <f>ROUND(I266*H266,2)</f>
        <v>0</v>
      </c>
      <c r="K266" s="259"/>
      <c r="L266" s="260"/>
      <c r="M266" s="261" t="s">
        <v>1</v>
      </c>
      <c r="N266" s="262" t="s">
        <v>41</v>
      </c>
      <c r="O266" s="94"/>
      <c r="P266" s="244">
        <f>O266*H266</f>
        <v>0</v>
      </c>
      <c r="Q266" s="244">
        <v>0.0089999999999999993</v>
      </c>
      <c r="R266" s="244">
        <f>Q266*H266</f>
        <v>0.52325999999999995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353</v>
      </c>
      <c r="AT266" s="246" t="s">
        <v>571</v>
      </c>
      <c r="AU266" s="246" t="s">
        <v>87</v>
      </c>
      <c r="AY266" s="14" t="s">
        <v>220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87</v>
      </c>
      <c r="BK266" s="247">
        <f>ROUND(I266*H266,2)</f>
        <v>0</v>
      </c>
      <c r="BL266" s="14" t="s">
        <v>281</v>
      </c>
      <c r="BM266" s="246" t="s">
        <v>1935</v>
      </c>
    </row>
    <row r="267" s="2" customFormat="1" ht="24.15" customHeight="1">
      <c r="A267" s="35"/>
      <c r="B267" s="36"/>
      <c r="C267" s="235" t="s">
        <v>837</v>
      </c>
      <c r="D267" s="235" t="s">
        <v>222</v>
      </c>
      <c r="E267" s="236" t="s">
        <v>1936</v>
      </c>
      <c r="F267" s="237" t="s">
        <v>1937</v>
      </c>
      <c r="G267" s="238" t="s">
        <v>251</v>
      </c>
      <c r="H267" s="239">
        <v>19.75</v>
      </c>
      <c r="I267" s="240"/>
      <c r="J267" s="239">
        <f>ROUND(I267*H267,2)</f>
        <v>0</v>
      </c>
      <c r="K267" s="241"/>
      <c r="L267" s="41"/>
      <c r="M267" s="242" t="s">
        <v>1</v>
      </c>
      <c r="N267" s="243" t="s">
        <v>41</v>
      </c>
      <c r="O267" s="94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281</v>
      </c>
      <c r="AT267" s="246" t="s">
        <v>222</v>
      </c>
      <c r="AU267" s="246" t="s">
        <v>87</v>
      </c>
      <c r="AY267" s="14" t="s">
        <v>220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87</v>
      </c>
      <c r="BK267" s="247">
        <f>ROUND(I267*H267,2)</f>
        <v>0</v>
      </c>
      <c r="BL267" s="14" t="s">
        <v>281</v>
      </c>
      <c r="BM267" s="246" t="s">
        <v>1938</v>
      </c>
    </row>
    <row r="268" s="2" customFormat="1" ht="33" customHeight="1">
      <c r="A268" s="35"/>
      <c r="B268" s="36"/>
      <c r="C268" s="253" t="s">
        <v>841</v>
      </c>
      <c r="D268" s="253" t="s">
        <v>571</v>
      </c>
      <c r="E268" s="254" t="s">
        <v>1939</v>
      </c>
      <c r="F268" s="255" t="s">
        <v>1940</v>
      </c>
      <c r="G268" s="256" t="s">
        <v>251</v>
      </c>
      <c r="H268" s="257">
        <v>19.75</v>
      </c>
      <c r="I268" s="258"/>
      <c r="J268" s="257">
        <f>ROUND(I268*H268,2)</f>
        <v>0</v>
      </c>
      <c r="K268" s="259"/>
      <c r="L268" s="260"/>
      <c r="M268" s="261" t="s">
        <v>1</v>
      </c>
      <c r="N268" s="262" t="s">
        <v>41</v>
      </c>
      <c r="O268" s="94"/>
      <c r="P268" s="244">
        <f>O268*H268</f>
        <v>0</v>
      </c>
      <c r="Q268" s="244">
        <v>0.02</v>
      </c>
      <c r="R268" s="244">
        <f>Q268*H268</f>
        <v>0.39500000000000002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353</v>
      </c>
      <c r="AT268" s="246" t="s">
        <v>571</v>
      </c>
      <c r="AU268" s="246" t="s">
        <v>87</v>
      </c>
      <c r="AY268" s="14" t="s">
        <v>220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87</v>
      </c>
      <c r="BK268" s="247">
        <f>ROUND(I268*H268,2)</f>
        <v>0</v>
      </c>
      <c r="BL268" s="14" t="s">
        <v>281</v>
      </c>
      <c r="BM268" s="246" t="s">
        <v>1941</v>
      </c>
    </row>
    <row r="269" s="2" customFormat="1" ht="24.15" customHeight="1">
      <c r="A269" s="35"/>
      <c r="B269" s="36"/>
      <c r="C269" s="235" t="s">
        <v>845</v>
      </c>
      <c r="D269" s="235" t="s">
        <v>222</v>
      </c>
      <c r="E269" s="236" t="s">
        <v>1942</v>
      </c>
      <c r="F269" s="237" t="s">
        <v>1943</v>
      </c>
      <c r="G269" s="238" t="s">
        <v>225</v>
      </c>
      <c r="H269" s="239">
        <v>39.670000000000002</v>
      </c>
      <c r="I269" s="240"/>
      <c r="J269" s="239">
        <f>ROUND(I269*H269,2)</f>
        <v>0</v>
      </c>
      <c r="K269" s="241"/>
      <c r="L269" s="41"/>
      <c r="M269" s="242" t="s">
        <v>1</v>
      </c>
      <c r="N269" s="243" t="s">
        <v>41</v>
      </c>
      <c r="O269" s="94"/>
      <c r="P269" s="244">
        <f>O269*H269</f>
        <v>0</v>
      </c>
      <c r="Q269" s="244">
        <v>4.0000000000000003E-05</v>
      </c>
      <c r="R269" s="244">
        <f>Q269*H269</f>
        <v>0.0015868000000000002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281</v>
      </c>
      <c r="AT269" s="246" t="s">
        <v>222</v>
      </c>
      <c r="AU269" s="246" t="s">
        <v>87</v>
      </c>
      <c r="AY269" s="14" t="s">
        <v>220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87</v>
      </c>
      <c r="BK269" s="247">
        <f>ROUND(I269*H269,2)</f>
        <v>0</v>
      </c>
      <c r="BL269" s="14" t="s">
        <v>281</v>
      </c>
      <c r="BM269" s="246" t="s">
        <v>1944</v>
      </c>
    </row>
    <row r="270" s="2" customFormat="1" ht="24.15" customHeight="1">
      <c r="A270" s="35"/>
      <c r="B270" s="36"/>
      <c r="C270" s="253" t="s">
        <v>849</v>
      </c>
      <c r="D270" s="253" t="s">
        <v>571</v>
      </c>
      <c r="E270" s="254" t="s">
        <v>1945</v>
      </c>
      <c r="F270" s="255" t="s">
        <v>1946</v>
      </c>
      <c r="G270" s="256" t="s">
        <v>225</v>
      </c>
      <c r="H270" s="257">
        <v>41.649999999999999</v>
      </c>
      <c r="I270" s="258"/>
      <c r="J270" s="257">
        <f>ROUND(I270*H270,2)</f>
        <v>0</v>
      </c>
      <c r="K270" s="259"/>
      <c r="L270" s="260"/>
      <c r="M270" s="261" t="s">
        <v>1</v>
      </c>
      <c r="N270" s="262" t="s">
        <v>41</v>
      </c>
      <c r="O270" s="94"/>
      <c r="P270" s="244">
        <f>O270*H270</f>
        <v>0</v>
      </c>
      <c r="Q270" s="244">
        <v>0.014999999999999999</v>
      </c>
      <c r="R270" s="244">
        <f>Q270*H270</f>
        <v>0.62474999999999992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353</v>
      </c>
      <c r="AT270" s="246" t="s">
        <v>571</v>
      </c>
      <c r="AU270" s="246" t="s">
        <v>87</v>
      </c>
      <c r="AY270" s="14" t="s">
        <v>220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87</v>
      </c>
      <c r="BK270" s="247">
        <f>ROUND(I270*H270,2)</f>
        <v>0</v>
      </c>
      <c r="BL270" s="14" t="s">
        <v>281</v>
      </c>
      <c r="BM270" s="246" t="s">
        <v>1947</v>
      </c>
    </row>
    <row r="271" s="2" customFormat="1" ht="24.15" customHeight="1">
      <c r="A271" s="35"/>
      <c r="B271" s="36"/>
      <c r="C271" s="235" t="s">
        <v>853</v>
      </c>
      <c r="D271" s="235" t="s">
        <v>222</v>
      </c>
      <c r="E271" s="236" t="s">
        <v>1948</v>
      </c>
      <c r="F271" s="237" t="s">
        <v>1949</v>
      </c>
      <c r="G271" s="238" t="s">
        <v>225</v>
      </c>
      <c r="H271" s="239">
        <v>9.0999999999999996</v>
      </c>
      <c r="I271" s="240"/>
      <c r="J271" s="239">
        <f>ROUND(I271*H271,2)</f>
        <v>0</v>
      </c>
      <c r="K271" s="241"/>
      <c r="L271" s="41"/>
      <c r="M271" s="242" t="s">
        <v>1</v>
      </c>
      <c r="N271" s="243" t="s">
        <v>41</v>
      </c>
      <c r="O271" s="94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281</v>
      </c>
      <c r="AT271" s="246" t="s">
        <v>222</v>
      </c>
      <c r="AU271" s="246" t="s">
        <v>87</v>
      </c>
      <c r="AY271" s="14" t="s">
        <v>220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87</v>
      </c>
      <c r="BK271" s="247">
        <f>ROUND(I271*H271,2)</f>
        <v>0</v>
      </c>
      <c r="BL271" s="14" t="s">
        <v>281</v>
      </c>
      <c r="BM271" s="246" t="s">
        <v>1950</v>
      </c>
    </row>
    <row r="272" s="2" customFormat="1" ht="24.15" customHeight="1">
      <c r="A272" s="35"/>
      <c r="B272" s="36"/>
      <c r="C272" s="253" t="s">
        <v>857</v>
      </c>
      <c r="D272" s="253" t="s">
        <v>571</v>
      </c>
      <c r="E272" s="254" t="s">
        <v>1951</v>
      </c>
      <c r="F272" s="255" t="s">
        <v>1952</v>
      </c>
      <c r="G272" s="256" t="s">
        <v>225</v>
      </c>
      <c r="H272" s="257">
        <v>9.5600000000000005</v>
      </c>
      <c r="I272" s="258"/>
      <c r="J272" s="257">
        <f>ROUND(I272*H272,2)</f>
        <v>0</v>
      </c>
      <c r="K272" s="259"/>
      <c r="L272" s="260"/>
      <c r="M272" s="261" t="s">
        <v>1</v>
      </c>
      <c r="N272" s="262" t="s">
        <v>41</v>
      </c>
      <c r="O272" s="94"/>
      <c r="P272" s="244">
        <f>O272*H272</f>
        <v>0</v>
      </c>
      <c r="Q272" s="244">
        <v>0.0052500000000000003</v>
      </c>
      <c r="R272" s="244">
        <f>Q272*H272</f>
        <v>0.050190000000000005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353</v>
      </c>
      <c r="AT272" s="246" t="s">
        <v>571</v>
      </c>
      <c r="AU272" s="246" t="s">
        <v>87</v>
      </c>
      <c r="AY272" s="14" t="s">
        <v>220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87</v>
      </c>
      <c r="BK272" s="247">
        <f>ROUND(I272*H272,2)</f>
        <v>0</v>
      </c>
      <c r="BL272" s="14" t="s">
        <v>281</v>
      </c>
      <c r="BM272" s="246" t="s">
        <v>1953</v>
      </c>
    </row>
    <row r="273" s="2" customFormat="1" ht="24.15" customHeight="1">
      <c r="A273" s="35"/>
      <c r="B273" s="36"/>
      <c r="C273" s="235" t="s">
        <v>861</v>
      </c>
      <c r="D273" s="235" t="s">
        <v>222</v>
      </c>
      <c r="E273" s="236" t="s">
        <v>1954</v>
      </c>
      <c r="F273" s="237" t="s">
        <v>1955</v>
      </c>
      <c r="G273" s="238" t="s">
        <v>225</v>
      </c>
      <c r="H273" s="239">
        <v>315.5</v>
      </c>
      <c r="I273" s="240"/>
      <c r="J273" s="239">
        <f>ROUND(I273*H273,2)</f>
        <v>0</v>
      </c>
      <c r="K273" s="241"/>
      <c r="L273" s="41"/>
      <c r="M273" s="242" t="s">
        <v>1</v>
      </c>
      <c r="N273" s="243" t="s">
        <v>41</v>
      </c>
      <c r="O273" s="94"/>
      <c r="P273" s="244">
        <f>O273*H273</f>
        <v>0</v>
      </c>
      <c r="Q273" s="244">
        <v>0</v>
      </c>
      <c r="R273" s="244">
        <f>Q273*H273</f>
        <v>0</v>
      </c>
      <c r="S273" s="244">
        <v>0</v>
      </c>
      <c r="T273" s="24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281</v>
      </c>
      <c r="AT273" s="246" t="s">
        <v>222</v>
      </c>
      <c r="AU273" s="246" t="s">
        <v>87</v>
      </c>
      <c r="AY273" s="14" t="s">
        <v>220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87</v>
      </c>
      <c r="BK273" s="247">
        <f>ROUND(I273*H273,2)</f>
        <v>0</v>
      </c>
      <c r="BL273" s="14" t="s">
        <v>281</v>
      </c>
      <c r="BM273" s="246" t="s">
        <v>1956</v>
      </c>
    </row>
    <row r="274" s="2" customFormat="1" ht="24.15" customHeight="1">
      <c r="A274" s="35"/>
      <c r="B274" s="36"/>
      <c r="C274" s="253" t="s">
        <v>865</v>
      </c>
      <c r="D274" s="253" t="s">
        <v>571</v>
      </c>
      <c r="E274" s="254" t="s">
        <v>1957</v>
      </c>
      <c r="F274" s="255" t="s">
        <v>1958</v>
      </c>
      <c r="G274" s="256" t="s">
        <v>225</v>
      </c>
      <c r="H274" s="257">
        <v>643.62</v>
      </c>
      <c r="I274" s="258"/>
      <c r="J274" s="257">
        <f>ROUND(I274*H274,2)</f>
        <v>0</v>
      </c>
      <c r="K274" s="259"/>
      <c r="L274" s="260"/>
      <c r="M274" s="261" t="s">
        <v>1</v>
      </c>
      <c r="N274" s="262" t="s">
        <v>41</v>
      </c>
      <c r="O274" s="94"/>
      <c r="P274" s="244">
        <f>O274*H274</f>
        <v>0</v>
      </c>
      <c r="Q274" s="244">
        <v>0.0041999999999999997</v>
      </c>
      <c r="R274" s="244">
        <f>Q274*H274</f>
        <v>2.7032039999999999</v>
      </c>
      <c r="S274" s="244">
        <v>0</v>
      </c>
      <c r="T274" s="24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6" t="s">
        <v>353</v>
      </c>
      <c r="AT274" s="246" t="s">
        <v>571</v>
      </c>
      <c r="AU274" s="246" t="s">
        <v>87</v>
      </c>
      <c r="AY274" s="14" t="s">
        <v>220</v>
      </c>
      <c r="BE274" s="247">
        <f>IF(N274="základná",J274,0)</f>
        <v>0</v>
      </c>
      <c r="BF274" s="247">
        <f>IF(N274="znížená",J274,0)</f>
        <v>0</v>
      </c>
      <c r="BG274" s="247">
        <f>IF(N274="zákl. prenesená",J274,0)</f>
        <v>0</v>
      </c>
      <c r="BH274" s="247">
        <f>IF(N274="zníž. prenesená",J274,0)</f>
        <v>0</v>
      </c>
      <c r="BI274" s="247">
        <f>IF(N274="nulová",J274,0)</f>
        <v>0</v>
      </c>
      <c r="BJ274" s="14" t="s">
        <v>87</v>
      </c>
      <c r="BK274" s="247">
        <f>ROUND(I274*H274,2)</f>
        <v>0</v>
      </c>
      <c r="BL274" s="14" t="s">
        <v>281</v>
      </c>
      <c r="BM274" s="246" t="s">
        <v>1959</v>
      </c>
    </row>
    <row r="275" s="2" customFormat="1" ht="16.5" customHeight="1">
      <c r="A275" s="35"/>
      <c r="B275" s="36"/>
      <c r="C275" s="235" t="s">
        <v>869</v>
      </c>
      <c r="D275" s="235" t="s">
        <v>222</v>
      </c>
      <c r="E275" s="236" t="s">
        <v>1960</v>
      </c>
      <c r="F275" s="237" t="s">
        <v>1961</v>
      </c>
      <c r="G275" s="238" t="s">
        <v>225</v>
      </c>
      <c r="H275" s="239">
        <v>332.19999999999999</v>
      </c>
      <c r="I275" s="240"/>
      <c r="J275" s="239">
        <f>ROUND(I275*H275,2)</f>
        <v>0</v>
      </c>
      <c r="K275" s="241"/>
      <c r="L275" s="41"/>
      <c r="M275" s="242" t="s">
        <v>1</v>
      </c>
      <c r="N275" s="243" t="s">
        <v>41</v>
      </c>
      <c r="O275" s="94"/>
      <c r="P275" s="244">
        <f>O275*H275</f>
        <v>0</v>
      </c>
      <c r="Q275" s="244">
        <v>1.0000000000000001E-05</v>
      </c>
      <c r="R275" s="244">
        <f>Q275*H275</f>
        <v>0.0033220000000000003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281</v>
      </c>
      <c r="AT275" s="246" t="s">
        <v>222</v>
      </c>
      <c r="AU275" s="246" t="s">
        <v>87</v>
      </c>
      <c r="AY275" s="14" t="s">
        <v>220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87</v>
      </c>
      <c r="BK275" s="247">
        <f>ROUND(I275*H275,2)</f>
        <v>0</v>
      </c>
      <c r="BL275" s="14" t="s">
        <v>281</v>
      </c>
      <c r="BM275" s="246" t="s">
        <v>1962</v>
      </c>
    </row>
    <row r="276" s="2" customFormat="1" ht="37.8" customHeight="1">
      <c r="A276" s="35"/>
      <c r="B276" s="36"/>
      <c r="C276" s="253" t="s">
        <v>873</v>
      </c>
      <c r="D276" s="253" t="s">
        <v>571</v>
      </c>
      <c r="E276" s="254" t="s">
        <v>1963</v>
      </c>
      <c r="F276" s="255" t="s">
        <v>1964</v>
      </c>
      <c r="G276" s="256" t="s">
        <v>225</v>
      </c>
      <c r="H276" s="257">
        <v>382.02999999999997</v>
      </c>
      <c r="I276" s="258"/>
      <c r="J276" s="257">
        <f>ROUND(I276*H276,2)</f>
        <v>0</v>
      </c>
      <c r="K276" s="259"/>
      <c r="L276" s="260"/>
      <c r="M276" s="261" t="s">
        <v>1</v>
      </c>
      <c r="N276" s="262" t="s">
        <v>41</v>
      </c>
      <c r="O276" s="94"/>
      <c r="P276" s="244">
        <f>O276*H276</f>
        <v>0</v>
      </c>
      <c r="Q276" s="244">
        <v>0.00027</v>
      </c>
      <c r="R276" s="244">
        <f>Q276*H276</f>
        <v>0.10314809999999999</v>
      </c>
      <c r="S276" s="244">
        <v>0</v>
      </c>
      <c r="T276" s="24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6" t="s">
        <v>353</v>
      </c>
      <c r="AT276" s="246" t="s">
        <v>571</v>
      </c>
      <c r="AU276" s="246" t="s">
        <v>87</v>
      </c>
      <c r="AY276" s="14" t="s">
        <v>220</v>
      </c>
      <c r="BE276" s="247">
        <f>IF(N276="základná",J276,0)</f>
        <v>0</v>
      </c>
      <c r="BF276" s="247">
        <f>IF(N276="znížená",J276,0)</f>
        <v>0</v>
      </c>
      <c r="BG276" s="247">
        <f>IF(N276="zákl. prenesená",J276,0)</f>
        <v>0</v>
      </c>
      <c r="BH276" s="247">
        <f>IF(N276="zníž. prenesená",J276,0)</f>
        <v>0</v>
      </c>
      <c r="BI276" s="247">
        <f>IF(N276="nulová",J276,0)</f>
        <v>0</v>
      </c>
      <c r="BJ276" s="14" t="s">
        <v>87</v>
      </c>
      <c r="BK276" s="247">
        <f>ROUND(I276*H276,2)</f>
        <v>0</v>
      </c>
      <c r="BL276" s="14" t="s">
        <v>281</v>
      </c>
      <c r="BM276" s="246" t="s">
        <v>1965</v>
      </c>
    </row>
    <row r="277" s="2" customFormat="1" ht="24.15" customHeight="1">
      <c r="A277" s="35"/>
      <c r="B277" s="36"/>
      <c r="C277" s="235" t="s">
        <v>877</v>
      </c>
      <c r="D277" s="235" t="s">
        <v>222</v>
      </c>
      <c r="E277" s="236" t="s">
        <v>1966</v>
      </c>
      <c r="F277" s="237" t="s">
        <v>1967</v>
      </c>
      <c r="G277" s="238" t="s">
        <v>225</v>
      </c>
      <c r="H277" s="239">
        <v>22.559999999999999</v>
      </c>
      <c r="I277" s="240"/>
      <c r="J277" s="239">
        <f>ROUND(I277*H277,2)</f>
        <v>0</v>
      </c>
      <c r="K277" s="241"/>
      <c r="L277" s="41"/>
      <c r="M277" s="242" t="s">
        <v>1</v>
      </c>
      <c r="N277" s="243" t="s">
        <v>41</v>
      </c>
      <c r="O277" s="94"/>
      <c r="P277" s="244">
        <f>O277*H277</f>
        <v>0</v>
      </c>
      <c r="Q277" s="244">
        <v>4.0000000000000003E-05</v>
      </c>
      <c r="R277" s="244">
        <f>Q277*H277</f>
        <v>0.00090240000000000003</v>
      </c>
      <c r="S277" s="244">
        <v>0</v>
      </c>
      <c r="T277" s="24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281</v>
      </c>
      <c r="AT277" s="246" t="s">
        <v>222</v>
      </c>
      <c r="AU277" s="246" t="s">
        <v>87</v>
      </c>
      <c r="AY277" s="14" t="s">
        <v>220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87</v>
      </c>
      <c r="BK277" s="247">
        <f>ROUND(I277*H277,2)</f>
        <v>0</v>
      </c>
      <c r="BL277" s="14" t="s">
        <v>281</v>
      </c>
      <c r="BM277" s="246" t="s">
        <v>1968</v>
      </c>
    </row>
    <row r="278" s="2" customFormat="1" ht="24.15" customHeight="1">
      <c r="A278" s="35"/>
      <c r="B278" s="36"/>
      <c r="C278" s="253" t="s">
        <v>881</v>
      </c>
      <c r="D278" s="253" t="s">
        <v>571</v>
      </c>
      <c r="E278" s="254" t="s">
        <v>653</v>
      </c>
      <c r="F278" s="255" t="s">
        <v>1969</v>
      </c>
      <c r="G278" s="256" t="s">
        <v>225</v>
      </c>
      <c r="H278" s="257">
        <v>8.4600000000000009</v>
      </c>
      <c r="I278" s="258"/>
      <c r="J278" s="257">
        <f>ROUND(I278*H278,2)</f>
        <v>0</v>
      </c>
      <c r="K278" s="259"/>
      <c r="L278" s="260"/>
      <c r="M278" s="261" t="s">
        <v>1</v>
      </c>
      <c r="N278" s="262" t="s">
        <v>41</v>
      </c>
      <c r="O278" s="94"/>
      <c r="P278" s="244">
        <f>O278*H278</f>
        <v>0</v>
      </c>
      <c r="Q278" s="244">
        <v>0.0033</v>
      </c>
      <c r="R278" s="244">
        <f>Q278*H278</f>
        <v>0.027918000000000002</v>
      </c>
      <c r="S278" s="244">
        <v>0</v>
      </c>
      <c r="T278" s="245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6" t="s">
        <v>353</v>
      </c>
      <c r="AT278" s="246" t="s">
        <v>571</v>
      </c>
      <c r="AU278" s="246" t="s">
        <v>87</v>
      </c>
      <c r="AY278" s="14" t="s">
        <v>220</v>
      </c>
      <c r="BE278" s="247">
        <f>IF(N278="základná",J278,0)</f>
        <v>0</v>
      </c>
      <c r="BF278" s="247">
        <f>IF(N278="znížená",J278,0)</f>
        <v>0</v>
      </c>
      <c r="BG278" s="247">
        <f>IF(N278="zákl. prenesená",J278,0)</f>
        <v>0</v>
      </c>
      <c r="BH278" s="247">
        <f>IF(N278="zníž. prenesená",J278,0)</f>
        <v>0</v>
      </c>
      <c r="BI278" s="247">
        <f>IF(N278="nulová",J278,0)</f>
        <v>0</v>
      </c>
      <c r="BJ278" s="14" t="s">
        <v>87</v>
      </c>
      <c r="BK278" s="247">
        <f>ROUND(I278*H278,2)</f>
        <v>0</v>
      </c>
      <c r="BL278" s="14" t="s">
        <v>281</v>
      </c>
      <c r="BM278" s="246" t="s">
        <v>1970</v>
      </c>
    </row>
    <row r="279" s="2" customFormat="1" ht="24.15" customHeight="1">
      <c r="A279" s="35"/>
      <c r="B279" s="36"/>
      <c r="C279" s="253" t="s">
        <v>885</v>
      </c>
      <c r="D279" s="253" t="s">
        <v>571</v>
      </c>
      <c r="E279" s="254" t="s">
        <v>1971</v>
      </c>
      <c r="F279" s="255" t="s">
        <v>1972</v>
      </c>
      <c r="G279" s="256" t="s">
        <v>225</v>
      </c>
      <c r="H279" s="257">
        <v>15.23</v>
      </c>
      <c r="I279" s="258"/>
      <c r="J279" s="257">
        <f>ROUND(I279*H279,2)</f>
        <v>0</v>
      </c>
      <c r="K279" s="259"/>
      <c r="L279" s="260"/>
      <c r="M279" s="261" t="s">
        <v>1</v>
      </c>
      <c r="N279" s="262" t="s">
        <v>41</v>
      </c>
      <c r="O279" s="94"/>
      <c r="P279" s="244">
        <f>O279*H279</f>
        <v>0</v>
      </c>
      <c r="Q279" s="244">
        <v>0.0068999999999999999</v>
      </c>
      <c r="R279" s="244">
        <f>Q279*H279</f>
        <v>0.105087</v>
      </c>
      <c r="S279" s="244">
        <v>0</v>
      </c>
      <c r="T279" s="245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6" t="s">
        <v>353</v>
      </c>
      <c r="AT279" s="246" t="s">
        <v>571</v>
      </c>
      <c r="AU279" s="246" t="s">
        <v>87</v>
      </c>
      <c r="AY279" s="14" t="s">
        <v>220</v>
      </c>
      <c r="BE279" s="247">
        <f>IF(N279="základná",J279,0)</f>
        <v>0</v>
      </c>
      <c r="BF279" s="247">
        <f>IF(N279="znížená",J279,0)</f>
        <v>0</v>
      </c>
      <c r="BG279" s="247">
        <f>IF(N279="zákl. prenesená",J279,0)</f>
        <v>0</v>
      </c>
      <c r="BH279" s="247">
        <f>IF(N279="zníž. prenesená",J279,0)</f>
        <v>0</v>
      </c>
      <c r="BI279" s="247">
        <f>IF(N279="nulová",J279,0)</f>
        <v>0</v>
      </c>
      <c r="BJ279" s="14" t="s">
        <v>87</v>
      </c>
      <c r="BK279" s="247">
        <f>ROUND(I279*H279,2)</f>
        <v>0</v>
      </c>
      <c r="BL279" s="14" t="s">
        <v>281</v>
      </c>
      <c r="BM279" s="246" t="s">
        <v>1973</v>
      </c>
    </row>
    <row r="280" s="2" customFormat="1" ht="24.15" customHeight="1">
      <c r="A280" s="35"/>
      <c r="B280" s="36"/>
      <c r="C280" s="235" t="s">
        <v>889</v>
      </c>
      <c r="D280" s="235" t="s">
        <v>222</v>
      </c>
      <c r="E280" s="236" t="s">
        <v>1974</v>
      </c>
      <c r="F280" s="237" t="s">
        <v>1975</v>
      </c>
      <c r="G280" s="238" t="s">
        <v>225</v>
      </c>
      <c r="H280" s="239">
        <v>26.539999999999999</v>
      </c>
      <c r="I280" s="240"/>
      <c r="J280" s="239">
        <f>ROUND(I280*H280,2)</f>
        <v>0</v>
      </c>
      <c r="K280" s="241"/>
      <c r="L280" s="41"/>
      <c r="M280" s="242" t="s">
        <v>1</v>
      </c>
      <c r="N280" s="243" t="s">
        <v>41</v>
      </c>
      <c r="O280" s="94"/>
      <c r="P280" s="244">
        <f>O280*H280</f>
        <v>0</v>
      </c>
      <c r="Q280" s="244">
        <v>0.0035000000000000001</v>
      </c>
      <c r="R280" s="244">
        <f>Q280*H280</f>
        <v>0.09289</v>
      </c>
      <c r="S280" s="244">
        <v>0</v>
      </c>
      <c r="T280" s="24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6" t="s">
        <v>281</v>
      </c>
      <c r="AT280" s="246" t="s">
        <v>222</v>
      </c>
      <c r="AU280" s="246" t="s">
        <v>87</v>
      </c>
      <c r="AY280" s="14" t="s">
        <v>220</v>
      </c>
      <c r="BE280" s="247">
        <f>IF(N280="základná",J280,0)</f>
        <v>0</v>
      </c>
      <c r="BF280" s="247">
        <f>IF(N280="znížená",J280,0)</f>
        <v>0</v>
      </c>
      <c r="BG280" s="247">
        <f>IF(N280="zákl. prenesená",J280,0)</f>
        <v>0</v>
      </c>
      <c r="BH280" s="247">
        <f>IF(N280="zníž. prenesená",J280,0)</f>
        <v>0</v>
      </c>
      <c r="BI280" s="247">
        <f>IF(N280="nulová",J280,0)</f>
        <v>0</v>
      </c>
      <c r="BJ280" s="14" t="s">
        <v>87</v>
      </c>
      <c r="BK280" s="247">
        <f>ROUND(I280*H280,2)</f>
        <v>0</v>
      </c>
      <c r="BL280" s="14" t="s">
        <v>281</v>
      </c>
      <c r="BM280" s="246" t="s">
        <v>1976</v>
      </c>
    </row>
    <row r="281" s="2" customFormat="1" ht="24.15" customHeight="1">
      <c r="A281" s="35"/>
      <c r="B281" s="36"/>
      <c r="C281" s="253" t="s">
        <v>893</v>
      </c>
      <c r="D281" s="253" t="s">
        <v>571</v>
      </c>
      <c r="E281" s="254" t="s">
        <v>1971</v>
      </c>
      <c r="F281" s="255" t="s">
        <v>1972</v>
      </c>
      <c r="G281" s="256" t="s">
        <v>225</v>
      </c>
      <c r="H281" s="257">
        <v>27.870000000000001</v>
      </c>
      <c r="I281" s="258"/>
      <c r="J281" s="257">
        <f>ROUND(I281*H281,2)</f>
        <v>0</v>
      </c>
      <c r="K281" s="259"/>
      <c r="L281" s="260"/>
      <c r="M281" s="261" t="s">
        <v>1</v>
      </c>
      <c r="N281" s="262" t="s">
        <v>41</v>
      </c>
      <c r="O281" s="94"/>
      <c r="P281" s="244">
        <f>O281*H281</f>
        <v>0</v>
      </c>
      <c r="Q281" s="244">
        <v>0.0068999999999999999</v>
      </c>
      <c r="R281" s="244">
        <f>Q281*H281</f>
        <v>0.192303</v>
      </c>
      <c r="S281" s="244">
        <v>0</v>
      </c>
      <c r="T281" s="245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6" t="s">
        <v>353</v>
      </c>
      <c r="AT281" s="246" t="s">
        <v>571</v>
      </c>
      <c r="AU281" s="246" t="s">
        <v>87</v>
      </c>
      <c r="AY281" s="14" t="s">
        <v>220</v>
      </c>
      <c r="BE281" s="247">
        <f>IF(N281="základná",J281,0)</f>
        <v>0</v>
      </c>
      <c r="BF281" s="247">
        <f>IF(N281="znížená",J281,0)</f>
        <v>0</v>
      </c>
      <c r="BG281" s="247">
        <f>IF(N281="zákl. prenesená",J281,0)</f>
        <v>0</v>
      </c>
      <c r="BH281" s="247">
        <f>IF(N281="zníž. prenesená",J281,0)</f>
        <v>0</v>
      </c>
      <c r="BI281" s="247">
        <f>IF(N281="nulová",J281,0)</f>
        <v>0</v>
      </c>
      <c r="BJ281" s="14" t="s">
        <v>87</v>
      </c>
      <c r="BK281" s="247">
        <f>ROUND(I281*H281,2)</f>
        <v>0</v>
      </c>
      <c r="BL281" s="14" t="s">
        <v>281</v>
      </c>
      <c r="BM281" s="246" t="s">
        <v>1977</v>
      </c>
    </row>
    <row r="282" s="2" customFormat="1" ht="24.15" customHeight="1">
      <c r="A282" s="35"/>
      <c r="B282" s="36"/>
      <c r="C282" s="235" t="s">
        <v>897</v>
      </c>
      <c r="D282" s="235" t="s">
        <v>222</v>
      </c>
      <c r="E282" s="236" t="s">
        <v>1978</v>
      </c>
      <c r="F282" s="237" t="s">
        <v>1979</v>
      </c>
      <c r="G282" s="238" t="s">
        <v>225</v>
      </c>
      <c r="H282" s="239">
        <v>1.6200000000000001</v>
      </c>
      <c r="I282" s="240"/>
      <c r="J282" s="239">
        <f>ROUND(I282*H282,2)</f>
        <v>0</v>
      </c>
      <c r="K282" s="241"/>
      <c r="L282" s="41"/>
      <c r="M282" s="242" t="s">
        <v>1</v>
      </c>
      <c r="N282" s="243" t="s">
        <v>41</v>
      </c>
      <c r="O282" s="94"/>
      <c r="P282" s="244">
        <f>O282*H282</f>
        <v>0</v>
      </c>
      <c r="Q282" s="244">
        <v>0.00012</v>
      </c>
      <c r="R282" s="244">
        <f>Q282*H282</f>
        <v>0.00019440000000000001</v>
      </c>
      <c r="S282" s="244">
        <v>0</v>
      </c>
      <c r="T282" s="245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6" t="s">
        <v>281</v>
      </c>
      <c r="AT282" s="246" t="s">
        <v>222</v>
      </c>
      <c r="AU282" s="246" t="s">
        <v>87</v>
      </c>
      <c r="AY282" s="14" t="s">
        <v>220</v>
      </c>
      <c r="BE282" s="247">
        <f>IF(N282="základná",J282,0)</f>
        <v>0</v>
      </c>
      <c r="BF282" s="247">
        <f>IF(N282="znížená",J282,0)</f>
        <v>0</v>
      </c>
      <c r="BG282" s="247">
        <f>IF(N282="zákl. prenesená",J282,0)</f>
        <v>0</v>
      </c>
      <c r="BH282" s="247">
        <f>IF(N282="zníž. prenesená",J282,0)</f>
        <v>0</v>
      </c>
      <c r="BI282" s="247">
        <f>IF(N282="nulová",J282,0)</f>
        <v>0</v>
      </c>
      <c r="BJ282" s="14" t="s">
        <v>87</v>
      </c>
      <c r="BK282" s="247">
        <f>ROUND(I282*H282,2)</f>
        <v>0</v>
      </c>
      <c r="BL282" s="14" t="s">
        <v>281</v>
      </c>
      <c r="BM282" s="246" t="s">
        <v>1980</v>
      </c>
    </row>
    <row r="283" s="2" customFormat="1" ht="24.15" customHeight="1">
      <c r="A283" s="35"/>
      <c r="B283" s="36"/>
      <c r="C283" s="253" t="s">
        <v>903</v>
      </c>
      <c r="D283" s="253" t="s">
        <v>571</v>
      </c>
      <c r="E283" s="254" t="s">
        <v>653</v>
      </c>
      <c r="F283" s="255" t="s">
        <v>1969</v>
      </c>
      <c r="G283" s="256" t="s">
        <v>225</v>
      </c>
      <c r="H283" s="257">
        <v>1.7</v>
      </c>
      <c r="I283" s="258"/>
      <c r="J283" s="257">
        <f>ROUND(I283*H283,2)</f>
        <v>0</v>
      </c>
      <c r="K283" s="259"/>
      <c r="L283" s="260"/>
      <c r="M283" s="261" t="s">
        <v>1</v>
      </c>
      <c r="N283" s="262" t="s">
        <v>41</v>
      </c>
      <c r="O283" s="94"/>
      <c r="P283" s="244">
        <f>O283*H283</f>
        <v>0</v>
      </c>
      <c r="Q283" s="244">
        <v>0.0033</v>
      </c>
      <c r="R283" s="244">
        <f>Q283*H283</f>
        <v>0.0056099999999999995</v>
      </c>
      <c r="S283" s="244">
        <v>0</v>
      </c>
      <c r="T283" s="24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6" t="s">
        <v>353</v>
      </c>
      <c r="AT283" s="246" t="s">
        <v>571</v>
      </c>
      <c r="AU283" s="246" t="s">
        <v>87</v>
      </c>
      <c r="AY283" s="14" t="s">
        <v>220</v>
      </c>
      <c r="BE283" s="247">
        <f>IF(N283="základná",J283,0)</f>
        <v>0</v>
      </c>
      <c r="BF283" s="247">
        <f>IF(N283="znížená",J283,0)</f>
        <v>0</v>
      </c>
      <c r="BG283" s="247">
        <f>IF(N283="zákl. prenesená",J283,0)</f>
        <v>0</v>
      </c>
      <c r="BH283" s="247">
        <f>IF(N283="zníž. prenesená",J283,0)</f>
        <v>0</v>
      </c>
      <c r="BI283" s="247">
        <f>IF(N283="nulová",J283,0)</f>
        <v>0</v>
      </c>
      <c r="BJ283" s="14" t="s">
        <v>87</v>
      </c>
      <c r="BK283" s="247">
        <f>ROUND(I283*H283,2)</f>
        <v>0</v>
      </c>
      <c r="BL283" s="14" t="s">
        <v>281</v>
      </c>
      <c r="BM283" s="246" t="s">
        <v>1981</v>
      </c>
    </row>
    <row r="284" s="2" customFormat="1" ht="21.75" customHeight="1">
      <c r="A284" s="35"/>
      <c r="B284" s="36"/>
      <c r="C284" s="235" t="s">
        <v>907</v>
      </c>
      <c r="D284" s="235" t="s">
        <v>222</v>
      </c>
      <c r="E284" s="236" t="s">
        <v>1982</v>
      </c>
      <c r="F284" s="237" t="s">
        <v>1983</v>
      </c>
      <c r="G284" s="238" t="s">
        <v>225</v>
      </c>
      <c r="H284" s="239">
        <v>3.5499999999999998</v>
      </c>
      <c r="I284" s="240"/>
      <c r="J284" s="239">
        <f>ROUND(I284*H284,2)</f>
        <v>0</v>
      </c>
      <c r="K284" s="241"/>
      <c r="L284" s="41"/>
      <c r="M284" s="242" t="s">
        <v>1</v>
      </c>
      <c r="N284" s="243" t="s">
        <v>41</v>
      </c>
      <c r="O284" s="94"/>
      <c r="P284" s="244">
        <f>O284*H284</f>
        <v>0</v>
      </c>
      <c r="Q284" s="244">
        <v>0</v>
      </c>
      <c r="R284" s="244">
        <f>Q284*H284</f>
        <v>0</v>
      </c>
      <c r="S284" s="244">
        <v>0</v>
      </c>
      <c r="T284" s="245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6" t="s">
        <v>281</v>
      </c>
      <c r="AT284" s="246" t="s">
        <v>222</v>
      </c>
      <c r="AU284" s="246" t="s">
        <v>87</v>
      </c>
      <c r="AY284" s="14" t="s">
        <v>220</v>
      </c>
      <c r="BE284" s="247">
        <f>IF(N284="základná",J284,0)</f>
        <v>0</v>
      </c>
      <c r="BF284" s="247">
        <f>IF(N284="znížená",J284,0)</f>
        <v>0</v>
      </c>
      <c r="BG284" s="247">
        <f>IF(N284="zákl. prenesená",J284,0)</f>
        <v>0</v>
      </c>
      <c r="BH284" s="247">
        <f>IF(N284="zníž. prenesená",J284,0)</f>
        <v>0</v>
      </c>
      <c r="BI284" s="247">
        <f>IF(N284="nulová",J284,0)</f>
        <v>0</v>
      </c>
      <c r="BJ284" s="14" t="s">
        <v>87</v>
      </c>
      <c r="BK284" s="247">
        <f>ROUND(I284*H284,2)</f>
        <v>0</v>
      </c>
      <c r="BL284" s="14" t="s">
        <v>281</v>
      </c>
      <c r="BM284" s="246" t="s">
        <v>1984</v>
      </c>
    </row>
    <row r="285" s="2" customFormat="1" ht="24.15" customHeight="1">
      <c r="A285" s="35"/>
      <c r="B285" s="36"/>
      <c r="C285" s="253" t="s">
        <v>911</v>
      </c>
      <c r="D285" s="253" t="s">
        <v>571</v>
      </c>
      <c r="E285" s="254" t="s">
        <v>1985</v>
      </c>
      <c r="F285" s="255" t="s">
        <v>1986</v>
      </c>
      <c r="G285" s="256" t="s">
        <v>225</v>
      </c>
      <c r="H285" s="257">
        <v>3.73</v>
      </c>
      <c r="I285" s="258"/>
      <c r="J285" s="257">
        <f>ROUND(I285*H285,2)</f>
        <v>0</v>
      </c>
      <c r="K285" s="259"/>
      <c r="L285" s="260"/>
      <c r="M285" s="261" t="s">
        <v>1</v>
      </c>
      <c r="N285" s="262" t="s">
        <v>41</v>
      </c>
      <c r="O285" s="94"/>
      <c r="P285" s="244">
        <f>O285*H285</f>
        <v>0</v>
      </c>
      <c r="Q285" s="244">
        <v>0.0035000000000000001</v>
      </c>
      <c r="R285" s="244">
        <f>Q285*H285</f>
        <v>0.013055000000000001</v>
      </c>
      <c r="S285" s="244">
        <v>0</v>
      </c>
      <c r="T285" s="24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6" t="s">
        <v>353</v>
      </c>
      <c r="AT285" s="246" t="s">
        <v>571</v>
      </c>
      <c r="AU285" s="246" t="s">
        <v>87</v>
      </c>
      <c r="AY285" s="14" t="s">
        <v>220</v>
      </c>
      <c r="BE285" s="247">
        <f>IF(N285="základná",J285,0)</f>
        <v>0</v>
      </c>
      <c r="BF285" s="247">
        <f>IF(N285="znížená",J285,0)</f>
        <v>0</v>
      </c>
      <c r="BG285" s="247">
        <f>IF(N285="zákl. prenesená",J285,0)</f>
        <v>0</v>
      </c>
      <c r="BH285" s="247">
        <f>IF(N285="zníž. prenesená",J285,0)</f>
        <v>0</v>
      </c>
      <c r="BI285" s="247">
        <f>IF(N285="nulová",J285,0)</f>
        <v>0</v>
      </c>
      <c r="BJ285" s="14" t="s">
        <v>87</v>
      </c>
      <c r="BK285" s="247">
        <f>ROUND(I285*H285,2)</f>
        <v>0</v>
      </c>
      <c r="BL285" s="14" t="s">
        <v>281</v>
      </c>
      <c r="BM285" s="246" t="s">
        <v>1987</v>
      </c>
    </row>
    <row r="286" s="2" customFormat="1" ht="21.75" customHeight="1">
      <c r="A286" s="35"/>
      <c r="B286" s="36"/>
      <c r="C286" s="235" t="s">
        <v>917</v>
      </c>
      <c r="D286" s="235" t="s">
        <v>222</v>
      </c>
      <c r="E286" s="236" t="s">
        <v>1988</v>
      </c>
      <c r="F286" s="237" t="s">
        <v>1989</v>
      </c>
      <c r="G286" s="238" t="s">
        <v>225</v>
      </c>
      <c r="H286" s="239">
        <v>6.8499999999999996</v>
      </c>
      <c r="I286" s="240"/>
      <c r="J286" s="239">
        <f>ROUND(I286*H286,2)</f>
        <v>0</v>
      </c>
      <c r="K286" s="241"/>
      <c r="L286" s="41"/>
      <c r="M286" s="242" t="s">
        <v>1</v>
      </c>
      <c r="N286" s="243" t="s">
        <v>41</v>
      </c>
      <c r="O286" s="94"/>
      <c r="P286" s="244">
        <f>O286*H286</f>
        <v>0</v>
      </c>
      <c r="Q286" s="244">
        <v>0</v>
      </c>
      <c r="R286" s="244">
        <f>Q286*H286</f>
        <v>0</v>
      </c>
      <c r="S286" s="244">
        <v>0</v>
      </c>
      <c r="T286" s="245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6" t="s">
        <v>281</v>
      </c>
      <c r="AT286" s="246" t="s">
        <v>222</v>
      </c>
      <c r="AU286" s="246" t="s">
        <v>87</v>
      </c>
      <c r="AY286" s="14" t="s">
        <v>220</v>
      </c>
      <c r="BE286" s="247">
        <f>IF(N286="základná",J286,0)</f>
        <v>0</v>
      </c>
      <c r="BF286" s="247">
        <f>IF(N286="znížená",J286,0)</f>
        <v>0</v>
      </c>
      <c r="BG286" s="247">
        <f>IF(N286="zákl. prenesená",J286,0)</f>
        <v>0</v>
      </c>
      <c r="BH286" s="247">
        <f>IF(N286="zníž. prenesená",J286,0)</f>
        <v>0</v>
      </c>
      <c r="BI286" s="247">
        <f>IF(N286="nulová",J286,0)</f>
        <v>0</v>
      </c>
      <c r="BJ286" s="14" t="s">
        <v>87</v>
      </c>
      <c r="BK286" s="247">
        <f>ROUND(I286*H286,2)</f>
        <v>0</v>
      </c>
      <c r="BL286" s="14" t="s">
        <v>281</v>
      </c>
      <c r="BM286" s="246" t="s">
        <v>1990</v>
      </c>
    </row>
    <row r="287" s="2" customFormat="1" ht="16.5" customHeight="1">
      <c r="A287" s="35"/>
      <c r="B287" s="36"/>
      <c r="C287" s="253" t="s">
        <v>921</v>
      </c>
      <c r="D287" s="253" t="s">
        <v>571</v>
      </c>
      <c r="E287" s="254" t="s">
        <v>1991</v>
      </c>
      <c r="F287" s="255" t="s">
        <v>1992</v>
      </c>
      <c r="G287" s="256" t="s">
        <v>225</v>
      </c>
      <c r="H287" s="257">
        <v>7.1900000000000004</v>
      </c>
      <c r="I287" s="258"/>
      <c r="J287" s="257">
        <f>ROUND(I287*H287,2)</f>
        <v>0</v>
      </c>
      <c r="K287" s="259"/>
      <c r="L287" s="260"/>
      <c r="M287" s="261" t="s">
        <v>1</v>
      </c>
      <c r="N287" s="262" t="s">
        <v>41</v>
      </c>
      <c r="O287" s="94"/>
      <c r="P287" s="244">
        <f>O287*H287</f>
        <v>0</v>
      </c>
      <c r="Q287" s="244">
        <v>0</v>
      </c>
      <c r="R287" s="244">
        <f>Q287*H287</f>
        <v>0</v>
      </c>
      <c r="S287" s="244">
        <v>0</v>
      </c>
      <c r="T287" s="24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6" t="s">
        <v>353</v>
      </c>
      <c r="AT287" s="246" t="s">
        <v>571</v>
      </c>
      <c r="AU287" s="246" t="s">
        <v>87</v>
      </c>
      <c r="AY287" s="14" t="s">
        <v>220</v>
      </c>
      <c r="BE287" s="247">
        <f>IF(N287="základná",J287,0)</f>
        <v>0</v>
      </c>
      <c r="BF287" s="247">
        <f>IF(N287="znížená",J287,0)</f>
        <v>0</v>
      </c>
      <c r="BG287" s="247">
        <f>IF(N287="zákl. prenesená",J287,0)</f>
        <v>0</v>
      </c>
      <c r="BH287" s="247">
        <f>IF(N287="zníž. prenesená",J287,0)</f>
        <v>0</v>
      </c>
      <c r="BI287" s="247">
        <f>IF(N287="nulová",J287,0)</f>
        <v>0</v>
      </c>
      <c r="BJ287" s="14" t="s">
        <v>87</v>
      </c>
      <c r="BK287" s="247">
        <f>ROUND(I287*H287,2)</f>
        <v>0</v>
      </c>
      <c r="BL287" s="14" t="s">
        <v>281</v>
      </c>
      <c r="BM287" s="246" t="s">
        <v>1993</v>
      </c>
    </row>
    <row r="288" s="2" customFormat="1" ht="24.15" customHeight="1">
      <c r="A288" s="35"/>
      <c r="B288" s="36"/>
      <c r="C288" s="235" t="s">
        <v>925</v>
      </c>
      <c r="D288" s="235" t="s">
        <v>222</v>
      </c>
      <c r="E288" s="236" t="s">
        <v>1994</v>
      </c>
      <c r="F288" s="237" t="s">
        <v>1995</v>
      </c>
      <c r="G288" s="238" t="s">
        <v>225</v>
      </c>
      <c r="H288" s="239">
        <v>115.78</v>
      </c>
      <c r="I288" s="240"/>
      <c r="J288" s="239">
        <f>ROUND(I288*H288,2)</f>
        <v>0</v>
      </c>
      <c r="K288" s="241"/>
      <c r="L288" s="41"/>
      <c r="M288" s="242" t="s">
        <v>1</v>
      </c>
      <c r="N288" s="243" t="s">
        <v>41</v>
      </c>
      <c r="O288" s="94"/>
      <c r="P288" s="244">
        <f>O288*H288</f>
        <v>0</v>
      </c>
      <c r="Q288" s="244">
        <v>0.00115</v>
      </c>
      <c r="R288" s="244">
        <f>Q288*H288</f>
        <v>0.13314699999999999</v>
      </c>
      <c r="S288" s="244">
        <v>0</v>
      </c>
      <c r="T288" s="245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6" t="s">
        <v>281</v>
      </c>
      <c r="AT288" s="246" t="s">
        <v>222</v>
      </c>
      <c r="AU288" s="246" t="s">
        <v>87</v>
      </c>
      <c r="AY288" s="14" t="s">
        <v>220</v>
      </c>
      <c r="BE288" s="247">
        <f>IF(N288="základná",J288,0)</f>
        <v>0</v>
      </c>
      <c r="BF288" s="247">
        <f>IF(N288="znížená",J288,0)</f>
        <v>0</v>
      </c>
      <c r="BG288" s="247">
        <f>IF(N288="zákl. prenesená",J288,0)</f>
        <v>0</v>
      </c>
      <c r="BH288" s="247">
        <f>IF(N288="zníž. prenesená",J288,0)</f>
        <v>0</v>
      </c>
      <c r="BI288" s="247">
        <f>IF(N288="nulová",J288,0)</f>
        <v>0</v>
      </c>
      <c r="BJ288" s="14" t="s">
        <v>87</v>
      </c>
      <c r="BK288" s="247">
        <f>ROUND(I288*H288,2)</f>
        <v>0</v>
      </c>
      <c r="BL288" s="14" t="s">
        <v>281</v>
      </c>
      <c r="BM288" s="246" t="s">
        <v>1996</v>
      </c>
    </row>
    <row r="289" s="2" customFormat="1" ht="24.15" customHeight="1">
      <c r="A289" s="35"/>
      <c r="B289" s="36"/>
      <c r="C289" s="253" t="s">
        <v>929</v>
      </c>
      <c r="D289" s="253" t="s">
        <v>571</v>
      </c>
      <c r="E289" s="254" t="s">
        <v>1997</v>
      </c>
      <c r="F289" s="255" t="s">
        <v>1998</v>
      </c>
      <c r="G289" s="256" t="s">
        <v>225</v>
      </c>
      <c r="H289" s="257">
        <v>121.56999999999999</v>
      </c>
      <c r="I289" s="258"/>
      <c r="J289" s="257">
        <f>ROUND(I289*H289,2)</f>
        <v>0</v>
      </c>
      <c r="K289" s="259"/>
      <c r="L289" s="260"/>
      <c r="M289" s="261" t="s">
        <v>1</v>
      </c>
      <c r="N289" s="262" t="s">
        <v>41</v>
      </c>
      <c r="O289" s="94"/>
      <c r="P289" s="244">
        <f>O289*H289</f>
        <v>0</v>
      </c>
      <c r="Q289" s="244">
        <v>0.0089999999999999993</v>
      </c>
      <c r="R289" s="244">
        <f>Q289*H289</f>
        <v>1.0941299999999998</v>
      </c>
      <c r="S289" s="244">
        <v>0</v>
      </c>
      <c r="T289" s="24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6" t="s">
        <v>353</v>
      </c>
      <c r="AT289" s="246" t="s">
        <v>571</v>
      </c>
      <c r="AU289" s="246" t="s">
        <v>87</v>
      </c>
      <c r="AY289" s="14" t="s">
        <v>220</v>
      </c>
      <c r="BE289" s="247">
        <f>IF(N289="základná",J289,0)</f>
        <v>0</v>
      </c>
      <c r="BF289" s="247">
        <f>IF(N289="znížená",J289,0)</f>
        <v>0</v>
      </c>
      <c r="BG289" s="247">
        <f>IF(N289="zákl. prenesená",J289,0)</f>
        <v>0</v>
      </c>
      <c r="BH289" s="247">
        <f>IF(N289="zníž. prenesená",J289,0)</f>
        <v>0</v>
      </c>
      <c r="BI289" s="247">
        <f>IF(N289="nulová",J289,0)</f>
        <v>0</v>
      </c>
      <c r="BJ289" s="14" t="s">
        <v>87</v>
      </c>
      <c r="BK289" s="247">
        <f>ROUND(I289*H289,2)</f>
        <v>0</v>
      </c>
      <c r="BL289" s="14" t="s">
        <v>281</v>
      </c>
      <c r="BM289" s="246" t="s">
        <v>1999</v>
      </c>
    </row>
    <row r="290" s="2" customFormat="1" ht="33" customHeight="1">
      <c r="A290" s="35"/>
      <c r="B290" s="36"/>
      <c r="C290" s="235" t="s">
        <v>933</v>
      </c>
      <c r="D290" s="235" t="s">
        <v>222</v>
      </c>
      <c r="E290" s="236" t="s">
        <v>2000</v>
      </c>
      <c r="F290" s="237" t="s">
        <v>2001</v>
      </c>
      <c r="G290" s="238" t="s">
        <v>225</v>
      </c>
      <c r="H290" s="239">
        <v>115.78</v>
      </c>
      <c r="I290" s="240"/>
      <c r="J290" s="239">
        <f>ROUND(I290*H290,2)</f>
        <v>0</v>
      </c>
      <c r="K290" s="241"/>
      <c r="L290" s="41"/>
      <c r="M290" s="242" t="s">
        <v>1</v>
      </c>
      <c r="N290" s="243" t="s">
        <v>41</v>
      </c>
      <c r="O290" s="94"/>
      <c r="P290" s="244">
        <f>O290*H290</f>
        <v>0</v>
      </c>
      <c r="Q290" s="244">
        <v>0</v>
      </c>
      <c r="R290" s="244">
        <f>Q290*H290</f>
        <v>0</v>
      </c>
      <c r="S290" s="244">
        <v>0</v>
      </c>
      <c r="T290" s="24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6" t="s">
        <v>281</v>
      </c>
      <c r="AT290" s="246" t="s">
        <v>222</v>
      </c>
      <c r="AU290" s="246" t="s">
        <v>87</v>
      </c>
      <c r="AY290" s="14" t="s">
        <v>220</v>
      </c>
      <c r="BE290" s="247">
        <f>IF(N290="základná",J290,0)</f>
        <v>0</v>
      </c>
      <c r="BF290" s="247">
        <f>IF(N290="znížená",J290,0)</f>
        <v>0</v>
      </c>
      <c r="BG290" s="247">
        <f>IF(N290="zákl. prenesená",J290,0)</f>
        <v>0</v>
      </c>
      <c r="BH290" s="247">
        <f>IF(N290="zníž. prenesená",J290,0)</f>
        <v>0</v>
      </c>
      <c r="BI290" s="247">
        <f>IF(N290="nulová",J290,0)</f>
        <v>0</v>
      </c>
      <c r="BJ290" s="14" t="s">
        <v>87</v>
      </c>
      <c r="BK290" s="247">
        <f>ROUND(I290*H290,2)</f>
        <v>0</v>
      </c>
      <c r="BL290" s="14" t="s">
        <v>281</v>
      </c>
      <c r="BM290" s="246" t="s">
        <v>2002</v>
      </c>
    </row>
    <row r="291" s="2" customFormat="1" ht="24.15" customHeight="1">
      <c r="A291" s="35"/>
      <c r="B291" s="36"/>
      <c r="C291" s="253" t="s">
        <v>937</v>
      </c>
      <c r="D291" s="253" t="s">
        <v>571</v>
      </c>
      <c r="E291" s="254" t="s">
        <v>2003</v>
      </c>
      <c r="F291" s="255" t="s">
        <v>2004</v>
      </c>
      <c r="G291" s="256" t="s">
        <v>251</v>
      </c>
      <c r="H291" s="257">
        <v>11.58</v>
      </c>
      <c r="I291" s="258"/>
      <c r="J291" s="257">
        <f>ROUND(I291*H291,2)</f>
        <v>0</v>
      </c>
      <c r="K291" s="259"/>
      <c r="L291" s="260"/>
      <c r="M291" s="261" t="s">
        <v>1</v>
      </c>
      <c r="N291" s="262" t="s">
        <v>41</v>
      </c>
      <c r="O291" s="94"/>
      <c r="P291" s="244">
        <f>O291*H291</f>
        <v>0</v>
      </c>
      <c r="Q291" s="244">
        <v>0.0061999999999999998</v>
      </c>
      <c r="R291" s="244">
        <f>Q291*H291</f>
        <v>0.071795999999999999</v>
      </c>
      <c r="S291" s="244">
        <v>0</v>
      </c>
      <c r="T291" s="24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6" t="s">
        <v>353</v>
      </c>
      <c r="AT291" s="246" t="s">
        <v>571</v>
      </c>
      <c r="AU291" s="246" t="s">
        <v>87</v>
      </c>
      <c r="AY291" s="14" t="s">
        <v>220</v>
      </c>
      <c r="BE291" s="247">
        <f>IF(N291="základná",J291,0)</f>
        <v>0</v>
      </c>
      <c r="BF291" s="247">
        <f>IF(N291="znížená",J291,0)</f>
        <v>0</v>
      </c>
      <c r="BG291" s="247">
        <f>IF(N291="zákl. prenesená",J291,0)</f>
        <v>0</v>
      </c>
      <c r="BH291" s="247">
        <f>IF(N291="zníž. prenesená",J291,0)</f>
        <v>0</v>
      </c>
      <c r="BI291" s="247">
        <f>IF(N291="nulová",J291,0)</f>
        <v>0</v>
      </c>
      <c r="BJ291" s="14" t="s">
        <v>87</v>
      </c>
      <c r="BK291" s="247">
        <f>ROUND(I291*H291,2)</f>
        <v>0</v>
      </c>
      <c r="BL291" s="14" t="s">
        <v>281</v>
      </c>
      <c r="BM291" s="246" t="s">
        <v>2005</v>
      </c>
    </row>
    <row r="292" s="2" customFormat="1" ht="24.15" customHeight="1">
      <c r="A292" s="35"/>
      <c r="B292" s="36"/>
      <c r="C292" s="235" t="s">
        <v>941</v>
      </c>
      <c r="D292" s="235" t="s">
        <v>222</v>
      </c>
      <c r="E292" s="236" t="s">
        <v>2006</v>
      </c>
      <c r="F292" s="237" t="s">
        <v>2007</v>
      </c>
      <c r="G292" s="238" t="s">
        <v>225</v>
      </c>
      <c r="H292" s="239">
        <v>115.78</v>
      </c>
      <c r="I292" s="240"/>
      <c r="J292" s="239">
        <f>ROUND(I292*H292,2)</f>
        <v>0</v>
      </c>
      <c r="K292" s="241"/>
      <c r="L292" s="41"/>
      <c r="M292" s="242" t="s">
        <v>1</v>
      </c>
      <c r="N292" s="243" t="s">
        <v>41</v>
      </c>
      <c r="O292" s="94"/>
      <c r="P292" s="244">
        <f>O292*H292</f>
        <v>0</v>
      </c>
      <c r="Q292" s="244">
        <v>0.00115</v>
      </c>
      <c r="R292" s="244">
        <f>Q292*H292</f>
        <v>0.13314699999999999</v>
      </c>
      <c r="S292" s="244">
        <v>0</v>
      </c>
      <c r="T292" s="24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6" t="s">
        <v>281</v>
      </c>
      <c r="AT292" s="246" t="s">
        <v>222</v>
      </c>
      <c r="AU292" s="246" t="s">
        <v>87</v>
      </c>
      <c r="AY292" s="14" t="s">
        <v>220</v>
      </c>
      <c r="BE292" s="247">
        <f>IF(N292="základná",J292,0)</f>
        <v>0</v>
      </c>
      <c r="BF292" s="247">
        <f>IF(N292="znížená",J292,0)</f>
        <v>0</v>
      </c>
      <c r="BG292" s="247">
        <f>IF(N292="zákl. prenesená",J292,0)</f>
        <v>0</v>
      </c>
      <c r="BH292" s="247">
        <f>IF(N292="zníž. prenesená",J292,0)</f>
        <v>0</v>
      </c>
      <c r="BI292" s="247">
        <f>IF(N292="nulová",J292,0)</f>
        <v>0</v>
      </c>
      <c r="BJ292" s="14" t="s">
        <v>87</v>
      </c>
      <c r="BK292" s="247">
        <f>ROUND(I292*H292,2)</f>
        <v>0</v>
      </c>
      <c r="BL292" s="14" t="s">
        <v>281</v>
      </c>
      <c r="BM292" s="246" t="s">
        <v>2008</v>
      </c>
    </row>
    <row r="293" s="2" customFormat="1" ht="24.15" customHeight="1">
      <c r="A293" s="35"/>
      <c r="B293" s="36"/>
      <c r="C293" s="253" t="s">
        <v>945</v>
      </c>
      <c r="D293" s="253" t="s">
        <v>571</v>
      </c>
      <c r="E293" s="254" t="s">
        <v>2009</v>
      </c>
      <c r="F293" s="255" t="s">
        <v>2010</v>
      </c>
      <c r="G293" s="256" t="s">
        <v>225</v>
      </c>
      <c r="H293" s="257">
        <v>121.56999999999999</v>
      </c>
      <c r="I293" s="258"/>
      <c r="J293" s="257">
        <f>ROUND(I293*H293,2)</f>
        <v>0</v>
      </c>
      <c r="K293" s="259"/>
      <c r="L293" s="260"/>
      <c r="M293" s="261" t="s">
        <v>1</v>
      </c>
      <c r="N293" s="262" t="s">
        <v>41</v>
      </c>
      <c r="O293" s="94"/>
      <c r="P293" s="244">
        <f>O293*H293</f>
        <v>0</v>
      </c>
      <c r="Q293" s="244">
        <v>0.0189</v>
      </c>
      <c r="R293" s="244">
        <f>Q293*H293</f>
        <v>2.2976730000000001</v>
      </c>
      <c r="S293" s="244">
        <v>0</v>
      </c>
      <c r="T293" s="24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6" t="s">
        <v>353</v>
      </c>
      <c r="AT293" s="246" t="s">
        <v>571</v>
      </c>
      <c r="AU293" s="246" t="s">
        <v>87</v>
      </c>
      <c r="AY293" s="14" t="s">
        <v>220</v>
      </c>
      <c r="BE293" s="247">
        <f>IF(N293="základná",J293,0)</f>
        <v>0</v>
      </c>
      <c r="BF293" s="247">
        <f>IF(N293="znížená",J293,0)</f>
        <v>0</v>
      </c>
      <c r="BG293" s="247">
        <f>IF(N293="zákl. prenesená",J293,0)</f>
        <v>0</v>
      </c>
      <c r="BH293" s="247">
        <f>IF(N293="zníž. prenesená",J293,0)</f>
        <v>0</v>
      </c>
      <c r="BI293" s="247">
        <f>IF(N293="nulová",J293,0)</f>
        <v>0</v>
      </c>
      <c r="BJ293" s="14" t="s">
        <v>87</v>
      </c>
      <c r="BK293" s="247">
        <f>ROUND(I293*H293,2)</f>
        <v>0</v>
      </c>
      <c r="BL293" s="14" t="s">
        <v>281</v>
      </c>
      <c r="BM293" s="246" t="s">
        <v>2011</v>
      </c>
    </row>
    <row r="294" s="2" customFormat="1" ht="24.15" customHeight="1">
      <c r="A294" s="35"/>
      <c r="B294" s="36"/>
      <c r="C294" s="253" t="s">
        <v>949</v>
      </c>
      <c r="D294" s="253" t="s">
        <v>571</v>
      </c>
      <c r="E294" s="254" t="s">
        <v>2012</v>
      </c>
      <c r="F294" s="255" t="s">
        <v>2013</v>
      </c>
      <c r="G294" s="256" t="s">
        <v>225</v>
      </c>
      <c r="H294" s="257">
        <v>121.56999999999999</v>
      </c>
      <c r="I294" s="258"/>
      <c r="J294" s="257">
        <f>ROUND(I294*H294,2)</f>
        <v>0</v>
      </c>
      <c r="K294" s="259"/>
      <c r="L294" s="260"/>
      <c r="M294" s="261" t="s">
        <v>1</v>
      </c>
      <c r="N294" s="262" t="s">
        <v>41</v>
      </c>
      <c r="O294" s="94"/>
      <c r="P294" s="244">
        <f>O294*H294</f>
        <v>0</v>
      </c>
      <c r="Q294" s="244">
        <v>0.0066</v>
      </c>
      <c r="R294" s="244">
        <f>Q294*H294</f>
        <v>0.80236199999999991</v>
      </c>
      <c r="S294" s="244">
        <v>0</v>
      </c>
      <c r="T294" s="245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6" t="s">
        <v>353</v>
      </c>
      <c r="AT294" s="246" t="s">
        <v>571</v>
      </c>
      <c r="AU294" s="246" t="s">
        <v>87</v>
      </c>
      <c r="AY294" s="14" t="s">
        <v>220</v>
      </c>
      <c r="BE294" s="247">
        <f>IF(N294="základná",J294,0)</f>
        <v>0</v>
      </c>
      <c r="BF294" s="247">
        <f>IF(N294="znížená",J294,0)</f>
        <v>0</v>
      </c>
      <c r="BG294" s="247">
        <f>IF(N294="zákl. prenesená",J294,0)</f>
        <v>0</v>
      </c>
      <c r="BH294" s="247">
        <f>IF(N294="zníž. prenesená",J294,0)</f>
        <v>0</v>
      </c>
      <c r="BI294" s="247">
        <f>IF(N294="nulová",J294,0)</f>
        <v>0</v>
      </c>
      <c r="BJ294" s="14" t="s">
        <v>87</v>
      </c>
      <c r="BK294" s="247">
        <f>ROUND(I294*H294,2)</f>
        <v>0</v>
      </c>
      <c r="BL294" s="14" t="s">
        <v>281</v>
      </c>
      <c r="BM294" s="246" t="s">
        <v>2014</v>
      </c>
    </row>
    <row r="295" s="2" customFormat="1" ht="33" customHeight="1">
      <c r="A295" s="35"/>
      <c r="B295" s="36"/>
      <c r="C295" s="235" t="s">
        <v>953</v>
      </c>
      <c r="D295" s="235" t="s">
        <v>222</v>
      </c>
      <c r="E295" s="236" t="s">
        <v>2015</v>
      </c>
      <c r="F295" s="237" t="s">
        <v>2016</v>
      </c>
      <c r="G295" s="238" t="s">
        <v>225</v>
      </c>
      <c r="H295" s="239">
        <v>8.0500000000000007</v>
      </c>
      <c r="I295" s="240"/>
      <c r="J295" s="239">
        <f>ROUND(I295*H295,2)</f>
        <v>0</v>
      </c>
      <c r="K295" s="241"/>
      <c r="L295" s="41"/>
      <c r="M295" s="242" t="s">
        <v>1</v>
      </c>
      <c r="N295" s="243" t="s">
        <v>41</v>
      </c>
      <c r="O295" s="94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6" t="s">
        <v>281</v>
      </c>
      <c r="AT295" s="246" t="s">
        <v>222</v>
      </c>
      <c r="AU295" s="246" t="s">
        <v>87</v>
      </c>
      <c r="AY295" s="14" t="s">
        <v>220</v>
      </c>
      <c r="BE295" s="247">
        <f>IF(N295="základná",J295,0)</f>
        <v>0</v>
      </c>
      <c r="BF295" s="247">
        <f>IF(N295="znížená",J295,0)</f>
        <v>0</v>
      </c>
      <c r="BG295" s="247">
        <f>IF(N295="zákl. prenesená",J295,0)</f>
        <v>0</v>
      </c>
      <c r="BH295" s="247">
        <f>IF(N295="zníž. prenesená",J295,0)</f>
        <v>0</v>
      </c>
      <c r="BI295" s="247">
        <f>IF(N295="nulová",J295,0)</f>
        <v>0</v>
      </c>
      <c r="BJ295" s="14" t="s">
        <v>87</v>
      </c>
      <c r="BK295" s="247">
        <f>ROUND(I295*H295,2)</f>
        <v>0</v>
      </c>
      <c r="BL295" s="14" t="s">
        <v>281</v>
      </c>
      <c r="BM295" s="246" t="s">
        <v>2017</v>
      </c>
    </row>
    <row r="296" s="2" customFormat="1" ht="24.15" customHeight="1">
      <c r="A296" s="35"/>
      <c r="B296" s="36"/>
      <c r="C296" s="253" t="s">
        <v>957</v>
      </c>
      <c r="D296" s="253" t="s">
        <v>571</v>
      </c>
      <c r="E296" s="254" t="s">
        <v>2018</v>
      </c>
      <c r="F296" s="255" t="s">
        <v>2019</v>
      </c>
      <c r="G296" s="256" t="s">
        <v>251</v>
      </c>
      <c r="H296" s="257">
        <v>0.64000000000000001</v>
      </c>
      <c r="I296" s="258"/>
      <c r="J296" s="257">
        <f>ROUND(I296*H296,2)</f>
        <v>0</v>
      </c>
      <c r="K296" s="259"/>
      <c r="L296" s="260"/>
      <c r="M296" s="261" t="s">
        <v>1</v>
      </c>
      <c r="N296" s="262" t="s">
        <v>41</v>
      </c>
      <c r="O296" s="94"/>
      <c r="P296" s="244">
        <f>O296*H296</f>
        <v>0</v>
      </c>
      <c r="Q296" s="244">
        <v>0.025000000000000001</v>
      </c>
      <c r="R296" s="244">
        <f>Q296*H296</f>
        <v>0.016</v>
      </c>
      <c r="S296" s="244">
        <v>0</v>
      </c>
      <c r="T296" s="24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6" t="s">
        <v>353</v>
      </c>
      <c r="AT296" s="246" t="s">
        <v>571</v>
      </c>
      <c r="AU296" s="246" t="s">
        <v>87</v>
      </c>
      <c r="AY296" s="14" t="s">
        <v>220</v>
      </c>
      <c r="BE296" s="247">
        <f>IF(N296="základná",J296,0)</f>
        <v>0</v>
      </c>
      <c r="BF296" s="247">
        <f>IF(N296="znížená",J296,0)</f>
        <v>0</v>
      </c>
      <c r="BG296" s="247">
        <f>IF(N296="zákl. prenesená",J296,0)</f>
        <v>0</v>
      </c>
      <c r="BH296" s="247">
        <f>IF(N296="zníž. prenesená",J296,0)</f>
        <v>0</v>
      </c>
      <c r="BI296" s="247">
        <f>IF(N296="nulová",J296,0)</f>
        <v>0</v>
      </c>
      <c r="BJ296" s="14" t="s">
        <v>87</v>
      </c>
      <c r="BK296" s="247">
        <f>ROUND(I296*H296,2)</f>
        <v>0</v>
      </c>
      <c r="BL296" s="14" t="s">
        <v>281</v>
      </c>
      <c r="BM296" s="246" t="s">
        <v>2020</v>
      </c>
    </row>
    <row r="297" s="2" customFormat="1" ht="24.15" customHeight="1">
      <c r="A297" s="35"/>
      <c r="B297" s="36"/>
      <c r="C297" s="235" t="s">
        <v>961</v>
      </c>
      <c r="D297" s="235" t="s">
        <v>222</v>
      </c>
      <c r="E297" s="236" t="s">
        <v>2021</v>
      </c>
      <c r="F297" s="237" t="s">
        <v>2022</v>
      </c>
      <c r="G297" s="238" t="s">
        <v>225</v>
      </c>
      <c r="H297" s="239">
        <v>8.0500000000000007</v>
      </c>
      <c r="I297" s="240"/>
      <c r="J297" s="239">
        <f>ROUND(I297*H297,2)</f>
        <v>0</v>
      </c>
      <c r="K297" s="241"/>
      <c r="L297" s="41"/>
      <c r="M297" s="242" t="s">
        <v>1</v>
      </c>
      <c r="N297" s="243" t="s">
        <v>41</v>
      </c>
      <c r="O297" s="94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6" t="s">
        <v>281</v>
      </c>
      <c r="AT297" s="246" t="s">
        <v>222</v>
      </c>
      <c r="AU297" s="246" t="s">
        <v>87</v>
      </c>
      <c r="AY297" s="14" t="s">
        <v>220</v>
      </c>
      <c r="BE297" s="247">
        <f>IF(N297="základná",J297,0)</f>
        <v>0</v>
      </c>
      <c r="BF297" s="247">
        <f>IF(N297="znížená",J297,0)</f>
        <v>0</v>
      </c>
      <c r="BG297" s="247">
        <f>IF(N297="zákl. prenesená",J297,0)</f>
        <v>0</v>
      </c>
      <c r="BH297" s="247">
        <f>IF(N297="zníž. prenesená",J297,0)</f>
        <v>0</v>
      </c>
      <c r="BI297" s="247">
        <f>IF(N297="nulová",J297,0)</f>
        <v>0</v>
      </c>
      <c r="BJ297" s="14" t="s">
        <v>87</v>
      </c>
      <c r="BK297" s="247">
        <f>ROUND(I297*H297,2)</f>
        <v>0</v>
      </c>
      <c r="BL297" s="14" t="s">
        <v>281</v>
      </c>
      <c r="BM297" s="246" t="s">
        <v>2023</v>
      </c>
    </row>
    <row r="298" s="2" customFormat="1" ht="24.15" customHeight="1">
      <c r="A298" s="35"/>
      <c r="B298" s="36"/>
      <c r="C298" s="253" t="s">
        <v>965</v>
      </c>
      <c r="D298" s="253" t="s">
        <v>571</v>
      </c>
      <c r="E298" s="254" t="s">
        <v>2024</v>
      </c>
      <c r="F298" s="255" t="s">
        <v>2025</v>
      </c>
      <c r="G298" s="256" t="s">
        <v>225</v>
      </c>
      <c r="H298" s="257">
        <v>8.4499999999999993</v>
      </c>
      <c r="I298" s="258"/>
      <c r="J298" s="257">
        <f>ROUND(I298*H298,2)</f>
        <v>0</v>
      </c>
      <c r="K298" s="259"/>
      <c r="L298" s="260"/>
      <c r="M298" s="261" t="s">
        <v>1</v>
      </c>
      <c r="N298" s="262" t="s">
        <v>41</v>
      </c>
      <c r="O298" s="94"/>
      <c r="P298" s="244">
        <f>O298*H298</f>
        <v>0</v>
      </c>
      <c r="Q298" s="244">
        <v>0.0034299999999999999</v>
      </c>
      <c r="R298" s="244">
        <f>Q298*H298</f>
        <v>0.028983499999999995</v>
      </c>
      <c r="S298" s="244">
        <v>0</v>
      </c>
      <c r="T298" s="245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6" t="s">
        <v>353</v>
      </c>
      <c r="AT298" s="246" t="s">
        <v>571</v>
      </c>
      <c r="AU298" s="246" t="s">
        <v>87</v>
      </c>
      <c r="AY298" s="14" t="s">
        <v>220</v>
      </c>
      <c r="BE298" s="247">
        <f>IF(N298="základná",J298,0)</f>
        <v>0</v>
      </c>
      <c r="BF298" s="247">
        <f>IF(N298="znížená",J298,0)</f>
        <v>0</v>
      </c>
      <c r="BG298" s="247">
        <f>IF(N298="zákl. prenesená",J298,0)</f>
        <v>0</v>
      </c>
      <c r="BH298" s="247">
        <f>IF(N298="zníž. prenesená",J298,0)</f>
        <v>0</v>
      </c>
      <c r="BI298" s="247">
        <f>IF(N298="nulová",J298,0)</f>
        <v>0</v>
      </c>
      <c r="BJ298" s="14" t="s">
        <v>87</v>
      </c>
      <c r="BK298" s="247">
        <f>ROUND(I298*H298,2)</f>
        <v>0</v>
      </c>
      <c r="BL298" s="14" t="s">
        <v>281</v>
      </c>
      <c r="BM298" s="246" t="s">
        <v>2026</v>
      </c>
    </row>
    <row r="299" s="2" customFormat="1" ht="24.15" customHeight="1">
      <c r="A299" s="35"/>
      <c r="B299" s="36"/>
      <c r="C299" s="253" t="s">
        <v>969</v>
      </c>
      <c r="D299" s="253" t="s">
        <v>571</v>
      </c>
      <c r="E299" s="254" t="s">
        <v>2027</v>
      </c>
      <c r="F299" s="255" t="s">
        <v>2028</v>
      </c>
      <c r="G299" s="256" t="s">
        <v>225</v>
      </c>
      <c r="H299" s="257">
        <v>8.4499999999999993</v>
      </c>
      <c r="I299" s="258"/>
      <c r="J299" s="257">
        <f>ROUND(I299*H299,2)</f>
        <v>0</v>
      </c>
      <c r="K299" s="259"/>
      <c r="L299" s="260"/>
      <c r="M299" s="261" t="s">
        <v>1</v>
      </c>
      <c r="N299" s="262" t="s">
        <v>41</v>
      </c>
      <c r="O299" s="94"/>
      <c r="P299" s="244">
        <f>O299*H299</f>
        <v>0</v>
      </c>
      <c r="Q299" s="244">
        <v>0.0048999999999999998</v>
      </c>
      <c r="R299" s="244">
        <f>Q299*H299</f>
        <v>0.041404999999999997</v>
      </c>
      <c r="S299" s="244">
        <v>0</v>
      </c>
      <c r="T299" s="24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6" t="s">
        <v>353</v>
      </c>
      <c r="AT299" s="246" t="s">
        <v>571</v>
      </c>
      <c r="AU299" s="246" t="s">
        <v>87</v>
      </c>
      <c r="AY299" s="14" t="s">
        <v>220</v>
      </c>
      <c r="BE299" s="247">
        <f>IF(N299="základná",J299,0)</f>
        <v>0</v>
      </c>
      <c r="BF299" s="247">
        <f>IF(N299="znížená",J299,0)</f>
        <v>0</v>
      </c>
      <c r="BG299" s="247">
        <f>IF(N299="zákl. prenesená",J299,0)</f>
        <v>0</v>
      </c>
      <c r="BH299" s="247">
        <f>IF(N299="zníž. prenesená",J299,0)</f>
        <v>0</v>
      </c>
      <c r="BI299" s="247">
        <f>IF(N299="nulová",J299,0)</f>
        <v>0</v>
      </c>
      <c r="BJ299" s="14" t="s">
        <v>87</v>
      </c>
      <c r="BK299" s="247">
        <f>ROUND(I299*H299,2)</f>
        <v>0</v>
      </c>
      <c r="BL299" s="14" t="s">
        <v>281</v>
      </c>
      <c r="BM299" s="246" t="s">
        <v>2029</v>
      </c>
    </row>
    <row r="300" s="2" customFormat="1" ht="21.75" customHeight="1">
      <c r="A300" s="35"/>
      <c r="B300" s="36"/>
      <c r="C300" s="235" t="s">
        <v>973</v>
      </c>
      <c r="D300" s="235" t="s">
        <v>222</v>
      </c>
      <c r="E300" s="236" t="s">
        <v>645</v>
      </c>
      <c r="F300" s="237" t="s">
        <v>646</v>
      </c>
      <c r="G300" s="238" t="s">
        <v>225</v>
      </c>
      <c r="H300" s="239">
        <v>7.0499999999999998</v>
      </c>
      <c r="I300" s="240"/>
      <c r="J300" s="239">
        <f>ROUND(I300*H300,2)</f>
        <v>0</v>
      </c>
      <c r="K300" s="241"/>
      <c r="L300" s="41"/>
      <c r="M300" s="242" t="s">
        <v>1</v>
      </c>
      <c r="N300" s="243" t="s">
        <v>41</v>
      </c>
      <c r="O300" s="94"/>
      <c r="P300" s="244">
        <f>O300*H300</f>
        <v>0</v>
      </c>
      <c r="Q300" s="244">
        <v>0.00012</v>
      </c>
      <c r="R300" s="244">
        <f>Q300*H300</f>
        <v>0.00084599999999999996</v>
      </c>
      <c r="S300" s="244">
        <v>0</v>
      </c>
      <c r="T300" s="24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6" t="s">
        <v>281</v>
      </c>
      <c r="AT300" s="246" t="s">
        <v>222</v>
      </c>
      <c r="AU300" s="246" t="s">
        <v>87</v>
      </c>
      <c r="AY300" s="14" t="s">
        <v>220</v>
      </c>
      <c r="BE300" s="247">
        <f>IF(N300="základná",J300,0)</f>
        <v>0</v>
      </c>
      <c r="BF300" s="247">
        <f>IF(N300="znížená",J300,0)</f>
        <v>0</v>
      </c>
      <c r="BG300" s="247">
        <f>IF(N300="zákl. prenesená",J300,0)</f>
        <v>0</v>
      </c>
      <c r="BH300" s="247">
        <f>IF(N300="zníž. prenesená",J300,0)</f>
        <v>0</v>
      </c>
      <c r="BI300" s="247">
        <f>IF(N300="nulová",J300,0)</f>
        <v>0</v>
      </c>
      <c r="BJ300" s="14" t="s">
        <v>87</v>
      </c>
      <c r="BK300" s="247">
        <f>ROUND(I300*H300,2)</f>
        <v>0</v>
      </c>
      <c r="BL300" s="14" t="s">
        <v>281</v>
      </c>
      <c r="BM300" s="246" t="s">
        <v>2030</v>
      </c>
    </row>
    <row r="301" s="2" customFormat="1" ht="24.15" customHeight="1">
      <c r="A301" s="35"/>
      <c r="B301" s="36"/>
      <c r="C301" s="253" t="s">
        <v>977</v>
      </c>
      <c r="D301" s="253" t="s">
        <v>571</v>
      </c>
      <c r="E301" s="254" t="s">
        <v>649</v>
      </c>
      <c r="F301" s="255" t="s">
        <v>2031</v>
      </c>
      <c r="G301" s="256" t="s">
        <v>225</v>
      </c>
      <c r="H301" s="257">
        <v>7.4000000000000004</v>
      </c>
      <c r="I301" s="258"/>
      <c r="J301" s="257">
        <f>ROUND(I301*H301,2)</f>
        <v>0</v>
      </c>
      <c r="K301" s="259"/>
      <c r="L301" s="260"/>
      <c r="M301" s="261" t="s">
        <v>1</v>
      </c>
      <c r="N301" s="262" t="s">
        <v>41</v>
      </c>
      <c r="O301" s="94"/>
      <c r="P301" s="244">
        <f>O301*H301</f>
        <v>0</v>
      </c>
      <c r="Q301" s="244">
        <v>0.00165</v>
      </c>
      <c r="R301" s="244">
        <f>Q301*H301</f>
        <v>0.01221</v>
      </c>
      <c r="S301" s="244">
        <v>0</v>
      </c>
      <c r="T301" s="245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6" t="s">
        <v>353</v>
      </c>
      <c r="AT301" s="246" t="s">
        <v>571</v>
      </c>
      <c r="AU301" s="246" t="s">
        <v>87</v>
      </c>
      <c r="AY301" s="14" t="s">
        <v>220</v>
      </c>
      <c r="BE301" s="247">
        <f>IF(N301="základná",J301,0)</f>
        <v>0</v>
      </c>
      <c r="BF301" s="247">
        <f>IF(N301="znížená",J301,0)</f>
        <v>0</v>
      </c>
      <c r="BG301" s="247">
        <f>IF(N301="zákl. prenesená",J301,0)</f>
        <v>0</v>
      </c>
      <c r="BH301" s="247">
        <f>IF(N301="zníž. prenesená",J301,0)</f>
        <v>0</v>
      </c>
      <c r="BI301" s="247">
        <f>IF(N301="nulová",J301,0)</f>
        <v>0</v>
      </c>
      <c r="BJ301" s="14" t="s">
        <v>87</v>
      </c>
      <c r="BK301" s="247">
        <f>ROUND(I301*H301,2)</f>
        <v>0</v>
      </c>
      <c r="BL301" s="14" t="s">
        <v>281</v>
      </c>
      <c r="BM301" s="246" t="s">
        <v>2032</v>
      </c>
    </row>
    <row r="302" s="2" customFormat="1" ht="24.15" customHeight="1">
      <c r="A302" s="35"/>
      <c r="B302" s="36"/>
      <c r="C302" s="235" t="s">
        <v>983</v>
      </c>
      <c r="D302" s="235" t="s">
        <v>222</v>
      </c>
      <c r="E302" s="236" t="s">
        <v>2033</v>
      </c>
      <c r="F302" s="237" t="s">
        <v>2034</v>
      </c>
      <c r="G302" s="238" t="s">
        <v>614</v>
      </c>
      <c r="H302" s="240"/>
      <c r="I302" s="240"/>
      <c r="J302" s="239">
        <f>ROUND(I302*H302,2)</f>
        <v>0</v>
      </c>
      <c r="K302" s="241"/>
      <c r="L302" s="41"/>
      <c r="M302" s="242" t="s">
        <v>1</v>
      </c>
      <c r="N302" s="243" t="s">
        <v>41</v>
      </c>
      <c r="O302" s="94"/>
      <c r="P302" s="244">
        <f>O302*H302</f>
        <v>0</v>
      </c>
      <c r="Q302" s="244">
        <v>0</v>
      </c>
      <c r="R302" s="244">
        <f>Q302*H302</f>
        <v>0</v>
      </c>
      <c r="S302" s="244">
        <v>0</v>
      </c>
      <c r="T302" s="24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6" t="s">
        <v>281</v>
      </c>
      <c r="AT302" s="246" t="s">
        <v>222</v>
      </c>
      <c r="AU302" s="246" t="s">
        <v>87</v>
      </c>
      <c r="AY302" s="14" t="s">
        <v>220</v>
      </c>
      <c r="BE302" s="247">
        <f>IF(N302="základná",J302,0)</f>
        <v>0</v>
      </c>
      <c r="BF302" s="247">
        <f>IF(N302="znížená",J302,0)</f>
        <v>0</v>
      </c>
      <c r="BG302" s="247">
        <f>IF(N302="zákl. prenesená",J302,0)</f>
        <v>0</v>
      </c>
      <c r="BH302" s="247">
        <f>IF(N302="zníž. prenesená",J302,0)</f>
        <v>0</v>
      </c>
      <c r="BI302" s="247">
        <f>IF(N302="nulová",J302,0)</f>
        <v>0</v>
      </c>
      <c r="BJ302" s="14" t="s">
        <v>87</v>
      </c>
      <c r="BK302" s="247">
        <f>ROUND(I302*H302,2)</f>
        <v>0</v>
      </c>
      <c r="BL302" s="14" t="s">
        <v>281</v>
      </c>
      <c r="BM302" s="246" t="s">
        <v>2035</v>
      </c>
    </row>
    <row r="303" s="12" customFormat="1" ht="22.8" customHeight="1">
      <c r="A303" s="12"/>
      <c r="B303" s="219"/>
      <c r="C303" s="220"/>
      <c r="D303" s="221" t="s">
        <v>74</v>
      </c>
      <c r="E303" s="233" t="s">
        <v>1504</v>
      </c>
      <c r="F303" s="233" t="s">
        <v>1505</v>
      </c>
      <c r="G303" s="220"/>
      <c r="H303" s="220"/>
      <c r="I303" s="223"/>
      <c r="J303" s="234">
        <f>BK303</f>
        <v>0</v>
      </c>
      <c r="K303" s="220"/>
      <c r="L303" s="225"/>
      <c r="M303" s="226"/>
      <c r="N303" s="227"/>
      <c r="O303" s="227"/>
      <c r="P303" s="228">
        <f>SUM(P304:P306)</f>
        <v>0</v>
      </c>
      <c r="Q303" s="227"/>
      <c r="R303" s="228">
        <f>SUM(R304:R306)</f>
        <v>0.11586999999999999</v>
      </c>
      <c r="S303" s="227"/>
      <c r="T303" s="229">
        <f>SUM(T304:T306)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30" t="s">
        <v>87</v>
      </c>
      <c r="AT303" s="231" t="s">
        <v>74</v>
      </c>
      <c r="AU303" s="231" t="s">
        <v>82</v>
      </c>
      <c r="AY303" s="230" t="s">
        <v>220</v>
      </c>
      <c r="BK303" s="232">
        <f>SUM(BK304:BK306)</f>
        <v>0</v>
      </c>
    </row>
    <row r="304" s="2" customFormat="1" ht="16.5" customHeight="1">
      <c r="A304" s="35"/>
      <c r="B304" s="36"/>
      <c r="C304" s="235" t="s">
        <v>987</v>
      </c>
      <c r="D304" s="235" t="s">
        <v>222</v>
      </c>
      <c r="E304" s="236" t="s">
        <v>1506</v>
      </c>
      <c r="F304" s="237" t="s">
        <v>1507</v>
      </c>
      <c r="G304" s="238" t="s">
        <v>259</v>
      </c>
      <c r="H304" s="239">
        <v>4</v>
      </c>
      <c r="I304" s="240"/>
      <c r="J304" s="239">
        <f>ROUND(I304*H304,2)</f>
        <v>0</v>
      </c>
      <c r="K304" s="241"/>
      <c r="L304" s="41"/>
      <c r="M304" s="242" t="s">
        <v>1</v>
      </c>
      <c r="N304" s="243" t="s">
        <v>41</v>
      </c>
      <c r="O304" s="94"/>
      <c r="P304" s="244">
        <f>O304*H304</f>
        <v>0</v>
      </c>
      <c r="Q304" s="244">
        <v>0</v>
      </c>
      <c r="R304" s="244">
        <f>Q304*H304</f>
        <v>0</v>
      </c>
      <c r="S304" s="244">
        <v>0</v>
      </c>
      <c r="T304" s="24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6" t="s">
        <v>281</v>
      </c>
      <c r="AT304" s="246" t="s">
        <v>222</v>
      </c>
      <c r="AU304" s="246" t="s">
        <v>87</v>
      </c>
      <c r="AY304" s="14" t="s">
        <v>220</v>
      </c>
      <c r="BE304" s="247">
        <f>IF(N304="základná",J304,0)</f>
        <v>0</v>
      </c>
      <c r="BF304" s="247">
        <f>IF(N304="znížená",J304,0)</f>
        <v>0</v>
      </c>
      <c r="BG304" s="247">
        <f>IF(N304="zákl. prenesená",J304,0)</f>
        <v>0</v>
      </c>
      <c r="BH304" s="247">
        <f>IF(N304="zníž. prenesená",J304,0)</f>
        <v>0</v>
      </c>
      <c r="BI304" s="247">
        <f>IF(N304="nulová",J304,0)</f>
        <v>0</v>
      </c>
      <c r="BJ304" s="14" t="s">
        <v>87</v>
      </c>
      <c r="BK304" s="247">
        <f>ROUND(I304*H304,2)</f>
        <v>0</v>
      </c>
      <c r="BL304" s="14" t="s">
        <v>281</v>
      </c>
      <c r="BM304" s="246" t="s">
        <v>2036</v>
      </c>
    </row>
    <row r="305" s="2" customFormat="1" ht="21.75" customHeight="1">
      <c r="A305" s="35"/>
      <c r="B305" s="36"/>
      <c r="C305" s="253" t="s">
        <v>991</v>
      </c>
      <c r="D305" s="253" t="s">
        <v>571</v>
      </c>
      <c r="E305" s="254" t="s">
        <v>1512</v>
      </c>
      <c r="F305" s="255" t="s">
        <v>1513</v>
      </c>
      <c r="G305" s="256" t="s">
        <v>259</v>
      </c>
      <c r="H305" s="257">
        <v>1</v>
      </c>
      <c r="I305" s="258"/>
      <c r="J305" s="257">
        <f>ROUND(I305*H305,2)</f>
        <v>0</v>
      </c>
      <c r="K305" s="259"/>
      <c r="L305" s="260"/>
      <c r="M305" s="261" t="s">
        <v>1</v>
      </c>
      <c r="N305" s="262" t="s">
        <v>41</v>
      </c>
      <c r="O305" s="94"/>
      <c r="P305" s="244">
        <f>O305*H305</f>
        <v>0</v>
      </c>
      <c r="Q305" s="244">
        <v>0.051909999999999998</v>
      </c>
      <c r="R305" s="244">
        <f>Q305*H305</f>
        <v>0.051909999999999998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6" t="s">
        <v>353</v>
      </c>
      <c r="AT305" s="246" t="s">
        <v>571</v>
      </c>
      <c r="AU305" s="246" t="s">
        <v>87</v>
      </c>
      <c r="AY305" s="14" t="s">
        <v>220</v>
      </c>
      <c r="BE305" s="247">
        <f>IF(N305="základná",J305,0)</f>
        <v>0</v>
      </c>
      <c r="BF305" s="247">
        <f>IF(N305="znížená",J305,0)</f>
        <v>0</v>
      </c>
      <c r="BG305" s="247">
        <f>IF(N305="zákl. prenesená",J305,0)</f>
        <v>0</v>
      </c>
      <c r="BH305" s="247">
        <f>IF(N305="zníž. prenesená",J305,0)</f>
        <v>0</v>
      </c>
      <c r="BI305" s="247">
        <f>IF(N305="nulová",J305,0)</f>
        <v>0</v>
      </c>
      <c r="BJ305" s="14" t="s">
        <v>87</v>
      </c>
      <c r="BK305" s="247">
        <f>ROUND(I305*H305,2)</f>
        <v>0</v>
      </c>
      <c r="BL305" s="14" t="s">
        <v>281</v>
      </c>
      <c r="BM305" s="246" t="s">
        <v>2037</v>
      </c>
    </row>
    <row r="306" s="2" customFormat="1" ht="21.75" customHeight="1">
      <c r="A306" s="35"/>
      <c r="B306" s="36"/>
      <c r="C306" s="253" t="s">
        <v>995</v>
      </c>
      <c r="D306" s="253" t="s">
        <v>571</v>
      </c>
      <c r="E306" s="254" t="s">
        <v>1509</v>
      </c>
      <c r="F306" s="255" t="s">
        <v>1510</v>
      </c>
      <c r="G306" s="256" t="s">
        <v>259</v>
      </c>
      <c r="H306" s="257">
        <v>3</v>
      </c>
      <c r="I306" s="258"/>
      <c r="J306" s="257">
        <f>ROUND(I306*H306,2)</f>
        <v>0</v>
      </c>
      <c r="K306" s="259"/>
      <c r="L306" s="260"/>
      <c r="M306" s="261" t="s">
        <v>1</v>
      </c>
      <c r="N306" s="262" t="s">
        <v>41</v>
      </c>
      <c r="O306" s="94"/>
      <c r="P306" s="244">
        <f>O306*H306</f>
        <v>0</v>
      </c>
      <c r="Q306" s="244">
        <v>0.021319999999999999</v>
      </c>
      <c r="R306" s="244">
        <f>Q306*H306</f>
        <v>0.063959999999999989</v>
      </c>
      <c r="S306" s="244">
        <v>0</v>
      </c>
      <c r="T306" s="24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6" t="s">
        <v>353</v>
      </c>
      <c r="AT306" s="246" t="s">
        <v>571</v>
      </c>
      <c r="AU306" s="246" t="s">
        <v>87</v>
      </c>
      <c r="AY306" s="14" t="s">
        <v>220</v>
      </c>
      <c r="BE306" s="247">
        <f>IF(N306="základná",J306,0)</f>
        <v>0</v>
      </c>
      <c r="BF306" s="247">
        <f>IF(N306="znížená",J306,0)</f>
        <v>0</v>
      </c>
      <c r="BG306" s="247">
        <f>IF(N306="zákl. prenesená",J306,0)</f>
        <v>0</v>
      </c>
      <c r="BH306" s="247">
        <f>IF(N306="zníž. prenesená",J306,0)</f>
        <v>0</v>
      </c>
      <c r="BI306" s="247">
        <f>IF(N306="nulová",J306,0)</f>
        <v>0</v>
      </c>
      <c r="BJ306" s="14" t="s">
        <v>87</v>
      </c>
      <c r="BK306" s="247">
        <f>ROUND(I306*H306,2)</f>
        <v>0</v>
      </c>
      <c r="BL306" s="14" t="s">
        <v>281</v>
      </c>
      <c r="BM306" s="246" t="s">
        <v>2038</v>
      </c>
    </row>
    <row r="307" s="12" customFormat="1" ht="22.8" customHeight="1">
      <c r="A307" s="12"/>
      <c r="B307" s="219"/>
      <c r="C307" s="220"/>
      <c r="D307" s="221" t="s">
        <v>74</v>
      </c>
      <c r="E307" s="233" t="s">
        <v>660</v>
      </c>
      <c r="F307" s="233" t="s">
        <v>661</v>
      </c>
      <c r="G307" s="220"/>
      <c r="H307" s="220"/>
      <c r="I307" s="223"/>
      <c r="J307" s="234">
        <f>BK307</f>
        <v>0</v>
      </c>
      <c r="K307" s="220"/>
      <c r="L307" s="225"/>
      <c r="M307" s="226"/>
      <c r="N307" s="227"/>
      <c r="O307" s="227"/>
      <c r="P307" s="228">
        <f>SUM(P308:P312)</f>
        <v>0</v>
      </c>
      <c r="Q307" s="227"/>
      <c r="R307" s="228">
        <f>SUM(R308:R312)</f>
        <v>0.043198500000000001</v>
      </c>
      <c r="S307" s="227"/>
      <c r="T307" s="229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30" t="s">
        <v>87</v>
      </c>
      <c r="AT307" s="231" t="s">
        <v>74</v>
      </c>
      <c r="AU307" s="231" t="s">
        <v>82</v>
      </c>
      <c r="AY307" s="230" t="s">
        <v>220</v>
      </c>
      <c r="BK307" s="232">
        <f>SUM(BK308:BK312)</f>
        <v>0</v>
      </c>
    </row>
    <row r="308" s="2" customFormat="1" ht="16.5" customHeight="1">
      <c r="A308" s="35"/>
      <c r="B308" s="36"/>
      <c r="C308" s="235" t="s">
        <v>999</v>
      </c>
      <c r="D308" s="235" t="s">
        <v>222</v>
      </c>
      <c r="E308" s="236" t="s">
        <v>2039</v>
      </c>
      <c r="F308" s="237" t="s">
        <v>2040</v>
      </c>
      <c r="G308" s="238" t="s">
        <v>259</v>
      </c>
      <c r="H308" s="239">
        <v>2</v>
      </c>
      <c r="I308" s="240"/>
      <c r="J308" s="239">
        <f>ROUND(I308*H308,2)</f>
        <v>0</v>
      </c>
      <c r="K308" s="241"/>
      <c r="L308" s="41"/>
      <c r="M308" s="242" t="s">
        <v>1</v>
      </c>
      <c r="N308" s="243" t="s">
        <v>41</v>
      </c>
      <c r="O308" s="94"/>
      <c r="P308" s="244">
        <f>O308*H308</f>
        <v>0</v>
      </c>
      <c r="Q308" s="244">
        <v>0</v>
      </c>
      <c r="R308" s="244">
        <f>Q308*H308</f>
        <v>0</v>
      </c>
      <c r="S308" s="244">
        <v>0</v>
      </c>
      <c r="T308" s="24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6" t="s">
        <v>281</v>
      </c>
      <c r="AT308" s="246" t="s">
        <v>222</v>
      </c>
      <c r="AU308" s="246" t="s">
        <v>87</v>
      </c>
      <c r="AY308" s="14" t="s">
        <v>220</v>
      </c>
      <c r="BE308" s="247">
        <f>IF(N308="základná",J308,0)</f>
        <v>0</v>
      </c>
      <c r="BF308" s="247">
        <f>IF(N308="znížená",J308,0)</f>
        <v>0</v>
      </c>
      <c r="BG308" s="247">
        <f>IF(N308="zákl. prenesená",J308,0)</f>
        <v>0</v>
      </c>
      <c r="BH308" s="247">
        <f>IF(N308="zníž. prenesená",J308,0)</f>
        <v>0</v>
      </c>
      <c r="BI308" s="247">
        <f>IF(N308="nulová",J308,0)</f>
        <v>0</v>
      </c>
      <c r="BJ308" s="14" t="s">
        <v>87</v>
      </c>
      <c r="BK308" s="247">
        <f>ROUND(I308*H308,2)</f>
        <v>0</v>
      </c>
      <c r="BL308" s="14" t="s">
        <v>281</v>
      </c>
      <c r="BM308" s="246" t="s">
        <v>2041</v>
      </c>
    </row>
    <row r="309" s="2" customFormat="1" ht="24.15" customHeight="1">
      <c r="A309" s="35"/>
      <c r="B309" s="36"/>
      <c r="C309" s="253" t="s">
        <v>1005</v>
      </c>
      <c r="D309" s="253" t="s">
        <v>571</v>
      </c>
      <c r="E309" s="254" t="s">
        <v>2042</v>
      </c>
      <c r="F309" s="255" t="s">
        <v>2043</v>
      </c>
      <c r="G309" s="256" t="s">
        <v>259</v>
      </c>
      <c r="H309" s="257">
        <v>2</v>
      </c>
      <c r="I309" s="258"/>
      <c r="J309" s="257">
        <f>ROUND(I309*H309,2)</f>
        <v>0</v>
      </c>
      <c r="K309" s="259"/>
      <c r="L309" s="260"/>
      <c r="M309" s="261" t="s">
        <v>1</v>
      </c>
      <c r="N309" s="262" t="s">
        <v>41</v>
      </c>
      <c r="O309" s="94"/>
      <c r="P309" s="244">
        <f>O309*H309</f>
        <v>0</v>
      </c>
      <c r="Q309" s="244">
        <v>0.00528</v>
      </c>
      <c r="R309" s="244">
        <f>Q309*H309</f>
        <v>0.01056</v>
      </c>
      <c r="S309" s="244">
        <v>0</v>
      </c>
      <c r="T309" s="24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6" t="s">
        <v>353</v>
      </c>
      <c r="AT309" s="246" t="s">
        <v>571</v>
      </c>
      <c r="AU309" s="246" t="s">
        <v>87</v>
      </c>
      <c r="AY309" s="14" t="s">
        <v>220</v>
      </c>
      <c r="BE309" s="247">
        <f>IF(N309="základná",J309,0)</f>
        <v>0</v>
      </c>
      <c r="BF309" s="247">
        <f>IF(N309="znížená",J309,0)</f>
        <v>0</v>
      </c>
      <c r="BG309" s="247">
        <f>IF(N309="zákl. prenesená",J309,0)</f>
        <v>0</v>
      </c>
      <c r="BH309" s="247">
        <f>IF(N309="zníž. prenesená",J309,0)</f>
        <v>0</v>
      </c>
      <c r="BI309" s="247">
        <f>IF(N309="nulová",J309,0)</f>
        <v>0</v>
      </c>
      <c r="BJ309" s="14" t="s">
        <v>87</v>
      </c>
      <c r="BK309" s="247">
        <f>ROUND(I309*H309,2)</f>
        <v>0</v>
      </c>
      <c r="BL309" s="14" t="s">
        <v>281</v>
      </c>
      <c r="BM309" s="246" t="s">
        <v>2044</v>
      </c>
    </row>
    <row r="310" s="2" customFormat="1" ht="37.8" customHeight="1">
      <c r="A310" s="35"/>
      <c r="B310" s="36"/>
      <c r="C310" s="235" t="s">
        <v>1009</v>
      </c>
      <c r="D310" s="235" t="s">
        <v>222</v>
      </c>
      <c r="E310" s="236" t="s">
        <v>663</v>
      </c>
      <c r="F310" s="237" t="s">
        <v>664</v>
      </c>
      <c r="G310" s="238" t="s">
        <v>225</v>
      </c>
      <c r="H310" s="239">
        <v>2.9700000000000002</v>
      </c>
      <c r="I310" s="240"/>
      <c r="J310" s="239">
        <f>ROUND(I310*H310,2)</f>
        <v>0</v>
      </c>
      <c r="K310" s="241"/>
      <c r="L310" s="41"/>
      <c r="M310" s="242" t="s">
        <v>1</v>
      </c>
      <c r="N310" s="243" t="s">
        <v>41</v>
      </c>
      <c r="O310" s="94"/>
      <c r="P310" s="244">
        <f>O310*H310</f>
        <v>0</v>
      </c>
      <c r="Q310" s="244">
        <v>0.0018500000000000001</v>
      </c>
      <c r="R310" s="244">
        <f>Q310*H310</f>
        <v>0.0054945000000000003</v>
      </c>
      <c r="S310" s="244">
        <v>0</v>
      </c>
      <c r="T310" s="24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6" t="s">
        <v>281</v>
      </c>
      <c r="AT310" s="246" t="s">
        <v>222</v>
      </c>
      <c r="AU310" s="246" t="s">
        <v>87</v>
      </c>
      <c r="AY310" s="14" t="s">
        <v>220</v>
      </c>
      <c r="BE310" s="247">
        <f>IF(N310="základná",J310,0)</f>
        <v>0</v>
      </c>
      <c r="BF310" s="247">
        <f>IF(N310="znížená",J310,0)</f>
        <v>0</v>
      </c>
      <c r="BG310" s="247">
        <f>IF(N310="zákl. prenesená",J310,0)</f>
        <v>0</v>
      </c>
      <c r="BH310" s="247">
        <f>IF(N310="zníž. prenesená",J310,0)</f>
        <v>0</v>
      </c>
      <c r="BI310" s="247">
        <f>IF(N310="nulová",J310,0)</f>
        <v>0</v>
      </c>
      <c r="BJ310" s="14" t="s">
        <v>87</v>
      </c>
      <c r="BK310" s="247">
        <f>ROUND(I310*H310,2)</f>
        <v>0</v>
      </c>
      <c r="BL310" s="14" t="s">
        <v>281</v>
      </c>
      <c r="BM310" s="246" t="s">
        <v>2045</v>
      </c>
    </row>
    <row r="311" s="2" customFormat="1" ht="24.15" customHeight="1">
      <c r="A311" s="35"/>
      <c r="B311" s="36"/>
      <c r="C311" s="253" t="s">
        <v>1013</v>
      </c>
      <c r="D311" s="253" t="s">
        <v>571</v>
      </c>
      <c r="E311" s="254" t="s">
        <v>2046</v>
      </c>
      <c r="F311" s="255" t="s">
        <v>2047</v>
      </c>
      <c r="G311" s="256" t="s">
        <v>225</v>
      </c>
      <c r="H311" s="257">
        <v>3.1200000000000001</v>
      </c>
      <c r="I311" s="258"/>
      <c r="J311" s="257">
        <f>ROUND(I311*H311,2)</f>
        <v>0</v>
      </c>
      <c r="K311" s="259"/>
      <c r="L311" s="260"/>
      <c r="M311" s="261" t="s">
        <v>1</v>
      </c>
      <c r="N311" s="262" t="s">
        <v>41</v>
      </c>
      <c r="O311" s="94"/>
      <c r="P311" s="244">
        <f>O311*H311</f>
        <v>0</v>
      </c>
      <c r="Q311" s="244">
        <v>0.0086999999999999994</v>
      </c>
      <c r="R311" s="244">
        <f>Q311*H311</f>
        <v>0.027143999999999998</v>
      </c>
      <c r="S311" s="244">
        <v>0</v>
      </c>
      <c r="T311" s="245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6" t="s">
        <v>353</v>
      </c>
      <c r="AT311" s="246" t="s">
        <v>571</v>
      </c>
      <c r="AU311" s="246" t="s">
        <v>87</v>
      </c>
      <c r="AY311" s="14" t="s">
        <v>220</v>
      </c>
      <c r="BE311" s="247">
        <f>IF(N311="základná",J311,0)</f>
        <v>0</v>
      </c>
      <c r="BF311" s="247">
        <f>IF(N311="znížená",J311,0)</f>
        <v>0</v>
      </c>
      <c r="BG311" s="247">
        <f>IF(N311="zákl. prenesená",J311,0)</f>
        <v>0</v>
      </c>
      <c r="BH311" s="247">
        <f>IF(N311="zníž. prenesená",J311,0)</f>
        <v>0</v>
      </c>
      <c r="BI311" s="247">
        <f>IF(N311="nulová",J311,0)</f>
        <v>0</v>
      </c>
      <c r="BJ311" s="14" t="s">
        <v>87</v>
      </c>
      <c r="BK311" s="247">
        <f>ROUND(I311*H311,2)</f>
        <v>0</v>
      </c>
      <c r="BL311" s="14" t="s">
        <v>281</v>
      </c>
      <c r="BM311" s="246" t="s">
        <v>2048</v>
      </c>
    </row>
    <row r="312" s="2" customFormat="1" ht="24.15" customHeight="1">
      <c r="A312" s="35"/>
      <c r="B312" s="36"/>
      <c r="C312" s="235" t="s">
        <v>1019</v>
      </c>
      <c r="D312" s="235" t="s">
        <v>222</v>
      </c>
      <c r="E312" s="236" t="s">
        <v>2049</v>
      </c>
      <c r="F312" s="237" t="s">
        <v>2050</v>
      </c>
      <c r="G312" s="238" t="s">
        <v>614</v>
      </c>
      <c r="H312" s="240"/>
      <c r="I312" s="240"/>
      <c r="J312" s="239">
        <f>ROUND(I312*H312,2)</f>
        <v>0</v>
      </c>
      <c r="K312" s="241"/>
      <c r="L312" s="41"/>
      <c r="M312" s="242" t="s">
        <v>1</v>
      </c>
      <c r="N312" s="243" t="s">
        <v>41</v>
      </c>
      <c r="O312" s="94"/>
      <c r="P312" s="244">
        <f>O312*H312</f>
        <v>0</v>
      </c>
      <c r="Q312" s="244">
        <v>0</v>
      </c>
      <c r="R312" s="244">
        <f>Q312*H312</f>
        <v>0</v>
      </c>
      <c r="S312" s="244">
        <v>0</v>
      </c>
      <c r="T312" s="24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6" t="s">
        <v>281</v>
      </c>
      <c r="AT312" s="246" t="s">
        <v>222</v>
      </c>
      <c r="AU312" s="246" t="s">
        <v>87</v>
      </c>
      <c r="AY312" s="14" t="s">
        <v>220</v>
      </c>
      <c r="BE312" s="247">
        <f>IF(N312="základná",J312,0)</f>
        <v>0</v>
      </c>
      <c r="BF312" s="247">
        <f>IF(N312="znížená",J312,0)</f>
        <v>0</v>
      </c>
      <c r="BG312" s="247">
        <f>IF(N312="zákl. prenesená",J312,0)</f>
        <v>0</v>
      </c>
      <c r="BH312" s="247">
        <f>IF(N312="zníž. prenesená",J312,0)</f>
        <v>0</v>
      </c>
      <c r="BI312" s="247">
        <f>IF(N312="nulová",J312,0)</f>
        <v>0</v>
      </c>
      <c r="BJ312" s="14" t="s">
        <v>87</v>
      </c>
      <c r="BK312" s="247">
        <f>ROUND(I312*H312,2)</f>
        <v>0</v>
      </c>
      <c r="BL312" s="14" t="s">
        <v>281</v>
      </c>
      <c r="BM312" s="246" t="s">
        <v>2051</v>
      </c>
    </row>
    <row r="313" s="12" customFormat="1" ht="22.8" customHeight="1">
      <c r="A313" s="12"/>
      <c r="B313" s="219"/>
      <c r="C313" s="220"/>
      <c r="D313" s="221" t="s">
        <v>74</v>
      </c>
      <c r="E313" s="233" t="s">
        <v>351</v>
      </c>
      <c r="F313" s="233" t="s">
        <v>352</v>
      </c>
      <c r="G313" s="220"/>
      <c r="H313" s="220"/>
      <c r="I313" s="223"/>
      <c r="J313" s="234">
        <f>BK313</f>
        <v>0</v>
      </c>
      <c r="K313" s="220"/>
      <c r="L313" s="225"/>
      <c r="M313" s="226"/>
      <c r="N313" s="227"/>
      <c r="O313" s="227"/>
      <c r="P313" s="228">
        <f>SUM(P314:P323)</f>
        <v>0</v>
      </c>
      <c r="Q313" s="227"/>
      <c r="R313" s="228">
        <f>SUM(R314:R323)</f>
        <v>12.063637100000001</v>
      </c>
      <c r="S313" s="227"/>
      <c r="T313" s="229">
        <f>SUM(T314:T323)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30" t="s">
        <v>87</v>
      </c>
      <c r="AT313" s="231" t="s">
        <v>74</v>
      </c>
      <c r="AU313" s="231" t="s">
        <v>82</v>
      </c>
      <c r="AY313" s="230" t="s">
        <v>220</v>
      </c>
      <c r="BK313" s="232">
        <f>SUM(BK314:BK323)</f>
        <v>0</v>
      </c>
    </row>
    <row r="314" s="2" customFormat="1" ht="24.15" customHeight="1">
      <c r="A314" s="35"/>
      <c r="B314" s="36"/>
      <c r="C314" s="235" t="s">
        <v>1023</v>
      </c>
      <c r="D314" s="235" t="s">
        <v>222</v>
      </c>
      <c r="E314" s="236" t="s">
        <v>2052</v>
      </c>
      <c r="F314" s="237" t="s">
        <v>2053</v>
      </c>
      <c r="G314" s="238" t="s">
        <v>259</v>
      </c>
      <c r="H314" s="239">
        <v>75</v>
      </c>
      <c r="I314" s="240"/>
      <c r="J314" s="239">
        <f>ROUND(I314*H314,2)</f>
        <v>0</v>
      </c>
      <c r="K314" s="241"/>
      <c r="L314" s="41"/>
      <c r="M314" s="242" t="s">
        <v>1</v>
      </c>
      <c r="N314" s="243" t="s">
        <v>41</v>
      </c>
      <c r="O314" s="94"/>
      <c r="P314" s="244">
        <f>O314*H314</f>
        <v>0</v>
      </c>
      <c r="Q314" s="244">
        <v>0.00021000000000000001</v>
      </c>
      <c r="R314" s="244">
        <f>Q314*H314</f>
        <v>0.01575</v>
      </c>
      <c r="S314" s="244">
        <v>0</v>
      </c>
      <c r="T314" s="24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6" t="s">
        <v>281</v>
      </c>
      <c r="AT314" s="246" t="s">
        <v>222</v>
      </c>
      <c r="AU314" s="246" t="s">
        <v>87</v>
      </c>
      <c r="AY314" s="14" t="s">
        <v>220</v>
      </c>
      <c r="BE314" s="247">
        <f>IF(N314="základná",J314,0)</f>
        <v>0</v>
      </c>
      <c r="BF314" s="247">
        <f>IF(N314="znížená",J314,0)</f>
        <v>0</v>
      </c>
      <c r="BG314" s="247">
        <f>IF(N314="zákl. prenesená",J314,0)</f>
        <v>0</v>
      </c>
      <c r="BH314" s="247">
        <f>IF(N314="zníž. prenesená",J314,0)</f>
        <v>0</v>
      </c>
      <c r="BI314" s="247">
        <f>IF(N314="nulová",J314,0)</f>
        <v>0</v>
      </c>
      <c r="BJ314" s="14" t="s">
        <v>87</v>
      </c>
      <c r="BK314" s="247">
        <f>ROUND(I314*H314,2)</f>
        <v>0</v>
      </c>
      <c r="BL314" s="14" t="s">
        <v>281</v>
      </c>
      <c r="BM314" s="246" t="s">
        <v>2054</v>
      </c>
    </row>
    <row r="315" s="2" customFormat="1" ht="16.5" customHeight="1">
      <c r="A315" s="35"/>
      <c r="B315" s="36"/>
      <c r="C315" s="253" t="s">
        <v>1027</v>
      </c>
      <c r="D315" s="253" t="s">
        <v>571</v>
      </c>
      <c r="E315" s="254" t="s">
        <v>2055</v>
      </c>
      <c r="F315" s="255" t="s">
        <v>2056</v>
      </c>
      <c r="G315" s="256" t="s">
        <v>259</v>
      </c>
      <c r="H315" s="257">
        <v>75</v>
      </c>
      <c r="I315" s="258"/>
      <c r="J315" s="257">
        <f>ROUND(I315*H315,2)</f>
        <v>0</v>
      </c>
      <c r="K315" s="259"/>
      <c r="L315" s="260"/>
      <c r="M315" s="261" t="s">
        <v>1</v>
      </c>
      <c r="N315" s="262" t="s">
        <v>41</v>
      </c>
      <c r="O315" s="94"/>
      <c r="P315" s="244">
        <f>O315*H315</f>
        <v>0</v>
      </c>
      <c r="Q315" s="244">
        <v>0.00068999999999999997</v>
      </c>
      <c r="R315" s="244">
        <f>Q315*H315</f>
        <v>0.051749999999999997</v>
      </c>
      <c r="S315" s="244">
        <v>0</v>
      </c>
      <c r="T315" s="24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6" t="s">
        <v>353</v>
      </c>
      <c r="AT315" s="246" t="s">
        <v>571</v>
      </c>
      <c r="AU315" s="246" t="s">
        <v>87</v>
      </c>
      <c r="AY315" s="14" t="s">
        <v>220</v>
      </c>
      <c r="BE315" s="247">
        <f>IF(N315="základná",J315,0)</f>
        <v>0</v>
      </c>
      <c r="BF315" s="247">
        <f>IF(N315="znížená",J315,0)</f>
        <v>0</v>
      </c>
      <c r="BG315" s="247">
        <f>IF(N315="zákl. prenesená",J315,0)</f>
        <v>0</v>
      </c>
      <c r="BH315" s="247">
        <f>IF(N315="zníž. prenesená",J315,0)</f>
        <v>0</v>
      </c>
      <c r="BI315" s="247">
        <f>IF(N315="nulová",J315,0)</f>
        <v>0</v>
      </c>
      <c r="BJ315" s="14" t="s">
        <v>87</v>
      </c>
      <c r="BK315" s="247">
        <f>ROUND(I315*H315,2)</f>
        <v>0</v>
      </c>
      <c r="BL315" s="14" t="s">
        <v>281</v>
      </c>
      <c r="BM315" s="246" t="s">
        <v>2057</v>
      </c>
    </row>
    <row r="316" s="2" customFormat="1" ht="24.15" customHeight="1">
      <c r="A316" s="35"/>
      <c r="B316" s="36"/>
      <c r="C316" s="235" t="s">
        <v>1033</v>
      </c>
      <c r="D316" s="235" t="s">
        <v>222</v>
      </c>
      <c r="E316" s="236" t="s">
        <v>2058</v>
      </c>
      <c r="F316" s="237" t="s">
        <v>2059</v>
      </c>
      <c r="G316" s="238" t="s">
        <v>234</v>
      </c>
      <c r="H316" s="239">
        <v>53.399999999999999</v>
      </c>
      <c r="I316" s="240"/>
      <c r="J316" s="239">
        <f>ROUND(I316*H316,2)</f>
        <v>0</v>
      </c>
      <c r="K316" s="241"/>
      <c r="L316" s="41"/>
      <c r="M316" s="242" t="s">
        <v>1</v>
      </c>
      <c r="N316" s="243" t="s">
        <v>41</v>
      </c>
      <c r="O316" s="94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6" t="s">
        <v>281</v>
      </c>
      <c r="AT316" s="246" t="s">
        <v>222</v>
      </c>
      <c r="AU316" s="246" t="s">
        <v>87</v>
      </c>
      <c r="AY316" s="14" t="s">
        <v>220</v>
      </c>
      <c r="BE316" s="247">
        <f>IF(N316="základná",J316,0)</f>
        <v>0</v>
      </c>
      <c r="BF316" s="247">
        <f>IF(N316="znížená",J316,0)</f>
        <v>0</v>
      </c>
      <c r="BG316" s="247">
        <f>IF(N316="zákl. prenesená",J316,0)</f>
        <v>0</v>
      </c>
      <c r="BH316" s="247">
        <f>IF(N316="zníž. prenesená",J316,0)</f>
        <v>0</v>
      </c>
      <c r="BI316" s="247">
        <f>IF(N316="nulová",J316,0)</f>
        <v>0</v>
      </c>
      <c r="BJ316" s="14" t="s">
        <v>87</v>
      </c>
      <c r="BK316" s="247">
        <f>ROUND(I316*H316,2)</f>
        <v>0</v>
      </c>
      <c r="BL316" s="14" t="s">
        <v>281</v>
      </c>
      <c r="BM316" s="246" t="s">
        <v>2060</v>
      </c>
    </row>
    <row r="317" s="2" customFormat="1" ht="24.15" customHeight="1">
      <c r="A317" s="35"/>
      <c r="B317" s="36"/>
      <c r="C317" s="253" t="s">
        <v>1104</v>
      </c>
      <c r="D317" s="253" t="s">
        <v>571</v>
      </c>
      <c r="E317" s="254" t="s">
        <v>2061</v>
      </c>
      <c r="F317" s="255" t="s">
        <v>2062</v>
      </c>
      <c r="G317" s="256" t="s">
        <v>251</v>
      </c>
      <c r="H317" s="257">
        <v>0.14999999999999999</v>
      </c>
      <c r="I317" s="258"/>
      <c r="J317" s="257">
        <f>ROUND(I317*H317,2)</f>
        <v>0</v>
      </c>
      <c r="K317" s="259"/>
      <c r="L317" s="260"/>
      <c r="M317" s="261" t="s">
        <v>1</v>
      </c>
      <c r="N317" s="262" t="s">
        <v>41</v>
      </c>
      <c r="O317" s="94"/>
      <c r="P317" s="244">
        <f>O317*H317</f>
        <v>0</v>
      </c>
      <c r="Q317" s="244">
        <v>0.44</v>
      </c>
      <c r="R317" s="244">
        <f>Q317*H317</f>
        <v>0.066000000000000003</v>
      </c>
      <c r="S317" s="244">
        <v>0</v>
      </c>
      <c r="T317" s="245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6" t="s">
        <v>353</v>
      </c>
      <c r="AT317" s="246" t="s">
        <v>571</v>
      </c>
      <c r="AU317" s="246" t="s">
        <v>87</v>
      </c>
      <c r="AY317" s="14" t="s">
        <v>220</v>
      </c>
      <c r="BE317" s="247">
        <f>IF(N317="základná",J317,0)</f>
        <v>0</v>
      </c>
      <c r="BF317" s="247">
        <f>IF(N317="znížená",J317,0)</f>
        <v>0</v>
      </c>
      <c r="BG317" s="247">
        <f>IF(N317="zákl. prenesená",J317,0)</f>
        <v>0</v>
      </c>
      <c r="BH317" s="247">
        <f>IF(N317="zníž. prenesená",J317,0)</f>
        <v>0</v>
      </c>
      <c r="BI317" s="247">
        <f>IF(N317="nulová",J317,0)</f>
        <v>0</v>
      </c>
      <c r="BJ317" s="14" t="s">
        <v>87</v>
      </c>
      <c r="BK317" s="247">
        <f>ROUND(I317*H317,2)</f>
        <v>0</v>
      </c>
      <c r="BL317" s="14" t="s">
        <v>281</v>
      </c>
      <c r="BM317" s="246" t="s">
        <v>2063</v>
      </c>
    </row>
    <row r="318" s="2" customFormat="1" ht="24.15" customHeight="1">
      <c r="A318" s="35"/>
      <c r="B318" s="36"/>
      <c r="C318" s="235" t="s">
        <v>2064</v>
      </c>
      <c r="D318" s="235" t="s">
        <v>222</v>
      </c>
      <c r="E318" s="236" t="s">
        <v>2065</v>
      </c>
      <c r="F318" s="237" t="s">
        <v>2066</v>
      </c>
      <c r="G318" s="238" t="s">
        <v>234</v>
      </c>
      <c r="H318" s="239">
        <v>1062.9000000000001</v>
      </c>
      <c r="I318" s="240"/>
      <c r="J318" s="239">
        <f>ROUND(I318*H318,2)</f>
        <v>0</v>
      </c>
      <c r="K318" s="241"/>
      <c r="L318" s="41"/>
      <c r="M318" s="242" t="s">
        <v>1</v>
      </c>
      <c r="N318" s="243" t="s">
        <v>41</v>
      </c>
      <c r="O318" s="94"/>
      <c r="P318" s="244">
        <f>O318*H318</f>
        <v>0</v>
      </c>
      <c r="Q318" s="244">
        <v>0.00021000000000000001</v>
      </c>
      <c r="R318" s="244">
        <f>Q318*H318</f>
        <v>0.22320900000000002</v>
      </c>
      <c r="S318" s="244">
        <v>0</v>
      </c>
      <c r="T318" s="24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6" t="s">
        <v>281</v>
      </c>
      <c r="AT318" s="246" t="s">
        <v>222</v>
      </c>
      <c r="AU318" s="246" t="s">
        <v>87</v>
      </c>
      <c r="AY318" s="14" t="s">
        <v>220</v>
      </c>
      <c r="BE318" s="247">
        <f>IF(N318="základná",J318,0)</f>
        <v>0</v>
      </c>
      <c r="BF318" s="247">
        <f>IF(N318="znížená",J318,0)</f>
        <v>0</v>
      </c>
      <c r="BG318" s="247">
        <f>IF(N318="zákl. prenesená",J318,0)</f>
        <v>0</v>
      </c>
      <c r="BH318" s="247">
        <f>IF(N318="zníž. prenesená",J318,0)</f>
        <v>0</v>
      </c>
      <c r="BI318" s="247">
        <f>IF(N318="nulová",J318,0)</f>
        <v>0</v>
      </c>
      <c r="BJ318" s="14" t="s">
        <v>87</v>
      </c>
      <c r="BK318" s="247">
        <f>ROUND(I318*H318,2)</f>
        <v>0</v>
      </c>
      <c r="BL318" s="14" t="s">
        <v>281</v>
      </c>
      <c r="BM318" s="246" t="s">
        <v>2067</v>
      </c>
    </row>
    <row r="319" s="2" customFormat="1" ht="24.15" customHeight="1">
      <c r="A319" s="35"/>
      <c r="B319" s="36"/>
      <c r="C319" s="253" t="s">
        <v>2068</v>
      </c>
      <c r="D319" s="253" t="s">
        <v>571</v>
      </c>
      <c r="E319" s="254" t="s">
        <v>2069</v>
      </c>
      <c r="F319" s="255" t="s">
        <v>2070</v>
      </c>
      <c r="G319" s="256" t="s">
        <v>251</v>
      </c>
      <c r="H319" s="257">
        <v>24.890000000000001</v>
      </c>
      <c r="I319" s="258"/>
      <c r="J319" s="257">
        <f>ROUND(I319*H319,2)</f>
        <v>0</v>
      </c>
      <c r="K319" s="259"/>
      <c r="L319" s="260"/>
      <c r="M319" s="261" t="s">
        <v>1</v>
      </c>
      <c r="N319" s="262" t="s">
        <v>41</v>
      </c>
      <c r="O319" s="94"/>
      <c r="P319" s="244">
        <f>O319*H319</f>
        <v>0</v>
      </c>
      <c r="Q319" s="244">
        <v>0.44</v>
      </c>
      <c r="R319" s="244">
        <f>Q319*H319</f>
        <v>10.951600000000001</v>
      </c>
      <c r="S319" s="244">
        <v>0</v>
      </c>
      <c r="T319" s="24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6" t="s">
        <v>353</v>
      </c>
      <c r="AT319" s="246" t="s">
        <v>571</v>
      </c>
      <c r="AU319" s="246" t="s">
        <v>87</v>
      </c>
      <c r="AY319" s="14" t="s">
        <v>220</v>
      </c>
      <c r="BE319" s="247">
        <f>IF(N319="základná",J319,0)</f>
        <v>0</v>
      </c>
      <c r="BF319" s="247">
        <f>IF(N319="znížená",J319,0)</f>
        <v>0</v>
      </c>
      <c r="BG319" s="247">
        <f>IF(N319="zákl. prenesená",J319,0)</f>
        <v>0</v>
      </c>
      <c r="BH319" s="247">
        <f>IF(N319="zníž. prenesená",J319,0)</f>
        <v>0</v>
      </c>
      <c r="BI319" s="247">
        <f>IF(N319="nulová",J319,0)</f>
        <v>0</v>
      </c>
      <c r="BJ319" s="14" t="s">
        <v>87</v>
      </c>
      <c r="BK319" s="247">
        <f>ROUND(I319*H319,2)</f>
        <v>0</v>
      </c>
      <c r="BL319" s="14" t="s">
        <v>281</v>
      </c>
      <c r="BM319" s="246" t="s">
        <v>2071</v>
      </c>
    </row>
    <row r="320" s="2" customFormat="1" ht="33" customHeight="1">
      <c r="A320" s="35"/>
      <c r="B320" s="36"/>
      <c r="C320" s="235" t="s">
        <v>2072</v>
      </c>
      <c r="D320" s="235" t="s">
        <v>222</v>
      </c>
      <c r="E320" s="236" t="s">
        <v>2073</v>
      </c>
      <c r="F320" s="237" t="s">
        <v>2074</v>
      </c>
      <c r="G320" s="238" t="s">
        <v>234</v>
      </c>
      <c r="H320" s="239">
        <v>334.02999999999997</v>
      </c>
      <c r="I320" s="240"/>
      <c r="J320" s="239">
        <f>ROUND(I320*H320,2)</f>
        <v>0</v>
      </c>
      <c r="K320" s="241"/>
      <c r="L320" s="41"/>
      <c r="M320" s="242" t="s">
        <v>1</v>
      </c>
      <c r="N320" s="243" t="s">
        <v>41</v>
      </c>
      <c r="O320" s="94"/>
      <c r="P320" s="244">
        <f>O320*H320</f>
        <v>0</v>
      </c>
      <c r="Q320" s="244">
        <v>0.00021000000000000001</v>
      </c>
      <c r="R320" s="244">
        <f>Q320*H320</f>
        <v>0.070146299999999995</v>
      </c>
      <c r="S320" s="244">
        <v>0</v>
      </c>
      <c r="T320" s="245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6" t="s">
        <v>281</v>
      </c>
      <c r="AT320" s="246" t="s">
        <v>222</v>
      </c>
      <c r="AU320" s="246" t="s">
        <v>87</v>
      </c>
      <c r="AY320" s="14" t="s">
        <v>220</v>
      </c>
      <c r="BE320" s="247">
        <f>IF(N320="základná",J320,0)</f>
        <v>0</v>
      </c>
      <c r="BF320" s="247">
        <f>IF(N320="znížená",J320,0)</f>
        <v>0</v>
      </c>
      <c r="BG320" s="247">
        <f>IF(N320="zákl. prenesená",J320,0)</f>
        <v>0</v>
      </c>
      <c r="BH320" s="247">
        <f>IF(N320="zníž. prenesená",J320,0)</f>
        <v>0</v>
      </c>
      <c r="BI320" s="247">
        <f>IF(N320="nulová",J320,0)</f>
        <v>0</v>
      </c>
      <c r="BJ320" s="14" t="s">
        <v>87</v>
      </c>
      <c r="BK320" s="247">
        <f>ROUND(I320*H320,2)</f>
        <v>0</v>
      </c>
      <c r="BL320" s="14" t="s">
        <v>281</v>
      </c>
      <c r="BM320" s="246" t="s">
        <v>2075</v>
      </c>
    </row>
    <row r="321" s="2" customFormat="1" ht="33" customHeight="1">
      <c r="A321" s="35"/>
      <c r="B321" s="36"/>
      <c r="C321" s="235" t="s">
        <v>2076</v>
      </c>
      <c r="D321" s="235" t="s">
        <v>222</v>
      </c>
      <c r="E321" s="236" t="s">
        <v>2077</v>
      </c>
      <c r="F321" s="237" t="s">
        <v>2078</v>
      </c>
      <c r="G321" s="238" t="s">
        <v>234</v>
      </c>
      <c r="H321" s="239">
        <v>190.03999999999999</v>
      </c>
      <c r="I321" s="240"/>
      <c r="J321" s="239">
        <f>ROUND(I321*H321,2)</f>
        <v>0</v>
      </c>
      <c r="K321" s="241"/>
      <c r="L321" s="41"/>
      <c r="M321" s="242" t="s">
        <v>1</v>
      </c>
      <c r="N321" s="243" t="s">
        <v>41</v>
      </c>
      <c r="O321" s="94"/>
      <c r="P321" s="244">
        <f>O321*H321</f>
        <v>0</v>
      </c>
      <c r="Q321" s="244">
        <v>0.00021000000000000001</v>
      </c>
      <c r="R321" s="244">
        <f>Q321*H321</f>
        <v>0.039908399999999997</v>
      </c>
      <c r="S321" s="244">
        <v>0</v>
      </c>
      <c r="T321" s="24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6" t="s">
        <v>281</v>
      </c>
      <c r="AT321" s="246" t="s">
        <v>222</v>
      </c>
      <c r="AU321" s="246" t="s">
        <v>87</v>
      </c>
      <c r="AY321" s="14" t="s">
        <v>220</v>
      </c>
      <c r="BE321" s="247">
        <f>IF(N321="základná",J321,0)</f>
        <v>0</v>
      </c>
      <c r="BF321" s="247">
        <f>IF(N321="znížená",J321,0)</f>
        <v>0</v>
      </c>
      <c r="BG321" s="247">
        <f>IF(N321="zákl. prenesená",J321,0)</f>
        <v>0</v>
      </c>
      <c r="BH321" s="247">
        <f>IF(N321="zníž. prenesená",J321,0)</f>
        <v>0</v>
      </c>
      <c r="BI321" s="247">
        <f>IF(N321="nulová",J321,0)</f>
        <v>0</v>
      </c>
      <c r="BJ321" s="14" t="s">
        <v>87</v>
      </c>
      <c r="BK321" s="247">
        <f>ROUND(I321*H321,2)</f>
        <v>0</v>
      </c>
      <c r="BL321" s="14" t="s">
        <v>281</v>
      </c>
      <c r="BM321" s="246" t="s">
        <v>2079</v>
      </c>
    </row>
    <row r="322" s="2" customFormat="1" ht="37.8" customHeight="1">
      <c r="A322" s="35"/>
      <c r="B322" s="36"/>
      <c r="C322" s="235" t="s">
        <v>2080</v>
      </c>
      <c r="D322" s="235" t="s">
        <v>222</v>
      </c>
      <c r="E322" s="236" t="s">
        <v>2081</v>
      </c>
      <c r="F322" s="237" t="s">
        <v>2082</v>
      </c>
      <c r="G322" s="238" t="s">
        <v>251</v>
      </c>
      <c r="H322" s="239">
        <v>25.030000000000001</v>
      </c>
      <c r="I322" s="240"/>
      <c r="J322" s="239">
        <f>ROUND(I322*H322,2)</f>
        <v>0</v>
      </c>
      <c r="K322" s="241"/>
      <c r="L322" s="41"/>
      <c r="M322" s="242" t="s">
        <v>1</v>
      </c>
      <c r="N322" s="243" t="s">
        <v>41</v>
      </c>
      <c r="O322" s="94"/>
      <c r="P322" s="244">
        <f>O322*H322</f>
        <v>0</v>
      </c>
      <c r="Q322" s="244">
        <v>0.025780000000000001</v>
      </c>
      <c r="R322" s="244">
        <f>Q322*H322</f>
        <v>0.6452734</v>
      </c>
      <c r="S322" s="244">
        <v>0</v>
      </c>
      <c r="T322" s="245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6" t="s">
        <v>281</v>
      </c>
      <c r="AT322" s="246" t="s">
        <v>222</v>
      </c>
      <c r="AU322" s="246" t="s">
        <v>87</v>
      </c>
      <c r="AY322" s="14" t="s">
        <v>220</v>
      </c>
      <c r="BE322" s="247">
        <f>IF(N322="základná",J322,0)</f>
        <v>0</v>
      </c>
      <c r="BF322" s="247">
        <f>IF(N322="znížená",J322,0)</f>
        <v>0</v>
      </c>
      <c r="BG322" s="247">
        <f>IF(N322="zákl. prenesená",J322,0)</f>
        <v>0</v>
      </c>
      <c r="BH322" s="247">
        <f>IF(N322="zníž. prenesená",J322,0)</f>
        <v>0</v>
      </c>
      <c r="BI322" s="247">
        <f>IF(N322="nulová",J322,0)</f>
        <v>0</v>
      </c>
      <c r="BJ322" s="14" t="s">
        <v>87</v>
      </c>
      <c r="BK322" s="247">
        <f>ROUND(I322*H322,2)</f>
        <v>0</v>
      </c>
      <c r="BL322" s="14" t="s">
        <v>281</v>
      </c>
      <c r="BM322" s="246" t="s">
        <v>2083</v>
      </c>
    </row>
    <row r="323" s="2" customFormat="1" ht="24.15" customHeight="1">
      <c r="A323" s="35"/>
      <c r="B323" s="36"/>
      <c r="C323" s="235" t="s">
        <v>2084</v>
      </c>
      <c r="D323" s="235" t="s">
        <v>222</v>
      </c>
      <c r="E323" s="236" t="s">
        <v>2085</v>
      </c>
      <c r="F323" s="237" t="s">
        <v>2086</v>
      </c>
      <c r="G323" s="238" t="s">
        <v>614</v>
      </c>
      <c r="H323" s="240"/>
      <c r="I323" s="240"/>
      <c r="J323" s="239">
        <f>ROUND(I323*H323,2)</f>
        <v>0</v>
      </c>
      <c r="K323" s="241"/>
      <c r="L323" s="41"/>
      <c r="M323" s="242" t="s">
        <v>1</v>
      </c>
      <c r="N323" s="243" t="s">
        <v>41</v>
      </c>
      <c r="O323" s="94"/>
      <c r="P323" s="244">
        <f>O323*H323</f>
        <v>0</v>
      </c>
      <c r="Q323" s="244">
        <v>0</v>
      </c>
      <c r="R323" s="244">
        <f>Q323*H323</f>
        <v>0</v>
      </c>
      <c r="S323" s="244">
        <v>0</v>
      </c>
      <c r="T323" s="245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6" t="s">
        <v>281</v>
      </c>
      <c r="AT323" s="246" t="s">
        <v>222</v>
      </c>
      <c r="AU323" s="246" t="s">
        <v>87</v>
      </c>
      <c r="AY323" s="14" t="s">
        <v>220</v>
      </c>
      <c r="BE323" s="247">
        <f>IF(N323="základná",J323,0)</f>
        <v>0</v>
      </c>
      <c r="BF323" s="247">
        <f>IF(N323="znížená",J323,0)</f>
        <v>0</v>
      </c>
      <c r="BG323" s="247">
        <f>IF(N323="zákl. prenesená",J323,0)</f>
        <v>0</v>
      </c>
      <c r="BH323" s="247">
        <f>IF(N323="zníž. prenesená",J323,0)</f>
        <v>0</v>
      </c>
      <c r="BI323" s="247">
        <f>IF(N323="nulová",J323,0)</f>
        <v>0</v>
      </c>
      <c r="BJ323" s="14" t="s">
        <v>87</v>
      </c>
      <c r="BK323" s="247">
        <f>ROUND(I323*H323,2)</f>
        <v>0</v>
      </c>
      <c r="BL323" s="14" t="s">
        <v>281</v>
      </c>
      <c r="BM323" s="246" t="s">
        <v>2087</v>
      </c>
    </row>
    <row r="324" s="12" customFormat="1" ht="22.8" customHeight="1">
      <c r="A324" s="12"/>
      <c r="B324" s="219"/>
      <c r="C324" s="220"/>
      <c r="D324" s="221" t="s">
        <v>74</v>
      </c>
      <c r="E324" s="233" t="s">
        <v>369</v>
      </c>
      <c r="F324" s="233" t="s">
        <v>370</v>
      </c>
      <c r="G324" s="220"/>
      <c r="H324" s="220"/>
      <c r="I324" s="223"/>
      <c r="J324" s="234">
        <f>BK324</f>
        <v>0</v>
      </c>
      <c r="K324" s="220"/>
      <c r="L324" s="225"/>
      <c r="M324" s="226"/>
      <c r="N324" s="227"/>
      <c r="O324" s="227"/>
      <c r="P324" s="228">
        <f>SUM(P325:P345)</f>
        <v>0</v>
      </c>
      <c r="Q324" s="227"/>
      <c r="R324" s="228">
        <f>SUM(R325:R345)</f>
        <v>39.969265187999994</v>
      </c>
      <c r="S324" s="227"/>
      <c r="T324" s="229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30" t="s">
        <v>87</v>
      </c>
      <c r="AT324" s="231" t="s">
        <v>74</v>
      </c>
      <c r="AU324" s="231" t="s">
        <v>82</v>
      </c>
      <c r="AY324" s="230" t="s">
        <v>220</v>
      </c>
      <c r="BK324" s="232">
        <f>SUM(BK325:BK345)</f>
        <v>0</v>
      </c>
    </row>
    <row r="325" s="2" customFormat="1" ht="37.8" customHeight="1">
      <c r="A325" s="35"/>
      <c r="B325" s="36"/>
      <c r="C325" s="235" t="s">
        <v>2088</v>
      </c>
      <c r="D325" s="235" t="s">
        <v>222</v>
      </c>
      <c r="E325" s="236" t="s">
        <v>2089</v>
      </c>
      <c r="F325" s="237" t="s">
        <v>2090</v>
      </c>
      <c r="G325" s="238" t="s">
        <v>225</v>
      </c>
      <c r="H325" s="239">
        <v>5.7999999999999998</v>
      </c>
      <c r="I325" s="240"/>
      <c r="J325" s="239">
        <f>ROUND(I325*H325,2)</f>
        <v>0</v>
      </c>
      <c r="K325" s="241"/>
      <c r="L325" s="41"/>
      <c r="M325" s="242" t="s">
        <v>1</v>
      </c>
      <c r="N325" s="243" t="s">
        <v>41</v>
      </c>
      <c r="O325" s="94"/>
      <c r="P325" s="244">
        <f>O325*H325</f>
        <v>0</v>
      </c>
      <c r="Q325" s="244">
        <v>0.049661139999999999</v>
      </c>
      <c r="R325" s="244">
        <f>Q325*H325</f>
        <v>0.28803461199999997</v>
      </c>
      <c r="S325" s="244">
        <v>0</v>
      </c>
      <c r="T325" s="245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6" t="s">
        <v>281</v>
      </c>
      <c r="AT325" s="246" t="s">
        <v>222</v>
      </c>
      <c r="AU325" s="246" t="s">
        <v>87</v>
      </c>
      <c r="AY325" s="14" t="s">
        <v>220</v>
      </c>
      <c r="BE325" s="247">
        <f>IF(N325="základná",J325,0)</f>
        <v>0</v>
      </c>
      <c r="BF325" s="247">
        <f>IF(N325="znížená",J325,0)</f>
        <v>0</v>
      </c>
      <c r="BG325" s="247">
        <f>IF(N325="zákl. prenesená",J325,0)</f>
        <v>0</v>
      </c>
      <c r="BH325" s="247">
        <f>IF(N325="zníž. prenesená",J325,0)</f>
        <v>0</v>
      </c>
      <c r="BI325" s="247">
        <f>IF(N325="nulová",J325,0)</f>
        <v>0</v>
      </c>
      <c r="BJ325" s="14" t="s">
        <v>87</v>
      </c>
      <c r="BK325" s="247">
        <f>ROUND(I325*H325,2)</f>
        <v>0</v>
      </c>
      <c r="BL325" s="14" t="s">
        <v>281</v>
      </c>
      <c r="BM325" s="246" t="s">
        <v>2091</v>
      </c>
    </row>
    <row r="326" s="2" customFormat="1" ht="37.8" customHeight="1">
      <c r="A326" s="35"/>
      <c r="B326" s="36"/>
      <c r="C326" s="235" t="s">
        <v>2092</v>
      </c>
      <c r="D326" s="235" t="s">
        <v>222</v>
      </c>
      <c r="E326" s="236" t="s">
        <v>2093</v>
      </c>
      <c r="F326" s="237" t="s">
        <v>2094</v>
      </c>
      <c r="G326" s="238" t="s">
        <v>225</v>
      </c>
      <c r="H326" s="239">
        <v>23.699999999999999</v>
      </c>
      <c r="I326" s="240"/>
      <c r="J326" s="239">
        <f>ROUND(I326*H326,2)</f>
        <v>0</v>
      </c>
      <c r="K326" s="241"/>
      <c r="L326" s="41"/>
      <c r="M326" s="242" t="s">
        <v>1</v>
      </c>
      <c r="N326" s="243" t="s">
        <v>41</v>
      </c>
      <c r="O326" s="94"/>
      <c r="P326" s="244">
        <f>O326*H326</f>
        <v>0</v>
      </c>
      <c r="Q326" s="244">
        <v>0.043020000000000003</v>
      </c>
      <c r="R326" s="244">
        <f>Q326*H326</f>
        <v>1.019574</v>
      </c>
      <c r="S326" s="244">
        <v>0</v>
      </c>
      <c r="T326" s="245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6" t="s">
        <v>281</v>
      </c>
      <c r="AT326" s="246" t="s">
        <v>222</v>
      </c>
      <c r="AU326" s="246" t="s">
        <v>87</v>
      </c>
      <c r="AY326" s="14" t="s">
        <v>220</v>
      </c>
      <c r="BE326" s="247">
        <f>IF(N326="základná",J326,0)</f>
        <v>0</v>
      </c>
      <c r="BF326" s="247">
        <f>IF(N326="znížená",J326,0)</f>
        <v>0</v>
      </c>
      <c r="BG326" s="247">
        <f>IF(N326="zákl. prenesená",J326,0)</f>
        <v>0</v>
      </c>
      <c r="BH326" s="247">
        <f>IF(N326="zníž. prenesená",J326,0)</f>
        <v>0</v>
      </c>
      <c r="BI326" s="247">
        <f>IF(N326="nulová",J326,0)</f>
        <v>0</v>
      </c>
      <c r="BJ326" s="14" t="s">
        <v>87</v>
      </c>
      <c r="BK326" s="247">
        <f>ROUND(I326*H326,2)</f>
        <v>0</v>
      </c>
      <c r="BL326" s="14" t="s">
        <v>281</v>
      </c>
      <c r="BM326" s="246" t="s">
        <v>2095</v>
      </c>
    </row>
    <row r="327" s="2" customFormat="1" ht="37.8" customHeight="1">
      <c r="A327" s="35"/>
      <c r="B327" s="36"/>
      <c r="C327" s="235" t="s">
        <v>2096</v>
      </c>
      <c r="D327" s="235" t="s">
        <v>222</v>
      </c>
      <c r="E327" s="236" t="s">
        <v>2097</v>
      </c>
      <c r="F327" s="237" t="s">
        <v>2098</v>
      </c>
      <c r="G327" s="238" t="s">
        <v>225</v>
      </c>
      <c r="H327" s="239">
        <v>22.600000000000001</v>
      </c>
      <c r="I327" s="240"/>
      <c r="J327" s="239">
        <f>ROUND(I327*H327,2)</f>
        <v>0</v>
      </c>
      <c r="K327" s="241"/>
      <c r="L327" s="41"/>
      <c r="M327" s="242" t="s">
        <v>1</v>
      </c>
      <c r="N327" s="243" t="s">
        <v>41</v>
      </c>
      <c r="O327" s="94"/>
      <c r="P327" s="244">
        <f>O327*H327</f>
        <v>0</v>
      </c>
      <c r="Q327" s="244">
        <v>0.023220000000000001</v>
      </c>
      <c r="R327" s="244">
        <f>Q327*H327</f>
        <v>0.52477200000000002</v>
      </c>
      <c r="S327" s="244">
        <v>0</v>
      </c>
      <c r="T327" s="245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6" t="s">
        <v>281</v>
      </c>
      <c r="AT327" s="246" t="s">
        <v>222</v>
      </c>
      <c r="AU327" s="246" t="s">
        <v>87</v>
      </c>
      <c r="AY327" s="14" t="s">
        <v>220</v>
      </c>
      <c r="BE327" s="247">
        <f>IF(N327="základná",J327,0)</f>
        <v>0</v>
      </c>
      <c r="BF327" s="247">
        <f>IF(N327="znížená",J327,0)</f>
        <v>0</v>
      </c>
      <c r="BG327" s="247">
        <f>IF(N327="zákl. prenesená",J327,0)</f>
        <v>0</v>
      </c>
      <c r="BH327" s="247">
        <f>IF(N327="zníž. prenesená",J327,0)</f>
        <v>0</v>
      </c>
      <c r="BI327" s="247">
        <f>IF(N327="nulová",J327,0)</f>
        <v>0</v>
      </c>
      <c r="BJ327" s="14" t="s">
        <v>87</v>
      </c>
      <c r="BK327" s="247">
        <f>ROUND(I327*H327,2)</f>
        <v>0</v>
      </c>
      <c r="BL327" s="14" t="s">
        <v>281</v>
      </c>
      <c r="BM327" s="246" t="s">
        <v>2099</v>
      </c>
    </row>
    <row r="328" s="2" customFormat="1" ht="37.8" customHeight="1">
      <c r="A328" s="35"/>
      <c r="B328" s="36"/>
      <c r="C328" s="235" t="s">
        <v>2100</v>
      </c>
      <c r="D328" s="235" t="s">
        <v>222</v>
      </c>
      <c r="E328" s="236" t="s">
        <v>2101</v>
      </c>
      <c r="F328" s="237" t="s">
        <v>2102</v>
      </c>
      <c r="G328" s="238" t="s">
        <v>225</v>
      </c>
      <c r="H328" s="239">
        <v>64</v>
      </c>
      <c r="I328" s="240"/>
      <c r="J328" s="239">
        <f>ROUND(I328*H328,2)</f>
        <v>0</v>
      </c>
      <c r="K328" s="241"/>
      <c r="L328" s="41"/>
      <c r="M328" s="242" t="s">
        <v>1</v>
      </c>
      <c r="N328" s="243" t="s">
        <v>41</v>
      </c>
      <c r="O328" s="94"/>
      <c r="P328" s="244">
        <f>O328*H328</f>
        <v>0</v>
      </c>
      <c r="Q328" s="244">
        <v>0.03733852</v>
      </c>
      <c r="R328" s="244">
        <f>Q328*H328</f>
        <v>2.38966528</v>
      </c>
      <c r="S328" s="244">
        <v>0</v>
      </c>
      <c r="T328" s="245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6" t="s">
        <v>281</v>
      </c>
      <c r="AT328" s="246" t="s">
        <v>222</v>
      </c>
      <c r="AU328" s="246" t="s">
        <v>87</v>
      </c>
      <c r="AY328" s="14" t="s">
        <v>220</v>
      </c>
      <c r="BE328" s="247">
        <f>IF(N328="základná",J328,0)</f>
        <v>0</v>
      </c>
      <c r="BF328" s="247">
        <f>IF(N328="znížená",J328,0)</f>
        <v>0</v>
      </c>
      <c r="BG328" s="247">
        <f>IF(N328="zákl. prenesená",J328,0)</f>
        <v>0</v>
      </c>
      <c r="BH328" s="247">
        <f>IF(N328="zníž. prenesená",J328,0)</f>
        <v>0</v>
      </c>
      <c r="BI328" s="247">
        <f>IF(N328="nulová",J328,0)</f>
        <v>0</v>
      </c>
      <c r="BJ328" s="14" t="s">
        <v>87</v>
      </c>
      <c r="BK328" s="247">
        <f>ROUND(I328*H328,2)</f>
        <v>0</v>
      </c>
      <c r="BL328" s="14" t="s">
        <v>281</v>
      </c>
      <c r="BM328" s="246" t="s">
        <v>2103</v>
      </c>
    </row>
    <row r="329" s="2" customFormat="1" ht="37.8" customHeight="1">
      <c r="A329" s="35"/>
      <c r="B329" s="36"/>
      <c r="C329" s="235" t="s">
        <v>2104</v>
      </c>
      <c r="D329" s="235" t="s">
        <v>222</v>
      </c>
      <c r="E329" s="236" t="s">
        <v>2105</v>
      </c>
      <c r="F329" s="237" t="s">
        <v>2106</v>
      </c>
      <c r="G329" s="238" t="s">
        <v>225</v>
      </c>
      <c r="H329" s="239">
        <v>54.299999999999997</v>
      </c>
      <c r="I329" s="240"/>
      <c r="J329" s="239">
        <f>ROUND(I329*H329,2)</f>
        <v>0</v>
      </c>
      <c r="K329" s="241"/>
      <c r="L329" s="41"/>
      <c r="M329" s="242" t="s">
        <v>1</v>
      </c>
      <c r="N329" s="243" t="s">
        <v>41</v>
      </c>
      <c r="O329" s="94"/>
      <c r="P329" s="244">
        <f>O329*H329</f>
        <v>0</v>
      </c>
      <c r="Q329" s="244">
        <v>0.038237519999999997</v>
      </c>
      <c r="R329" s="244">
        <f>Q329*H329</f>
        <v>2.0762973359999997</v>
      </c>
      <c r="S329" s="244">
        <v>0</v>
      </c>
      <c r="T329" s="245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6" t="s">
        <v>281</v>
      </c>
      <c r="AT329" s="246" t="s">
        <v>222</v>
      </c>
      <c r="AU329" s="246" t="s">
        <v>87</v>
      </c>
      <c r="AY329" s="14" t="s">
        <v>220</v>
      </c>
      <c r="BE329" s="247">
        <f>IF(N329="základná",J329,0)</f>
        <v>0</v>
      </c>
      <c r="BF329" s="247">
        <f>IF(N329="znížená",J329,0)</f>
        <v>0</v>
      </c>
      <c r="BG329" s="247">
        <f>IF(N329="zákl. prenesená",J329,0)</f>
        <v>0</v>
      </c>
      <c r="BH329" s="247">
        <f>IF(N329="zníž. prenesená",J329,0)</f>
        <v>0</v>
      </c>
      <c r="BI329" s="247">
        <f>IF(N329="nulová",J329,0)</f>
        <v>0</v>
      </c>
      <c r="BJ329" s="14" t="s">
        <v>87</v>
      </c>
      <c r="BK329" s="247">
        <f>ROUND(I329*H329,2)</f>
        <v>0</v>
      </c>
      <c r="BL329" s="14" t="s">
        <v>281</v>
      </c>
      <c r="BM329" s="246" t="s">
        <v>2107</v>
      </c>
    </row>
    <row r="330" s="2" customFormat="1" ht="37.8" customHeight="1">
      <c r="A330" s="35"/>
      <c r="B330" s="36"/>
      <c r="C330" s="235" t="s">
        <v>2108</v>
      </c>
      <c r="D330" s="235" t="s">
        <v>222</v>
      </c>
      <c r="E330" s="236" t="s">
        <v>2109</v>
      </c>
      <c r="F330" s="237" t="s">
        <v>2110</v>
      </c>
      <c r="G330" s="238" t="s">
        <v>225</v>
      </c>
      <c r="H330" s="239">
        <v>6.2000000000000002</v>
      </c>
      <c r="I330" s="240"/>
      <c r="J330" s="239">
        <f>ROUND(I330*H330,2)</f>
        <v>0</v>
      </c>
      <c r="K330" s="241"/>
      <c r="L330" s="41"/>
      <c r="M330" s="242" t="s">
        <v>1</v>
      </c>
      <c r="N330" s="243" t="s">
        <v>41</v>
      </c>
      <c r="O330" s="94"/>
      <c r="P330" s="244">
        <f>O330*H330</f>
        <v>0</v>
      </c>
      <c r="Q330" s="244">
        <v>0.0118663</v>
      </c>
      <c r="R330" s="244">
        <f>Q330*H330</f>
        <v>0.073571060000000008</v>
      </c>
      <c r="S330" s="244">
        <v>0</v>
      </c>
      <c r="T330" s="245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6" t="s">
        <v>281</v>
      </c>
      <c r="AT330" s="246" t="s">
        <v>222</v>
      </c>
      <c r="AU330" s="246" t="s">
        <v>87</v>
      </c>
      <c r="AY330" s="14" t="s">
        <v>220</v>
      </c>
      <c r="BE330" s="247">
        <f>IF(N330="základná",J330,0)</f>
        <v>0</v>
      </c>
      <c r="BF330" s="247">
        <f>IF(N330="znížená",J330,0)</f>
        <v>0</v>
      </c>
      <c r="BG330" s="247">
        <f>IF(N330="zákl. prenesená",J330,0)</f>
        <v>0</v>
      </c>
      <c r="BH330" s="247">
        <f>IF(N330="zníž. prenesená",J330,0)</f>
        <v>0</v>
      </c>
      <c r="BI330" s="247">
        <f>IF(N330="nulová",J330,0)</f>
        <v>0</v>
      </c>
      <c r="BJ330" s="14" t="s">
        <v>87</v>
      </c>
      <c r="BK330" s="247">
        <f>ROUND(I330*H330,2)</f>
        <v>0</v>
      </c>
      <c r="BL330" s="14" t="s">
        <v>281</v>
      </c>
      <c r="BM330" s="246" t="s">
        <v>2111</v>
      </c>
    </row>
    <row r="331" s="2" customFormat="1" ht="37.8" customHeight="1">
      <c r="A331" s="35"/>
      <c r="B331" s="36"/>
      <c r="C331" s="235" t="s">
        <v>2112</v>
      </c>
      <c r="D331" s="235" t="s">
        <v>222</v>
      </c>
      <c r="E331" s="236" t="s">
        <v>2113</v>
      </c>
      <c r="F331" s="237" t="s">
        <v>2114</v>
      </c>
      <c r="G331" s="238" t="s">
        <v>225</v>
      </c>
      <c r="H331" s="239">
        <v>13</v>
      </c>
      <c r="I331" s="240"/>
      <c r="J331" s="239">
        <f>ROUND(I331*H331,2)</f>
        <v>0</v>
      </c>
      <c r="K331" s="241"/>
      <c r="L331" s="41"/>
      <c r="M331" s="242" t="s">
        <v>1</v>
      </c>
      <c r="N331" s="243" t="s">
        <v>41</v>
      </c>
      <c r="O331" s="94"/>
      <c r="P331" s="244">
        <f>O331*H331</f>
        <v>0</v>
      </c>
      <c r="Q331" s="244">
        <v>0.012181300000000001</v>
      </c>
      <c r="R331" s="244">
        <f>Q331*H331</f>
        <v>0.15835690000000002</v>
      </c>
      <c r="S331" s="244">
        <v>0</v>
      </c>
      <c r="T331" s="245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6" t="s">
        <v>281</v>
      </c>
      <c r="AT331" s="246" t="s">
        <v>222</v>
      </c>
      <c r="AU331" s="246" t="s">
        <v>87</v>
      </c>
      <c r="AY331" s="14" t="s">
        <v>220</v>
      </c>
      <c r="BE331" s="247">
        <f>IF(N331="základná",J331,0)</f>
        <v>0</v>
      </c>
      <c r="BF331" s="247">
        <f>IF(N331="znížená",J331,0)</f>
        <v>0</v>
      </c>
      <c r="BG331" s="247">
        <f>IF(N331="zákl. prenesená",J331,0)</f>
        <v>0</v>
      </c>
      <c r="BH331" s="247">
        <f>IF(N331="zníž. prenesená",J331,0)</f>
        <v>0</v>
      </c>
      <c r="BI331" s="247">
        <f>IF(N331="nulová",J331,0)</f>
        <v>0</v>
      </c>
      <c r="BJ331" s="14" t="s">
        <v>87</v>
      </c>
      <c r="BK331" s="247">
        <f>ROUND(I331*H331,2)</f>
        <v>0</v>
      </c>
      <c r="BL331" s="14" t="s">
        <v>281</v>
      </c>
      <c r="BM331" s="246" t="s">
        <v>2115</v>
      </c>
    </row>
    <row r="332" s="2" customFormat="1" ht="44.25" customHeight="1">
      <c r="A332" s="35"/>
      <c r="B332" s="36"/>
      <c r="C332" s="235" t="s">
        <v>2116</v>
      </c>
      <c r="D332" s="235" t="s">
        <v>222</v>
      </c>
      <c r="E332" s="236" t="s">
        <v>2117</v>
      </c>
      <c r="F332" s="237" t="s">
        <v>2118</v>
      </c>
      <c r="G332" s="238" t="s">
        <v>225</v>
      </c>
      <c r="H332" s="239">
        <v>69.200000000000003</v>
      </c>
      <c r="I332" s="240"/>
      <c r="J332" s="239">
        <f>ROUND(I332*H332,2)</f>
        <v>0</v>
      </c>
      <c r="K332" s="241"/>
      <c r="L332" s="41"/>
      <c r="M332" s="242" t="s">
        <v>1</v>
      </c>
      <c r="N332" s="243" t="s">
        <v>41</v>
      </c>
      <c r="O332" s="94"/>
      <c r="P332" s="244">
        <f>O332*H332</f>
        <v>0</v>
      </c>
      <c r="Q332" s="244">
        <v>0.0141365</v>
      </c>
      <c r="R332" s="244">
        <f>Q332*H332</f>
        <v>0.97824580000000005</v>
      </c>
      <c r="S332" s="244">
        <v>0</v>
      </c>
      <c r="T332" s="245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6" t="s">
        <v>281</v>
      </c>
      <c r="AT332" s="246" t="s">
        <v>222</v>
      </c>
      <c r="AU332" s="246" t="s">
        <v>87</v>
      </c>
      <c r="AY332" s="14" t="s">
        <v>220</v>
      </c>
      <c r="BE332" s="247">
        <f>IF(N332="základná",J332,0)</f>
        <v>0</v>
      </c>
      <c r="BF332" s="247">
        <f>IF(N332="znížená",J332,0)</f>
        <v>0</v>
      </c>
      <c r="BG332" s="247">
        <f>IF(N332="zákl. prenesená",J332,0)</f>
        <v>0</v>
      </c>
      <c r="BH332" s="247">
        <f>IF(N332="zníž. prenesená",J332,0)</f>
        <v>0</v>
      </c>
      <c r="BI332" s="247">
        <f>IF(N332="nulová",J332,0)</f>
        <v>0</v>
      </c>
      <c r="BJ332" s="14" t="s">
        <v>87</v>
      </c>
      <c r="BK332" s="247">
        <f>ROUND(I332*H332,2)</f>
        <v>0</v>
      </c>
      <c r="BL332" s="14" t="s">
        <v>281</v>
      </c>
      <c r="BM332" s="246" t="s">
        <v>2119</v>
      </c>
    </row>
    <row r="333" s="2" customFormat="1" ht="24.15" customHeight="1">
      <c r="A333" s="35"/>
      <c r="B333" s="36"/>
      <c r="C333" s="235" t="s">
        <v>2120</v>
      </c>
      <c r="D333" s="235" t="s">
        <v>222</v>
      </c>
      <c r="E333" s="236" t="s">
        <v>2121</v>
      </c>
      <c r="F333" s="237" t="s">
        <v>2122</v>
      </c>
      <c r="G333" s="238" t="s">
        <v>225</v>
      </c>
      <c r="H333" s="239">
        <v>1.1399999999999999</v>
      </c>
      <c r="I333" s="240"/>
      <c r="J333" s="239">
        <f>ROUND(I333*H333,2)</f>
        <v>0</v>
      </c>
      <c r="K333" s="241"/>
      <c r="L333" s="41"/>
      <c r="M333" s="242" t="s">
        <v>1</v>
      </c>
      <c r="N333" s="243" t="s">
        <v>41</v>
      </c>
      <c r="O333" s="94"/>
      <c r="P333" s="244">
        <f>O333*H333</f>
        <v>0</v>
      </c>
      <c r="Q333" s="244">
        <v>0.016660000000000001</v>
      </c>
      <c r="R333" s="244">
        <f>Q333*H333</f>
        <v>0.0189924</v>
      </c>
      <c r="S333" s="244">
        <v>0</v>
      </c>
      <c r="T333" s="245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6" t="s">
        <v>281</v>
      </c>
      <c r="AT333" s="246" t="s">
        <v>222</v>
      </c>
      <c r="AU333" s="246" t="s">
        <v>87</v>
      </c>
      <c r="AY333" s="14" t="s">
        <v>220</v>
      </c>
      <c r="BE333" s="247">
        <f>IF(N333="základná",J333,0)</f>
        <v>0</v>
      </c>
      <c r="BF333" s="247">
        <f>IF(N333="znížená",J333,0)</f>
        <v>0</v>
      </c>
      <c r="BG333" s="247">
        <f>IF(N333="zákl. prenesená",J333,0)</f>
        <v>0</v>
      </c>
      <c r="BH333" s="247">
        <f>IF(N333="zníž. prenesená",J333,0)</f>
        <v>0</v>
      </c>
      <c r="BI333" s="247">
        <f>IF(N333="nulová",J333,0)</f>
        <v>0</v>
      </c>
      <c r="BJ333" s="14" t="s">
        <v>87</v>
      </c>
      <c r="BK333" s="247">
        <f>ROUND(I333*H333,2)</f>
        <v>0</v>
      </c>
      <c r="BL333" s="14" t="s">
        <v>281</v>
      </c>
      <c r="BM333" s="246" t="s">
        <v>2123</v>
      </c>
    </row>
    <row r="334" s="2" customFormat="1" ht="33" customHeight="1">
      <c r="A334" s="35"/>
      <c r="B334" s="36"/>
      <c r="C334" s="235" t="s">
        <v>2124</v>
      </c>
      <c r="D334" s="235" t="s">
        <v>222</v>
      </c>
      <c r="E334" s="236" t="s">
        <v>2125</v>
      </c>
      <c r="F334" s="237" t="s">
        <v>2126</v>
      </c>
      <c r="G334" s="238" t="s">
        <v>225</v>
      </c>
      <c r="H334" s="239">
        <v>114</v>
      </c>
      <c r="I334" s="240"/>
      <c r="J334" s="239">
        <f>ROUND(I334*H334,2)</f>
        <v>0</v>
      </c>
      <c r="K334" s="241"/>
      <c r="L334" s="41"/>
      <c r="M334" s="242" t="s">
        <v>1</v>
      </c>
      <c r="N334" s="243" t="s">
        <v>41</v>
      </c>
      <c r="O334" s="94"/>
      <c r="P334" s="244">
        <f>O334*H334</f>
        <v>0</v>
      </c>
      <c r="Q334" s="244">
        <v>0.025250000000000002</v>
      </c>
      <c r="R334" s="244">
        <f>Q334*H334</f>
        <v>2.8785000000000003</v>
      </c>
      <c r="S334" s="244">
        <v>0</v>
      </c>
      <c r="T334" s="245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6" t="s">
        <v>281</v>
      </c>
      <c r="AT334" s="246" t="s">
        <v>222</v>
      </c>
      <c r="AU334" s="246" t="s">
        <v>87</v>
      </c>
      <c r="AY334" s="14" t="s">
        <v>220</v>
      </c>
      <c r="BE334" s="247">
        <f>IF(N334="základná",J334,0)</f>
        <v>0</v>
      </c>
      <c r="BF334" s="247">
        <f>IF(N334="znížená",J334,0)</f>
        <v>0</v>
      </c>
      <c r="BG334" s="247">
        <f>IF(N334="zákl. prenesená",J334,0)</f>
        <v>0</v>
      </c>
      <c r="BH334" s="247">
        <f>IF(N334="zníž. prenesená",J334,0)</f>
        <v>0</v>
      </c>
      <c r="BI334" s="247">
        <f>IF(N334="nulová",J334,0)</f>
        <v>0</v>
      </c>
      <c r="BJ334" s="14" t="s">
        <v>87</v>
      </c>
      <c r="BK334" s="247">
        <f>ROUND(I334*H334,2)</f>
        <v>0</v>
      </c>
      <c r="BL334" s="14" t="s">
        <v>281</v>
      </c>
      <c r="BM334" s="246" t="s">
        <v>2127</v>
      </c>
    </row>
    <row r="335" s="2" customFormat="1" ht="24.15" customHeight="1">
      <c r="A335" s="35"/>
      <c r="B335" s="36"/>
      <c r="C335" s="235" t="s">
        <v>2128</v>
      </c>
      <c r="D335" s="235" t="s">
        <v>222</v>
      </c>
      <c r="E335" s="236" t="s">
        <v>2129</v>
      </c>
      <c r="F335" s="237" t="s">
        <v>2130</v>
      </c>
      <c r="G335" s="238" t="s">
        <v>225</v>
      </c>
      <c r="H335" s="239">
        <v>350.74000000000001</v>
      </c>
      <c r="I335" s="240"/>
      <c r="J335" s="239">
        <f>ROUND(I335*H335,2)</f>
        <v>0</v>
      </c>
      <c r="K335" s="241"/>
      <c r="L335" s="41"/>
      <c r="M335" s="242" t="s">
        <v>1</v>
      </c>
      <c r="N335" s="243" t="s">
        <v>41</v>
      </c>
      <c r="O335" s="94"/>
      <c r="P335" s="244">
        <f>O335*H335</f>
        <v>0</v>
      </c>
      <c r="Q335" s="244">
        <v>0</v>
      </c>
      <c r="R335" s="244">
        <f>Q335*H335</f>
        <v>0</v>
      </c>
      <c r="S335" s="244">
        <v>0</v>
      </c>
      <c r="T335" s="245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6" t="s">
        <v>281</v>
      </c>
      <c r="AT335" s="246" t="s">
        <v>222</v>
      </c>
      <c r="AU335" s="246" t="s">
        <v>87</v>
      </c>
      <c r="AY335" s="14" t="s">
        <v>220</v>
      </c>
      <c r="BE335" s="247">
        <f>IF(N335="základná",J335,0)</f>
        <v>0</v>
      </c>
      <c r="BF335" s="247">
        <f>IF(N335="znížená",J335,0)</f>
        <v>0</v>
      </c>
      <c r="BG335" s="247">
        <f>IF(N335="zákl. prenesená",J335,0)</f>
        <v>0</v>
      </c>
      <c r="BH335" s="247">
        <f>IF(N335="zníž. prenesená",J335,0)</f>
        <v>0</v>
      </c>
      <c r="BI335" s="247">
        <f>IF(N335="nulová",J335,0)</f>
        <v>0</v>
      </c>
      <c r="BJ335" s="14" t="s">
        <v>87</v>
      </c>
      <c r="BK335" s="247">
        <f>ROUND(I335*H335,2)</f>
        <v>0</v>
      </c>
      <c r="BL335" s="14" t="s">
        <v>281</v>
      </c>
      <c r="BM335" s="246" t="s">
        <v>2131</v>
      </c>
    </row>
    <row r="336" s="2" customFormat="1" ht="37.8" customHeight="1">
      <c r="A336" s="35"/>
      <c r="B336" s="36"/>
      <c r="C336" s="253" t="s">
        <v>2132</v>
      </c>
      <c r="D336" s="253" t="s">
        <v>571</v>
      </c>
      <c r="E336" s="254" t="s">
        <v>2133</v>
      </c>
      <c r="F336" s="255" t="s">
        <v>2134</v>
      </c>
      <c r="G336" s="256" t="s">
        <v>225</v>
      </c>
      <c r="H336" s="257">
        <v>357.75</v>
      </c>
      <c r="I336" s="258"/>
      <c r="J336" s="257">
        <f>ROUND(I336*H336,2)</f>
        <v>0</v>
      </c>
      <c r="K336" s="259"/>
      <c r="L336" s="260"/>
      <c r="M336" s="261" t="s">
        <v>1</v>
      </c>
      <c r="N336" s="262" t="s">
        <v>41</v>
      </c>
      <c r="O336" s="94"/>
      <c r="P336" s="244">
        <f>O336*H336</f>
        <v>0</v>
      </c>
      <c r="Q336" s="244">
        <v>0.0608</v>
      </c>
      <c r="R336" s="244">
        <f>Q336*H336</f>
        <v>21.751200000000001</v>
      </c>
      <c r="S336" s="244">
        <v>0</v>
      </c>
      <c r="T336" s="245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6" t="s">
        <v>353</v>
      </c>
      <c r="AT336" s="246" t="s">
        <v>571</v>
      </c>
      <c r="AU336" s="246" t="s">
        <v>87</v>
      </c>
      <c r="AY336" s="14" t="s">
        <v>220</v>
      </c>
      <c r="BE336" s="247">
        <f>IF(N336="základná",J336,0)</f>
        <v>0</v>
      </c>
      <c r="BF336" s="247">
        <f>IF(N336="znížená",J336,0)</f>
        <v>0</v>
      </c>
      <c r="BG336" s="247">
        <f>IF(N336="zákl. prenesená",J336,0)</f>
        <v>0</v>
      </c>
      <c r="BH336" s="247">
        <f>IF(N336="zníž. prenesená",J336,0)</f>
        <v>0</v>
      </c>
      <c r="BI336" s="247">
        <f>IF(N336="nulová",J336,0)</f>
        <v>0</v>
      </c>
      <c r="BJ336" s="14" t="s">
        <v>87</v>
      </c>
      <c r="BK336" s="247">
        <f>ROUND(I336*H336,2)</f>
        <v>0</v>
      </c>
      <c r="BL336" s="14" t="s">
        <v>281</v>
      </c>
      <c r="BM336" s="246" t="s">
        <v>2135</v>
      </c>
    </row>
    <row r="337" s="2" customFormat="1" ht="24.15" customHeight="1">
      <c r="A337" s="35"/>
      <c r="B337" s="36"/>
      <c r="C337" s="235" t="s">
        <v>2136</v>
      </c>
      <c r="D337" s="235" t="s">
        <v>222</v>
      </c>
      <c r="E337" s="236" t="s">
        <v>2137</v>
      </c>
      <c r="F337" s="237" t="s">
        <v>2138</v>
      </c>
      <c r="G337" s="238" t="s">
        <v>225</v>
      </c>
      <c r="H337" s="239">
        <v>5.7999999999999998</v>
      </c>
      <c r="I337" s="240"/>
      <c r="J337" s="239">
        <f>ROUND(I337*H337,2)</f>
        <v>0</v>
      </c>
      <c r="K337" s="241"/>
      <c r="L337" s="41"/>
      <c r="M337" s="242" t="s">
        <v>1</v>
      </c>
      <c r="N337" s="243" t="s">
        <v>41</v>
      </c>
      <c r="O337" s="94"/>
      <c r="P337" s="244">
        <f>O337*H337</f>
        <v>0</v>
      </c>
      <c r="Q337" s="244">
        <v>0.023786000000000002</v>
      </c>
      <c r="R337" s="244">
        <f>Q337*H337</f>
        <v>0.13795879999999999</v>
      </c>
      <c r="S337" s="244">
        <v>0</v>
      </c>
      <c r="T337" s="245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6" t="s">
        <v>281</v>
      </c>
      <c r="AT337" s="246" t="s">
        <v>222</v>
      </c>
      <c r="AU337" s="246" t="s">
        <v>87</v>
      </c>
      <c r="AY337" s="14" t="s">
        <v>220</v>
      </c>
      <c r="BE337" s="247">
        <f>IF(N337="základná",J337,0)</f>
        <v>0</v>
      </c>
      <c r="BF337" s="247">
        <f>IF(N337="znížená",J337,0)</f>
        <v>0</v>
      </c>
      <c r="BG337" s="247">
        <f>IF(N337="zákl. prenesená",J337,0)</f>
        <v>0</v>
      </c>
      <c r="BH337" s="247">
        <f>IF(N337="zníž. prenesená",J337,0)</f>
        <v>0</v>
      </c>
      <c r="BI337" s="247">
        <f>IF(N337="nulová",J337,0)</f>
        <v>0</v>
      </c>
      <c r="BJ337" s="14" t="s">
        <v>87</v>
      </c>
      <c r="BK337" s="247">
        <f>ROUND(I337*H337,2)</f>
        <v>0</v>
      </c>
      <c r="BL337" s="14" t="s">
        <v>281</v>
      </c>
      <c r="BM337" s="246" t="s">
        <v>2139</v>
      </c>
    </row>
    <row r="338" s="2" customFormat="1" ht="33" customHeight="1">
      <c r="A338" s="35"/>
      <c r="B338" s="36"/>
      <c r="C338" s="253" t="s">
        <v>2140</v>
      </c>
      <c r="D338" s="253" t="s">
        <v>571</v>
      </c>
      <c r="E338" s="254" t="s">
        <v>2141</v>
      </c>
      <c r="F338" s="255" t="s">
        <v>2142</v>
      </c>
      <c r="G338" s="256" t="s">
        <v>225</v>
      </c>
      <c r="H338" s="257">
        <v>6.0899999999999999</v>
      </c>
      <c r="I338" s="258"/>
      <c r="J338" s="257">
        <f>ROUND(I338*H338,2)</f>
        <v>0</v>
      </c>
      <c r="K338" s="259"/>
      <c r="L338" s="260"/>
      <c r="M338" s="261" t="s">
        <v>1</v>
      </c>
      <c r="N338" s="262" t="s">
        <v>41</v>
      </c>
      <c r="O338" s="94"/>
      <c r="P338" s="244">
        <f>O338*H338</f>
        <v>0</v>
      </c>
      <c r="Q338" s="244">
        <v>0.00089999999999999998</v>
      </c>
      <c r="R338" s="244">
        <f>Q338*H338</f>
        <v>0.0054809999999999998</v>
      </c>
      <c r="S338" s="244">
        <v>0</v>
      </c>
      <c r="T338" s="245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6" t="s">
        <v>353</v>
      </c>
      <c r="AT338" s="246" t="s">
        <v>571</v>
      </c>
      <c r="AU338" s="246" t="s">
        <v>87</v>
      </c>
      <c r="AY338" s="14" t="s">
        <v>220</v>
      </c>
      <c r="BE338" s="247">
        <f>IF(N338="základná",J338,0)</f>
        <v>0</v>
      </c>
      <c r="BF338" s="247">
        <f>IF(N338="znížená",J338,0)</f>
        <v>0</v>
      </c>
      <c r="BG338" s="247">
        <f>IF(N338="zákl. prenesená",J338,0)</f>
        <v>0</v>
      </c>
      <c r="BH338" s="247">
        <f>IF(N338="zníž. prenesená",J338,0)</f>
        <v>0</v>
      </c>
      <c r="BI338" s="247">
        <f>IF(N338="nulová",J338,0)</f>
        <v>0</v>
      </c>
      <c r="BJ338" s="14" t="s">
        <v>87</v>
      </c>
      <c r="BK338" s="247">
        <f>ROUND(I338*H338,2)</f>
        <v>0</v>
      </c>
      <c r="BL338" s="14" t="s">
        <v>281</v>
      </c>
      <c r="BM338" s="246" t="s">
        <v>2143</v>
      </c>
    </row>
    <row r="339" s="2" customFormat="1" ht="24.15" customHeight="1">
      <c r="A339" s="35"/>
      <c r="B339" s="36"/>
      <c r="C339" s="253" t="s">
        <v>2144</v>
      </c>
      <c r="D339" s="253" t="s">
        <v>571</v>
      </c>
      <c r="E339" s="254" t="s">
        <v>2145</v>
      </c>
      <c r="F339" s="255" t="s">
        <v>2146</v>
      </c>
      <c r="G339" s="256" t="s">
        <v>234</v>
      </c>
      <c r="H339" s="257">
        <v>31.199999999999999</v>
      </c>
      <c r="I339" s="258"/>
      <c r="J339" s="257">
        <f>ROUND(I339*H339,2)</f>
        <v>0</v>
      </c>
      <c r="K339" s="259"/>
      <c r="L339" s="260"/>
      <c r="M339" s="261" t="s">
        <v>1</v>
      </c>
      <c r="N339" s="262" t="s">
        <v>41</v>
      </c>
      <c r="O339" s="94"/>
      <c r="P339" s="244">
        <f>O339*H339</f>
        <v>0</v>
      </c>
      <c r="Q339" s="244">
        <v>0.0011999999999999999</v>
      </c>
      <c r="R339" s="244">
        <f>Q339*H339</f>
        <v>0.037439999999999994</v>
      </c>
      <c r="S339" s="244">
        <v>0</v>
      </c>
      <c r="T339" s="245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6" t="s">
        <v>353</v>
      </c>
      <c r="AT339" s="246" t="s">
        <v>571</v>
      </c>
      <c r="AU339" s="246" t="s">
        <v>87</v>
      </c>
      <c r="AY339" s="14" t="s">
        <v>220</v>
      </c>
      <c r="BE339" s="247">
        <f>IF(N339="základná",J339,0)</f>
        <v>0</v>
      </c>
      <c r="BF339" s="247">
        <f>IF(N339="znížená",J339,0)</f>
        <v>0</v>
      </c>
      <c r="BG339" s="247">
        <f>IF(N339="zákl. prenesená",J339,0)</f>
        <v>0</v>
      </c>
      <c r="BH339" s="247">
        <f>IF(N339="zníž. prenesená",J339,0)</f>
        <v>0</v>
      </c>
      <c r="BI339" s="247">
        <f>IF(N339="nulová",J339,0)</f>
        <v>0</v>
      </c>
      <c r="BJ339" s="14" t="s">
        <v>87</v>
      </c>
      <c r="BK339" s="247">
        <f>ROUND(I339*H339,2)</f>
        <v>0</v>
      </c>
      <c r="BL339" s="14" t="s">
        <v>281</v>
      </c>
      <c r="BM339" s="246" t="s">
        <v>2147</v>
      </c>
    </row>
    <row r="340" s="2" customFormat="1" ht="24.15" customHeight="1">
      <c r="A340" s="35"/>
      <c r="B340" s="36"/>
      <c r="C340" s="235" t="s">
        <v>2148</v>
      </c>
      <c r="D340" s="235" t="s">
        <v>222</v>
      </c>
      <c r="E340" s="236" t="s">
        <v>2149</v>
      </c>
      <c r="F340" s="237" t="s">
        <v>2150</v>
      </c>
      <c r="G340" s="238" t="s">
        <v>225</v>
      </c>
      <c r="H340" s="239">
        <v>201.86000000000001</v>
      </c>
      <c r="I340" s="240"/>
      <c r="J340" s="239">
        <f>ROUND(I340*H340,2)</f>
        <v>0</v>
      </c>
      <c r="K340" s="241"/>
      <c r="L340" s="41"/>
      <c r="M340" s="242" t="s">
        <v>1</v>
      </c>
      <c r="N340" s="243" t="s">
        <v>41</v>
      </c>
      <c r="O340" s="94"/>
      <c r="P340" s="244">
        <f>O340*H340</f>
        <v>0</v>
      </c>
      <c r="Q340" s="244">
        <v>0</v>
      </c>
      <c r="R340" s="244">
        <f>Q340*H340</f>
        <v>0</v>
      </c>
      <c r="S340" s="244">
        <v>0</v>
      </c>
      <c r="T340" s="245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6" t="s">
        <v>281</v>
      </c>
      <c r="AT340" s="246" t="s">
        <v>222</v>
      </c>
      <c r="AU340" s="246" t="s">
        <v>87</v>
      </c>
      <c r="AY340" s="14" t="s">
        <v>220</v>
      </c>
      <c r="BE340" s="247">
        <f>IF(N340="základná",J340,0)</f>
        <v>0</v>
      </c>
      <c r="BF340" s="247">
        <f>IF(N340="znížená",J340,0)</f>
        <v>0</v>
      </c>
      <c r="BG340" s="247">
        <f>IF(N340="zákl. prenesená",J340,0)</f>
        <v>0</v>
      </c>
      <c r="BH340" s="247">
        <f>IF(N340="zníž. prenesená",J340,0)</f>
        <v>0</v>
      </c>
      <c r="BI340" s="247">
        <f>IF(N340="nulová",J340,0)</f>
        <v>0</v>
      </c>
      <c r="BJ340" s="14" t="s">
        <v>87</v>
      </c>
      <c r="BK340" s="247">
        <f>ROUND(I340*H340,2)</f>
        <v>0</v>
      </c>
      <c r="BL340" s="14" t="s">
        <v>281</v>
      </c>
      <c r="BM340" s="246" t="s">
        <v>2151</v>
      </c>
    </row>
    <row r="341" s="2" customFormat="1" ht="37.8" customHeight="1">
      <c r="A341" s="35"/>
      <c r="B341" s="36"/>
      <c r="C341" s="253" t="s">
        <v>2152</v>
      </c>
      <c r="D341" s="253" t="s">
        <v>571</v>
      </c>
      <c r="E341" s="254" t="s">
        <v>2153</v>
      </c>
      <c r="F341" s="255" t="s">
        <v>2154</v>
      </c>
      <c r="G341" s="256" t="s">
        <v>225</v>
      </c>
      <c r="H341" s="257">
        <v>205.90000000000001</v>
      </c>
      <c r="I341" s="258"/>
      <c r="J341" s="257">
        <f>ROUND(I341*H341,2)</f>
        <v>0</v>
      </c>
      <c r="K341" s="259"/>
      <c r="L341" s="260"/>
      <c r="M341" s="261" t="s">
        <v>1</v>
      </c>
      <c r="N341" s="262" t="s">
        <v>41</v>
      </c>
      <c r="O341" s="94"/>
      <c r="P341" s="244">
        <f>O341*H341</f>
        <v>0</v>
      </c>
      <c r="Q341" s="244">
        <v>0.034000000000000002</v>
      </c>
      <c r="R341" s="244">
        <f>Q341*H341</f>
        <v>7.0006000000000004</v>
      </c>
      <c r="S341" s="244">
        <v>0</v>
      </c>
      <c r="T341" s="245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6" t="s">
        <v>353</v>
      </c>
      <c r="AT341" s="246" t="s">
        <v>571</v>
      </c>
      <c r="AU341" s="246" t="s">
        <v>87</v>
      </c>
      <c r="AY341" s="14" t="s">
        <v>220</v>
      </c>
      <c r="BE341" s="247">
        <f>IF(N341="základná",J341,0)</f>
        <v>0</v>
      </c>
      <c r="BF341" s="247">
        <f>IF(N341="znížená",J341,0)</f>
        <v>0</v>
      </c>
      <c r="BG341" s="247">
        <f>IF(N341="zákl. prenesená",J341,0)</f>
        <v>0</v>
      </c>
      <c r="BH341" s="247">
        <f>IF(N341="zníž. prenesená",J341,0)</f>
        <v>0</v>
      </c>
      <c r="BI341" s="247">
        <f>IF(N341="nulová",J341,0)</f>
        <v>0</v>
      </c>
      <c r="BJ341" s="14" t="s">
        <v>87</v>
      </c>
      <c r="BK341" s="247">
        <f>ROUND(I341*H341,2)</f>
        <v>0</v>
      </c>
      <c r="BL341" s="14" t="s">
        <v>281</v>
      </c>
      <c r="BM341" s="246" t="s">
        <v>2155</v>
      </c>
    </row>
    <row r="342" s="2" customFormat="1" ht="24.15" customHeight="1">
      <c r="A342" s="35"/>
      <c r="B342" s="36"/>
      <c r="C342" s="235" t="s">
        <v>2156</v>
      </c>
      <c r="D342" s="235" t="s">
        <v>222</v>
      </c>
      <c r="E342" s="236" t="s">
        <v>2157</v>
      </c>
      <c r="F342" s="237" t="s">
        <v>2158</v>
      </c>
      <c r="G342" s="238" t="s">
        <v>251</v>
      </c>
      <c r="H342" s="239">
        <v>83.519999999999996</v>
      </c>
      <c r="I342" s="240"/>
      <c r="J342" s="239">
        <f>ROUND(I342*H342,2)</f>
        <v>0</v>
      </c>
      <c r="K342" s="241"/>
      <c r="L342" s="41"/>
      <c r="M342" s="242" t="s">
        <v>1</v>
      </c>
      <c r="N342" s="243" t="s">
        <v>41</v>
      </c>
      <c r="O342" s="94"/>
      <c r="P342" s="244">
        <f>O342*H342</f>
        <v>0</v>
      </c>
      <c r="Q342" s="244">
        <v>0.0075500000000000003</v>
      </c>
      <c r="R342" s="244">
        <f>Q342*H342</f>
        <v>0.63057600000000003</v>
      </c>
      <c r="S342" s="244">
        <v>0</v>
      </c>
      <c r="T342" s="245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6" t="s">
        <v>281</v>
      </c>
      <c r="AT342" s="246" t="s">
        <v>222</v>
      </c>
      <c r="AU342" s="246" t="s">
        <v>87</v>
      </c>
      <c r="AY342" s="14" t="s">
        <v>220</v>
      </c>
      <c r="BE342" s="247">
        <f>IF(N342="základná",J342,0)</f>
        <v>0</v>
      </c>
      <c r="BF342" s="247">
        <f>IF(N342="znížená",J342,0)</f>
        <v>0</v>
      </c>
      <c r="BG342" s="247">
        <f>IF(N342="zákl. prenesená",J342,0)</f>
        <v>0</v>
      </c>
      <c r="BH342" s="247">
        <f>IF(N342="zníž. prenesená",J342,0)</f>
        <v>0</v>
      </c>
      <c r="BI342" s="247">
        <f>IF(N342="nulová",J342,0)</f>
        <v>0</v>
      </c>
      <c r="BJ342" s="14" t="s">
        <v>87</v>
      </c>
      <c r="BK342" s="247">
        <f>ROUND(I342*H342,2)</f>
        <v>0</v>
      </c>
      <c r="BL342" s="14" t="s">
        <v>281</v>
      </c>
      <c r="BM342" s="246" t="s">
        <v>2159</v>
      </c>
    </row>
    <row r="343" s="2" customFormat="1" ht="33" customHeight="1">
      <c r="A343" s="35"/>
      <c r="B343" s="36"/>
      <c r="C343" s="235" t="s">
        <v>2160</v>
      </c>
      <c r="D343" s="235" t="s">
        <v>222</v>
      </c>
      <c r="E343" s="236" t="s">
        <v>2161</v>
      </c>
      <c r="F343" s="237" t="s">
        <v>2162</v>
      </c>
      <c r="G343" s="238" t="s">
        <v>259</v>
      </c>
      <c r="H343" s="239">
        <v>160</v>
      </c>
      <c r="I343" s="240"/>
      <c r="J343" s="239">
        <f>ROUND(I343*H343,2)</f>
        <v>0</v>
      </c>
      <c r="K343" s="241"/>
      <c r="L343" s="41"/>
      <c r="M343" s="242" t="s">
        <v>1</v>
      </c>
      <c r="N343" s="243" t="s">
        <v>41</v>
      </c>
      <c r="O343" s="94"/>
      <c r="P343" s="244">
        <f>O343*H343</f>
        <v>0</v>
      </c>
      <c r="Q343" s="244">
        <v>0</v>
      </c>
      <c r="R343" s="244">
        <f>Q343*H343</f>
        <v>0</v>
      </c>
      <c r="S343" s="244">
        <v>0</v>
      </c>
      <c r="T343" s="245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6" t="s">
        <v>281</v>
      </c>
      <c r="AT343" s="246" t="s">
        <v>222</v>
      </c>
      <c r="AU343" s="246" t="s">
        <v>87</v>
      </c>
      <c r="AY343" s="14" t="s">
        <v>220</v>
      </c>
      <c r="BE343" s="247">
        <f>IF(N343="základná",J343,0)</f>
        <v>0</v>
      </c>
      <c r="BF343" s="247">
        <f>IF(N343="znížená",J343,0)</f>
        <v>0</v>
      </c>
      <c r="BG343" s="247">
        <f>IF(N343="zákl. prenesená",J343,0)</f>
        <v>0</v>
      </c>
      <c r="BH343" s="247">
        <f>IF(N343="zníž. prenesená",J343,0)</f>
        <v>0</v>
      </c>
      <c r="BI343" s="247">
        <f>IF(N343="nulová",J343,0)</f>
        <v>0</v>
      </c>
      <c r="BJ343" s="14" t="s">
        <v>87</v>
      </c>
      <c r="BK343" s="247">
        <f>ROUND(I343*H343,2)</f>
        <v>0</v>
      </c>
      <c r="BL343" s="14" t="s">
        <v>281</v>
      </c>
      <c r="BM343" s="246" t="s">
        <v>2163</v>
      </c>
    </row>
    <row r="344" s="2" customFormat="1" ht="24.15" customHeight="1">
      <c r="A344" s="35"/>
      <c r="B344" s="36"/>
      <c r="C344" s="253" t="s">
        <v>2164</v>
      </c>
      <c r="D344" s="253" t="s">
        <v>571</v>
      </c>
      <c r="E344" s="254" t="s">
        <v>2165</v>
      </c>
      <c r="F344" s="255" t="s">
        <v>2166</v>
      </c>
      <c r="G344" s="256" t="s">
        <v>259</v>
      </c>
      <c r="H344" s="257">
        <v>160</v>
      </c>
      <c r="I344" s="258"/>
      <c r="J344" s="257">
        <f>ROUND(I344*H344,2)</f>
        <v>0</v>
      </c>
      <c r="K344" s="259"/>
      <c r="L344" s="260"/>
      <c r="M344" s="261" t="s">
        <v>1</v>
      </c>
      <c r="N344" s="262" t="s">
        <v>41</v>
      </c>
      <c r="O344" s="94"/>
      <c r="P344" s="244">
        <f>O344*H344</f>
        <v>0</v>
      </c>
      <c r="Q344" s="244">
        <v>0</v>
      </c>
      <c r="R344" s="244">
        <f>Q344*H344</f>
        <v>0</v>
      </c>
      <c r="S344" s="244">
        <v>0</v>
      </c>
      <c r="T344" s="245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46" t="s">
        <v>353</v>
      </c>
      <c r="AT344" s="246" t="s">
        <v>571</v>
      </c>
      <c r="AU344" s="246" t="s">
        <v>87</v>
      </c>
      <c r="AY344" s="14" t="s">
        <v>220</v>
      </c>
      <c r="BE344" s="247">
        <f>IF(N344="základná",J344,0)</f>
        <v>0</v>
      </c>
      <c r="BF344" s="247">
        <f>IF(N344="znížená",J344,0)</f>
        <v>0</v>
      </c>
      <c r="BG344" s="247">
        <f>IF(N344="zákl. prenesená",J344,0)</f>
        <v>0</v>
      </c>
      <c r="BH344" s="247">
        <f>IF(N344="zníž. prenesená",J344,0)</f>
        <v>0</v>
      </c>
      <c r="BI344" s="247">
        <f>IF(N344="nulová",J344,0)</f>
        <v>0</v>
      </c>
      <c r="BJ344" s="14" t="s">
        <v>87</v>
      </c>
      <c r="BK344" s="247">
        <f>ROUND(I344*H344,2)</f>
        <v>0</v>
      </c>
      <c r="BL344" s="14" t="s">
        <v>281</v>
      </c>
      <c r="BM344" s="246" t="s">
        <v>2167</v>
      </c>
    </row>
    <row r="345" s="2" customFormat="1" ht="21.75" customHeight="1">
      <c r="A345" s="35"/>
      <c r="B345" s="36"/>
      <c r="C345" s="235" t="s">
        <v>2168</v>
      </c>
      <c r="D345" s="235" t="s">
        <v>222</v>
      </c>
      <c r="E345" s="236" t="s">
        <v>2169</v>
      </c>
      <c r="F345" s="237" t="s">
        <v>2170</v>
      </c>
      <c r="G345" s="238" t="s">
        <v>614</v>
      </c>
      <c r="H345" s="240"/>
      <c r="I345" s="240"/>
      <c r="J345" s="239">
        <f>ROUND(I345*H345,2)</f>
        <v>0</v>
      </c>
      <c r="K345" s="241"/>
      <c r="L345" s="41"/>
      <c r="M345" s="242" t="s">
        <v>1</v>
      </c>
      <c r="N345" s="243" t="s">
        <v>41</v>
      </c>
      <c r="O345" s="94"/>
      <c r="P345" s="244">
        <f>O345*H345</f>
        <v>0</v>
      </c>
      <c r="Q345" s="244">
        <v>0</v>
      </c>
      <c r="R345" s="244">
        <f>Q345*H345</f>
        <v>0</v>
      </c>
      <c r="S345" s="244">
        <v>0</v>
      </c>
      <c r="T345" s="245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6" t="s">
        <v>281</v>
      </c>
      <c r="AT345" s="246" t="s">
        <v>222</v>
      </c>
      <c r="AU345" s="246" t="s">
        <v>87</v>
      </c>
      <c r="AY345" s="14" t="s">
        <v>220</v>
      </c>
      <c r="BE345" s="247">
        <f>IF(N345="základná",J345,0)</f>
        <v>0</v>
      </c>
      <c r="BF345" s="247">
        <f>IF(N345="znížená",J345,0)</f>
        <v>0</v>
      </c>
      <c r="BG345" s="247">
        <f>IF(N345="zákl. prenesená",J345,0)</f>
        <v>0</v>
      </c>
      <c r="BH345" s="247">
        <f>IF(N345="zníž. prenesená",J345,0)</f>
        <v>0</v>
      </c>
      <c r="BI345" s="247">
        <f>IF(N345="nulová",J345,0)</f>
        <v>0</v>
      </c>
      <c r="BJ345" s="14" t="s">
        <v>87</v>
      </c>
      <c r="BK345" s="247">
        <f>ROUND(I345*H345,2)</f>
        <v>0</v>
      </c>
      <c r="BL345" s="14" t="s">
        <v>281</v>
      </c>
      <c r="BM345" s="246" t="s">
        <v>2171</v>
      </c>
    </row>
    <row r="346" s="12" customFormat="1" ht="22.8" customHeight="1">
      <c r="A346" s="12"/>
      <c r="B346" s="219"/>
      <c r="C346" s="220"/>
      <c r="D346" s="221" t="s">
        <v>74</v>
      </c>
      <c r="E346" s="233" t="s">
        <v>375</v>
      </c>
      <c r="F346" s="233" t="s">
        <v>376</v>
      </c>
      <c r="G346" s="220"/>
      <c r="H346" s="220"/>
      <c r="I346" s="223"/>
      <c r="J346" s="234">
        <f>BK346</f>
        <v>0</v>
      </c>
      <c r="K346" s="220"/>
      <c r="L346" s="225"/>
      <c r="M346" s="226"/>
      <c r="N346" s="227"/>
      <c r="O346" s="227"/>
      <c r="P346" s="228">
        <f>SUM(P347:P361)</f>
        <v>0</v>
      </c>
      <c r="Q346" s="227"/>
      <c r="R346" s="228">
        <f>SUM(R347:R361)</f>
        <v>0.84700291439999997</v>
      </c>
      <c r="S346" s="227"/>
      <c r="T346" s="229">
        <f>SUM(T347:T361)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30" t="s">
        <v>87</v>
      </c>
      <c r="AT346" s="231" t="s">
        <v>74</v>
      </c>
      <c r="AU346" s="231" t="s">
        <v>82</v>
      </c>
      <c r="AY346" s="230" t="s">
        <v>220</v>
      </c>
      <c r="BK346" s="232">
        <f>SUM(BK347:BK361)</f>
        <v>0</v>
      </c>
    </row>
    <row r="347" s="2" customFormat="1" ht="24.15" customHeight="1">
      <c r="A347" s="35"/>
      <c r="B347" s="36"/>
      <c r="C347" s="235" t="s">
        <v>2172</v>
      </c>
      <c r="D347" s="235" t="s">
        <v>222</v>
      </c>
      <c r="E347" s="236" t="s">
        <v>2173</v>
      </c>
      <c r="F347" s="237" t="s">
        <v>2174</v>
      </c>
      <c r="G347" s="238" t="s">
        <v>234</v>
      </c>
      <c r="H347" s="239">
        <v>56.399999999999999</v>
      </c>
      <c r="I347" s="240"/>
      <c r="J347" s="239">
        <f>ROUND(I347*H347,2)</f>
        <v>0</v>
      </c>
      <c r="K347" s="241"/>
      <c r="L347" s="41"/>
      <c r="M347" s="242" t="s">
        <v>1</v>
      </c>
      <c r="N347" s="243" t="s">
        <v>41</v>
      </c>
      <c r="O347" s="94"/>
      <c r="P347" s="244">
        <f>O347*H347</f>
        <v>0</v>
      </c>
      <c r="Q347" s="244">
        <v>0.0032495699999999998</v>
      </c>
      <c r="R347" s="244">
        <f>Q347*H347</f>
        <v>0.18327574799999999</v>
      </c>
      <c r="S347" s="244">
        <v>0</v>
      </c>
      <c r="T347" s="245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6" t="s">
        <v>281</v>
      </c>
      <c r="AT347" s="246" t="s">
        <v>222</v>
      </c>
      <c r="AU347" s="246" t="s">
        <v>87</v>
      </c>
      <c r="AY347" s="14" t="s">
        <v>220</v>
      </c>
      <c r="BE347" s="247">
        <f>IF(N347="základná",J347,0)</f>
        <v>0</v>
      </c>
      <c r="BF347" s="247">
        <f>IF(N347="znížená",J347,0)</f>
        <v>0</v>
      </c>
      <c r="BG347" s="247">
        <f>IF(N347="zákl. prenesená",J347,0)</f>
        <v>0</v>
      </c>
      <c r="BH347" s="247">
        <f>IF(N347="zníž. prenesená",J347,0)</f>
        <v>0</v>
      </c>
      <c r="BI347" s="247">
        <f>IF(N347="nulová",J347,0)</f>
        <v>0</v>
      </c>
      <c r="BJ347" s="14" t="s">
        <v>87</v>
      </c>
      <c r="BK347" s="247">
        <f>ROUND(I347*H347,2)</f>
        <v>0</v>
      </c>
      <c r="BL347" s="14" t="s">
        <v>281</v>
      </c>
      <c r="BM347" s="246" t="s">
        <v>2175</v>
      </c>
    </row>
    <row r="348" s="2" customFormat="1" ht="37.8" customHeight="1">
      <c r="A348" s="35"/>
      <c r="B348" s="36"/>
      <c r="C348" s="235" t="s">
        <v>2176</v>
      </c>
      <c r="D348" s="235" t="s">
        <v>222</v>
      </c>
      <c r="E348" s="236" t="s">
        <v>2177</v>
      </c>
      <c r="F348" s="237" t="s">
        <v>2178</v>
      </c>
      <c r="G348" s="238" t="s">
        <v>259</v>
      </c>
      <c r="H348" s="239">
        <v>5</v>
      </c>
      <c r="I348" s="240"/>
      <c r="J348" s="239">
        <f>ROUND(I348*H348,2)</f>
        <v>0</v>
      </c>
      <c r="K348" s="241"/>
      <c r="L348" s="41"/>
      <c r="M348" s="242" t="s">
        <v>1</v>
      </c>
      <c r="N348" s="243" t="s">
        <v>41</v>
      </c>
      <c r="O348" s="94"/>
      <c r="P348" s="244">
        <f>O348*H348</f>
        <v>0</v>
      </c>
      <c r="Q348" s="244">
        <v>0.0046563200000000003</v>
      </c>
      <c r="R348" s="244">
        <f>Q348*H348</f>
        <v>0.0232816</v>
      </c>
      <c r="S348" s="244">
        <v>0</v>
      </c>
      <c r="T348" s="245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6" t="s">
        <v>281</v>
      </c>
      <c r="AT348" s="246" t="s">
        <v>222</v>
      </c>
      <c r="AU348" s="246" t="s">
        <v>87</v>
      </c>
      <c r="AY348" s="14" t="s">
        <v>220</v>
      </c>
      <c r="BE348" s="247">
        <f>IF(N348="základná",J348,0)</f>
        <v>0</v>
      </c>
      <c r="BF348" s="247">
        <f>IF(N348="znížená",J348,0)</f>
        <v>0</v>
      </c>
      <c r="BG348" s="247">
        <f>IF(N348="zákl. prenesená",J348,0)</f>
        <v>0</v>
      </c>
      <c r="BH348" s="247">
        <f>IF(N348="zníž. prenesená",J348,0)</f>
        <v>0</v>
      </c>
      <c r="BI348" s="247">
        <f>IF(N348="nulová",J348,0)</f>
        <v>0</v>
      </c>
      <c r="BJ348" s="14" t="s">
        <v>87</v>
      </c>
      <c r="BK348" s="247">
        <f>ROUND(I348*H348,2)</f>
        <v>0</v>
      </c>
      <c r="BL348" s="14" t="s">
        <v>281</v>
      </c>
      <c r="BM348" s="246" t="s">
        <v>2179</v>
      </c>
    </row>
    <row r="349" s="2" customFormat="1" ht="33" customHeight="1">
      <c r="A349" s="35"/>
      <c r="B349" s="36"/>
      <c r="C349" s="235" t="s">
        <v>2180</v>
      </c>
      <c r="D349" s="235" t="s">
        <v>222</v>
      </c>
      <c r="E349" s="236" t="s">
        <v>2181</v>
      </c>
      <c r="F349" s="237" t="s">
        <v>2182</v>
      </c>
      <c r="G349" s="238" t="s">
        <v>259</v>
      </c>
      <c r="H349" s="239">
        <v>5</v>
      </c>
      <c r="I349" s="240"/>
      <c r="J349" s="239">
        <f>ROUND(I349*H349,2)</f>
        <v>0</v>
      </c>
      <c r="K349" s="241"/>
      <c r="L349" s="41"/>
      <c r="M349" s="242" t="s">
        <v>1</v>
      </c>
      <c r="N349" s="243" t="s">
        <v>41</v>
      </c>
      <c r="O349" s="94"/>
      <c r="P349" s="244">
        <f>O349*H349</f>
        <v>0</v>
      </c>
      <c r="Q349" s="244">
        <v>0.0018764999999999999</v>
      </c>
      <c r="R349" s="244">
        <f>Q349*H349</f>
        <v>0.0093825000000000002</v>
      </c>
      <c r="S349" s="244">
        <v>0</v>
      </c>
      <c r="T349" s="245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6" t="s">
        <v>281</v>
      </c>
      <c r="AT349" s="246" t="s">
        <v>222</v>
      </c>
      <c r="AU349" s="246" t="s">
        <v>87</v>
      </c>
      <c r="AY349" s="14" t="s">
        <v>220</v>
      </c>
      <c r="BE349" s="247">
        <f>IF(N349="základná",J349,0)</f>
        <v>0</v>
      </c>
      <c r="BF349" s="247">
        <f>IF(N349="znížená",J349,0)</f>
        <v>0</v>
      </c>
      <c r="BG349" s="247">
        <f>IF(N349="zákl. prenesená",J349,0)</f>
        <v>0</v>
      </c>
      <c r="BH349" s="247">
        <f>IF(N349="zníž. prenesená",J349,0)</f>
        <v>0</v>
      </c>
      <c r="BI349" s="247">
        <f>IF(N349="nulová",J349,0)</f>
        <v>0</v>
      </c>
      <c r="BJ349" s="14" t="s">
        <v>87</v>
      </c>
      <c r="BK349" s="247">
        <f>ROUND(I349*H349,2)</f>
        <v>0</v>
      </c>
      <c r="BL349" s="14" t="s">
        <v>281</v>
      </c>
      <c r="BM349" s="246" t="s">
        <v>2183</v>
      </c>
    </row>
    <row r="350" s="2" customFormat="1" ht="24.15" customHeight="1">
      <c r="A350" s="35"/>
      <c r="B350" s="36"/>
      <c r="C350" s="235" t="s">
        <v>2184</v>
      </c>
      <c r="D350" s="235" t="s">
        <v>222</v>
      </c>
      <c r="E350" s="236" t="s">
        <v>799</v>
      </c>
      <c r="F350" s="237" t="s">
        <v>2185</v>
      </c>
      <c r="G350" s="238" t="s">
        <v>234</v>
      </c>
      <c r="H350" s="239">
        <v>11.25</v>
      </c>
      <c r="I350" s="240"/>
      <c r="J350" s="239">
        <f>ROUND(I350*H350,2)</f>
        <v>0</v>
      </c>
      <c r="K350" s="241"/>
      <c r="L350" s="41"/>
      <c r="M350" s="242" t="s">
        <v>1</v>
      </c>
      <c r="N350" s="243" t="s">
        <v>41</v>
      </c>
      <c r="O350" s="94"/>
      <c r="P350" s="244">
        <f>O350*H350</f>
        <v>0</v>
      </c>
      <c r="Q350" s="244">
        <v>0.0011100000000000001</v>
      </c>
      <c r="R350" s="244">
        <f>Q350*H350</f>
        <v>0.0124875</v>
      </c>
      <c r="S350" s="244">
        <v>0</v>
      </c>
      <c r="T350" s="245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6" t="s">
        <v>281</v>
      </c>
      <c r="AT350" s="246" t="s">
        <v>222</v>
      </c>
      <c r="AU350" s="246" t="s">
        <v>87</v>
      </c>
      <c r="AY350" s="14" t="s">
        <v>220</v>
      </c>
      <c r="BE350" s="247">
        <f>IF(N350="základná",J350,0)</f>
        <v>0</v>
      </c>
      <c r="BF350" s="247">
        <f>IF(N350="znížená",J350,0)</f>
        <v>0</v>
      </c>
      <c r="BG350" s="247">
        <f>IF(N350="zákl. prenesená",J350,0)</f>
        <v>0</v>
      </c>
      <c r="BH350" s="247">
        <f>IF(N350="zníž. prenesená",J350,0)</f>
        <v>0</v>
      </c>
      <c r="BI350" s="247">
        <f>IF(N350="nulová",J350,0)</f>
        <v>0</v>
      </c>
      <c r="BJ350" s="14" t="s">
        <v>87</v>
      </c>
      <c r="BK350" s="247">
        <f>ROUND(I350*H350,2)</f>
        <v>0</v>
      </c>
      <c r="BL350" s="14" t="s">
        <v>281</v>
      </c>
      <c r="BM350" s="246" t="s">
        <v>2186</v>
      </c>
    </row>
    <row r="351" s="2" customFormat="1" ht="33" customHeight="1">
      <c r="A351" s="35"/>
      <c r="B351" s="36"/>
      <c r="C351" s="235" t="s">
        <v>2187</v>
      </c>
      <c r="D351" s="235" t="s">
        <v>222</v>
      </c>
      <c r="E351" s="236" t="s">
        <v>2188</v>
      </c>
      <c r="F351" s="237" t="s">
        <v>2189</v>
      </c>
      <c r="G351" s="238" t="s">
        <v>234</v>
      </c>
      <c r="H351" s="239">
        <v>59.219999999999999</v>
      </c>
      <c r="I351" s="240"/>
      <c r="J351" s="239">
        <f>ROUND(I351*H351,2)</f>
        <v>0</v>
      </c>
      <c r="K351" s="241"/>
      <c r="L351" s="41"/>
      <c r="M351" s="242" t="s">
        <v>1</v>
      </c>
      <c r="N351" s="243" t="s">
        <v>41</v>
      </c>
      <c r="O351" s="94"/>
      <c r="P351" s="244">
        <f>O351*H351</f>
        <v>0</v>
      </c>
      <c r="Q351" s="244">
        <v>0.00219732</v>
      </c>
      <c r="R351" s="244">
        <f>Q351*H351</f>
        <v>0.13012529040000001</v>
      </c>
      <c r="S351" s="244">
        <v>0</v>
      </c>
      <c r="T351" s="245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6" t="s">
        <v>281</v>
      </c>
      <c r="AT351" s="246" t="s">
        <v>222</v>
      </c>
      <c r="AU351" s="246" t="s">
        <v>87</v>
      </c>
      <c r="AY351" s="14" t="s">
        <v>220</v>
      </c>
      <c r="BE351" s="247">
        <f>IF(N351="základná",J351,0)</f>
        <v>0</v>
      </c>
      <c r="BF351" s="247">
        <f>IF(N351="znížená",J351,0)</f>
        <v>0</v>
      </c>
      <c r="BG351" s="247">
        <f>IF(N351="zákl. prenesená",J351,0)</f>
        <v>0</v>
      </c>
      <c r="BH351" s="247">
        <f>IF(N351="zníž. prenesená",J351,0)</f>
        <v>0</v>
      </c>
      <c r="BI351" s="247">
        <f>IF(N351="nulová",J351,0)</f>
        <v>0</v>
      </c>
      <c r="BJ351" s="14" t="s">
        <v>87</v>
      </c>
      <c r="BK351" s="247">
        <f>ROUND(I351*H351,2)</f>
        <v>0</v>
      </c>
      <c r="BL351" s="14" t="s">
        <v>281</v>
      </c>
      <c r="BM351" s="246" t="s">
        <v>2190</v>
      </c>
    </row>
    <row r="352" s="2" customFormat="1" ht="33" customHeight="1">
      <c r="A352" s="35"/>
      <c r="B352" s="36"/>
      <c r="C352" s="235" t="s">
        <v>2191</v>
      </c>
      <c r="D352" s="235" t="s">
        <v>222</v>
      </c>
      <c r="E352" s="236" t="s">
        <v>2192</v>
      </c>
      <c r="F352" s="237" t="s">
        <v>2193</v>
      </c>
      <c r="G352" s="238" t="s">
        <v>234</v>
      </c>
      <c r="H352" s="239">
        <v>3.7999999999999998</v>
      </c>
      <c r="I352" s="240"/>
      <c r="J352" s="239">
        <f>ROUND(I352*H352,2)</f>
        <v>0</v>
      </c>
      <c r="K352" s="241"/>
      <c r="L352" s="41"/>
      <c r="M352" s="242" t="s">
        <v>1</v>
      </c>
      <c r="N352" s="243" t="s">
        <v>41</v>
      </c>
      <c r="O352" s="94"/>
      <c r="P352" s="244">
        <f>O352*H352</f>
        <v>0</v>
      </c>
      <c r="Q352" s="244">
        <v>0.0028626200000000002</v>
      </c>
      <c r="R352" s="244">
        <f>Q352*H352</f>
        <v>0.010877955999999999</v>
      </c>
      <c r="S352" s="244">
        <v>0</v>
      </c>
      <c r="T352" s="245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6" t="s">
        <v>281</v>
      </c>
      <c r="AT352" s="246" t="s">
        <v>222</v>
      </c>
      <c r="AU352" s="246" t="s">
        <v>87</v>
      </c>
      <c r="AY352" s="14" t="s">
        <v>220</v>
      </c>
      <c r="BE352" s="247">
        <f>IF(N352="základná",J352,0)</f>
        <v>0</v>
      </c>
      <c r="BF352" s="247">
        <f>IF(N352="znížená",J352,0)</f>
        <v>0</v>
      </c>
      <c r="BG352" s="247">
        <f>IF(N352="zákl. prenesená",J352,0)</f>
        <v>0</v>
      </c>
      <c r="BH352" s="247">
        <f>IF(N352="zníž. prenesená",J352,0)</f>
        <v>0</v>
      </c>
      <c r="BI352" s="247">
        <f>IF(N352="nulová",J352,0)</f>
        <v>0</v>
      </c>
      <c r="BJ352" s="14" t="s">
        <v>87</v>
      </c>
      <c r="BK352" s="247">
        <f>ROUND(I352*H352,2)</f>
        <v>0</v>
      </c>
      <c r="BL352" s="14" t="s">
        <v>281</v>
      </c>
      <c r="BM352" s="246" t="s">
        <v>2194</v>
      </c>
    </row>
    <row r="353" s="2" customFormat="1" ht="33" customHeight="1">
      <c r="A353" s="35"/>
      <c r="B353" s="36"/>
      <c r="C353" s="235" t="s">
        <v>2195</v>
      </c>
      <c r="D353" s="235" t="s">
        <v>222</v>
      </c>
      <c r="E353" s="236" t="s">
        <v>1518</v>
      </c>
      <c r="F353" s="237" t="s">
        <v>2196</v>
      </c>
      <c r="G353" s="238" t="s">
        <v>234</v>
      </c>
      <c r="H353" s="239">
        <v>88.349999999999994</v>
      </c>
      <c r="I353" s="240"/>
      <c r="J353" s="239">
        <f>ROUND(I353*H353,2)</f>
        <v>0</v>
      </c>
      <c r="K353" s="241"/>
      <c r="L353" s="41"/>
      <c r="M353" s="242" t="s">
        <v>1</v>
      </c>
      <c r="N353" s="243" t="s">
        <v>41</v>
      </c>
      <c r="O353" s="94"/>
      <c r="P353" s="244">
        <f>O353*H353</f>
        <v>0</v>
      </c>
      <c r="Q353" s="244">
        <v>0.0034399999999999999</v>
      </c>
      <c r="R353" s="244">
        <f>Q353*H353</f>
        <v>0.30392399999999997</v>
      </c>
      <c r="S353" s="244">
        <v>0</v>
      </c>
      <c r="T353" s="245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6" t="s">
        <v>281</v>
      </c>
      <c r="AT353" s="246" t="s">
        <v>222</v>
      </c>
      <c r="AU353" s="246" t="s">
        <v>87</v>
      </c>
      <c r="AY353" s="14" t="s">
        <v>220</v>
      </c>
      <c r="BE353" s="247">
        <f>IF(N353="základná",J353,0)</f>
        <v>0</v>
      </c>
      <c r="BF353" s="247">
        <f>IF(N353="znížená",J353,0)</f>
        <v>0</v>
      </c>
      <c r="BG353" s="247">
        <f>IF(N353="zákl. prenesená",J353,0)</f>
        <v>0</v>
      </c>
      <c r="BH353" s="247">
        <f>IF(N353="zníž. prenesená",J353,0)</f>
        <v>0</v>
      </c>
      <c r="BI353" s="247">
        <f>IF(N353="nulová",J353,0)</f>
        <v>0</v>
      </c>
      <c r="BJ353" s="14" t="s">
        <v>87</v>
      </c>
      <c r="BK353" s="247">
        <f>ROUND(I353*H353,2)</f>
        <v>0</v>
      </c>
      <c r="BL353" s="14" t="s">
        <v>281</v>
      </c>
      <c r="BM353" s="246" t="s">
        <v>2197</v>
      </c>
    </row>
    <row r="354" s="2" customFormat="1" ht="33" customHeight="1">
      <c r="A354" s="35"/>
      <c r="B354" s="36"/>
      <c r="C354" s="235" t="s">
        <v>2198</v>
      </c>
      <c r="D354" s="235" t="s">
        <v>222</v>
      </c>
      <c r="E354" s="236" t="s">
        <v>2199</v>
      </c>
      <c r="F354" s="237" t="s">
        <v>2162</v>
      </c>
      <c r="G354" s="238" t="s">
        <v>259</v>
      </c>
      <c r="H354" s="239">
        <v>170</v>
      </c>
      <c r="I354" s="240"/>
      <c r="J354" s="239">
        <f>ROUND(I354*H354,2)</f>
        <v>0</v>
      </c>
      <c r="K354" s="241"/>
      <c r="L354" s="41"/>
      <c r="M354" s="242" t="s">
        <v>1</v>
      </c>
      <c r="N354" s="243" t="s">
        <v>41</v>
      </c>
      <c r="O354" s="94"/>
      <c r="P354" s="244">
        <f>O354*H354</f>
        <v>0</v>
      </c>
      <c r="Q354" s="244">
        <v>0</v>
      </c>
      <c r="R354" s="244">
        <f>Q354*H354</f>
        <v>0</v>
      </c>
      <c r="S354" s="244">
        <v>0</v>
      </c>
      <c r="T354" s="245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6" t="s">
        <v>281</v>
      </c>
      <c r="AT354" s="246" t="s">
        <v>222</v>
      </c>
      <c r="AU354" s="246" t="s">
        <v>87</v>
      </c>
      <c r="AY354" s="14" t="s">
        <v>220</v>
      </c>
      <c r="BE354" s="247">
        <f>IF(N354="základná",J354,0)</f>
        <v>0</v>
      </c>
      <c r="BF354" s="247">
        <f>IF(N354="znížená",J354,0)</f>
        <v>0</v>
      </c>
      <c r="BG354" s="247">
        <f>IF(N354="zákl. prenesená",J354,0)</f>
        <v>0</v>
      </c>
      <c r="BH354" s="247">
        <f>IF(N354="zníž. prenesená",J354,0)</f>
        <v>0</v>
      </c>
      <c r="BI354" s="247">
        <f>IF(N354="nulová",J354,0)</f>
        <v>0</v>
      </c>
      <c r="BJ354" s="14" t="s">
        <v>87</v>
      </c>
      <c r="BK354" s="247">
        <f>ROUND(I354*H354,2)</f>
        <v>0</v>
      </c>
      <c r="BL354" s="14" t="s">
        <v>281</v>
      </c>
      <c r="BM354" s="246" t="s">
        <v>2200</v>
      </c>
    </row>
    <row r="355" s="2" customFormat="1" ht="24.15" customHeight="1">
      <c r="A355" s="35"/>
      <c r="B355" s="36"/>
      <c r="C355" s="253" t="s">
        <v>2201</v>
      </c>
      <c r="D355" s="253" t="s">
        <v>571</v>
      </c>
      <c r="E355" s="254" t="s">
        <v>2202</v>
      </c>
      <c r="F355" s="255" t="s">
        <v>2203</v>
      </c>
      <c r="G355" s="256" t="s">
        <v>259</v>
      </c>
      <c r="H355" s="257">
        <v>170</v>
      </c>
      <c r="I355" s="258"/>
      <c r="J355" s="257">
        <f>ROUND(I355*H355,2)</f>
        <v>0</v>
      </c>
      <c r="K355" s="259"/>
      <c r="L355" s="260"/>
      <c r="M355" s="261" t="s">
        <v>1</v>
      </c>
      <c r="N355" s="262" t="s">
        <v>41</v>
      </c>
      <c r="O355" s="94"/>
      <c r="P355" s="244">
        <f>O355*H355</f>
        <v>0</v>
      </c>
      <c r="Q355" s="244">
        <v>0</v>
      </c>
      <c r="R355" s="244">
        <f>Q355*H355</f>
        <v>0</v>
      </c>
      <c r="S355" s="244">
        <v>0</v>
      </c>
      <c r="T355" s="245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6" t="s">
        <v>353</v>
      </c>
      <c r="AT355" s="246" t="s">
        <v>571</v>
      </c>
      <c r="AU355" s="246" t="s">
        <v>87</v>
      </c>
      <c r="AY355" s="14" t="s">
        <v>220</v>
      </c>
      <c r="BE355" s="247">
        <f>IF(N355="základná",J355,0)</f>
        <v>0</v>
      </c>
      <c r="BF355" s="247">
        <f>IF(N355="znížená",J355,0)</f>
        <v>0</v>
      </c>
      <c r="BG355" s="247">
        <f>IF(N355="zákl. prenesená",J355,0)</f>
        <v>0</v>
      </c>
      <c r="BH355" s="247">
        <f>IF(N355="zníž. prenesená",J355,0)</f>
        <v>0</v>
      </c>
      <c r="BI355" s="247">
        <f>IF(N355="nulová",J355,0)</f>
        <v>0</v>
      </c>
      <c r="BJ355" s="14" t="s">
        <v>87</v>
      </c>
      <c r="BK355" s="247">
        <f>ROUND(I355*H355,2)</f>
        <v>0</v>
      </c>
      <c r="BL355" s="14" t="s">
        <v>281</v>
      </c>
      <c r="BM355" s="246" t="s">
        <v>2204</v>
      </c>
    </row>
    <row r="356" s="2" customFormat="1" ht="33" customHeight="1">
      <c r="A356" s="35"/>
      <c r="B356" s="36"/>
      <c r="C356" s="235" t="s">
        <v>2205</v>
      </c>
      <c r="D356" s="235" t="s">
        <v>222</v>
      </c>
      <c r="E356" s="236" t="s">
        <v>2206</v>
      </c>
      <c r="F356" s="237" t="s">
        <v>2207</v>
      </c>
      <c r="G356" s="238" t="s">
        <v>234</v>
      </c>
      <c r="H356" s="239">
        <v>26.199999999999999</v>
      </c>
      <c r="I356" s="240"/>
      <c r="J356" s="239">
        <f>ROUND(I356*H356,2)</f>
        <v>0</v>
      </c>
      <c r="K356" s="241"/>
      <c r="L356" s="41"/>
      <c r="M356" s="242" t="s">
        <v>1</v>
      </c>
      <c r="N356" s="243" t="s">
        <v>41</v>
      </c>
      <c r="O356" s="94"/>
      <c r="P356" s="244">
        <f>O356*H356</f>
        <v>0</v>
      </c>
      <c r="Q356" s="244">
        <v>0.0034634000000000002</v>
      </c>
      <c r="R356" s="244">
        <f>Q356*H356</f>
        <v>0.090741080000000002</v>
      </c>
      <c r="S356" s="244">
        <v>0</v>
      </c>
      <c r="T356" s="245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6" t="s">
        <v>281</v>
      </c>
      <c r="AT356" s="246" t="s">
        <v>222</v>
      </c>
      <c r="AU356" s="246" t="s">
        <v>87</v>
      </c>
      <c r="AY356" s="14" t="s">
        <v>220</v>
      </c>
      <c r="BE356" s="247">
        <f>IF(N356="základná",J356,0)</f>
        <v>0</v>
      </c>
      <c r="BF356" s="247">
        <f>IF(N356="znížená",J356,0)</f>
        <v>0</v>
      </c>
      <c r="BG356" s="247">
        <f>IF(N356="zákl. prenesená",J356,0)</f>
        <v>0</v>
      </c>
      <c r="BH356" s="247">
        <f>IF(N356="zníž. prenesená",J356,0)</f>
        <v>0</v>
      </c>
      <c r="BI356" s="247">
        <f>IF(N356="nulová",J356,0)</f>
        <v>0</v>
      </c>
      <c r="BJ356" s="14" t="s">
        <v>87</v>
      </c>
      <c r="BK356" s="247">
        <f>ROUND(I356*H356,2)</f>
        <v>0</v>
      </c>
      <c r="BL356" s="14" t="s">
        <v>281</v>
      </c>
      <c r="BM356" s="246" t="s">
        <v>2208</v>
      </c>
    </row>
    <row r="357" s="2" customFormat="1" ht="24.15" customHeight="1">
      <c r="A357" s="35"/>
      <c r="B357" s="36"/>
      <c r="C357" s="235" t="s">
        <v>2209</v>
      </c>
      <c r="D357" s="235" t="s">
        <v>222</v>
      </c>
      <c r="E357" s="236" t="s">
        <v>2210</v>
      </c>
      <c r="F357" s="237" t="s">
        <v>2211</v>
      </c>
      <c r="G357" s="238" t="s">
        <v>234</v>
      </c>
      <c r="H357" s="239">
        <v>18.199999999999999</v>
      </c>
      <c r="I357" s="240"/>
      <c r="J357" s="239">
        <f>ROUND(I357*H357,2)</f>
        <v>0</v>
      </c>
      <c r="K357" s="241"/>
      <c r="L357" s="41"/>
      <c r="M357" s="242" t="s">
        <v>1</v>
      </c>
      <c r="N357" s="243" t="s">
        <v>41</v>
      </c>
      <c r="O357" s="94"/>
      <c r="P357" s="244">
        <f>O357*H357</f>
        <v>0</v>
      </c>
      <c r="Q357" s="244">
        <v>0.0042982000000000003</v>
      </c>
      <c r="R357" s="244">
        <f>Q357*H357</f>
        <v>0.078227240000000003</v>
      </c>
      <c r="S357" s="244">
        <v>0</v>
      </c>
      <c r="T357" s="245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6" t="s">
        <v>281</v>
      </c>
      <c r="AT357" s="246" t="s">
        <v>222</v>
      </c>
      <c r="AU357" s="246" t="s">
        <v>87</v>
      </c>
      <c r="AY357" s="14" t="s">
        <v>220</v>
      </c>
      <c r="BE357" s="247">
        <f>IF(N357="základná",J357,0)</f>
        <v>0</v>
      </c>
      <c r="BF357" s="247">
        <f>IF(N357="znížená",J357,0)</f>
        <v>0</v>
      </c>
      <c r="BG357" s="247">
        <f>IF(N357="zákl. prenesená",J357,0)</f>
        <v>0</v>
      </c>
      <c r="BH357" s="247">
        <f>IF(N357="zníž. prenesená",J357,0)</f>
        <v>0</v>
      </c>
      <c r="BI357" s="247">
        <f>IF(N357="nulová",J357,0)</f>
        <v>0</v>
      </c>
      <c r="BJ357" s="14" t="s">
        <v>87</v>
      </c>
      <c r="BK357" s="247">
        <f>ROUND(I357*H357,2)</f>
        <v>0</v>
      </c>
      <c r="BL357" s="14" t="s">
        <v>281</v>
      </c>
      <c r="BM357" s="246" t="s">
        <v>2212</v>
      </c>
    </row>
    <row r="358" s="2" customFormat="1" ht="33" customHeight="1">
      <c r="A358" s="35"/>
      <c r="B358" s="36"/>
      <c r="C358" s="235" t="s">
        <v>2213</v>
      </c>
      <c r="D358" s="235" t="s">
        <v>222</v>
      </c>
      <c r="E358" s="236" t="s">
        <v>2214</v>
      </c>
      <c r="F358" s="237" t="s">
        <v>2215</v>
      </c>
      <c r="G358" s="238" t="s">
        <v>259</v>
      </c>
      <c r="H358" s="239">
        <v>12</v>
      </c>
      <c r="I358" s="240"/>
      <c r="J358" s="239">
        <f>ROUND(I358*H358,2)</f>
        <v>0</v>
      </c>
      <c r="K358" s="241"/>
      <c r="L358" s="41"/>
      <c r="M358" s="242" t="s">
        <v>1</v>
      </c>
      <c r="N358" s="243" t="s">
        <v>41</v>
      </c>
      <c r="O358" s="94"/>
      <c r="P358" s="244">
        <f>O358*H358</f>
        <v>0</v>
      </c>
      <c r="Q358" s="244">
        <v>9.0000000000000006E-05</v>
      </c>
      <c r="R358" s="244">
        <f>Q358*H358</f>
        <v>0.00108</v>
      </c>
      <c r="S358" s="244">
        <v>0</v>
      </c>
      <c r="T358" s="245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6" t="s">
        <v>281</v>
      </c>
      <c r="AT358" s="246" t="s">
        <v>222</v>
      </c>
      <c r="AU358" s="246" t="s">
        <v>87</v>
      </c>
      <c r="AY358" s="14" t="s">
        <v>220</v>
      </c>
      <c r="BE358" s="247">
        <f>IF(N358="základná",J358,0)</f>
        <v>0</v>
      </c>
      <c r="BF358" s="247">
        <f>IF(N358="znížená",J358,0)</f>
        <v>0</v>
      </c>
      <c r="BG358" s="247">
        <f>IF(N358="zákl. prenesená",J358,0)</f>
        <v>0</v>
      </c>
      <c r="BH358" s="247">
        <f>IF(N358="zníž. prenesená",J358,0)</f>
        <v>0</v>
      </c>
      <c r="BI358" s="247">
        <f>IF(N358="nulová",J358,0)</f>
        <v>0</v>
      </c>
      <c r="BJ358" s="14" t="s">
        <v>87</v>
      </c>
      <c r="BK358" s="247">
        <f>ROUND(I358*H358,2)</f>
        <v>0</v>
      </c>
      <c r="BL358" s="14" t="s">
        <v>281</v>
      </c>
      <c r="BM358" s="246" t="s">
        <v>2216</v>
      </c>
    </row>
    <row r="359" s="2" customFormat="1" ht="21.75" customHeight="1">
      <c r="A359" s="35"/>
      <c r="B359" s="36"/>
      <c r="C359" s="253" t="s">
        <v>2217</v>
      </c>
      <c r="D359" s="253" t="s">
        <v>571</v>
      </c>
      <c r="E359" s="254" t="s">
        <v>2218</v>
      </c>
      <c r="F359" s="255" t="s">
        <v>2219</v>
      </c>
      <c r="G359" s="256" t="s">
        <v>259</v>
      </c>
      <c r="H359" s="257">
        <v>10</v>
      </c>
      <c r="I359" s="258"/>
      <c r="J359" s="257">
        <f>ROUND(I359*H359,2)</f>
        <v>0</v>
      </c>
      <c r="K359" s="259"/>
      <c r="L359" s="260"/>
      <c r="M359" s="261" t="s">
        <v>1</v>
      </c>
      <c r="N359" s="262" t="s">
        <v>41</v>
      </c>
      <c r="O359" s="94"/>
      <c r="P359" s="244">
        <f>O359*H359</f>
        <v>0</v>
      </c>
      <c r="Q359" s="244">
        <v>0.00031</v>
      </c>
      <c r="R359" s="244">
        <f>Q359*H359</f>
        <v>0.0030999999999999999</v>
      </c>
      <c r="S359" s="244">
        <v>0</v>
      </c>
      <c r="T359" s="245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6" t="s">
        <v>353</v>
      </c>
      <c r="AT359" s="246" t="s">
        <v>571</v>
      </c>
      <c r="AU359" s="246" t="s">
        <v>87</v>
      </c>
      <c r="AY359" s="14" t="s">
        <v>220</v>
      </c>
      <c r="BE359" s="247">
        <f>IF(N359="základná",J359,0)</f>
        <v>0</v>
      </c>
      <c r="BF359" s="247">
        <f>IF(N359="znížená",J359,0)</f>
        <v>0</v>
      </c>
      <c r="BG359" s="247">
        <f>IF(N359="zákl. prenesená",J359,0)</f>
        <v>0</v>
      </c>
      <c r="BH359" s="247">
        <f>IF(N359="zníž. prenesená",J359,0)</f>
        <v>0</v>
      </c>
      <c r="BI359" s="247">
        <f>IF(N359="nulová",J359,0)</f>
        <v>0</v>
      </c>
      <c r="BJ359" s="14" t="s">
        <v>87</v>
      </c>
      <c r="BK359" s="247">
        <f>ROUND(I359*H359,2)</f>
        <v>0</v>
      </c>
      <c r="BL359" s="14" t="s">
        <v>281</v>
      </c>
      <c r="BM359" s="246" t="s">
        <v>2220</v>
      </c>
    </row>
    <row r="360" s="2" customFormat="1" ht="21.75" customHeight="1">
      <c r="A360" s="35"/>
      <c r="B360" s="36"/>
      <c r="C360" s="253" t="s">
        <v>2221</v>
      </c>
      <c r="D360" s="253" t="s">
        <v>571</v>
      </c>
      <c r="E360" s="254" t="s">
        <v>2222</v>
      </c>
      <c r="F360" s="255" t="s">
        <v>2223</v>
      </c>
      <c r="G360" s="256" t="s">
        <v>259</v>
      </c>
      <c r="H360" s="257">
        <v>2</v>
      </c>
      <c r="I360" s="258"/>
      <c r="J360" s="257">
        <f>ROUND(I360*H360,2)</f>
        <v>0</v>
      </c>
      <c r="K360" s="259"/>
      <c r="L360" s="260"/>
      <c r="M360" s="261" t="s">
        <v>1</v>
      </c>
      <c r="N360" s="262" t="s">
        <v>41</v>
      </c>
      <c r="O360" s="94"/>
      <c r="P360" s="244">
        <f>O360*H360</f>
        <v>0</v>
      </c>
      <c r="Q360" s="244">
        <v>0.00025000000000000001</v>
      </c>
      <c r="R360" s="244">
        <f>Q360*H360</f>
        <v>0.00050000000000000001</v>
      </c>
      <c r="S360" s="244">
        <v>0</v>
      </c>
      <c r="T360" s="245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6" t="s">
        <v>353</v>
      </c>
      <c r="AT360" s="246" t="s">
        <v>571</v>
      </c>
      <c r="AU360" s="246" t="s">
        <v>87</v>
      </c>
      <c r="AY360" s="14" t="s">
        <v>220</v>
      </c>
      <c r="BE360" s="247">
        <f>IF(N360="základná",J360,0)</f>
        <v>0</v>
      </c>
      <c r="BF360" s="247">
        <f>IF(N360="znížená",J360,0)</f>
        <v>0</v>
      </c>
      <c r="BG360" s="247">
        <f>IF(N360="zákl. prenesená",J360,0)</f>
        <v>0</v>
      </c>
      <c r="BH360" s="247">
        <f>IF(N360="zníž. prenesená",J360,0)</f>
        <v>0</v>
      </c>
      <c r="BI360" s="247">
        <f>IF(N360="nulová",J360,0)</f>
        <v>0</v>
      </c>
      <c r="BJ360" s="14" t="s">
        <v>87</v>
      </c>
      <c r="BK360" s="247">
        <f>ROUND(I360*H360,2)</f>
        <v>0</v>
      </c>
      <c r="BL360" s="14" t="s">
        <v>281</v>
      </c>
      <c r="BM360" s="246" t="s">
        <v>2224</v>
      </c>
    </row>
    <row r="361" s="2" customFormat="1" ht="24.15" customHeight="1">
      <c r="A361" s="35"/>
      <c r="B361" s="36"/>
      <c r="C361" s="235" t="s">
        <v>2225</v>
      </c>
      <c r="D361" s="235" t="s">
        <v>222</v>
      </c>
      <c r="E361" s="236" t="s">
        <v>1521</v>
      </c>
      <c r="F361" s="237" t="s">
        <v>1522</v>
      </c>
      <c r="G361" s="238" t="s">
        <v>614</v>
      </c>
      <c r="H361" s="240"/>
      <c r="I361" s="240"/>
      <c r="J361" s="239">
        <f>ROUND(I361*H361,2)</f>
        <v>0</v>
      </c>
      <c r="K361" s="241"/>
      <c r="L361" s="41"/>
      <c r="M361" s="242" t="s">
        <v>1</v>
      </c>
      <c r="N361" s="243" t="s">
        <v>41</v>
      </c>
      <c r="O361" s="94"/>
      <c r="P361" s="244">
        <f>O361*H361</f>
        <v>0</v>
      </c>
      <c r="Q361" s="244">
        <v>0</v>
      </c>
      <c r="R361" s="244">
        <f>Q361*H361</f>
        <v>0</v>
      </c>
      <c r="S361" s="244">
        <v>0</v>
      </c>
      <c r="T361" s="245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6" t="s">
        <v>281</v>
      </c>
      <c r="AT361" s="246" t="s">
        <v>222</v>
      </c>
      <c r="AU361" s="246" t="s">
        <v>87</v>
      </c>
      <c r="AY361" s="14" t="s">
        <v>220</v>
      </c>
      <c r="BE361" s="247">
        <f>IF(N361="základná",J361,0)</f>
        <v>0</v>
      </c>
      <c r="BF361" s="247">
        <f>IF(N361="znížená",J361,0)</f>
        <v>0</v>
      </c>
      <c r="BG361" s="247">
        <f>IF(N361="zákl. prenesená",J361,0)</f>
        <v>0</v>
      </c>
      <c r="BH361" s="247">
        <f>IF(N361="zníž. prenesená",J361,0)</f>
        <v>0</v>
      </c>
      <c r="BI361" s="247">
        <f>IF(N361="nulová",J361,0)</f>
        <v>0</v>
      </c>
      <c r="BJ361" s="14" t="s">
        <v>87</v>
      </c>
      <c r="BK361" s="247">
        <f>ROUND(I361*H361,2)</f>
        <v>0</v>
      </c>
      <c r="BL361" s="14" t="s">
        <v>281</v>
      </c>
      <c r="BM361" s="246" t="s">
        <v>2226</v>
      </c>
    </row>
    <row r="362" s="12" customFormat="1" ht="22.8" customHeight="1">
      <c r="A362" s="12"/>
      <c r="B362" s="219"/>
      <c r="C362" s="220"/>
      <c r="D362" s="221" t="s">
        <v>74</v>
      </c>
      <c r="E362" s="233" t="s">
        <v>407</v>
      </c>
      <c r="F362" s="233" t="s">
        <v>408</v>
      </c>
      <c r="G362" s="220"/>
      <c r="H362" s="220"/>
      <c r="I362" s="223"/>
      <c r="J362" s="234">
        <f>BK362</f>
        <v>0</v>
      </c>
      <c r="K362" s="220"/>
      <c r="L362" s="225"/>
      <c r="M362" s="226"/>
      <c r="N362" s="227"/>
      <c r="O362" s="227"/>
      <c r="P362" s="228">
        <f>SUM(P363:P371)</f>
        <v>0</v>
      </c>
      <c r="Q362" s="227"/>
      <c r="R362" s="228">
        <f>SUM(R363:R371)</f>
        <v>0.095902479999999998</v>
      </c>
      <c r="S362" s="227"/>
      <c r="T362" s="229">
        <f>SUM(T363:T371)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30" t="s">
        <v>87</v>
      </c>
      <c r="AT362" s="231" t="s">
        <v>74</v>
      </c>
      <c r="AU362" s="231" t="s">
        <v>82</v>
      </c>
      <c r="AY362" s="230" t="s">
        <v>220</v>
      </c>
      <c r="BK362" s="232">
        <f>SUM(BK363:BK371)</f>
        <v>0</v>
      </c>
    </row>
    <row r="363" s="2" customFormat="1" ht="37.8" customHeight="1">
      <c r="A363" s="35"/>
      <c r="B363" s="36"/>
      <c r="C363" s="235" t="s">
        <v>2227</v>
      </c>
      <c r="D363" s="235" t="s">
        <v>222</v>
      </c>
      <c r="E363" s="236" t="s">
        <v>2228</v>
      </c>
      <c r="F363" s="237" t="s">
        <v>2229</v>
      </c>
      <c r="G363" s="238" t="s">
        <v>259</v>
      </c>
      <c r="H363" s="239">
        <v>2</v>
      </c>
      <c r="I363" s="240"/>
      <c r="J363" s="239">
        <f>ROUND(I363*H363,2)</f>
        <v>0</v>
      </c>
      <c r="K363" s="241"/>
      <c r="L363" s="41"/>
      <c r="M363" s="242" t="s">
        <v>1</v>
      </c>
      <c r="N363" s="243" t="s">
        <v>41</v>
      </c>
      <c r="O363" s="94"/>
      <c r="P363" s="244">
        <f>O363*H363</f>
        <v>0</v>
      </c>
      <c r="Q363" s="244">
        <v>0.0010499999999999999</v>
      </c>
      <c r="R363" s="244">
        <f>Q363*H363</f>
        <v>0.0020999999999999999</v>
      </c>
      <c r="S363" s="244">
        <v>0</v>
      </c>
      <c r="T363" s="245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6" t="s">
        <v>281</v>
      </c>
      <c r="AT363" s="246" t="s">
        <v>222</v>
      </c>
      <c r="AU363" s="246" t="s">
        <v>87</v>
      </c>
      <c r="AY363" s="14" t="s">
        <v>220</v>
      </c>
      <c r="BE363" s="247">
        <f>IF(N363="základná",J363,0)</f>
        <v>0</v>
      </c>
      <c r="BF363" s="247">
        <f>IF(N363="znížená",J363,0)</f>
        <v>0</v>
      </c>
      <c r="BG363" s="247">
        <f>IF(N363="zákl. prenesená",J363,0)</f>
        <v>0</v>
      </c>
      <c r="BH363" s="247">
        <f>IF(N363="zníž. prenesená",J363,0)</f>
        <v>0</v>
      </c>
      <c r="BI363" s="247">
        <f>IF(N363="nulová",J363,0)</f>
        <v>0</v>
      </c>
      <c r="BJ363" s="14" t="s">
        <v>87</v>
      </c>
      <c r="BK363" s="247">
        <f>ROUND(I363*H363,2)</f>
        <v>0</v>
      </c>
      <c r="BL363" s="14" t="s">
        <v>281</v>
      </c>
      <c r="BM363" s="246" t="s">
        <v>2230</v>
      </c>
    </row>
    <row r="364" s="2" customFormat="1" ht="33" customHeight="1">
      <c r="A364" s="35"/>
      <c r="B364" s="36"/>
      <c r="C364" s="253" t="s">
        <v>2231</v>
      </c>
      <c r="D364" s="253" t="s">
        <v>571</v>
      </c>
      <c r="E364" s="254" t="s">
        <v>2232</v>
      </c>
      <c r="F364" s="255" t="s">
        <v>2233</v>
      </c>
      <c r="G364" s="256" t="s">
        <v>259</v>
      </c>
      <c r="H364" s="257">
        <v>2</v>
      </c>
      <c r="I364" s="258"/>
      <c r="J364" s="257">
        <f>ROUND(I364*H364,2)</f>
        <v>0</v>
      </c>
      <c r="K364" s="259"/>
      <c r="L364" s="260"/>
      <c r="M364" s="261" t="s">
        <v>1</v>
      </c>
      <c r="N364" s="262" t="s">
        <v>41</v>
      </c>
      <c r="O364" s="94"/>
      <c r="P364" s="244">
        <f>O364*H364</f>
        <v>0</v>
      </c>
      <c r="Q364" s="244">
        <v>0.0045399999999999998</v>
      </c>
      <c r="R364" s="244">
        <f>Q364*H364</f>
        <v>0.0090799999999999995</v>
      </c>
      <c r="S364" s="244">
        <v>0</v>
      </c>
      <c r="T364" s="245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46" t="s">
        <v>353</v>
      </c>
      <c r="AT364" s="246" t="s">
        <v>571</v>
      </c>
      <c r="AU364" s="246" t="s">
        <v>87</v>
      </c>
      <c r="AY364" s="14" t="s">
        <v>220</v>
      </c>
      <c r="BE364" s="247">
        <f>IF(N364="základná",J364,0)</f>
        <v>0</v>
      </c>
      <c r="BF364" s="247">
        <f>IF(N364="znížená",J364,0)</f>
        <v>0</v>
      </c>
      <c r="BG364" s="247">
        <f>IF(N364="zákl. prenesená",J364,0)</f>
        <v>0</v>
      </c>
      <c r="BH364" s="247">
        <f>IF(N364="zníž. prenesená",J364,0)</f>
        <v>0</v>
      </c>
      <c r="BI364" s="247">
        <f>IF(N364="nulová",J364,0)</f>
        <v>0</v>
      </c>
      <c r="BJ364" s="14" t="s">
        <v>87</v>
      </c>
      <c r="BK364" s="247">
        <f>ROUND(I364*H364,2)</f>
        <v>0</v>
      </c>
      <c r="BL364" s="14" t="s">
        <v>281</v>
      </c>
      <c r="BM364" s="246" t="s">
        <v>2234</v>
      </c>
    </row>
    <row r="365" s="2" customFormat="1" ht="37.8" customHeight="1">
      <c r="A365" s="35"/>
      <c r="B365" s="36"/>
      <c r="C365" s="235" t="s">
        <v>2235</v>
      </c>
      <c r="D365" s="235" t="s">
        <v>222</v>
      </c>
      <c r="E365" s="236" t="s">
        <v>2236</v>
      </c>
      <c r="F365" s="237" t="s">
        <v>2237</v>
      </c>
      <c r="G365" s="238" t="s">
        <v>259</v>
      </c>
      <c r="H365" s="239">
        <v>1</v>
      </c>
      <c r="I365" s="240"/>
      <c r="J365" s="239">
        <f>ROUND(I365*H365,2)</f>
        <v>0</v>
      </c>
      <c r="K365" s="241"/>
      <c r="L365" s="41"/>
      <c r="M365" s="242" t="s">
        <v>1</v>
      </c>
      <c r="N365" s="243" t="s">
        <v>41</v>
      </c>
      <c r="O365" s="94"/>
      <c r="P365" s="244">
        <f>O365*H365</f>
        <v>0</v>
      </c>
      <c r="Q365" s="244">
        <v>0</v>
      </c>
      <c r="R365" s="244">
        <f>Q365*H365</f>
        <v>0</v>
      </c>
      <c r="S365" s="244">
        <v>0</v>
      </c>
      <c r="T365" s="245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6" t="s">
        <v>281</v>
      </c>
      <c r="AT365" s="246" t="s">
        <v>222</v>
      </c>
      <c r="AU365" s="246" t="s">
        <v>87</v>
      </c>
      <c r="AY365" s="14" t="s">
        <v>220</v>
      </c>
      <c r="BE365" s="247">
        <f>IF(N365="základná",J365,0)</f>
        <v>0</v>
      </c>
      <c r="BF365" s="247">
        <f>IF(N365="znížená",J365,0)</f>
        <v>0</v>
      </c>
      <c r="BG365" s="247">
        <f>IF(N365="zákl. prenesená",J365,0)</f>
        <v>0</v>
      </c>
      <c r="BH365" s="247">
        <f>IF(N365="zníž. prenesená",J365,0)</f>
        <v>0</v>
      </c>
      <c r="BI365" s="247">
        <f>IF(N365="nulová",J365,0)</f>
        <v>0</v>
      </c>
      <c r="BJ365" s="14" t="s">
        <v>87</v>
      </c>
      <c r="BK365" s="247">
        <f>ROUND(I365*H365,2)</f>
        <v>0</v>
      </c>
      <c r="BL365" s="14" t="s">
        <v>281</v>
      </c>
      <c r="BM365" s="246" t="s">
        <v>2238</v>
      </c>
    </row>
    <row r="366" s="2" customFormat="1" ht="24.15" customHeight="1">
      <c r="A366" s="35"/>
      <c r="B366" s="36"/>
      <c r="C366" s="235" t="s">
        <v>2239</v>
      </c>
      <c r="D366" s="235" t="s">
        <v>222</v>
      </c>
      <c r="E366" s="236" t="s">
        <v>2240</v>
      </c>
      <c r="F366" s="237" t="s">
        <v>2241</v>
      </c>
      <c r="G366" s="238" t="s">
        <v>259</v>
      </c>
      <c r="H366" s="239">
        <v>2</v>
      </c>
      <c r="I366" s="240"/>
      <c r="J366" s="239">
        <f>ROUND(I366*H366,2)</f>
        <v>0</v>
      </c>
      <c r="K366" s="241"/>
      <c r="L366" s="41"/>
      <c r="M366" s="242" t="s">
        <v>1</v>
      </c>
      <c r="N366" s="243" t="s">
        <v>41</v>
      </c>
      <c r="O366" s="94"/>
      <c r="P366" s="244">
        <f>O366*H366</f>
        <v>0</v>
      </c>
      <c r="Q366" s="244">
        <v>0</v>
      </c>
      <c r="R366" s="244">
        <f>Q366*H366</f>
        <v>0</v>
      </c>
      <c r="S366" s="244">
        <v>0</v>
      </c>
      <c r="T366" s="245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6" t="s">
        <v>281</v>
      </c>
      <c r="AT366" s="246" t="s">
        <v>222</v>
      </c>
      <c r="AU366" s="246" t="s">
        <v>87</v>
      </c>
      <c r="AY366" s="14" t="s">
        <v>220</v>
      </c>
      <c r="BE366" s="247">
        <f>IF(N366="základná",J366,0)</f>
        <v>0</v>
      </c>
      <c r="BF366" s="247">
        <f>IF(N366="znížená",J366,0)</f>
        <v>0</v>
      </c>
      <c r="BG366" s="247">
        <f>IF(N366="zákl. prenesená",J366,0)</f>
        <v>0</v>
      </c>
      <c r="BH366" s="247">
        <f>IF(N366="zníž. prenesená",J366,0)</f>
        <v>0</v>
      </c>
      <c r="BI366" s="247">
        <f>IF(N366="nulová",J366,0)</f>
        <v>0</v>
      </c>
      <c r="BJ366" s="14" t="s">
        <v>87</v>
      </c>
      <c r="BK366" s="247">
        <f>ROUND(I366*H366,2)</f>
        <v>0</v>
      </c>
      <c r="BL366" s="14" t="s">
        <v>281</v>
      </c>
      <c r="BM366" s="246" t="s">
        <v>2242</v>
      </c>
    </row>
    <row r="367" s="2" customFormat="1" ht="24.15" customHeight="1">
      <c r="A367" s="35"/>
      <c r="B367" s="36"/>
      <c r="C367" s="253" t="s">
        <v>2243</v>
      </c>
      <c r="D367" s="253" t="s">
        <v>571</v>
      </c>
      <c r="E367" s="254" t="s">
        <v>874</v>
      </c>
      <c r="F367" s="255" t="s">
        <v>875</v>
      </c>
      <c r="G367" s="256" t="s">
        <v>259</v>
      </c>
      <c r="H367" s="257">
        <v>3</v>
      </c>
      <c r="I367" s="258"/>
      <c r="J367" s="257">
        <f>ROUND(I367*H367,2)</f>
        <v>0</v>
      </c>
      <c r="K367" s="259"/>
      <c r="L367" s="260"/>
      <c r="M367" s="261" t="s">
        <v>1</v>
      </c>
      <c r="N367" s="262" t="s">
        <v>41</v>
      </c>
      <c r="O367" s="94"/>
      <c r="P367" s="244">
        <f>O367*H367</f>
        <v>0</v>
      </c>
      <c r="Q367" s="244">
        <v>0.001</v>
      </c>
      <c r="R367" s="244">
        <f>Q367*H367</f>
        <v>0.0030000000000000001</v>
      </c>
      <c r="S367" s="244">
        <v>0</v>
      </c>
      <c r="T367" s="245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6" t="s">
        <v>353</v>
      </c>
      <c r="AT367" s="246" t="s">
        <v>571</v>
      </c>
      <c r="AU367" s="246" t="s">
        <v>87</v>
      </c>
      <c r="AY367" s="14" t="s">
        <v>220</v>
      </c>
      <c r="BE367" s="247">
        <f>IF(N367="základná",J367,0)</f>
        <v>0</v>
      </c>
      <c r="BF367" s="247">
        <f>IF(N367="znížená",J367,0)</f>
        <v>0</v>
      </c>
      <c r="BG367" s="247">
        <f>IF(N367="zákl. prenesená",J367,0)</f>
        <v>0</v>
      </c>
      <c r="BH367" s="247">
        <f>IF(N367="zníž. prenesená",J367,0)</f>
        <v>0</v>
      </c>
      <c r="BI367" s="247">
        <f>IF(N367="nulová",J367,0)</f>
        <v>0</v>
      </c>
      <c r="BJ367" s="14" t="s">
        <v>87</v>
      </c>
      <c r="BK367" s="247">
        <f>ROUND(I367*H367,2)</f>
        <v>0</v>
      </c>
      <c r="BL367" s="14" t="s">
        <v>281</v>
      </c>
      <c r="BM367" s="246" t="s">
        <v>2244</v>
      </c>
    </row>
    <row r="368" s="2" customFormat="1" ht="24.15" customHeight="1">
      <c r="A368" s="35"/>
      <c r="B368" s="36"/>
      <c r="C368" s="253" t="s">
        <v>2245</v>
      </c>
      <c r="D368" s="253" t="s">
        <v>571</v>
      </c>
      <c r="E368" s="254" t="s">
        <v>878</v>
      </c>
      <c r="F368" s="255" t="s">
        <v>2246</v>
      </c>
      <c r="G368" s="256" t="s">
        <v>259</v>
      </c>
      <c r="H368" s="257">
        <v>3</v>
      </c>
      <c r="I368" s="258"/>
      <c r="J368" s="257">
        <f>ROUND(I368*H368,2)</f>
        <v>0</v>
      </c>
      <c r="K368" s="259"/>
      <c r="L368" s="260"/>
      <c r="M368" s="261" t="s">
        <v>1</v>
      </c>
      <c r="N368" s="262" t="s">
        <v>41</v>
      </c>
      <c r="O368" s="94"/>
      <c r="P368" s="244">
        <f>O368*H368</f>
        <v>0</v>
      </c>
      <c r="Q368" s="244">
        <v>0.025000000000000001</v>
      </c>
      <c r="R368" s="244">
        <f>Q368*H368</f>
        <v>0.075000000000000011</v>
      </c>
      <c r="S368" s="244">
        <v>0</v>
      </c>
      <c r="T368" s="245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6" t="s">
        <v>353</v>
      </c>
      <c r="AT368" s="246" t="s">
        <v>571</v>
      </c>
      <c r="AU368" s="246" t="s">
        <v>87</v>
      </c>
      <c r="AY368" s="14" t="s">
        <v>220</v>
      </c>
      <c r="BE368" s="247">
        <f>IF(N368="základná",J368,0)</f>
        <v>0</v>
      </c>
      <c r="BF368" s="247">
        <f>IF(N368="znížená",J368,0)</f>
        <v>0</v>
      </c>
      <c r="BG368" s="247">
        <f>IF(N368="zákl. prenesená",J368,0)</f>
        <v>0</v>
      </c>
      <c r="BH368" s="247">
        <f>IF(N368="zníž. prenesená",J368,0)</f>
        <v>0</v>
      </c>
      <c r="BI368" s="247">
        <f>IF(N368="nulová",J368,0)</f>
        <v>0</v>
      </c>
      <c r="BJ368" s="14" t="s">
        <v>87</v>
      </c>
      <c r="BK368" s="247">
        <f>ROUND(I368*H368,2)</f>
        <v>0</v>
      </c>
      <c r="BL368" s="14" t="s">
        <v>281</v>
      </c>
      <c r="BM368" s="246" t="s">
        <v>2247</v>
      </c>
    </row>
    <row r="369" s="2" customFormat="1" ht="24.15" customHeight="1">
      <c r="A369" s="35"/>
      <c r="B369" s="36"/>
      <c r="C369" s="235" t="s">
        <v>2248</v>
      </c>
      <c r="D369" s="235" t="s">
        <v>222</v>
      </c>
      <c r="E369" s="236" t="s">
        <v>2249</v>
      </c>
      <c r="F369" s="237" t="s">
        <v>2250</v>
      </c>
      <c r="G369" s="238" t="s">
        <v>259</v>
      </c>
      <c r="H369" s="239">
        <v>2</v>
      </c>
      <c r="I369" s="240"/>
      <c r="J369" s="239">
        <f>ROUND(I369*H369,2)</f>
        <v>0</v>
      </c>
      <c r="K369" s="241"/>
      <c r="L369" s="41"/>
      <c r="M369" s="242" t="s">
        <v>1</v>
      </c>
      <c r="N369" s="243" t="s">
        <v>41</v>
      </c>
      <c r="O369" s="94"/>
      <c r="P369" s="244">
        <f>O369*H369</f>
        <v>0</v>
      </c>
      <c r="Q369" s="244">
        <v>6.1240000000000003E-05</v>
      </c>
      <c r="R369" s="244">
        <f>Q369*H369</f>
        <v>0.00012248000000000001</v>
      </c>
      <c r="S369" s="244">
        <v>0</v>
      </c>
      <c r="T369" s="245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6" t="s">
        <v>281</v>
      </c>
      <c r="AT369" s="246" t="s">
        <v>222</v>
      </c>
      <c r="AU369" s="246" t="s">
        <v>87</v>
      </c>
      <c r="AY369" s="14" t="s">
        <v>220</v>
      </c>
      <c r="BE369" s="247">
        <f>IF(N369="základná",J369,0)</f>
        <v>0</v>
      </c>
      <c r="BF369" s="247">
        <f>IF(N369="znížená",J369,0)</f>
        <v>0</v>
      </c>
      <c r="BG369" s="247">
        <f>IF(N369="zákl. prenesená",J369,0)</f>
        <v>0</v>
      </c>
      <c r="BH369" s="247">
        <f>IF(N369="zníž. prenesená",J369,0)</f>
        <v>0</v>
      </c>
      <c r="BI369" s="247">
        <f>IF(N369="nulová",J369,0)</f>
        <v>0</v>
      </c>
      <c r="BJ369" s="14" t="s">
        <v>87</v>
      </c>
      <c r="BK369" s="247">
        <f>ROUND(I369*H369,2)</f>
        <v>0</v>
      </c>
      <c r="BL369" s="14" t="s">
        <v>281</v>
      </c>
      <c r="BM369" s="246" t="s">
        <v>2251</v>
      </c>
    </row>
    <row r="370" s="2" customFormat="1" ht="16.5" customHeight="1">
      <c r="A370" s="35"/>
      <c r="B370" s="36"/>
      <c r="C370" s="253" t="s">
        <v>2252</v>
      </c>
      <c r="D370" s="253" t="s">
        <v>571</v>
      </c>
      <c r="E370" s="254" t="s">
        <v>2253</v>
      </c>
      <c r="F370" s="255" t="s">
        <v>2254</v>
      </c>
      <c r="G370" s="256" t="s">
        <v>234</v>
      </c>
      <c r="H370" s="257">
        <v>6</v>
      </c>
      <c r="I370" s="258"/>
      <c r="J370" s="257">
        <f>ROUND(I370*H370,2)</f>
        <v>0</v>
      </c>
      <c r="K370" s="259"/>
      <c r="L370" s="260"/>
      <c r="M370" s="261" t="s">
        <v>1</v>
      </c>
      <c r="N370" s="262" t="s">
        <v>41</v>
      </c>
      <c r="O370" s="94"/>
      <c r="P370" s="244">
        <f>O370*H370</f>
        <v>0</v>
      </c>
      <c r="Q370" s="244">
        <v>0.0011000000000000001</v>
      </c>
      <c r="R370" s="244">
        <f>Q370*H370</f>
        <v>0.0066</v>
      </c>
      <c r="S370" s="244">
        <v>0</v>
      </c>
      <c r="T370" s="245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6" t="s">
        <v>353</v>
      </c>
      <c r="AT370" s="246" t="s">
        <v>571</v>
      </c>
      <c r="AU370" s="246" t="s">
        <v>87</v>
      </c>
      <c r="AY370" s="14" t="s">
        <v>220</v>
      </c>
      <c r="BE370" s="247">
        <f>IF(N370="základná",J370,0)</f>
        <v>0</v>
      </c>
      <c r="BF370" s="247">
        <f>IF(N370="znížená",J370,0)</f>
        <v>0</v>
      </c>
      <c r="BG370" s="247">
        <f>IF(N370="zákl. prenesená",J370,0)</f>
        <v>0</v>
      </c>
      <c r="BH370" s="247">
        <f>IF(N370="zníž. prenesená",J370,0)</f>
        <v>0</v>
      </c>
      <c r="BI370" s="247">
        <f>IF(N370="nulová",J370,0)</f>
        <v>0</v>
      </c>
      <c r="BJ370" s="14" t="s">
        <v>87</v>
      </c>
      <c r="BK370" s="247">
        <f>ROUND(I370*H370,2)</f>
        <v>0</v>
      </c>
      <c r="BL370" s="14" t="s">
        <v>281</v>
      </c>
      <c r="BM370" s="246" t="s">
        <v>2255</v>
      </c>
    </row>
    <row r="371" s="2" customFormat="1" ht="24.15" customHeight="1">
      <c r="A371" s="35"/>
      <c r="B371" s="36"/>
      <c r="C371" s="235" t="s">
        <v>2256</v>
      </c>
      <c r="D371" s="235" t="s">
        <v>222</v>
      </c>
      <c r="E371" s="236" t="s">
        <v>1544</v>
      </c>
      <c r="F371" s="237" t="s">
        <v>1545</v>
      </c>
      <c r="G371" s="238" t="s">
        <v>614</v>
      </c>
      <c r="H371" s="240"/>
      <c r="I371" s="240"/>
      <c r="J371" s="239">
        <f>ROUND(I371*H371,2)</f>
        <v>0</v>
      </c>
      <c r="K371" s="241"/>
      <c r="L371" s="41"/>
      <c r="M371" s="242" t="s">
        <v>1</v>
      </c>
      <c r="N371" s="243" t="s">
        <v>41</v>
      </c>
      <c r="O371" s="94"/>
      <c r="P371" s="244">
        <f>O371*H371</f>
        <v>0</v>
      </c>
      <c r="Q371" s="244">
        <v>0</v>
      </c>
      <c r="R371" s="244">
        <f>Q371*H371</f>
        <v>0</v>
      </c>
      <c r="S371" s="244">
        <v>0</v>
      </c>
      <c r="T371" s="245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6" t="s">
        <v>281</v>
      </c>
      <c r="AT371" s="246" t="s">
        <v>222</v>
      </c>
      <c r="AU371" s="246" t="s">
        <v>87</v>
      </c>
      <c r="AY371" s="14" t="s">
        <v>220</v>
      </c>
      <c r="BE371" s="247">
        <f>IF(N371="základná",J371,0)</f>
        <v>0</v>
      </c>
      <c r="BF371" s="247">
        <f>IF(N371="znížená",J371,0)</f>
        <v>0</v>
      </c>
      <c r="BG371" s="247">
        <f>IF(N371="zákl. prenesená",J371,0)</f>
        <v>0</v>
      </c>
      <c r="BH371" s="247">
        <f>IF(N371="zníž. prenesená",J371,0)</f>
        <v>0</v>
      </c>
      <c r="BI371" s="247">
        <f>IF(N371="nulová",J371,0)</f>
        <v>0</v>
      </c>
      <c r="BJ371" s="14" t="s">
        <v>87</v>
      </c>
      <c r="BK371" s="247">
        <f>ROUND(I371*H371,2)</f>
        <v>0</v>
      </c>
      <c r="BL371" s="14" t="s">
        <v>281</v>
      </c>
      <c r="BM371" s="246" t="s">
        <v>2257</v>
      </c>
    </row>
    <row r="372" s="12" customFormat="1" ht="22.8" customHeight="1">
      <c r="A372" s="12"/>
      <c r="B372" s="219"/>
      <c r="C372" s="220"/>
      <c r="D372" s="221" t="s">
        <v>74</v>
      </c>
      <c r="E372" s="233" t="s">
        <v>901</v>
      </c>
      <c r="F372" s="233" t="s">
        <v>902</v>
      </c>
      <c r="G372" s="220"/>
      <c r="H372" s="220"/>
      <c r="I372" s="223"/>
      <c r="J372" s="234">
        <f>BK372</f>
        <v>0</v>
      </c>
      <c r="K372" s="220"/>
      <c r="L372" s="225"/>
      <c r="M372" s="226"/>
      <c r="N372" s="227"/>
      <c r="O372" s="227"/>
      <c r="P372" s="228">
        <f>SUM(P373:P399)</f>
        <v>0</v>
      </c>
      <c r="Q372" s="227"/>
      <c r="R372" s="228">
        <f>SUM(R373:R399)</f>
        <v>1.5860954999999999</v>
      </c>
      <c r="S372" s="227"/>
      <c r="T372" s="229">
        <f>SUM(T373:T399)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30" t="s">
        <v>87</v>
      </c>
      <c r="AT372" s="231" t="s">
        <v>74</v>
      </c>
      <c r="AU372" s="231" t="s">
        <v>82</v>
      </c>
      <c r="AY372" s="230" t="s">
        <v>220</v>
      </c>
      <c r="BK372" s="232">
        <f>SUM(BK373:BK399)</f>
        <v>0</v>
      </c>
    </row>
    <row r="373" s="2" customFormat="1" ht="24.15" customHeight="1">
      <c r="A373" s="35"/>
      <c r="B373" s="36"/>
      <c r="C373" s="235" t="s">
        <v>2258</v>
      </c>
      <c r="D373" s="235" t="s">
        <v>222</v>
      </c>
      <c r="E373" s="236" t="s">
        <v>2259</v>
      </c>
      <c r="F373" s="237" t="s">
        <v>2260</v>
      </c>
      <c r="G373" s="238" t="s">
        <v>225</v>
      </c>
      <c r="H373" s="239">
        <v>145.34999999999999</v>
      </c>
      <c r="I373" s="240"/>
      <c r="J373" s="239">
        <f>ROUND(I373*H373,2)</f>
        <v>0</v>
      </c>
      <c r="K373" s="241"/>
      <c r="L373" s="41"/>
      <c r="M373" s="242" t="s">
        <v>1</v>
      </c>
      <c r="N373" s="243" t="s">
        <v>41</v>
      </c>
      <c r="O373" s="94"/>
      <c r="P373" s="244">
        <f>O373*H373</f>
        <v>0</v>
      </c>
      <c r="Q373" s="244">
        <v>8.0000000000000007E-05</v>
      </c>
      <c r="R373" s="244">
        <f>Q373*H373</f>
        <v>0.011628000000000001</v>
      </c>
      <c r="S373" s="244">
        <v>0</v>
      </c>
      <c r="T373" s="245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6" t="s">
        <v>94</v>
      </c>
      <c r="AT373" s="246" t="s">
        <v>222</v>
      </c>
      <c r="AU373" s="246" t="s">
        <v>87</v>
      </c>
      <c r="AY373" s="14" t="s">
        <v>220</v>
      </c>
      <c r="BE373" s="247">
        <f>IF(N373="základná",J373,0)</f>
        <v>0</v>
      </c>
      <c r="BF373" s="247">
        <f>IF(N373="znížená",J373,0)</f>
        <v>0</v>
      </c>
      <c r="BG373" s="247">
        <f>IF(N373="zákl. prenesená",J373,0)</f>
        <v>0</v>
      </c>
      <c r="BH373" s="247">
        <f>IF(N373="zníž. prenesená",J373,0)</f>
        <v>0</v>
      </c>
      <c r="BI373" s="247">
        <f>IF(N373="nulová",J373,0)</f>
        <v>0</v>
      </c>
      <c r="BJ373" s="14" t="s">
        <v>87</v>
      </c>
      <c r="BK373" s="247">
        <f>ROUND(I373*H373,2)</f>
        <v>0</v>
      </c>
      <c r="BL373" s="14" t="s">
        <v>94</v>
      </c>
      <c r="BM373" s="246" t="s">
        <v>2261</v>
      </c>
    </row>
    <row r="374" s="2" customFormat="1" ht="24.15" customHeight="1">
      <c r="A374" s="35"/>
      <c r="B374" s="36"/>
      <c r="C374" s="235" t="s">
        <v>2262</v>
      </c>
      <c r="D374" s="235" t="s">
        <v>222</v>
      </c>
      <c r="E374" s="236" t="s">
        <v>2263</v>
      </c>
      <c r="F374" s="237" t="s">
        <v>2264</v>
      </c>
      <c r="G374" s="238" t="s">
        <v>225</v>
      </c>
      <c r="H374" s="239">
        <v>10.5</v>
      </c>
      <c r="I374" s="240"/>
      <c r="J374" s="239">
        <f>ROUND(I374*H374,2)</f>
        <v>0</v>
      </c>
      <c r="K374" s="241"/>
      <c r="L374" s="41"/>
      <c r="M374" s="242" t="s">
        <v>1</v>
      </c>
      <c r="N374" s="243" t="s">
        <v>41</v>
      </c>
      <c r="O374" s="94"/>
      <c r="P374" s="244">
        <f>O374*H374</f>
        <v>0</v>
      </c>
      <c r="Q374" s="244">
        <v>8.0000000000000007E-05</v>
      </c>
      <c r="R374" s="244">
        <f>Q374*H374</f>
        <v>0.00084000000000000003</v>
      </c>
      <c r="S374" s="244">
        <v>0</v>
      </c>
      <c r="T374" s="245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6" t="s">
        <v>94</v>
      </c>
      <c r="AT374" s="246" t="s">
        <v>222</v>
      </c>
      <c r="AU374" s="246" t="s">
        <v>87</v>
      </c>
      <c r="AY374" s="14" t="s">
        <v>220</v>
      </c>
      <c r="BE374" s="247">
        <f>IF(N374="základná",J374,0)</f>
        <v>0</v>
      </c>
      <c r="BF374" s="247">
        <f>IF(N374="znížená",J374,0)</f>
        <v>0</v>
      </c>
      <c r="BG374" s="247">
        <f>IF(N374="zákl. prenesená",J374,0)</f>
        <v>0</v>
      </c>
      <c r="BH374" s="247">
        <f>IF(N374="zníž. prenesená",J374,0)</f>
        <v>0</v>
      </c>
      <c r="BI374" s="247">
        <f>IF(N374="nulová",J374,0)</f>
        <v>0</v>
      </c>
      <c r="BJ374" s="14" t="s">
        <v>87</v>
      </c>
      <c r="BK374" s="247">
        <f>ROUND(I374*H374,2)</f>
        <v>0</v>
      </c>
      <c r="BL374" s="14" t="s">
        <v>94</v>
      </c>
      <c r="BM374" s="246" t="s">
        <v>2265</v>
      </c>
    </row>
    <row r="375" s="2" customFormat="1" ht="24.15" customHeight="1">
      <c r="A375" s="35"/>
      <c r="B375" s="36"/>
      <c r="C375" s="235" t="s">
        <v>2266</v>
      </c>
      <c r="D375" s="235" t="s">
        <v>222</v>
      </c>
      <c r="E375" s="236" t="s">
        <v>2267</v>
      </c>
      <c r="F375" s="237" t="s">
        <v>2268</v>
      </c>
      <c r="G375" s="238" t="s">
        <v>574</v>
      </c>
      <c r="H375" s="239">
        <v>127.86</v>
      </c>
      <c r="I375" s="240"/>
      <c r="J375" s="239">
        <f>ROUND(I375*H375,2)</f>
        <v>0</v>
      </c>
      <c r="K375" s="241"/>
      <c r="L375" s="41"/>
      <c r="M375" s="242" t="s">
        <v>1</v>
      </c>
      <c r="N375" s="243" t="s">
        <v>41</v>
      </c>
      <c r="O375" s="94"/>
      <c r="P375" s="244">
        <f>O375*H375</f>
        <v>0</v>
      </c>
      <c r="Q375" s="244">
        <v>5.0000000000000002E-05</v>
      </c>
      <c r="R375" s="244">
        <f>Q375*H375</f>
        <v>0.0063930000000000002</v>
      </c>
      <c r="S375" s="244">
        <v>0</v>
      </c>
      <c r="T375" s="245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6" t="s">
        <v>281</v>
      </c>
      <c r="AT375" s="246" t="s">
        <v>222</v>
      </c>
      <c r="AU375" s="246" t="s">
        <v>87</v>
      </c>
      <c r="AY375" s="14" t="s">
        <v>220</v>
      </c>
      <c r="BE375" s="247">
        <f>IF(N375="základná",J375,0)</f>
        <v>0</v>
      </c>
      <c r="BF375" s="247">
        <f>IF(N375="znížená",J375,0)</f>
        <v>0</v>
      </c>
      <c r="BG375" s="247">
        <f>IF(N375="zákl. prenesená",J375,0)</f>
        <v>0</v>
      </c>
      <c r="BH375" s="247">
        <f>IF(N375="zníž. prenesená",J375,0)</f>
        <v>0</v>
      </c>
      <c r="BI375" s="247">
        <f>IF(N375="nulová",J375,0)</f>
        <v>0</v>
      </c>
      <c r="BJ375" s="14" t="s">
        <v>87</v>
      </c>
      <c r="BK375" s="247">
        <f>ROUND(I375*H375,2)</f>
        <v>0</v>
      </c>
      <c r="BL375" s="14" t="s">
        <v>281</v>
      </c>
      <c r="BM375" s="246" t="s">
        <v>2269</v>
      </c>
    </row>
    <row r="376" s="2" customFormat="1" ht="33" customHeight="1">
      <c r="A376" s="35"/>
      <c r="B376" s="36"/>
      <c r="C376" s="235" t="s">
        <v>2270</v>
      </c>
      <c r="D376" s="235" t="s">
        <v>222</v>
      </c>
      <c r="E376" s="236" t="s">
        <v>2271</v>
      </c>
      <c r="F376" s="237" t="s">
        <v>2272</v>
      </c>
      <c r="G376" s="238" t="s">
        <v>234</v>
      </c>
      <c r="H376" s="239">
        <v>5.2000000000000002</v>
      </c>
      <c r="I376" s="240"/>
      <c r="J376" s="239">
        <f>ROUND(I376*H376,2)</f>
        <v>0</v>
      </c>
      <c r="K376" s="241"/>
      <c r="L376" s="41"/>
      <c r="M376" s="242" t="s">
        <v>1</v>
      </c>
      <c r="N376" s="243" t="s">
        <v>41</v>
      </c>
      <c r="O376" s="94"/>
      <c r="P376" s="244">
        <f>O376*H376</f>
        <v>0</v>
      </c>
      <c r="Q376" s="244">
        <v>0.0017240000000000001</v>
      </c>
      <c r="R376" s="244">
        <f>Q376*H376</f>
        <v>0.0089648000000000002</v>
      </c>
      <c r="S376" s="244">
        <v>0</v>
      </c>
      <c r="T376" s="245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6" t="s">
        <v>281</v>
      </c>
      <c r="AT376" s="246" t="s">
        <v>222</v>
      </c>
      <c r="AU376" s="246" t="s">
        <v>87</v>
      </c>
      <c r="AY376" s="14" t="s">
        <v>220</v>
      </c>
      <c r="BE376" s="247">
        <f>IF(N376="základná",J376,0)</f>
        <v>0</v>
      </c>
      <c r="BF376" s="247">
        <f>IF(N376="znížená",J376,0)</f>
        <v>0</v>
      </c>
      <c r="BG376" s="247">
        <f>IF(N376="zákl. prenesená",J376,0)</f>
        <v>0</v>
      </c>
      <c r="BH376" s="247">
        <f>IF(N376="zníž. prenesená",J376,0)</f>
        <v>0</v>
      </c>
      <c r="BI376" s="247">
        <f>IF(N376="nulová",J376,0)</f>
        <v>0</v>
      </c>
      <c r="BJ376" s="14" t="s">
        <v>87</v>
      </c>
      <c r="BK376" s="247">
        <f>ROUND(I376*H376,2)</f>
        <v>0</v>
      </c>
      <c r="BL376" s="14" t="s">
        <v>281</v>
      </c>
      <c r="BM376" s="246" t="s">
        <v>2273</v>
      </c>
    </row>
    <row r="377" s="2" customFormat="1" ht="16.5" customHeight="1">
      <c r="A377" s="35"/>
      <c r="B377" s="36"/>
      <c r="C377" s="235" t="s">
        <v>2274</v>
      </c>
      <c r="D377" s="235" t="s">
        <v>222</v>
      </c>
      <c r="E377" s="236" t="s">
        <v>2275</v>
      </c>
      <c r="F377" s="237" t="s">
        <v>2276</v>
      </c>
      <c r="G377" s="238" t="s">
        <v>259</v>
      </c>
      <c r="H377" s="239">
        <v>1</v>
      </c>
      <c r="I377" s="240"/>
      <c r="J377" s="239">
        <f>ROUND(I377*H377,2)</f>
        <v>0</v>
      </c>
      <c r="K377" s="241"/>
      <c r="L377" s="41"/>
      <c r="M377" s="242" t="s">
        <v>1</v>
      </c>
      <c r="N377" s="243" t="s">
        <v>41</v>
      </c>
      <c r="O377" s="94"/>
      <c r="P377" s="244">
        <f>O377*H377</f>
        <v>0</v>
      </c>
      <c r="Q377" s="244">
        <v>4.6600000000000001E-05</v>
      </c>
      <c r="R377" s="244">
        <f>Q377*H377</f>
        <v>4.6600000000000001E-05</v>
      </c>
      <c r="S377" s="244">
        <v>0</v>
      </c>
      <c r="T377" s="245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6" t="s">
        <v>281</v>
      </c>
      <c r="AT377" s="246" t="s">
        <v>222</v>
      </c>
      <c r="AU377" s="246" t="s">
        <v>87</v>
      </c>
      <c r="AY377" s="14" t="s">
        <v>220</v>
      </c>
      <c r="BE377" s="247">
        <f>IF(N377="základná",J377,0)</f>
        <v>0</v>
      </c>
      <c r="BF377" s="247">
        <f>IF(N377="znížená",J377,0)</f>
        <v>0</v>
      </c>
      <c r="BG377" s="247">
        <f>IF(N377="zákl. prenesená",J377,0)</f>
        <v>0</v>
      </c>
      <c r="BH377" s="247">
        <f>IF(N377="zníž. prenesená",J377,0)</f>
        <v>0</v>
      </c>
      <c r="BI377" s="247">
        <f>IF(N377="nulová",J377,0)</f>
        <v>0</v>
      </c>
      <c r="BJ377" s="14" t="s">
        <v>87</v>
      </c>
      <c r="BK377" s="247">
        <f>ROUND(I377*H377,2)</f>
        <v>0</v>
      </c>
      <c r="BL377" s="14" t="s">
        <v>281</v>
      </c>
      <c r="BM377" s="246" t="s">
        <v>2277</v>
      </c>
    </row>
    <row r="378" s="2" customFormat="1" ht="24.15" customHeight="1">
      <c r="A378" s="35"/>
      <c r="B378" s="36"/>
      <c r="C378" s="253" t="s">
        <v>2278</v>
      </c>
      <c r="D378" s="253" t="s">
        <v>571</v>
      </c>
      <c r="E378" s="254" t="s">
        <v>2279</v>
      </c>
      <c r="F378" s="255" t="s">
        <v>2280</v>
      </c>
      <c r="G378" s="256" t="s">
        <v>259</v>
      </c>
      <c r="H378" s="257">
        <v>1</v>
      </c>
      <c r="I378" s="258"/>
      <c r="J378" s="257">
        <f>ROUND(I378*H378,2)</f>
        <v>0</v>
      </c>
      <c r="K378" s="259"/>
      <c r="L378" s="260"/>
      <c r="M378" s="261" t="s">
        <v>1</v>
      </c>
      <c r="N378" s="262" t="s">
        <v>41</v>
      </c>
      <c r="O378" s="94"/>
      <c r="P378" s="244">
        <f>O378*H378</f>
        <v>0</v>
      </c>
      <c r="Q378" s="244">
        <v>0.062880000000000005</v>
      </c>
      <c r="R378" s="244">
        <f>Q378*H378</f>
        <v>0.062880000000000005</v>
      </c>
      <c r="S378" s="244">
        <v>0</v>
      </c>
      <c r="T378" s="245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6" t="s">
        <v>353</v>
      </c>
      <c r="AT378" s="246" t="s">
        <v>571</v>
      </c>
      <c r="AU378" s="246" t="s">
        <v>87</v>
      </c>
      <c r="AY378" s="14" t="s">
        <v>220</v>
      </c>
      <c r="BE378" s="247">
        <f>IF(N378="základná",J378,0)</f>
        <v>0</v>
      </c>
      <c r="BF378" s="247">
        <f>IF(N378="znížená",J378,0)</f>
        <v>0</v>
      </c>
      <c r="BG378" s="247">
        <f>IF(N378="zákl. prenesená",J378,0)</f>
        <v>0</v>
      </c>
      <c r="BH378" s="247">
        <f>IF(N378="zníž. prenesená",J378,0)</f>
        <v>0</v>
      </c>
      <c r="BI378" s="247">
        <f>IF(N378="nulová",J378,0)</f>
        <v>0</v>
      </c>
      <c r="BJ378" s="14" t="s">
        <v>87</v>
      </c>
      <c r="BK378" s="247">
        <f>ROUND(I378*H378,2)</f>
        <v>0</v>
      </c>
      <c r="BL378" s="14" t="s">
        <v>281</v>
      </c>
      <c r="BM378" s="246" t="s">
        <v>2281</v>
      </c>
    </row>
    <row r="379" s="2" customFormat="1" ht="24.15" customHeight="1">
      <c r="A379" s="35"/>
      <c r="B379" s="36"/>
      <c r="C379" s="235" t="s">
        <v>2282</v>
      </c>
      <c r="D379" s="235" t="s">
        <v>222</v>
      </c>
      <c r="E379" s="236" t="s">
        <v>2283</v>
      </c>
      <c r="F379" s="237" t="s">
        <v>2284</v>
      </c>
      <c r="G379" s="238" t="s">
        <v>1059</v>
      </c>
      <c r="H379" s="239">
        <v>3</v>
      </c>
      <c r="I379" s="240"/>
      <c r="J379" s="239">
        <f>ROUND(I379*H379,2)</f>
        <v>0</v>
      </c>
      <c r="K379" s="241"/>
      <c r="L379" s="41"/>
      <c r="M379" s="242" t="s">
        <v>1</v>
      </c>
      <c r="N379" s="243" t="s">
        <v>41</v>
      </c>
      <c r="O379" s="94"/>
      <c r="P379" s="244">
        <f>O379*H379</f>
        <v>0</v>
      </c>
      <c r="Q379" s="244">
        <v>0</v>
      </c>
      <c r="R379" s="244">
        <f>Q379*H379</f>
        <v>0</v>
      </c>
      <c r="S379" s="244">
        <v>0</v>
      </c>
      <c r="T379" s="245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6" t="s">
        <v>281</v>
      </c>
      <c r="AT379" s="246" t="s">
        <v>222</v>
      </c>
      <c r="AU379" s="246" t="s">
        <v>87</v>
      </c>
      <c r="AY379" s="14" t="s">
        <v>220</v>
      </c>
      <c r="BE379" s="247">
        <f>IF(N379="základná",J379,0)</f>
        <v>0</v>
      </c>
      <c r="BF379" s="247">
        <f>IF(N379="znížená",J379,0)</f>
        <v>0</v>
      </c>
      <c r="BG379" s="247">
        <f>IF(N379="zákl. prenesená",J379,0)</f>
        <v>0</v>
      </c>
      <c r="BH379" s="247">
        <f>IF(N379="zníž. prenesená",J379,0)</f>
        <v>0</v>
      </c>
      <c r="BI379" s="247">
        <f>IF(N379="nulová",J379,0)</f>
        <v>0</v>
      </c>
      <c r="BJ379" s="14" t="s">
        <v>87</v>
      </c>
      <c r="BK379" s="247">
        <f>ROUND(I379*H379,2)</f>
        <v>0</v>
      </c>
      <c r="BL379" s="14" t="s">
        <v>281</v>
      </c>
      <c r="BM379" s="246" t="s">
        <v>2285</v>
      </c>
    </row>
    <row r="380" s="2" customFormat="1" ht="24.15" customHeight="1">
      <c r="A380" s="35"/>
      <c r="B380" s="36"/>
      <c r="C380" s="253" t="s">
        <v>2286</v>
      </c>
      <c r="D380" s="253" t="s">
        <v>571</v>
      </c>
      <c r="E380" s="254" t="s">
        <v>2287</v>
      </c>
      <c r="F380" s="255" t="s">
        <v>2288</v>
      </c>
      <c r="G380" s="256" t="s">
        <v>259</v>
      </c>
      <c r="H380" s="257">
        <v>3</v>
      </c>
      <c r="I380" s="258"/>
      <c r="J380" s="257">
        <f>ROUND(I380*H380,2)</f>
        <v>0</v>
      </c>
      <c r="K380" s="259"/>
      <c r="L380" s="260"/>
      <c r="M380" s="261" t="s">
        <v>1</v>
      </c>
      <c r="N380" s="262" t="s">
        <v>41</v>
      </c>
      <c r="O380" s="94"/>
      <c r="P380" s="244">
        <f>O380*H380</f>
        <v>0</v>
      </c>
      <c r="Q380" s="244">
        <v>0.0070000000000000001</v>
      </c>
      <c r="R380" s="244">
        <f>Q380*H380</f>
        <v>0.021000000000000001</v>
      </c>
      <c r="S380" s="244">
        <v>0</v>
      </c>
      <c r="T380" s="245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6" t="s">
        <v>353</v>
      </c>
      <c r="AT380" s="246" t="s">
        <v>571</v>
      </c>
      <c r="AU380" s="246" t="s">
        <v>87</v>
      </c>
      <c r="AY380" s="14" t="s">
        <v>220</v>
      </c>
      <c r="BE380" s="247">
        <f>IF(N380="základná",J380,0)</f>
        <v>0</v>
      </c>
      <c r="BF380" s="247">
        <f>IF(N380="znížená",J380,0)</f>
        <v>0</v>
      </c>
      <c r="BG380" s="247">
        <f>IF(N380="zákl. prenesená",J380,0)</f>
        <v>0</v>
      </c>
      <c r="BH380" s="247">
        <f>IF(N380="zníž. prenesená",J380,0)</f>
        <v>0</v>
      </c>
      <c r="BI380" s="247">
        <f>IF(N380="nulová",J380,0)</f>
        <v>0</v>
      </c>
      <c r="BJ380" s="14" t="s">
        <v>87</v>
      </c>
      <c r="BK380" s="247">
        <f>ROUND(I380*H380,2)</f>
        <v>0</v>
      </c>
      <c r="BL380" s="14" t="s">
        <v>281</v>
      </c>
      <c r="BM380" s="246" t="s">
        <v>2289</v>
      </c>
    </row>
    <row r="381" s="2" customFormat="1" ht="16.5" customHeight="1">
      <c r="A381" s="35"/>
      <c r="B381" s="36"/>
      <c r="C381" s="253" t="s">
        <v>2290</v>
      </c>
      <c r="D381" s="253" t="s">
        <v>571</v>
      </c>
      <c r="E381" s="254" t="s">
        <v>2291</v>
      </c>
      <c r="F381" s="255" t="s">
        <v>2292</v>
      </c>
      <c r="G381" s="256" t="s">
        <v>259</v>
      </c>
      <c r="H381" s="257">
        <v>3</v>
      </c>
      <c r="I381" s="258"/>
      <c r="J381" s="257">
        <f>ROUND(I381*H381,2)</f>
        <v>0</v>
      </c>
      <c r="K381" s="259"/>
      <c r="L381" s="260"/>
      <c r="M381" s="261" t="s">
        <v>1</v>
      </c>
      <c r="N381" s="262" t="s">
        <v>41</v>
      </c>
      <c r="O381" s="94"/>
      <c r="P381" s="244">
        <f>O381*H381</f>
        <v>0</v>
      </c>
      <c r="Q381" s="244">
        <v>0.00089999999999999998</v>
      </c>
      <c r="R381" s="244">
        <f>Q381*H381</f>
        <v>0.0027000000000000001</v>
      </c>
      <c r="S381" s="244">
        <v>0</v>
      </c>
      <c r="T381" s="245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6" t="s">
        <v>353</v>
      </c>
      <c r="AT381" s="246" t="s">
        <v>571</v>
      </c>
      <c r="AU381" s="246" t="s">
        <v>87</v>
      </c>
      <c r="AY381" s="14" t="s">
        <v>220</v>
      </c>
      <c r="BE381" s="247">
        <f>IF(N381="základná",J381,0)</f>
        <v>0</v>
      </c>
      <c r="BF381" s="247">
        <f>IF(N381="znížená",J381,0)</f>
        <v>0</v>
      </c>
      <c r="BG381" s="247">
        <f>IF(N381="zákl. prenesená",J381,0)</f>
        <v>0</v>
      </c>
      <c r="BH381" s="247">
        <f>IF(N381="zníž. prenesená",J381,0)</f>
        <v>0</v>
      </c>
      <c r="BI381" s="247">
        <f>IF(N381="nulová",J381,0)</f>
        <v>0</v>
      </c>
      <c r="BJ381" s="14" t="s">
        <v>87</v>
      </c>
      <c r="BK381" s="247">
        <f>ROUND(I381*H381,2)</f>
        <v>0</v>
      </c>
      <c r="BL381" s="14" t="s">
        <v>281</v>
      </c>
      <c r="BM381" s="246" t="s">
        <v>2293</v>
      </c>
    </row>
    <row r="382" s="2" customFormat="1" ht="24.15" customHeight="1">
      <c r="A382" s="35"/>
      <c r="B382" s="36"/>
      <c r="C382" s="235" t="s">
        <v>2294</v>
      </c>
      <c r="D382" s="235" t="s">
        <v>222</v>
      </c>
      <c r="E382" s="236" t="s">
        <v>2295</v>
      </c>
      <c r="F382" s="237" t="s">
        <v>2296</v>
      </c>
      <c r="G382" s="238" t="s">
        <v>1059</v>
      </c>
      <c r="H382" s="239">
        <v>2</v>
      </c>
      <c r="I382" s="240"/>
      <c r="J382" s="239">
        <f>ROUND(I382*H382,2)</f>
        <v>0</v>
      </c>
      <c r="K382" s="241"/>
      <c r="L382" s="41"/>
      <c r="M382" s="242" t="s">
        <v>1</v>
      </c>
      <c r="N382" s="243" t="s">
        <v>41</v>
      </c>
      <c r="O382" s="94"/>
      <c r="P382" s="244">
        <f>O382*H382</f>
        <v>0</v>
      </c>
      <c r="Q382" s="244">
        <v>0</v>
      </c>
      <c r="R382" s="244">
        <f>Q382*H382</f>
        <v>0</v>
      </c>
      <c r="S382" s="244">
        <v>0</v>
      </c>
      <c r="T382" s="245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46" t="s">
        <v>281</v>
      </c>
      <c r="AT382" s="246" t="s">
        <v>222</v>
      </c>
      <c r="AU382" s="246" t="s">
        <v>87</v>
      </c>
      <c r="AY382" s="14" t="s">
        <v>220</v>
      </c>
      <c r="BE382" s="247">
        <f>IF(N382="základná",J382,0)</f>
        <v>0</v>
      </c>
      <c r="BF382" s="247">
        <f>IF(N382="znížená",J382,0)</f>
        <v>0</v>
      </c>
      <c r="BG382" s="247">
        <f>IF(N382="zákl. prenesená",J382,0)</f>
        <v>0</v>
      </c>
      <c r="BH382" s="247">
        <f>IF(N382="zníž. prenesená",J382,0)</f>
        <v>0</v>
      </c>
      <c r="BI382" s="247">
        <f>IF(N382="nulová",J382,0)</f>
        <v>0</v>
      </c>
      <c r="BJ382" s="14" t="s">
        <v>87</v>
      </c>
      <c r="BK382" s="247">
        <f>ROUND(I382*H382,2)</f>
        <v>0</v>
      </c>
      <c r="BL382" s="14" t="s">
        <v>281</v>
      </c>
      <c r="BM382" s="246" t="s">
        <v>2297</v>
      </c>
    </row>
    <row r="383" s="2" customFormat="1" ht="24.15" customHeight="1">
      <c r="A383" s="35"/>
      <c r="B383" s="36"/>
      <c r="C383" s="253" t="s">
        <v>2298</v>
      </c>
      <c r="D383" s="253" t="s">
        <v>571</v>
      </c>
      <c r="E383" s="254" t="s">
        <v>2299</v>
      </c>
      <c r="F383" s="255" t="s">
        <v>2300</v>
      </c>
      <c r="G383" s="256" t="s">
        <v>259</v>
      </c>
      <c r="H383" s="257">
        <v>2</v>
      </c>
      <c r="I383" s="258"/>
      <c r="J383" s="257">
        <f>ROUND(I383*H383,2)</f>
        <v>0</v>
      </c>
      <c r="K383" s="259"/>
      <c r="L383" s="260"/>
      <c r="M383" s="261" t="s">
        <v>1</v>
      </c>
      <c r="N383" s="262" t="s">
        <v>41</v>
      </c>
      <c r="O383" s="94"/>
      <c r="P383" s="244">
        <f>O383*H383</f>
        <v>0</v>
      </c>
      <c r="Q383" s="244">
        <v>0.014999999999999999</v>
      </c>
      <c r="R383" s="244">
        <f>Q383*H383</f>
        <v>0.029999999999999999</v>
      </c>
      <c r="S383" s="244">
        <v>0</v>
      </c>
      <c r="T383" s="245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6" t="s">
        <v>353</v>
      </c>
      <c r="AT383" s="246" t="s">
        <v>571</v>
      </c>
      <c r="AU383" s="246" t="s">
        <v>87</v>
      </c>
      <c r="AY383" s="14" t="s">
        <v>220</v>
      </c>
      <c r="BE383" s="247">
        <f>IF(N383="základná",J383,0)</f>
        <v>0</v>
      </c>
      <c r="BF383" s="247">
        <f>IF(N383="znížená",J383,0)</f>
        <v>0</v>
      </c>
      <c r="BG383" s="247">
        <f>IF(N383="zákl. prenesená",J383,0)</f>
        <v>0</v>
      </c>
      <c r="BH383" s="247">
        <f>IF(N383="zníž. prenesená",J383,0)</f>
        <v>0</v>
      </c>
      <c r="BI383" s="247">
        <f>IF(N383="nulová",J383,0)</f>
        <v>0</v>
      </c>
      <c r="BJ383" s="14" t="s">
        <v>87</v>
      </c>
      <c r="BK383" s="247">
        <f>ROUND(I383*H383,2)</f>
        <v>0</v>
      </c>
      <c r="BL383" s="14" t="s">
        <v>281</v>
      </c>
      <c r="BM383" s="246" t="s">
        <v>2301</v>
      </c>
    </row>
    <row r="384" s="2" customFormat="1" ht="16.5" customHeight="1">
      <c r="A384" s="35"/>
      <c r="B384" s="36"/>
      <c r="C384" s="253" t="s">
        <v>2302</v>
      </c>
      <c r="D384" s="253" t="s">
        <v>571</v>
      </c>
      <c r="E384" s="254" t="s">
        <v>2303</v>
      </c>
      <c r="F384" s="255" t="s">
        <v>2304</v>
      </c>
      <c r="G384" s="256" t="s">
        <v>259</v>
      </c>
      <c r="H384" s="257">
        <v>2</v>
      </c>
      <c r="I384" s="258"/>
      <c r="J384" s="257">
        <f>ROUND(I384*H384,2)</f>
        <v>0</v>
      </c>
      <c r="K384" s="259"/>
      <c r="L384" s="260"/>
      <c r="M384" s="261" t="s">
        <v>1</v>
      </c>
      <c r="N384" s="262" t="s">
        <v>41</v>
      </c>
      <c r="O384" s="94"/>
      <c r="P384" s="244">
        <f>O384*H384</f>
        <v>0</v>
      </c>
      <c r="Q384" s="244">
        <v>0.0016999999999999999</v>
      </c>
      <c r="R384" s="244">
        <f>Q384*H384</f>
        <v>0.0033999999999999998</v>
      </c>
      <c r="S384" s="244">
        <v>0</v>
      </c>
      <c r="T384" s="245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6" t="s">
        <v>353</v>
      </c>
      <c r="AT384" s="246" t="s">
        <v>571</v>
      </c>
      <c r="AU384" s="246" t="s">
        <v>87</v>
      </c>
      <c r="AY384" s="14" t="s">
        <v>220</v>
      </c>
      <c r="BE384" s="247">
        <f>IF(N384="základná",J384,0)</f>
        <v>0</v>
      </c>
      <c r="BF384" s="247">
        <f>IF(N384="znížená",J384,0)</f>
        <v>0</v>
      </c>
      <c r="BG384" s="247">
        <f>IF(N384="zákl. prenesená",J384,0)</f>
        <v>0</v>
      </c>
      <c r="BH384" s="247">
        <f>IF(N384="zníž. prenesená",J384,0)</f>
        <v>0</v>
      </c>
      <c r="BI384" s="247">
        <f>IF(N384="nulová",J384,0)</f>
        <v>0</v>
      </c>
      <c r="BJ384" s="14" t="s">
        <v>87</v>
      </c>
      <c r="BK384" s="247">
        <f>ROUND(I384*H384,2)</f>
        <v>0</v>
      </c>
      <c r="BL384" s="14" t="s">
        <v>281</v>
      </c>
      <c r="BM384" s="246" t="s">
        <v>2305</v>
      </c>
    </row>
    <row r="385" s="2" customFormat="1" ht="24.15" customHeight="1">
      <c r="A385" s="35"/>
      <c r="B385" s="36"/>
      <c r="C385" s="235" t="s">
        <v>2306</v>
      </c>
      <c r="D385" s="235" t="s">
        <v>222</v>
      </c>
      <c r="E385" s="236" t="s">
        <v>2307</v>
      </c>
      <c r="F385" s="237" t="s">
        <v>2308</v>
      </c>
      <c r="G385" s="238" t="s">
        <v>225</v>
      </c>
      <c r="H385" s="239">
        <v>103.15000000000001</v>
      </c>
      <c r="I385" s="240"/>
      <c r="J385" s="239">
        <f>ROUND(I385*H385,2)</f>
        <v>0</v>
      </c>
      <c r="K385" s="241"/>
      <c r="L385" s="41"/>
      <c r="M385" s="242" t="s">
        <v>1</v>
      </c>
      <c r="N385" s="243" t="s">
        <v>41</v>
      </c>
      <c r="O385" s="94"/>
      <c r="P385" s="244">
        <f>O385*H385</f>
        <v>0</v>
      </c>
      <c r="Q385" s="244">
        <v>0.0014300000000000001</v>
      </c>
      <c r="R385" s="244">
        <f>Q385*H385</f>
        <v>0.14750450000000001</v>
      </c>
      <c r="S385" s="244">
        <v>0</v>
      </c>
      <c r="T385" s="245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6" t="s">
        <v>281</v>
      </c>
      <c r="AT385" s="246" t="s">
        <v>222</v>
      </c>
      <c r="AU385" s="246" t="s">
        <v>87</v>
      </c>
      <c r="AY385" s="14" t="s">
        <v>220</v>
      </c>
      <c r="BE385" s="247">
        <f>IF(N385="základná",J385,0)</f>
        <v>0</v>
      </c>
      <c r="BF385" s="247">
        <f>IF(N385="znížená",J385,0)</f>
        <v>0</v>
      </c>
      <c r="BG385" s="247">
        <f>IF(N385="zákl. prenesená",J385,0)</f>
        <v>0</v>
      </c>
      <c r="BH385" s="247">
        <f>IF(N385="zníž. prenesená",J385,0)</f>
        <v>0</v>
      </c>
      <c r="BI385" s="247">
        <f>IF(N385="nulová",J385,0)</f>
        <v>0</v>
      </c>
      <c r="BJ385" s="14" t="s">
        <v>87</v>
      </c>
      <c r="BK385" s="247">
        <f>ROUND(I385*H385,2)</f>
        <v>0</v>
      </c>
      <c r="BL385" s="14" t="s">
        <v>281</v>
      </c>
      <c r="BM385" s="246" t="s">
        <v>2309</v>
      </c>
    </row>
    <row r="386" s="2" customFormat="1" ht="24.15" customHeight="1">
      <c r="A386" s="35"/>
      <c r="B386" s="36"/>
      <c r="C386" s="253" t="s">
        <v>2310</v>
      </c>
      <c r="D386" s="253" t="s">
        <v>571</v>
      </c>
      <c r="E386" s="254" t="s">
        <v>2311</v>
      </c>
      <c r="F386" s="255" t="s">
        <v>2312</v>
      </c>
      <c r="G386" s="256" t="s">
        <v>225</v>
      </c>
      <c r="H386" s="257">
        <v>110.37000000000001</v>
      </c>
      <c r="I386" s="258"/>
      <c r="J386" s="257">
        <f>ROUND(I386*H386,2)</f>
        <v>0</v>
      </c>
      <c r="K386" s="259"/>
      <c r="L386" s="260"/>
      <c r="M386" s="261" t="s">
        <v>1</v>
      </c>
      <c r="N386" s="262" t="s">
        <v>41</v>
      </c>
      <c r="O386" s="94"/>
      <c r="P386" s="244">
        <f>O386*H386</f>
        <v>0</v>
      </c>
      <c r="Q386" s="244">
        <v>0.0057600000000000004</v>
      </c>
      <c r="R386" s="244">
        <f>Q386*H386</f>
        <v>0.63573120000000005</v>
      </c>
      <c r="S386" s="244">
        <v>0</v>
      </c>
      <c r="T386" s="245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6" t="s">
        <v>353</v>
      </c>
      <c r="AT386" s="246" t="s">
        <v>571</v>
      </c>
      <c r="AU386" s="246" t="s">
        <v>87</v>
      </c>
      <c r="AY386" s="14" t="s">
        <v>220</v>
      </c>
      <c r="BE386" s="247">
        <f>IF(N386="základná",J386,0)</f>
        <v>0</v>
      </c>
      <c r="BF386" s="247">
        <f>IF(N386="znížená",J386,0)</f>
        <v>0</v>
      </c>
      <c r="BG386" s="247">
        <f>IF(N386="zákl. prenesená",J386,0)</f>
        <v>0</v>
      </c>
      <c r="BH386" s="247">
        <f>IF(N386="zníž. prenesená",J386,0)</f>
        <v>0</v>
      </c>
      <c r="BI386" s="247">
        <f>IF(N386="nulová",J386,0)</f>
        <v>0</v>
      </c>
      <c r="BJ386" s="14" t="s">
        <v>87</v>
      </c>
      <c r="BK386" s="247">
        <f>ROUND(I386*H386,2)</f>
        <v>0</v>
      </c>
      <c r="BL386" s="14" t="s">
        <v>281</v>
      </c>
      <c r="BM386" s="246" t="s">
        <v>2313</v>
      </c>
    </row>
    <row r="387" s="2" customFormat="1" ht="24.15" customHeight="1">
      <c r="A387" s="35"/>
      <c r="B387" s="36"/>
      <c r="C387" s="235" t="s">
        <v>2314</v>
      </c>
      <c r="D387" s="235" t="s">
        <v>222</v>
      </c>
      <c r="E387" s="236" t="s">
        <v>2315</v>
      </c>
      <c r="F387" s="237" t="s">
        <v>2316</v>
      </c>
      <c r="G387" s="238" t="s">
        <v>225</v>
      </c>
      <c r="H387" s="239">
        <v>1.6799999999999999</v>
      </c>
      <c r="I387" s="240"/>
      <c r="J387" s="239">
        <f>ROUND(I387*H387,2)</f>
        <v>0</v>
      </c>
      <c r="K387" s="241"/>
      <c r="L387" s="41"/>
      <c r="M387" s="242" t="s">
        <v>1</v>
      </c>
      <c r="N387" s="243" t="s">
        <v>41</v>
      </c>
      <c r="O387" s="94"/>
      <c r="P387" s="244">
        <f>O387*H387</f>
        <v>0</v>
      </c>
      <c r="Q387" s="244">
        <v>0</v>
      </c>
      <c r="R387" s="244">
        <f>Q387*H387</f>
        <v>0</v>
      </c>
      <c r="S387" s="244">
        <v>0</v>
      </c>
      <c r="T387" s="245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6" t="s">
        <v>281</v>
      </c>
      <c r="AT387" s="246" t="s">
        <v>222</v>
      </c>
      <c r="AU387" s="246" t="s">
        <v>87</v>
      </c>
      <c r="AY387" s="14" t="s">
        <v>220</v>
      </c>
      <c r="BE387" s="247">
        <f>IF(N387="základná",J387,0)</f>
        <v>0</v>
      </c>
      <c r="BF387" s="247">
        <f>IF(N387="znížená",J387,0)</f>
        <v>0</v>
      </c>
      <c r="BG387" s="247">
        <f>IF(N387="zákl. prenesená",J387,0)</f>
        <v>0</v>
      </c>
      <c r="BH387" s="247">
        <f>IF(N387="zníž. prenesená",J387,0)</f>
        <v>0</v>
      </c>
      <c r="BI387" s="247">
        <f>IF(N387="nulová",J387,0)</f>
        <v>0</v>
      </c>
      <c r="BJ387" s="14" t="s">
        <v>87</v>
      </c>
      <c r="BK387" s="247">
        <f>ROUND(I387*H387,2)</f>
        <v>0</v>
      </c>
      <c r="BL387" s="14" t="s">
        <v>281</v>
      </c>
      <c r="BM387" s="246" t="s">
        <v>2317</v>
      </c>
    </row>
    <row r="388" s="2" customFormat="1" ht="16.5" customHeight="1">
      <c r="A388" s="35"/>
      <c r="B388" s="36"/>
      <c r="C388" s="235" t="s">
        <v>2318</v>
      </c>
      <c r="D388" s="235" t="s">
        <v>222</v>
      </c>
      <c r="E388" s="236" t="s">
        <v>2319</v>
      </c>
      <c r="F388" s="237" t="s">
        <v>2320</v>
      </c>
      <c r="G388" s="238" t="s">
        <v>234</v>
      </c>
      <c r="H388" s="239">
        <v>7.5999999999999996</v>
      </c>
      <c r="I388" s="240"/>
      <c r="J388" s="239">
        <f>ROUND(I388*H388,2)</f>
        <v>0</v>
      </c>
      <c r="K388" s="241"/>
      <c r="L388" s="41"/>
      <c r="M388" s="242" t="s">
        <v>1</v>
      </c>
      <c r="N388" s="243" t="s">
        <v>41</v>
      </c>
      <c r="O388" s="94"/>
      <c r="P388" s="244">
        <f>O388*H388</f>
        <v>0</v>
      </c>
      <c r="Q388" s="244">
        <v>0.00033</v>
      </c>
      <c r="R388" s="244">
        <f>Q388*H388</f>
        <v>0.0025079999999999998</v>
      </c>
      <c r="S388" s="244">
        <v>0</v>
      </c>
      <c r="T388" s="245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6" t="s">
        <v>281</v>
      </c>
      <c r="AT388" s="246" t="s">
        <v>222</v>
      </c>
      <c r="AU388" s="246" t="s">
        <v>87</v>
      </c>
      <c r="AY388" s="14" t="s">
        <v>220</v>
      </c>
      <c r="BE388" s="247">
        <f>IF(N388="základná",J388,0)</f>
        <v>0</v>
      </c>
      <c r="BF388" s="247">
        <f>IF(N388="znížená",J388,0)</f>
        <v>0</v>
      </c>
      <c r="BG388" s="247">
        <f>IF(N388="zákl. prenesená",J388,0)</f>
        <v>0</v>
      </c>
      <c r="BH388" s="247">
        <f>IF(N388="zníž. prenesená",J388,0)</f>
        <v>0</v>
      </c>
      <c r="BI388" s="247">
        <f>IF(N388="nulová",J388,0)</f>
        <v>0</v>
      </c>
      <c r="BJ388" s="14" t="s">
        <v>87</v>
      </c>
      <c r="BK388" s="247">
        <f>ROUND(I388*H388,2)</f>
        <v>0</v>
      </c>
      <c r="BL388" s="14" t="s">
        <v>281</v>
      </c>
      <c r="BM388" s="246" t="s">
        <v>2321</v>
      </c>
    </row>
    <row r="389" s="2" customFormat="1" ht="24.15" customHeight="1">
      <c r="A389" s="35"/>
      <c r="B389" s="36"/>
      <c r="C389" s="253" t="s">
        <v>2322</v>
      </c>
      <c r="D389" s="253" t="s">
        <v>571</v>
      </c>
      <c r="E389" s="254" t="s">
        <v>2323</v>
      </c>
      <c r="F389" s="255" t="s">
        <v>2324</v>
      </c>
      <c r="G389" s="256" t="s">
        <v>225</v>
      </c>
      <c r="H389" s="257">
        <v>2.04</v>
      </c>
      <c r="I389" s="258"/>
      <c r="J389" s="257">
        <f>ROUND(I389*H389,2)</f>
        <v>0</v>
      </c>
      <c r="K389" s="259"/>
      <c r="L389" s="260"/>
      <c r="M389" s="261" t="s">
        <v>1</v>
      </c>
      <c r="N389" s="262" t="s">
        <v>41</v>
      </c>
      <c r="O389" s="94"/>
      <c r="P389" s="244">
        <f>O389*H389</f>
        <v>0</v>
      </c>
      <c r="Q389" s="244">
        <v>0.016</v>
      </c>
      <c r="R389" s="244">
        <f>Q389*H389</f>
        <v>0.032640000000000002</v>
      </c>
      <c r="S389" s="244">
        <v>0</v>
      </c>
      <c r="T389" s="245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6" t="s">
        <v>353</v>
      </c>
      <c r="AT389" s="246" t="s">
        <v>571</v>
      </c>
      <c r="AU389" s="246" t="s">
        <v>87</v>
      </c>
      <c r="AY389" s="14" t="s">
        <v>220</v>
      </c>
      <c r="BE389" s="247">
        <f>IF(N389="základná",J389,0)</f>
        <v>0</v>
      </c>
      <c r="BF389" s="247">
        <f>IF(N389="znížená",J389,0)</f>
        <v>0</v>
      </c>
      <c r="BG389" s="247">
        <f>IF(N389="zákl. prenesená",J389,0)</f>
        <v>0</v>
      </c>
      <c r="BH389" s="247">
        <f>IF(N389="zníž. prenesená",J389,0)</f>
        <v>0</v>
      </c>
      <c r="BI389" s="247">
        <f>IF(N389="nulová",J389,0)</f>
        <v>0</v>
      </c>
      <c r="BJ389" s="14" t="s">
        <v>87</v>
      </c>
      <c r="BK389" s="247">
        <f>ROUND(I389*H389,2)</f>
        <v>0</v>
      </c>
      <c r="BL389" s="14" t="s">
        <v>281</v>
      </c>
      <c r="BM389" s="246" t="s">
        <v>2325</v>
      </c>
    </row>
    <row r="390" s="2" customFormat="1" ht="24.15" customHeight="1">
      <c r="A390" s="35"/>
      <c r="B390" s="36"/>
      <c r="C390" s="253" t="s">
        <v>2326</v>
      </c>
      <c r="D390" s="253" t="s">
        <v>571</v>
      </c>
      <c r="E390" s="254" t="s">
        <v>2327</v>
      </c>
      <c r="F390" s="255" t="s">
        <v>2328</v>
      </c>
      <c r="G390" s="256" t="s">
        <v>225</v>
      </c>
      <c r="H390" s="257">
        <v>2.04</v>
      </c>
      <c r="I390" s="258"/>
      <c r="J390" s="257">
        <f>ROUND(I390*H390,2)</f>
        <v>0</v>
      </c>
      <c r="K390" s="259"/>
      <c r="L390" s="260"/>
      <c r="M390" s="261" t="s">
        <v>1</v>
      </c>
      <c r="N390" s="262" t="s">
        <v>41</v>
      </c>
      <c r="O390" s="94"/>
      <c r="P390" s="244">
        <f>O390*H390</f>
        <v>0</v>
      </c>
      <c r="Q390" s="244">
        <v>0.010999999999999999</v>
      </c>
      <c r="R390" s="244">
        <f>Q390*H390</f>
        <v>0.022439999999999998</v>
      </c>
      <c r="S390" s="244">
        <v>0</v>
      </c>
      <c r="T390" s="245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46" t="s">
        <v>353</v>
      </c>
      <c r="AT390" s="246" t="s">
        <v>571</v>
      </c>
      <c r="AU390" s="246" t="s">
        <v>87</v>
      </c>
      <c r="AY390" s="14" t="s">
        <v>220</v>
      </c>
      <c r="BE390" s="247">
        <f>IF(N390="základná",J390,0)</f>
        <v>0</v>
      </c>
      <c r="BF390" s="247">
        <f>IF(N390="znížená",J390,0)</f>
        <v>0</v>
      </c>
      <c r="BG390" s="247">
        <f>IF(N390="zákl. prenesená",J390,0)</f>
        <v>0</v>
      </c>
      <c r="BH390" s="247">
        <f>IF(N390="zníž. prenesená",J390,0)</f>
        <v>0</v>
      </c>
      <c r="BI390" s="247">
        <f>IF(N390="nulová",J390,0)</f>
        <v>0</v>
      </c>
      <c r="BJ390" s="14" t="s">
        <v>87</v>
      </c>
      <c r="BK390" s="247">
        <f>ROUND(I390*H390,2)</f>
        <v>0</v>
      </c>
      <c r="BL390" s="14" t="s">
        <v>281</v>
      </c>
      <c r="BM390" s="246" t="s">
        <v>2329</v>
      </c>
    </row>
    <row r="391" s="2" customFormat="1" ht="24.15" customHeight="1">
      <c r="A391" s="35"/>
      <c r="B391" s="36"/>
      <c r="C391" s="235" t="s">
        <v>2330</v>
      </c>
      <c r="D391" s="235" t="s">
        <v>222</v>
      </c>
      <c r="E391" s="236" t="s">
        <v>1582</v>
      </c>
      <c r="F391" s="237" t="s">
        <v>2331</v>
      </c>
      <c r="G391" s="238" t="s">
        <v>225</v>
      </c>
      <c r="H391" s="239">
        <v>81.019999999999996</v>
      </c>
      <c r="I391" s="240"/>
      <c r="J391" s="239">
        <f>ROUND(I391*H391,2)</f>
        <v>0</v>
      </c>
      <c r="K391" s="241"/>
      <c r="L391" s="41"/>
      <c r="M391" s="242" t="s">
        <v>1</v>
      </c>
      <c r="N391" s="243" t="s">
        <v>41</v>
      </c>
      <c r="O391" s="94"/>
      <c r="P391" s="244">
        <f>O391*H391</f>
        <v>0</v>
      </c>
      <c r="Q391" s="244">
        <v>0.00022000000000000001</v>
      </c>
      <c r="R391" s="244">
        <f>Q391*H391</f>
        <v>0.017824400000000001</v>
      </c>
      <c r="S391" s="244">
        <v>0</v>
      </c>
      <c r="T391" s="245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6" t="s">
        <v>281</v>
      </c>
      <c r="AT391" s="246" t="s">
        <v>222</v>
      </c>
      <c r="AU391" s="246" t="s">
        <v>87</v>
      </c>
      <c r="AY391" s="14" t="s">
        <v>220</v>
      </c>
      <c r="BE391" s="247">
        <f>IF(N391="základná",J391,0)</f>
        <v>0</v>
      </c>
      <c r="BF391" s="247">
        <f>IF(N391="znížená",J391,0)</f>
        <v>0</v>
      </c>
      <c r="BG391" s="247">
        <f>IF(N391="zákl. prenesená",J391,0)</f>
        <v>0</v>
      </c>
      <c r="BH391" s="247">
        <f>IF(N391="zníž. prenesená",J391,0)</f>
        <v>0</v>
      </c>
      <c r="BI391" s="247">
        <f>IF(N391="nulová",J391,0)</f>
        <v>0</v>
      </c>
      <c r="BJ391" s="14" t="s">
        <v>87</v>
      </c>
      <c r="BK391" s="247">
        <f>ROUND(I391*H391,2)</f>
        <v>0</v>
      </c>
      <c r="BL391" s="14" t="s">
        <v>281</v>
      </c>
      <c r="BM391" s="246" t="s">
        <v>2332</v>
      </c>
    </row>
    <row r="392" s="2" customFormat="1" ht="16.5" customHeight="1">
      <c r="A392" s="35"/>
      <c r="B392" s="36"/>
      <c r="C392" s="235" t="s">
        <v>2333</v>
      </c>
      <c r="D392" s="235" t="s">
        <v>222</v>
      </c>
      <c r="E392" s="236" t="s">
        <v>2334</v>
      </c>
      <c r="F392" s="237" t="s">
        <v>2335</v>
      </c>
      <c r="G392" s="238" t="s">
        <v>259</v>
      </c>
      <c r="H392" s="239">
        <v>1</v>
      </c>
      <c r="I392" s="240"/>
      <c r="J392" s="239">
        <f>ROUND(I392*H392,2)</f>
        <v>0</v>
      </c>
      <c r="K392" s="241"/>
      <c r="L392" s="41"/>
      <c r="M392" s="242" t="s">
        <v>1</v>
      </c>
      <c r="N392" s="243" t="s">
        <v>41</v>
      </c>
      <c r="O392" s="94"/>
      <c r="P392" s="244">
        <f>O392*H392</f>
        <v>0</v>
      </c>
      <c r="Q392" s="244">
        <v>0.020670000000000001</v>
      </c>
      <c r="R392" s="244">
        <f>Q392*H392</f>
        <v>0.020670000000000001</v>
      </c>
      <c r="S392" s="244">
        <v>0</v>
      </c>
      <c r="T392" s="245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6" t="s">
        <v>281</v>
      </c>
      <c r="AT392" s="246" t="s">
        <v>222</v>
      </c>
      <c r="AU392" s="246" t="s">
        <v>87</v>
      </c>
      <c r="AY392" s="14" t="s">
        <v>220</v>
      </c>
      <c r="BE392" s="247">
        <f>IF(N392="základná",J392,0)</f>
        <v>0</v>
      </c>
      <c r="BF392" s="247">
        <f>IF(N392="znížená",J392,0)</f>
        <v>0</v>
      </c>
      <c r="BG392" s="247">
        <f>IF(N392="zákl. prenesená",J392,0)</f>
        <v>0</v>
      </c>
      <c r="BH392" s="247">
        <f>IF(N392="zníž. prenesená",J392,0)</f>
        <v>0</v>
      </c>
      <c r="BI392" s="247">
        <f>IF(N392="nulová",J392,0)</f>
        <v>0</v>
      </c>
      <c r="BJ392" s="14" t="s">
        <v>87</v>
      </c>
      <c r="BK392" s="247">
        <f>ROUND(I392*H392,2)</f>
        <v>0</v>
      </c>
      <c r="BL392" s="14" t="s">
        <v>281</v>
      </c>
      <c r="BM392" s="246" t="s">
        <v>2336</v>
      </c>
    </row>
    <row r="393" s="2" customFormat="1" ht="33" customHeight="1">
      <c r="A393" s="35"/>
      <c r="B393" s="36"/>
      <c r="C393" s="253" t="s">
        <v>2337</v>
      </c>
      <c r="D393" s="253" t="s">
        <v>571</v>
      </c>
      <c r="E393" s="254" t="s">
        <v>2338</v>
      </c>
      <c r="F393" s="255" t="s">
        <v>2339</v>
      </c>
      <c r="G393" s="256" t="s">
        <v>259</v>
      </c>
      <c r="H393" s="257">
        <v>1</v>
      </c>
      <c r="I393" s="258"/>
      <c r="J393" s="257">
        <f>ROUND(I393*H393,2)</f>
        <v>0</v>
      </c>
      <c r="K393" s="259"/>
      <c r="L393" s="260"/>
      <c r="M393" s="261" t="s">
        <v>1</v>
      </c>
      <c r="N393" s="262" t="s">
        <v>41</v>
      </c>
      <c r="O393" s="94"/>
      <c r="P393" s="244">
        <f>O393*H393</f>
        <v>0</v>
      </c>
      <c r="Q393" s="244">
        <v>0.040000000000000001</v>
      </c>
      <c r="R393" s="244">
        <f>Q393*H393</f>
        <v>0.040000000000000001</v>
      </c>
      <c r="S393" s="244">
        <v>0</v>
      </c>
      <c r="T393" s="245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6" t="s">
        <v>353</v>
      </c>
      <c r="AT393" s="246" t="s">
        <v>571</v>
      </c>
      <c r="AU393" s="246" t="s">
        <v>87</v>
      </c>
      <c r="AY393" s="14" t="s">
        <v>220</v>
      </c>
      <c r="BE393" s="247">
        <f>IF(N393="základná",J393,0)</f>
        <v>0</v>
      </c>
      <c r="BF393" s="247">
        <f>IF(N393="znížená",J393,0)</f>
        <v>0</v>
      </c>
      <c r="BG393" s="247">
        <f>IF(N393="zákl. prenesená",J393,0)</f>
        <v>0</v>
      </c>
      <c r="BH393" s="247">
        <f>IF(N393="zníž. prenesená",J393,0)</f>
        <v>0</v>
      </c>
      <c r="BI393" s="247">
        <f>IF(N393="nulová",J393,0)</f>
        <v>0</v>
      </c>
      <c r="BJ393" s="14" t="s">
        <v>87</v>
      </c>
      <c r="BK393" s="247">
        <f>ROUND(I393*H393,2)</f>
        <v>0</v>
      </c>
      <c r="BL393" s="14" t="s">
        <v>281</v>
      </c>
      <c r="BM393" s="246" t="s">
        <v>2340</v>
      </c>
    </row>
    <row r="394" s="2" customFormat="1" ht="33" customHeight="1">
      <c r="A394" s="35"/>
      <c r="B394" s="36"/>
      <c r="C394" s="235" t="s">
        <v>2341</v>
      </c>
      <c r="D394" s="235" t="s">
        <v>222</v>
      </c>
      <c r="E394" s="236" t="s">
        <v>2342</v>
      </c>
      <c r="F394" s="237" t="s">
        <v>2343</v>
      </c>
      <c r="G394" s="238" t="s">
        <v>259</v>
      </c>
      <c r="H394" s="239">
        <v>4</v>
      </c>
      <c r="I394" s="240"/>
      <c r="J394" s="239">
        <f>ROUND(I394*H394,2)</f>
        <v>0</v>
      </c>
      <c r="K394" s="241"/>
      <c r="L394" s="41"/>
      <c r="M394" s="242" t="s">
        <v>1</v>
      </c>
      <c r="N394" s="243" t="s">
        <v>41</v>
      </c>
      <c r="O394" s="94"/>
      <c r="P394" s="244">
        <f>O394*H394</f>
        <v>0</v>
      </c>
      <c r="Q394" s="244">
        <v>0</v>
      </c>
      <c r="R394" s="244">
        <f>Q394*H394</f>
        <v>0</v>
      </c>
      <c r="S394" s="244">
        <v>0</v>
      </c>
      <c r="T394" s="245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6" t="s">
        <v>281</v>
      </c>
      <c r="AT394" s="246" t="s">
        <v>222</v>
      </c>
      <c r="AU394" s="246" t="s">
        <v>87</v>
      </c>
      <c r="AY394" s="14" t="s">
        <v>220</v>
      </c>
      <c r="BE394" s="247">
        <f>IF(N394="základná",J394,0)</f>
        <v>0</v>
      </c>
      <c r="BF394" s="247">
        <f>IF(N394="znížená",J394,0)</f>
        <v>0</v>
      </c>
      <c r="BG394" s="247">
        <f>IF(N394="zákl. prenesená",J394,0)</f>
        <v>0</v>
      </c>
      <c r="BH394" s="247">
        <f>IF(N394="zníž. prenesená",J394,0)</f>
        <v>0</v>
      </c>
      <c r="BI394" s="247">
        <f>IF(N394="nulová",J394,0)</f>
        <v>0</v>
      </c>
      <c r="BJ394" s="14" t="s">
        <v>87</v>
      </c>
      <c r="BK394" s="247">
        <f>ROUND(I394*H394,2)</f>
        <v>0</v>
      </c>
      <c r="BL394" s="14" t="s">
        <v>281</v>
      </c>
      <c r="BM394" s="246" t="s">
        <v>2344</v>
      </c>
    </row>
    <row r="395" s="2" customFormat="1" ht="24.15" customHeight="1">
      <c r="A395" s="35"/>
      <c r="B395" s="36"/>
      <c r="C395" s="253" t="s">
        <v>2345</v>
      </c>
      <c r="D395" s="253" t="s">
        <v>571</v>
      </c>
      <c r="E395" s="254" t="s">
        <v>2346</v>
      </c>
      <c r="F395" s="255" t="s">
        <v>2347</v>
      </c>
      <c r="G395" s="256" t="s">
        <v>225</v>
      </c>
      <c r="H395" s="257">
        <v>69.189999999999998</v>
      </c>
      <c r="I395" s="258"/>
      <c r="J395" s="257">
        <f>ROUND(I395*H395,2)</f>
        <v>0</v>
      </c>
      <c r="K395" s="259"/>
      <c r="L395" s="260"/>
      <c r="M395" s="261" t="s">
        <v>1</v>
      </c>
      <c r="N395" s="262" t="s">
        <v>41</v>
      </c>
      <c r="O395" s="94"/>
      <c r="P395" s="244">
        <f>O395*H395</f>
        <v>0</v>
      </c>
      <c r="Q395" s="244">
        <v>0.0074999999999999997</v>
      </c>
      <c r="R395" s="244">
        <f>Q395*H395</f>
        <v>0.51892499999999997</v>
      </c>
      <c r="S395" s="244">
        <v>0</v>
      </c>
      <c r="T395" s="245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6" t="s">
        <v>353</v>
      </c>
      <c r="AT395" s="246" t="s">
        <v>571</v>
      </c>
      <c r="AU395" s="246" t="s">
        <v>87</v>
      </c>
      <c r="AY395" s="14" t="s">
        <v>220</v>
      </c>
      <c r="BE395" s="247">
        <f>IF(N395="základná",J395,0)</f>
        <v>0</v>
      </c>
      <c r="BF395" s="247">
        <f>IF(N395="znížená",J395,0)</f>
        <v>0</v>
      </c>
      <c r="BG395" s="247">
        <f>IF(N395="zákl. prenesená",J395,0)</f>
        <v>0</v>
      </c>
      <c r="BH395" s="247">
        <f>IF(N395="zníž. prenesená",J395,0)</f>
        <v>0</v>
      </c>
      <c r="BI395" s="247">
        <f>IF(N395="nulová",J395,0)</f>
        <v>0</v>
      </c>
      <c r="BJ395" s="14" t="s">
        <v>87</v>
      </c>
      <c r="BK395" s="247">
        <f>ROUND(I395*H395,2)</f>
        <v>0</v>
      </c>
      <c r="BL395" s="14" t="s">
        <v>281</v>
      </c>
      <c r="BM395" s="246" t="s">
        <v>2348</v>
      </c>
    </row>
    <row r="396" s="2" customFormat="1" ht="24.15" customHeight="1">
      <c r="A396" s="35"/>
      <c r="B396" s="36"/>
      <c r="C396" s="235" t="s">
        <v>2349</v>
      </c>
      <c r="D396" s="235" t="s">
        <v>222</v>
      </c>
      <c r="E396" s="236" t="s">
        <v>1596</v>
      </c>
      <c r="F396" s="237" t="s">
        <v>2350</v>
      </c>
      <c r="G396" s="238" t="s">
        <v>574</v>
      </c>
      <c r="H396" s="239">
        <v>1662.5</v>
      </c>
      <c r="I396" s="240"/>
      <c r="J396" s="239">
        <f>ROUND(I396*H396,2)</f>
        <v>0</v>
      </c>
      <c r="K396" s="241"/>
      <c r="L396" s="41"/>
      <c r="M396" s="242" t="s">
        <v>1</v>
      </c>
      <c r="N396" s="243" t="s">
        <v>41</v>
      </c>
      <c r="O396" s="94"/>
      <c r="P396" s="244">
        <f>O396*H396</f>
        <v>0</v>
      </c>
      <c r="Q396" s="244">
        <v>0</v>
      </c>
      <c r="R396" s="244">
        <f>Q396*H396</f>
        <v>0</v>
      </c>
      <c r="S396" s="244">
        <v>0</v>
      </c>
      <c r="T396" s="245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6" t="s">
        <v>281</v>
      </c>
      <c r="AT396" s="246" t="s">
        <v>222</v>
      </c>
      <c r="AU396" s="246" t="s">
        <v>87</v>
      </c>
      <c r="AY396" s="14" t="s">
        <v>220</v>
      </c>
      <c r="BE396" s="247">
        <f>IF(N396="základná",J396,0)</f>
        <v>0</v>
      </c>
      <c r="BF396" s="247">
        <f>IF(N396="znížená",J396,0)</f>
        <v>0</v>
      </c>
      <c r="BG396" s="247">
        <f>IF(N396="zákl. prenesená",J396,0)</f>
        <v>0</v>
      </c>
      <c r="BH396" s="247">
        <f>IF(N396="zníž. prenesená",J396,0)</f>
        <v>0</v>
      </c>
      <c r="BI396" s="247">
        <f>IF(N396="nulová",J396,0)</f>
        <v>0</v>
      </c>
      <c r="BJ396" s="14" t="s">
        <v>87</v>
      </c>
      <c r="BK396" s="247">
        <f>ROUND(I396*H396,2)</f>
        <v>0</v>
      </c>
      <c r="BL396" s="14" t="s">
        <v>281</v>
      </c>
      <c r="BM396" s="246" t="s">
        <v>2351</v>
      </c>
    </row>
    <row r="397" s="2" customFormat="1" ht="16.5" customHeight="1">
      <c r="A397" s="35"/>
      <c r="B397" s="36"/>
      <c r="C397" s="235" t="s">
        <v>2352</v>
      </c>
      <c r="D397" s="235" t="s">
        <v>222</v>
      </c>
      <c r="E397" s="236" t="s">
        <v>2353</v>
      </c>
      <c r="F397" s="237" t="s">
        <v>2354</v>
      </c>
      <c r="G397" s="238" t="s">
        <v>259</v>
      </c>
      <c r="H397" s="239">
        <v>1</v>
      </c>
      <c r="I397" s="240"/>
      <c r="J397" s="239">
        <f>ROUND(I397*H397,2)</f>
        <v>0</v>
      </c>
      <c r="K397" s="241"/>
      <c r="L397" s="41"/>
      <c r="M397" s="242" t="s">
        <v>1</v>
      </c>
      <c r="N397" s="243" t="s">
        <v>41</v>
      </c>
      <c r="O397" s="94"/>
      <c r="P397" s="244">
        <f>O397*H397</f>
        <v>0</v>
      </c>
      <c r="Q397" s="244">
        <v>0</v>
      </c>
      <c r="R397" s="244">
        <f>Q397*H397</f>
        <v>0</v>
      </c>
      <c r="S397" s="244">
        <v>0</v>
      </c>
      <c r="T397" s="245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6" t="s">
        <v>281</v>
      </c>
      <c r="AT397" s="246" t="s">
        <v>222</v>
      </c>
      <c r="AU397" s="246" t="s">
        <v>87</v>
      </c>
      <c r="AY397" s="14" t="s">
        <v>220</v>
      </c>
      <c r="BE397" s="247">
        <f>IF(N397="základná",J397,0)</f>
        <v>0</v>
      </c>
      <c r="BF397" s="247">
        <f>IF(N397="znížená",J397,0)</f>
        <v>0</v>
      </c>
      <c r="BG397" s="247">
        <f>IF(N397="zákl. prenesená",J397,0)</f>
        <v>0</v>
      </c>
      <c r="BH397" s="247">
        <f>IF(N397="zníž. prenesená",J397,0)</f>
        <v>0</v>
      </c>
      <c r="BI397" s="247">
        <f>IF(N397="nulová",J397,0)</f>
        <v>0</v>
      </c>
      <c r="BJ397" s="14" t="s">
        <v>87</v>
      </c>
      <c r="BK397" s="247">
        <f>ROUND(I397*H397,2)</f>
        <v>0</v>
      </c>
      <c r="BL397" s="14" t="s">
        <v>281</v>
      </c>
      <c r="BM397" s="246" t="s">
        <v>2355</v>
      </c>
    </row>
    <row r="398" s="2" customFormat="1" ht="24.15" customHeight="1">
      <c r="A398" s="35"/>
      <c r="B398" s="36"/>
      <c r="C398" s="235" t="s">
        <v>2356</v>
      </c>
      <c r="D398" s="235" t="s">
        <v>222</v>
      </c>
      <c r="E398" s="236" t="s">
        <v>2357</v>
      </c>
      <c r="F398" s="237" t="s">
        <v>2358</v>
      </c>
      <c r="G398" s="238" t="s">
        <v>574</v>
      </c>
      <c r="H398" s="239">
        <v>185.40000000000001</v>
      </c>
      <c r="I398" s="240"/>
      <c r="J398" s="239">
        <f>ROUND(I398*H398,2)</f>
        <v>0</v>
      </c>
      <c r="K398" s="241"/>
      <c r="L398" s="41"/>
      <c r="M398" s="242" t="s">
        <v>1</v>
      </c>
      <c r="N398" s="243" t="s">
        <v>41</v>
      </c>
      <c r="O398" s="94"/>
      <c r="P398" s="244">
        <f>O398*H398</f>
        <v>0</v>
      </c>
      <c r="Q398" s="244">
        <v>0</v>
      </c>
      <c r="R398" s="244">
        <f>Q398*H398</f>
        <v>0</v>
      </c>
      <c r="S398" s="244">
        <v>0</v>
      </c>
      <c r="T398" s="245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46" t="s">
        <v>281</v>
      </c>
      <c r="AT398" s="246" t="s">
        <v>222</v>
      </c>
      <c r="AU398" s="246" t="s">
        <v>87</v>
      </c>
      <c r="AY398" s="14" t="s">
        <v>220</v>
      </c>
      <c r="BE398" s="247">
        <f>IF(N398="základná",J398,0)</f>
        <v>0</v>
      </c>
      <c r="BF398" s="247">
        <f>IF(N398="znížená",J398,0)</f>
        <v>0</v>
      </c>
      <c r="BG398" s="247">
        <f>IF(N398="zákl. prenesená",J398,0)</f>
        <v>0</v>
      </c>
      <c r="BH398" s="247">
        <f>IF(N398="zníž. prenesená",J398,0)</f>
        <v>0</v>
      </c>
      <c r="BI398" s="247">
        <f>IF(N398="nulová",J398,0)</f>
        <v>0</v>
      </c>
      <c r="BJ398" s="14" t="s">
        <v>87</v>
      </c>
      <c r="BK398" s="247">
        <f>ROUND(I398*H398,2)</f>
        <v>0</v>
      </c>
      <c r="BL398" s="14" t="s">
        <v>281</v>
      </c>
      <c r="BM398" s="246" t="s">
        <v>2359</v>
      </c>
    </row>
    <row r="399" s="2" customFormat="1" ht="24.15" customHeight="1">
      <c r="A399" s="35"/>
      <c r="B399" s="36"/>
      <c r="C399" s="235" t="s">
        <v>2360</v>
      </c>
      <c r="D399" s="235" t="s">
        <v>222</v>
      </c>
      <c r="E399" s="236" t="s">
        <v>1599</v>
      </c>
      <c r="F399" s="237" t="s">
        <v>1600</v>
      </c>
      <c r="G399" s="238" t="s">
        <v>614</v>
      </c>
      <c r="H399" s="240"/>
      <c r="I399" s="240"/>
      <c r="J399" s="239">
        <f>ROUND(I399*H399,2)</f>
        <v>0</v>
      </c>
      <c r="K399" s="241"/>
      <c r="L399" s="41"/>
      <c r="M399" s="242" t="s">
        <v>1</v>
      </c>
      <c r="N399" s="243" t="s">
        <v>41</v>
      </c>
      <c r="O399" s="94"/>
      <c r="P399" s="244">
        <f>O399*H399</f>
        <v>0</v>
      </c>
      <c r="Q399" s="244">
        <v>0</v>
      </c>
      <c r="R399" s="244">
        <f>Q399*H399</f>
        <v>0</v>
      </c>
      <c r="S399" s="244">
        <v>0</v>
      </c>
      <c r="T399" s="245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6" t="s">
        <v>281</v>
      </c>
      <c r="AT399" s="246" t="s">
        <v>222</v>
      </c>
      <c r="AU399" s="246" t="s">
        <v>87</v>
      </c>
      <c r="AY399" s="14" t="s">
        <v>220</v>
      </c>
      <c r="BE399" s="247">
        <f>IF(N399="základná",J399,0)</f>
        <v>0</v>
      </c>
      <c r="BF399" s="247">
        <f>IF(N399="znížená",J399,0)</f>
        <v>0</v>
      </c>
      <c r="BG399" s="247">
        <f>IF(N399="zákl. prenesená",J399,0)</f>
        <v>0</v>
      </c>
      <c r="BH399" s="247">
        <f>IF(N399="zníž. prenesená",J399,0)</f>
        <v>0</v>
      </c>
      <c r="BI399" s="247">
        <f>IF(N399="nulová",J399,0)</f>
        <v>0</v>
      </c>
      <c r="BJ399" s="14" t="s">
        <v>87</v>
      </c>
      <c r="BK399" s="247">
        <f>ROUND(I399*H399,2)</f>
        <v>0</v>
      </c>
      <c r="BL399" s="14" t="s">
        <v>281</v>
      </c>
      <c r="BM399" s="246" t="s">
        <v>2361</v>
      </c>
    </row>
    <row r="400" s="12" customFormat="1" ht="22.8" customHeight="1">
      <c r="A400" s="12"/>
      <c r="B400" s="219"/>
      <c r="C400" s="220"/>
      <c r="D400" s="221" t="s">
        <v>74</v>
      </c>
      <c r="E400" s="233" t="s">
        <v>915</v>
      </c>
      <c r="F400" s="233" t="s">
        <v>916</v>
      </c>
      <c r="G400" s="220"/>
      <c r="H400" s="220"/>
      <c r="I400" s="223"/>
      <c r="J400" s="234">
        <f>BK400</f>
        <v>0</v>
      </c>
      <c r="K400" s="220"/>
      <c r="L400" s="225"/>
      <c r="M400" s="226"/>
      <c r="N400" s="227"/>
      <c r="O400" s="227"/>
      <c r="P400" s="228">
        <f>SUM(P401:P406)</f>
        <v>0</v>
      </c>
      <c r="Q400" s="227"/>
      <c r="R400" s="228">
        <f>SUM(R401:R406)</f>
        <v>7.9570550000000004</v>
      </c>
      <c r="S400" s="227"/>
      <c r="T400" s="229">
        <f>SUM(T401:T406)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30" t="s">
        <v>87</v>
      </c>
      <c r="AT400" s="231" t="s">
        <v>74</v>
      </c>
      <c r="AU400" s="231" t="s">
        <v>82</v>
      </c>
      <c r="AY400" s="230" t="s">
        <v>220</v>
      </c>
      <c r="BK400" s="232">
        <f>SUM(BK401:BK406)</f>
        <v>0</v>
      </c>
    </row>
    <row r="401" s="2" customFormat="1" ht="16.5" customHeight="1">
      <c r="A401" s="35"/>
      <c r="B401" s="36"/>
      <c r="C401" s="235" t="s">
        <v>2362</v>
      </c>
      <c r="D401" s="235" t="s">
        <v>222</v>
      </c>
      <c r="E401" s="236" t="s">
        <v>2363</v>
      </c>
      <c r="F401" s="237" t="s">
        <v>2364</v>
      </c>
      <c r="G401" s="238" t="s">
        <v>234</v>
      </c>
      <c r="H401" s="239">
        <v>34.299999999999997</v>
      </c>
      <c r="I401" s="240"/>
      <c r="J401" s="239">
        <f>ROUND(I401*H401,2)</f>
        <v>0</v>
      </c>
      <c r="K401" s="241"/>
      <c r="L401" s="41"/>
      <c r="M401" s="242" t="s">
        <v>1</v>
      </c>
      <c r="N401" s="243" t="s">
        <v>41</v>
      </c>
      <c r="O401" s="94"/>
      <c r="P401" s="244">
        <f>O401*H401</f>
        <v>0</v>
      </c>
      <c r="Q401" s="244">
        <v>4.0000000000000003E-05</v>
      </c>
      <c r="R401" s="244">
        <f>Q401*H401</f>
        <v>0.001372</v>
      </c>
      <c r="S401" s="244">
        <v>0</v>
      </c>
      <c r="T401" s="245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46" t="s">
        <v>281</v>
      </c>
      <c r="AT401" s="246" t="s">
        <v>222</v>
      </c>
      <c r="AU401" s="246" t="s">
        <v>87</v>
      </c>
      <c r="AY401" s="14" t="s">
        <v>220</v>
      </c>
      <c r="BE401" s="247">
        <f>IF(N401="základná",J401,0)</f>
        <v>0</v>
      </c>
      <c r="BF401" s="247">
        <f>IF(N401="znížená",J401,0)</f>
        <v>0</v>
      </c>
      <c r="BG401" s="247">
        <f>IF(N401="zákl. prenesená",J401,0)</f>
        <v>0</v>
      </c>
      <c r="BH401" s="247">
        <f>IF(N401="zníž. prenesená",J401,0)</f>
        <v>0</v>
      </c>
      <c r="BI401" s="247">
        <f>IF(N401="nulová",J401,0)</f>
        <v>0</v>
      </c>
      <c r="BJ401" s="14" t="s">
        <v>87</v>
      </c>
      <c r="BK401" s="247">
        <f>ROUND(I401*H401,2)</f>
        <v>0</v>
      </c>
      <c r="BL401" s="14" t="s">
        <v>281</v>
      </c>
      <c r="BM401" s="246" t="s">
        <v>2365</v>
      </c>
    </row>
    <row r="402" s="2" customFormat="1" ht="16.5" customHeight="1">
      <c r="A402" s="35"/>
      <c r="B402" s="36"/>
      <c r="C402" s="253" t="s">
        <v>2366</v>
      </c>
      <c r="D402" s="253" t="s">
        <v>571</v>
      </c>
      <c r="E402" s="254" t="s">
        <v>2367</v>
      </c>
      <c r="F402" s="255" t="s">
        <v>2368</v>
      </c>
      <c r="G402" s="256" t="s">
        <v>234</v>
      </c>
      <c r="H402" s="257">
        <v>34.640000000000001</v>
      </c>
      <c r="I402" s="258"/>
      <c r="J402" s="257">
        <f>ROUND(I402*H402,2)</f>
        <v>0</v>
      </c>
      <c r="K402" s="259"/>
      <c r="L402" s="260"/>
      <c r="M402" s="261" t="s">
        <v>1</v>
      </c>
      <c r="N402" s="262" t="s">
        <v>41</v>
      </c>
      <c r="O402" s="94"/>
      <c r="P402" s="244">
        <f>O402*H402</f>
        <v>0</v>
      </c>
      <c r="Q402" s="244">
        <v>0.00050000000000000001</v>
      </c>
      <c r="R402" s="244">
        <f>Q402*H402</f>
        <v>0.017320000000000002</v>
      </c>
      <c r="S402" s="244">
        <v>0</v>
      </c>
      <c r="T402" s="245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6" t="s">
        <v>353</v>
      </c>
      <c r="AT402" s="246" t="s">
        <v>571</v>
      </c>
      <c r="AU402" s="246" t="s">
        <v>87</v>
      </c>
      <c r="AY402" s="14" t="s">
        <v>220</v>
      </c>
      <c r="BE402" s="247">
        <f>IF(N402="základná",J402,0)</f>
        <v>0</v>
      </c>
      <c r="BF402" s="247">
        <f>IF(N402="znížená",J402,0)</f>
        <v>0</v>
      </c>
      <c r="BG402" s="247">
        <f>IF(N402="zákl. prenesená",J402,0)</f>
        <v>0</v>
      </c>
      <c r="BH402" s="247">
        <f>IF(N402="zníž. prenesená",J402,0)</f>
        <v>0</v>
      </c>
      <c r="BI402" s="247">
        <f>IF(N402="nulová",J402,0)</f>
        <v>0</v>
      </c>
      <c r="BJ402" s="14" t="s">
        <v>87</v>
      </c>
      <c r="BK402" s="247">
        <f>ROUND(I402*H402,2)</f>
        <v>0</v>
      </c>
      <c r="BL402" s="14" t="s">
        <v>281</v>
      </c>
      <c r="BM402" s="246" t="s">
        <v>2369</v>
      </c>
    </row>
    <row r="403" s="2" customFormat="1" ht="24.15" customHeight="1">
      <c r="A403" s="35"/>
      <c r="B403" s="36"/>
      <c r="C403" s="235" t="s">
        <v>2370</v>
      </c>
      <c r="D403" s="235" t="s">
        <v>222</v>
      </c>
      <c r="E403" s="236" t="s">
        <v>2371</v>
      </c>
      <c r="F403" s="237" t="s">
        <v>2372</v>
      </c>
      <c r="G403" s="238" t="s">
        <v>225</v>
      </c>
      <c r="H403" s="239">
        <v>119.90000000000001</v>
      </c>
      <c r="I403" s="240"/>
      <c r="J403" s="239">
        <f>ROUND(I403*H403,2)</f>
        <v>0</v>
      </c>
      <c r="K403" s="241"/>
      <c r="L403" s="41"/>
      <c r="M403" s="242" t="s">
        <v>1</v>
      </c>
      <c r="N403" s="243" t="s">
        <v>41</v>
      </c>
      <c r="O403" s="94"/>
      <c r="P403" s="244">
        <f>O403*H403</f>
        <v>0</v>
      </c>
      <c r="Q403" s="244">
        <v>0.00297</v>
      </c>
      <c r="R403" s="244">
        <f>Q403*H403</f>
        <v>0.356103</v>
      </c>
      <c r="S403" s="244">
        <v>0</v>
      </c>
      <c r="T403" s="245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6" t="s">
        <v>281</v>
      </c>
      <c r="AT403" s="246" t="s">
        <v>222</v>
      </c>
      <c r="AU403" s="246" t="s">
        <v>87</v>
      </c>
      <c r="AY403" s="14" t="s">
        <v>220</v>
      </c>
      <c r="BE403" s="247">
        <f>IF(N403="základná",J403,0)</f>
        <v>0</v>
      </c>
      <c r="BF403" s="247">
        <f>IF(N403="znížená",J403,0)</f>
        <v>0</v>
      </c>
      <c r="BG403" s="247">
        <f>IF(N403="zákl. prenesená",J403,0)</f>
        <v>0</v>
      </c>
      <c r="BH403" s="247">
        <f>IF(N403="zníž. prenesená",J403,0)</f>
        <v>0</v>
      </c>
      <c r="BI403" s="247">
        <f>IF(N403="nulová",J403,0)</f>
        <v>0</v>
      </c>
      <c r="BJ403" s="14" t="s">
        <v>87</v>
      </c>
      <c r="BK403" s="247">
        <f>ROUND(I403*H403,2)</f>
        <v>0</v>
      </c>
      <c r="BL403" s="14" t="s">
        <v>281</v>
      </c>
      <c r="BM403" s="246" t="s">
        <v>2373</v>
      </c>
    </row>
    <row r="404" s="2" customFormat="1" ht="24.15" customHeight="1">
      <c r="A404" s="35"/>
      <c r="B404" s="36"/>
      <c r="C404" s="253" t="s">
        <v>2374</v>
      </c>
      <c r="D404" s="253" t="s">
        <v>571</v>
      </c>
      <c r="E404" s="254" t="s">
        <v>2375</v>
      </c>
      <c r="F404" s="255" t="s">
        <v>2376</v>
      </c>
      <c r="G404" s="256" t="s">
        <v>225</v>
      </c>
      <c r="H404" s="257">
        <v>127.09</v>
      </c>
      <c r="I404" s="258"/>
      <c r="J404" s="257">
        <f>ROUND(I404*H404,2)</f>
        <v>0</v>
      </c>
      <c r="K404" s="259"/>
      <c r="L404" s="260"/>
      <c r="M404" s="261" t="s">
        <v>1</v>
      </c>
      <c r="N404" s="262" t="s">
        <v>41</v>
      </c>
      <c r="O404" s="94"/>
      <c r="P404" s="244">
        <f>O404*H404</f>
        <v>0</v>
      </c>
      <c r="Q404" s="244">
        <v>0.053999999999999999</v>
      </c>
      <c r="R404" s="244">
        <f>Q404*H404</f>
        <v>6.8628600000000004</v>
      </c>
      <c r="S404" s="244">
        <v>0</v>
      </c>
      <c r="T404" s="245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46" t="s">
        <v>353</v>
      </c>
      <c r="AT404" s="246" t="s">
        <v>571</v>
      </c>
      <c r="AU404" s="246" t="s">
        <v>87</v>
      </c>
      <c r="AY404" s="14" t="s">
        <v>220</v>
      </c>
      <c r="BE404" s="247">
        <f>IF(N404="základná",J404,0)</f>
        <v>0</v>
      </c>
      <c r="BF404" s="247">
        <f>IF(N404="znížená",J404,0)</f>
        <v>0</v>
      </c>
      <c r="BG404" s="247">
        <f>IF(N404="zákl. prenesená",J404,0)</f>
        <v>0</v>
      </c>
      <c r="BH404" s="247">
        <f>IF(N404="zníž. prenesená",J404,0)</f>
        <v>0</v>
      </c>
      <c r="BI404" s="247">
        <f>IF(N404="nulová",J404,0)</f>
        <v>0</v>
      </c>
      <c r="BJ404" s="14" t="s">
        <v>87</v>
      </c>
      <c r="BK404" s="247">
        <f>ROUND(I404*H404,2)</f>
        <v>0</v>
      </c>
      <c r="BL404" s="14" t="s">
        <v>281</v>
      </c>
      <c r="BM404" s="246" t="s">
        <v>2377</v>
      </c>
    </row>
    <row r="405" s="2" customFormat="1" ht="16.5" customHeight="1">
      <c r="A405" s="35"/>
      <c r="B405" s="36"/>
      <c r="C405" s="253" t="s">
        <v>2378</v>
      </c>
      <c r="D405" s="253" t="s">
        <v>571</v>
      </c>
      <c r="E405" s="254" t="s">
        <v>2379</v>
      </c>
      <c r="F405" s="255" t="s">
        <v>2380</v>
      </c>
      <c r="G405" s="256" t="s">
        <v>574</v>
      </c>
      <c r="H405" s="257">
        <v>719.39999999999998</v>
      </c>
      <c r="I405" s="258"/>
      <c r="J405" s="257">
        <f>ROUND(I405*H405,2)</f>
        <v>0</v>
      </c>
      <c r="K405" s="259"/>
      <c r="L405" s="260"/>
      <c r="M405" s="261" t="s">
        <v>1</v>
      </c>
      <c r="N405" s="262" t="s">
        <v>41</v>
      </c>
      <c r="O405" s="94"/>
      <c r="P405" s="244">
        <f>O405*H405</f>
        <v>0</v>
      </c>
      <c r="Q405" s="244">
        <v>0.001</v>
      </c>
      <c r="R405" s="244">
        <f>Q405*H405</f>
        <v>0.71940000000000004</v>
      </c>
      <c r="S405" s="244">
        <v>0</v>
      </c>
      <c r="T405" s="245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6" t="s">
        <v>353</v>
      </c>
      <c r="AT405" s="246" t="s">
        <v>571</v>
      </c>
      <c r="AU405" s="246" t="s">
        <v>87</v>
      </c>
      <c r="AY405" s="14" t="s">
        <v>220</v>
      </c>
      <c r="BE405" s="247">
        <f>IF(N405="základná",J405,0)</f>
        <v>0</v>
      </c>
      <c r="BF405" s="247">
        <f>IF(N405="znížená",J405,0)</f>
        <v>0</v>
      </c>
      <c r="BG405" s="247">
        <f>IF(N405="zákl. prenesená",J405,0)</f>
        <v>0</v>
      </c>
      <c r="BH405" s="247">
        <f>IF(N405="zníž. prenesená",J405,0)</f>
        <v>0</v>
      </c>
      <c r="BI405" s="247">
        <f>IF(N405="nulová",J405,0)</f>
        <v>0</v>
      </c>
      <c r="BJ405" s="14" t="s">
        <v>87</v>
      </c>
      <c r="BK405" s="247">
        <f>ROUND(I405*H405,2)</f>
        <v>0</v>
      </c>
      <c r="BL405" s="14" t="s">
        <v>281</v>
      </c>
      <c r="BM405" s="246" t="s">
        <v>2381</v>
      </c>
    </row>
    <row r="406" s="2" customFormat="1" ht="24.15" customHeight="1">
      <c r="A406" s="35"/>
      <c r="B406" s="36"/>
      <c r="C406" s="235" t="s">
        <v>2382</v>
      </c>
      <c r="D406" s="235" t="s">
        <v>222</v>
      </c>
      <c r="E406" s="236" t="s">
        <v>2383</v>
      </c>
      <c r="F406" s="237" t="s">
        <v>2384</v>
      </c>
      <c r="G406" s="238" t="s">
        <v>614</v>
      </c>
      <c r="H406" s="240"/>
      <c r="I406" s="240"/>
      <c r="J406" s="239">
        <f>ROUND(I406*H406,2)</f>
        <v>0</v>
      </c>
      <c r="K406" s="241"/>
      <c r="L406" s="41"/>
      <c r="M406" s="242" t="s">
        <v>1</v>
      </c>
      <c r="N406" s="243" t="s">
        <v>41</v>
      </c>
      <c r="O406" s="94"/>
      <c r="P406" s="244">
        <f>O406*H406</f>
        <v>0</v>
      </c>
      <c r="Q406" s="244">
        <v>0</v>
      </c>
      <c r="R406" s="244">
        <f>Q406*H406</f>
        <v>0</v>
      </c>
      <c r="S406" s="244">
        <v>0</v>
      </c>
      <c r="T406" s="245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6" t="s">
        <v>281</v>
      </c>
      <c r="AT406" s="246" t="s">
        <v>222</v>
      </c>
      <c r="AU406" s="246" t="s">
        <v>87</v>
      </c>
      <c r="AY406" s="14" t="s">
        <v>220</v>
      </c>
      <c r="BE406" s="247">
        <f>IF(N406="základná",J406,0)</f>
        <v>0</v>
      </c>
      <c r="BF406" s="247">
        <f>IF(N406="znížená",J406,0)</f>
        <v>0</v>
      </c>
      <c r="BG406" s="247">
        <f>IF(N406="zákl. prenesená",J406,0)</f>
        <v>0</v>
      </c>
      <c r="BH406" s="247">
        <f>IF(N406="zníž. prenesená",J406,0)</f>
        <v>0</v>
      </c>
      <c r="BI406" s="247">
        <f>IF(N406="nulová",J406,0)</f>
        <v>0</v>
      </c>
      <c r="BJ406" s="14" t="s">
        <v>87</v>
      </c>
      <c r="BK406" s="247">
        <f>ROUND(I406*H406,2)</f>
        <v>0</v>
      </c>
      <c r="BL406" s="14" t="s">
        <v>281</v>
      </c>
      <c r="BM406" s="246" t="s">
        <v>2385</v>
      </c>
    </row>
    <row r="407" s="12" customFormat="1" ht="22.8" customHeight="1">
      <c r="A407" s="12"/>
      <c r="B407" s="219"/>
      <c r="C407" s="220"/>
      <c r="D407" s="221" t="s">
        <v>74</v>
      </c>
      <c r="E407" s="233" t="s">
        <v>431</v>
      </c>
      <c r="F407" s="233" t="s">
        <v>432</v>
      </c>
      <c r="G407" s="220"/>
      <c r="H407" s="220"/>
      <c r="I407" s="223"/>
      <c r="J407" s="234">
        <f>BK407</f>
        <v>0</v>
      </c>
      <c r="K407" s="220"/>
      <c r="L407" s="225"/>
      <c r="M407" s="226"/>
      <c r="N407" s="227"/>
      <c r="O407" s="227"/>
      <c r="P407" s="228">
        <f>SUM(P408:P411)</f>
        <v>0</v>
      </c>
      <c r="Q407" s="227"/>
      <c r="R407" s="228">
        <f>SUM(R408:R411)</f>
        <v>0.079497499999999999</v>
      </c>
      <c r="S407" s="227"/>
      <c r="T407" s="229">
        <f>SUM(T408:T411)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30" t="s">
        <v>87</v>
      </c>
      <c r="AT407" s="231" t="s">
        <v>74</v>
      </c>
      <c r="AU407" s="231" t="s">
        <v>82</v>
      </c>
      <c r="AY407" s="230" t="s">
        <v>220</v>
      </c>
      <c r="BK407" s="232">
        <f>SUM(BK408:BK411)</f>
        <v>0</v>
      </c>
    </row>
    <row r="408" s="2" customFormat="1" ht="21.75" customHeight="1">
      <c r="A408" s="35"/>
      <c r="B408" s="36"/>
      <c r="C408" s="235" t="s">
        <v>2386</v>
      </c>
      <c r="D408" s="235" t="s">
        <v>222</v>
      </c>
      <c r="E408" s="236" t="s">
        <v>2387</v>
      </c>
      <c r="F408" s="237" t="s">
        <v>2388</v>
      </c>
      <c r="G408" s="238" t="s">
        <v>234</v>
      </c>
      <c r="H408" s="239">
        <v>24.949999999999999</v>
      </c>
      <c r="I408" s="240"/>
      <c r="J408" s="239">
        <f>ROUND(I408*H408,2)</f>
        <v>0</v>
      </c>
      <c r="K408" s="241"/>
      <c r="L408" s="41"/>
      <c r="M408" s="242" t="s">
        <v>1</v>
      </c>
      <c r="N408" s="243" t="s">
        <v>41</v>
      </c>
      <c r="O408" s="94"/>
      <c r="P408" s="244">
        <f>O408*H408</f>
        <v>0</v>
      </c>
      <c r="Q408" s="244">
        <v>5.0000000000000002E-05</v>
      </c>
      <c r="R408" s="244">
        <f>Q408*H408</f>
        <v>0.0012475000000000001</v>
      </c>
      <c r="S408" s="244">
        <v>0</v>
      </c>
      <c r="T408" s="245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46" t="s">
        <v>281</v>
      </c>
      <c r="AT408" s="246" t="s">
        <v>222</v>
      </c>
      <c r="AU408" s="246" t="s">
        <v>87</v>
      </c>
      <c r="AY408" s="14" t="s">
        <v>220</v>
      </c>
      <c r="BE408" s="247">
        <f>IF(N408="základná",J408,0)</f>
        <v>0</v>
      </c>
      <c r="BF408" s="247">
        <f>IF(N408="znížená",J408,0)</f>
        <v>0</v>
      </c>
      <c r="BG408" s="247">
        <f>IF(N408="zákl. prenesená",J408,0)</f>
        <v>0</v>
      </c>
      <c r="BH408" s="247">
        <f>IF(N408="zníž. prenesená",J408,0)</f>
        <v>0</v>
      </c>
      <c r="BI408" s="247">
        <f>IF(N408="nulová",J408,0)</f>
        <v>0</v>
      </c>
      <c r="BJ408" s="14" t="s">
        <v>87</v>
      </c>
      <c r="BK408" s="247">
        <f>ROUND(I408*H408,2)</f>
        <v>0</v>
      </c>
      <c r="BL408" s="14" t="s">
        <v>281</v>
      </c>
      <c r="BM408" s="246" t="s">
        <v>2389</v>
      </c>
    </row>
    <row r="409" s="2" customFormat="1" ht="21.75" customHeight="1">
      <c r="A409" s="35"/>
      <c r="B409" s="36"/>
      <c r="C409" s="235" t="s">
        <v>2390</v>
      </c>
      <c r="D409" s="235" t="s">
        <v>222</v>
      </c>
      <c r="E409" s="236" t="s">
        <v>2391</v>
      </c>
      <c r="F409" s="237" t="s">
        <v>2392</v>
      </c>
      <c r="G409" s="238" t="s">
        <v>225</v>
      </c>
      <c r="H409" s="239">
        <v>56.899999999999999</v>
      </c>
      <c r="I409" s="240"/>
      <c r="J409" s="239">
        <f>ROUND(I409*H409,2)</f>
        <v>0</v>
      </c>
      <c r="K409" s="241"/>
      <c r="L409" s="41"/>
      <c r="M409" s="242" t="s">
        <v>1</v>
      </c>
      <c r="N409" s="243" t="s">
        <v>41</v>
      </c>
      <c r="O409" s="94"/>
      <c r="P409" s="244">
        <f>O409*H409</f>
        <v>0</v>
      </c>
      <c r="Q409" s="244">
        <v>0.00029999999999999997</v>
      </c>
      <c r="R409" s="244">
        <f>Q409*H409</f>
        <v>0.017069999999999998</v>
      </c>
      <c r="S409" s="244">
        <v>0</v>
      </c>
      <c r="T409" s="245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46" t="s">
        <v>281</v>
      </c>
      <c r="AT409" s="246" t="s">
        <v>222</v>
      </c>
      <c r="AU409" s="246" t="s">
        <v>87</v>
      </c>
      <c r="AY409" s="14" t="s">
        <v>220</v>
      </c>
      <c r="BE409" s="247">
        <f>IF(N409="základná",J409,0)</f>
        <v>0</v>
      </c>
      <c r="BF409" s="247">
        <f>IF(N409="znížená",J409,0)</f>
        <v>0</v>
      </c>
      <c r="BG409" s="247">
        <f>IF(N409="zákl. prenesená",J409,0)</f>
        <v>0</v>
      </c>
      <c r="BH409" s="247">
        <f>IF(N409="zníž. prenesená",J409,0)</f>
        <v>0</v>
      </c>
      <c r="BI409" s="247">
        <f>IF(N409="nulová",J409,0)</f>
        <v>0</v>
      </c>
      <c r="BJ409" s="14" t="s">
        <v>87</v>
      </c>
      <c r="BK409" s="247">
        <f>ROUND(I409*H409,2)</f>
        <v>0</v>
      </c>
      <c r="BL409" s="14" t="s">
        <v>281</v>
      </c>
      <c r="BM409" s="246" t="s">
        <v>2393</v>
      </c>
    </row>
    <row r="410" s="2" customFormat="1" ht="24.15" customHeight="1">
      <c r="A410" s="35"/>
      <c r="B410" s="36"/>
      <c r="C410" s="253" t="s">
        <v>2394</v>
      </c>
      <c r="D410" s="253" t="s">
        <v>571</v>
      </c>
      <c r="E410" s="254" t="s">
        <v>2395</v>
      </c>
      <c r="F410" s="255" t="s">
        <v>2396</v>
      </c>
      <c r="G410" s="256" t="s">
        <v>225</v>
      </c>
      <c r="H410" s="257">
        <v>61.18</v>
      </c>
      <c r="I410" s="258"/>
      <c r="J410" s="257">
        <f>ROUND(I410*H410,2)</f>
        <v>0</v>
      </c>
      <c r="K410" s="259"/>
      <c r="L410" s="260"/>
      <c r="M410" s="261" t="s">
        <v>1</v>
      </c>
      <c r="N410" s="262" t="s">
        <v>41</v>
      </c>
      <c r="O410" s="94"/>
      <c r="P410" s="244">
        <f>O410*H410</f>
        <v>0</v>
      </c>
      <c r="Q410" s="244">
        <v>0.001</v>
      </c>
      <c r="R410" s="244">
        <f>Q410*H410</f>
        <v>0.061179999999999998</v>
      </c>
      <c r="S410" s="244">
        <v>0</v>
      </c>
      <c r="T410" s="245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6" t="s">
        <v>353</v>
      </c>
      <c r="AT410" s="246" t="s">
        <v>571</v>
      </c>
      <c r="AU410" s="246" t="s">
        <v>87</v>
      </c>
      <c r="AY410" s="14" t="s">
        <v>220</v>
      </c>
      <c r="BE410" s="247">
        <f>IF(N410="základná",J410,0)</f>
        <v>0</v>
      </c>
      <c r="BF410" s="247">
        <f>IF(N410="znížená",J410,0)</f>
        <v>0</v>
      </c>
      <c r="BG410" s="247">
        <f>IF(N410="zákl. prenesená",J410,0)</f>
        <v>0</v>
      </c>
      <c r="BH410" s="247">
        <f>IF(N410="zníž. prenesená",J410,0)</f>
        <v>0</v>
      </c>
      <c r="BI410" s="247">
        <f>IF(N410="nulová",J410,0)</f>
        <v>0</v>
      </c>
      <c r="BJ410" s="14" t="s">
        <v>87</v>
      </c>
      <c r="BK410" s="247">
        <f>ROUND(I410*H410,2)</f>
        <v>0</v>
      </c>
      <c r="BL410" s="14" t="s">
        <v>281</v>
      </c>
      <c r="BM410" s="246" t="s">
        <v>2397</v>
      </c>
    </row>
    <row r="411" s="2" customFormat="1" ht="24.15" customHeight="1">
      <c r="A411" s="35"/>
      <c r="B411" s="36"/>
      <c r="C411" s="235" t="s">
        <v>2398</v>
      </c>
      <c r="D411" s="235" t="s">
        <v>222</v>
      </c>
      <c r="E411" s="236" t="s">
        <v>2399</v>
      </c>
      <c r="F411" s="237" t="s">
        <v>2400</v>
      </c>
      <c r="G411" s="238" t="s">
        <v>614</v>
      </c>
      <c r="H411" s="240"/>
      <c r="I411" s="240"/>
      <c r="J411" s="239">
        <f>ROUND(I411*H411,2)</f>
        <v>0</v>
      </c>
      <c r="K411" s="241"/>
      <c r="L411" s="41"/>
      <c r="M411" s="242" t="s">
        <v>1</v>
      </c>
      <c r="N411" s="243" t="s">
        <v>41</v>
      </c>
      <c r="O411" s="94"/>
      <c r="P411" s="244">
        <f>O411*H411</f>
        <v>0</v>
      </c>
      <c r="Q411" s="244">
        <v>0</v>
      </c>
      <c r="R411" s="244">
        <f>Q411*H411</f>
        <v>0</v>
      </c>
      <c r="S411" s="244">
        <v>0</v>
      </c>
      <c r="T411" s="245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46" t="s">
        <v>281</v>
      </c>
      <c r="AT411" s="246" t="s">
        <v>222</v>
      </c>
      <c r="AU411" s="246" t="s">
        <v>87</v>
      </c>
      <c r="AY411" s="14" t="s">
        <v>220</v>
      </c>
      <c r="BE411" s="247">
        <f>IF(N411="základná",J411,0)</f>
        <v>0</v>
      </c>
      <c r="BF411" s="247">
        <f>IF(N411="znížená",J411,0)</f>
        <v>0</v>
      </c>
      <c r="BG411" s="247">
        <f>IF(N411="zákl. prenesená",J411,0)</f>
        <v>0</v>
      </c>
      <c r="BH411" s="247">
        <f>IF(N411="zníž. prenesená",J411,0)</f>
        <v>0</v>
      </c>
      <c r="BI411" s="247">
        <f>IF(N411="nulová",J411,0)</f>
        <v>0</v>
      </c>
      <c r="BJ411" s="14" t="s">
        <v>87</v>
      </c>
      <c r="BK411" s="247">
        <f>ROUND(I411*H411,2)</f>
        <v>0</v>
      </c>
      <c r="BL411" s="14" t="s">
        <v>281</v>
      </c>
      <c r="BM411" s="246" t="s">
        <v>2401</v>
      </c>
    </row>
    <row r="412" s="12" customFormat="1" ht="22.8" customHeight="1">
      <c r="A412" s="12"/>
      <c r="B412" s="219"/>
      <c r="C412" s="220"/>
      <c r="D412" s="221" t="s">
        <v>74</v>
      </c>
      <c r="E412" s="233" t="s">
        <v>981</v>
      </c>
      <c r="F412" s="233" t="s">
        <v>982</v>
      </c>
      <c r="G412" s="220"/>
      <c r="H412" s="220"/>
      <c r="I412" s="223"/>
      <c r="J412" s="234">
        <f>BK412</f>
        <v>0</v>
      </c>
      <c r="K412" s="220"/>
      <c r="L412" s="225"/>
      <c r="M412" s="226"/>
      <c r="N412" s="227"/>
      <c r="O412" s="227"/>
      <c r="P412" s="228">
        <f>SUM(P413:P416)</f>
        <v>0</v>
      </c>
      <c r="Q412" s="227"/>
      <c r="R412" s="228">
        <f>SUM(R413:R416)</f>
        <v>1.2223587199999999</v>
      </c>
      <c r="S412" s="227"/>
      <c r="T412" s="229">
        <f>SUM(T413:T416)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30" t="s">
        <v>87</v>
      </c>
      <c r="AT412" s="231" t="s">
        <v>74</v>
      </c>
      <c r="AU412" s="231" t="s">
        <v>82</v>
      </c>
      <c r="AY412" s="230" t="s">
        <v>220</v>
      </c>
      <c r="BK412" s="232">
        <f>SUM(BK413:BK416)</f>
        <v>0</v>
      </c>
    </row>
    <row r="413" s="2" customFormat="1" ht="24.15" customHeight="1">
      <c r="A413" s="35"/>
      <c r="B413" s="36"/>
      <c r="C413" s="235" t="s">
        <v>2402</v>
      </c>
      <c r="D413" s="235" t="s">
        <v>222</v>
      </c>
      <c r="E413" s="236" t="s">
        <v>2403</v>
      </c>
      <c r="F413" s="237" t="s">
        <v>2404</v>
      </c>
      <c r="G413" s="238" t="s">
        <v>225</v>
      </c>
      <c r="H413" s="239">
        <v>71.090000000000003</v>
      </c>
      <c r="I413" s="240"/>
      <c r="J413" s="239">
        <f>ROUND(I413*H413,2)</f>
        <v>0</v>
      </c>
      <c r="K413" s="241"/>
      <c r="L413" s="41"/>
      <c r="M413" s="242" t="s">
        <v>1</v>
      </c>
      <c r="N413" s="243" t="s">
        <v>41</v>
      </c>
      <c r="O413" s="94"/>
      <c r="P413" s="244">
        <f>O413*H413</f>
        <v>0</v>
      </c>
      <c r="Q413" s="244">
        <v>0.0026080000000000001</v>
      </c>
      <c r="R413" s="244">
        <f>Q413*H413</f>
        <v>0.18540272000000002</v>
      </c>
      <c r="S413" s="244">
        <v>0</v>
      </c>
      <c r="T413" s="245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46" t="s">
        <v>281</v>
      </c>
      <c r="AT413" s="246" t="s">
        <v>222</v>
      </c>
      <c r="AU413" s="246" t="s">
        <v>87</v>
      </c>
      <c r="AY413" s="14" t="s">
        <v>220</v>
      </c>
      <c r="BE413" s="247">
        <f>IF(N413="základná",J413,0)</f>
        <v>0</v>
      </c>
      <c r="BF413" s="247">
        <f>IF(N413="znížená",J413,0)</f>
        <v>0</v>
      </c>
      <c r="BG413" s="247">
        <f>IF(N413="zákl. prenesená",J413,0)</f>
        <v>0</v>
      </c>
      <c r="BH413" s="247">
        <f>IF(N413="zníž. prenesená",J413,0)</f>
        <v>0</v>
      </c>
      <c r="BI413" s="247">
        <f>IF(N413="nulová",J413,0)</f>
        <v>0</v>
      </c>
      <c r="BJ413" s="14" t="s">
        <v>87</v>
      </c>
      <c r="BK413" s="247">
        <f>ROUND(I413*H413,2)</f>
        <v>0</v>
      </c>
      <c r="BL413" s="14" t="s">
        <v>281</v>
      </c>
      <c r="BM413" s="246" t="s">
        <v>2405</v>
      </c>
    </row>
    <row r="414" s="2" customFormat="1" ht="21.75" customHeight="1">
      <c r="A414" s="35"/>
      <c r="B414" s="36"/>
      <c r="C414" s="253" t="s">
        <v>2406</v>
      </c>
      <c r="D414" s="253" t="s">
        <v>571</v>
      </c>
      <c r="E414" s="254" t="s">
        <v>2407</v>
      </c>
      <c r="F414" s="255" t="s">
        <v>2408</v>
      </c>
      <c r="G414" s="256" t="s">
        <v>225</v>
      </c>
      <c r="H414" s="257">
        <v>75.359999999999999</v>
      </c>
      <c r="I414" s="258"/>
      <c r="J414" s="257">
        <f>ROUND(I414*H414,2)</f>
        <v>0</v>
      </c>
      <c r="K414" s="259"/>
      <c r="L414" s="260"/>
      <c r="M414" s="261" t="s">
        <v>1</v>
      </c>
      <c r="N414" s="262" t="s">
        <v>41</v>
      </c>
      <c r="O414" s="94"/>
      <c r="P414" s="244">
        <f>O414*H414</f>
        <v>0</v>
      </c>
      <c r="Q414" s="244">
        <v>0.0080999999999999996</v>
      </c>
      <c r="R414" s="244">
        <f>Q414*H414</f>
        <v>0.61041599999999996</v>
      </c>
      <c r="S414" s="244">
        <v>0</v>
      </c>
      <c r="T414" s="245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46" t="s">
        <v>353</v>
      </c>
      <c r="AT414" s="246" t="s">
        <v>571</v>
      </c>
      <c r="AU414" s="246" t="s">
        <v>87</v>
      </c>
      <c r="AY414" s="14" t="s">
        <v>220</v>
      </c>
      <c r="BE414" s="247">
        <f>IF(N414="základná",J414,0)</f>
        <v>0</v>
      </c>
      <c r="BF414" s="247">
        <f>IF(N414="znížená",J414,0)</f>
        <v>0</v>
      </c>
      <c r="BG414" s="247">
        <f>IF(N414="zákl. prenesená",J414,0)</f>
        <v>0</v>
      </c>
      <c r="BH414" s="247">
        <f>IF(N414="zníž. prenesená",J414,0)</f>
        <v>0</v>
      </c>
      <c r="BI414" s="247">
        <f>IF(N414="nulová",J414,0)</f>
        <v>0</v>
      </c>
      <c r="BJ414" s="14" t="s">
        <v>87</v>
      </c>
      <c r="BK414" s="247">
        <f>ROUND(I414*H414,2)</f>
        <v>0</v>
      </c>
      <c r="BL414" s="14" t="s">
        <v>281</v>
      </c>
      <c r="BM414" s="246" t="s">
        <v>2409</v>
      </c>
    </row>
    <row r="415" s="2" customFormat="1" ht="24.15" customHeight="1">
      <c r="A415" s="35"/>
      <c r="B415" s="36"/>
      <c r="C415" s="253" t="s">
        <v>2410</v>
      </c>
      <c r="D415" s="253" t="s">
        <v>571</v>
      </c>
      <c r="E415" s="254" t="s">
        <v>2411</v>
      </c>
      <c r="F415" s="255" t="s">
        <v>2380</v>
      </c>
      <c r="G415" s="256" t="s">
        <v>574</v>
      </c>
      <c r="H415" s="257">
        <v>426.54000000000002</v>
      </c>
      <c r="I415" s="258"/>
      <c r="J415" s="257">
        <f>ROUND(I415*H415,2)</f>
        <v>0</v>
      </c>
      <c r="K415" s="259"/>
      <c r="L415" s="260"/>
      <c r="M415" s="261" t="s">
        <v>1</v>
      </c>
      <c r="N415" s="262" t="s">
        <v>41</v>
      </c>
      <c r="O415" s="94"/>
      <c r="P415" s="244">
        <f>O415*H415</f>
        <v>0</v>
      </c>
      <c r="Q415" s="244">
        <v>0.001</v>
      </c>
      <c r="R415" s="244">
        <f>Q415*H415</f>
        <v>0.42654000000000003</v>
      </c>
      <c r="S415" s="244">
        <v>0</v>
      </c>
      <c r="T415" s="245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46" t="s">
        <v>353</v>
      </c>
      <c r="AT415" s="246" t="s">
        <v>571</v>
      </c>
      <c r="AU415" s="246" t="s">
        <v>87</v>
      </c>
      <c r="AY415" s="14" t="s">
        <v>220</v>
      </c>
      <c r="BE415" s="247">
        <f>IF(N415="základná",J415,0)</f>
        <v>0</v>
      </c>
      <c r="BF415" s="247">
        <f>IF(N415="znížená",J415,0)</f>
        <v>0</v>
      </c>
      <c r="BG415" s="247">
        <f>IF(N415="zákl. prenesená",J415,0)</f>
        <v>0</v>
      </c>
      <c r="BH415" s="247">
        <f>IF(N415="zníž. prenesená",J415,0)</f>
        <v>0</v>
      </c>
      <c r="BI415" s="247">
        <f>IF(N415="nulová",J415,0)</f>
        <v>0</v>
      </c>
      <c r="BJ415" s="14" t="s">
        <v>87</v>
      </c>
      <c r="BK415" s="247">
        <f>ROUND(I415*H415,2)</f>
        <v>0</v>
      </c>
      <c r="BL415" s="14" t="s">
        <v>281</v>
      </c>
      <c r="BM415" s="246" t="s">
        <v>2412</v>
      </c>
    </row>
    <row r="416" s="2" customFormat="1" ht="24.15" customHeight="1">
      <c r="A416" s="35"/>
      <c r="B416" s="36"/>
      <c r="C416" s="235" t="s">
        <v>2413</v>
      </c>
      <c r="D416" s="235" t="s">
        <v>222</v>
      </c>
      <c r="E416" s="236" t="s">
        <v>2414</v>
      </c>
      <c r="F416" s="237" t="s">
        <v>2415</v>
      </c>
      <c r="G416" s="238" t="s">
        <v>614</v>
      </c>
      <c r="H416" s="240"/>
      <c r="I416" s="240"/>
      <c r="J416" s="239">
        <f>ROUND(I416*H416,2)</f>
        <v>0</v>
      </c>
      <c r="K416" s="241"/>
      <c r="L416" s="41"/>
      <c r="M416" s="242" t="s">
        <v>1</v>
      </c>
      <c r="N416" s="243" t="s">
        <v>41</v>
      </c>
      <c r="O416" s="94"/>
      <c r="P416" s="244">
        <f>O416*H416</f>
        <v>0</v>
      </c>
      <c r="Q416" s="244">
        <v>0</v>
      </c>
      <c r="R416" s="244">
        <f>Q416*H416</f>
        <v>0</v>
      </c>
      <c r="S416" s="244">
        <v>0</v>
      </c>
      <c r="T416" s="245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46" t="s">
        <v>281</v>
      </c>
      <c r="AT416" s="246" t="s">
        <v>222</v>
      </c>
      <c r="AU416" s="246" t="s">
        <v>87</v>
      </c>
      <c r="AY416" s="14" t="s">
        <v>220</v>
      </c>
      <c r="BE416" s="247">
        <f>IF(N416="základná",J416,0)</f>
        <v>0</v>
      </c>
      <c r="BF416" s="247">
        <f>IF(N416="znížená",J416,0)</f>
        <v>0</v>
      </c>
      <c r="BG416" s="247">
        <f>IF(N416="zákl. prenesená",J416,0)</f>
        <v>0</v>
      </c>
      <c r="BH416" s="247">
        <f>IF(N416="zníž. prenesená",J416,0)</f>
        <v>0</v>
      </c>
      <c r="BI416" s="247">
        <f>IF(N416="nulová",J416,0)</f>
        <v>0</v>
      </c>
      <c r="BJ416" s="14" t="s">
        <v>87</v>
      </c>
      <c r="BK416" s="247">
        <f>ROUND(I416*H416,2)</f>
        <v>0</v>
      </c>
      <c r="BL416" s="14" t="s">
        <v>281</v>
      </c>
      <c r="BM416" s="246" t="s">
        <v>2416</v>
      </c>
    </row>
    <row r="417" s="12" customFormat="1" ht="22.8" customHeight="1">
      <c r="A417" s="12"/>
      <c r="B417" s="219"/>
      <c r="C417" s="220"/>
      <c r="D417" s="221" t="s">
        <v>74</v>
      </c>
      <c r="E417" s="233" t="s">
        <v>1003</v>
      </c>
      <c r="F417" s="233" t="s">
        <v>1004</v>
      </c>
      <c r="G417" s="220"/>
      <c r="H417" s="220"/>
      <c r="I417" s="223"/>
      <c r="J417" s="234">
        <f>BK417</f>
        <v>0</v>
      </c>
      <c r="K417" s="220"/>
      <c r="L417" s="225"/>
      <c r="M417" s="226"/>
      <c r="N417" s="227"/>
      <c r="O417" s="227"/>
      <c r="P417" s="228">
        <f>P418</f>
        <v>0</v>
      </c>
      <c r="Q417" s="227"/>
      <c r="R417" s="228">
        <f>R418</f>
        <v>0.053903300000000001</v>
      </c>
      <c r="S417" s="227"/>
      <c r="T417" s="229">
        <f>T418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30" t="s">
        <v>87</v>
      </c>
      <c r="AT417" s="231" t="s">
        <v>74</v>
      </c>
      <c r="AU417" s="231" t="s">
        <v>82</v>
      </c>
      <c r="AY417" s="230" t="s">
        <v>220</v>
      </c>
      <c r="BK417" s="232">
        <f>BK418</f>
        <v>0</v>
      </c>
    </row>
    <row r="418" s="2" customFormat="1" ht="24.15" customHeight="1">
      <c r="A418" s="35"/>
      <c r="B418" s="36"/>
      <c r="C418" s="235" t="s">
        <v>2417</v>
      </c>
      <c r="D418" s="235" t="s">
        <v>222</v>
      </c>
      <c r="E418" s="236" t="s">
        <v>2418</v>
      </c>
      <c r="F418" s="237" t="s">
        <v>2419</v>
      </c>
      <c r="G418" s="238" t="s">
        <v>225</v>
      </c>
      <c r="H418" s="239">
        <v>490.02999999999997</v>
      </c>
      <c r="I418" s="240"/>
      <c r="J418" s="239">
        <f>ROUND(I418*H418,2)</f>
        <v>0</v>
      </c>
      <c r="K418" s="241"/>
      <c r="L418" s="41"/>
      <c r="M418" s="242" t="s">
        <v>1</v>
      </c>
      <c r="N418" s="243" t="s">
        <v>41</v>
      </c>
      <c r="O418" s="94"/>
      <c r="P418" s="244">
        <f>O418*H418</f>
        <v>0</v>
      </c>
      <c r="Q418" s="244">
        <v>0.00011</v>
      </c>
      <c r="R418" s="244">
        <f>Q418*H418</f>
        <v>0.053903300000000001</v>
      </c>
      <c r="S418" s="244">
        <v>0</v>
      </c>
      <c r="T418" s="245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46" t="s">
        <v>281</v>
      </c>
      <c r="AT418" s="246" t="s">
        <v>222</v>
      </c>
      <c r="AU418" s="246" t="s">
        <v>87</v>
      </c>
      <c r="AY418" s="14" t="s">
        <v>220</v>
      </c>
      <c r="BE418" s="247">
        <f>IF(N418="základná",J418,0)</f>
        <v>0</v>
      </c>
      <c r="BF418" s="247">
        <f>IF(N418="znížená",J418,0)</f>
        <v>0</v>
      </c>
      <c r="BG418" s="247">
        <f>IF(N418="zákl. prenesená",J418,0)</f>
        <v>0</v>
      </c>
      <c r="BH418" s="247">
        <f>IF(N418="zníž. prenesená",J418,0)</f>
        <v>0</v>
      </c>
      <c r="BI418" s="247">
        <f>IF(N418="nulová",J418,0)</f>
        <v>0</v>
      </c>
      <c r="BJ418" s="14" t="s">
        <v>87</v>
      </c>
      <c r="BK418" s="247">
        <f>ROUND(I418*H418,2)</f>
        <v>0</v>
      </c>
      <c r="BL418" s="14" t="s">
        <v>281</v>
      </c>
      <c r="BM418" s="246" t="s">
        <v>2420</v>
      </c>
    </row>
    <row r="419" s="12" customFormat="1" ht="22.8" customHeight="1">
      <c r="A419" s="12"/>
      <c r="B419" s="219"/>
      <c r="C419" s="220"/>
      <c r="D419" s="221" t="s">
        <v>74</v>
      </c>
      <c r="E419" s="233" t="s">
        <v>1017</v>
      </c>
      <c r="F419" s="233" t="s">
        <v>1018</v>
      </c>
      <c r="G419" s="220"/>
      <c r="H419" s="220"/>
      <c r="I419" s="223"/>
      <c r="J419" s="234">
        <f>BK419</f>
        <v>0</v>
      </c>
      <c r="K419" s="220"/>
      <c r="L419" s="225"/>
      <c r="M419" s="226"/>
      <c r="N419" s="227"/>
      <c r="O419" s="227"/>
      <c r="P419" s="228">
        <f>SUM(P420:P423)</f>
        <v>0</v>
      </c>
      <c r="Q419" s="227"/>
      <c r="R419" s="228">
        <f>SUM(R420:R423)</f>
        <v>0.19247710000000001</v>
      </c>
      <c r="S419" s="227"/>
      <c r="T419" s="229">
        <f>SUM(T420:T423)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30" t="s">
        <v>87</v>
      </c>
      <c r="AT419" s="231" t="s">
        <v>74</v>
      </c>
      <c r="AU419" s="231" t="s">
        <v>82</v>
      </c>
      <c r="AY419" s="230" t="s">
        <v>220</v>
      </c>
      <c r="BK419" s="232">
        <f>SUM(BK420:BK423)</f>
        <v>0</v>
      </c>
    </row>
    <row r="420" s="2" customFormat="1" ht="24.15" customHeight="1">
      <c r="A420" s="35"/>
      <c r="B420" s="36"/>
      <c r="C420" s="235" t="s">
        <v>2421</v>
      </c>
      <c r="D420" s="235" t="s">
        <v>222</v>
      </c>
      <c r="E420" s="236" t="s">
        <v>1024</v>
      </c>
      <c r="F420" s="237" t="s">
        <v>1025</v>
      </c>
      <c r="G420" s="238" t="s">
        <v>225</v>
      </c>
      <c r="H420" s="239">
        <v>104.99</v>
      </c>
      <c r="I420" s="240"/>
      <c r="J420" s="239">
        <f>ROUND(I420*H420,2)</f>
        <v>0</v>
      </c>
      <c r="K420" s="241"/>
      <c r="L420" s="41"/>
      <c r="M420" s="242" t="s">
        <v>1</v>
      </c>
      <c r="N420" s="243" t="s">
        <v>41</v>
      </c>
      <c r="O420" s="94"/>
      <c r="P420" s="244">
        <f>O420*H420</f>
        <v>0</v>
      </c>
      <c r="Q420" s="244">
        <v>0.00016000000000000001</v>
      </c>
      <c r="R420" s="244">
        <f>Q420*H420</f>
        <v>0.016798400000000002</v>
      </c>
      <c r="S420" s="244">
        <v>0</v>
      </c>
      <c r="T420" s="245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46" t="s">
        <v>281</v>
      </c>
      <c r="AT420" s="246" t="s">
        <v>222</v>
      </c>
      <c r="AU420" s="246" t="s">
        <v>87</v>
      </c>
      <c r="AY420" s="14" t="s">
        <v>220</v>
      </c>
      <c r="BE420" s="247">
        <f>IF(N420="základná",J420,0)</f>
        <v>0</v>
      </c>
      <c r="BF420" s="247">
        <f>IF(N420="znížená",J420,0)</f>
        <v>0</v>
      </c>
      <c r="BG420" s="247">
        <f>IF(N420="zákl. prenesená",J420,0)</f>
        <v>0</v>
      </c>
      <c r="BH420" s="247">
        <f>IF(N420="zníž. prenesená",J420,0)</f>
        <v>0</v>
      </c>
      <c r="BI420" s="247">
        <f>IF(N420="nulová",J420,0)</f>
        <v>0</v>
      </c>
      <c r="BJ420" s="14" t="s">
        <v>87</v>
      </c>
      <c r="BK420" s="247">
        <f>ROUND(I420*H420,2)</f>
        <v>0</v>
      </c>
      <c r="BL420" s="14" t="s">
        <v>281</v>
      </c>
      <c r="BM420" s="246" t="s">
        <v>2422</v>
      </c>
    </row>
    <row r="421" s="2" customFormat="1" ht="37.8" customHeight="1">
      <c r="A421" s="35"/>
      <c r="B421" s="36"/>
      <c r="C421" s="235" t="s">
        <v>2423</v>
      </c>
      <c r="D421" s="235" t="s">
        <v>222</v>
      </c>
      <c r="E421" s="236" t="s">
        <v>2424</v>
      </c>
      <c r="F421" s="237" t="s">
        <v>2425</v>
      </c>
      <c r="G421" s="238" t="s">
        <v>225</v>
      </c>
      <c r="H421" s="239">
        <v>247.08000000000001</v>
      </c>
      <c r="I421" s="240"/>
      <c r="J421" s="239">
        <f>ROUND(I421*H421,2)</f>
        <v>0</v>
      </c>
      <c r="K421" s="241"/>
      <c r="L421" s="41"/>
      <c r="M421" s="242" t="s">
        <v>1</v>
      </c>
      <c r="N421" s="243" t="s">
        <v>41</v>
      </c>
      <c r="O421" s="94"/>
      <c r="P421" s="244">
        <f>O421*H421</f>
        <v>0</v>
      </c>
      <c r="Q421" s="244">
        <v>0.00016000000000000001</v>
      </c>
      <c r="R421" s="244">
        <f>Q421*H421</f>
        <v>0.039532800000000007</v>
      </c>
      <c r="S421" s="244">
        <v>0</v>
      </c>
      <c r="T421" s="245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46" t="s">
        <v>281</v>
      </c>
      <c r="AT421" s="246" t="s">
        <v>222</v>
      </c>
      <c r="AU421" s="246" t="s">
        <v>87</v>
      </c>
      <c r="AY421" s="14" t="s">
        <v>220</v>
      </c>
      <c r="BE421" s="247">
        <f>IF(N421="základná",J421,0)</f>
        <v>0</v>
      </c>
      <c r="BF421" s="247">
        <f>IF(N421="znížená",J421,0)</f>
        <v>0</v>
      </c>
      <c r="BG421" s="247">
        <f>IF(N421="zákl. prenesená",J421,0)</f>
        <v>0</v>
      </c>
      <c r="BH421" s="247">
        <f>IF(N421="zníž. prenesená",J421,0)</f>
        <v>0</v>
      </c>
      <c r="BI421" s="247">
        <f>IF(N421="nulová",J421,0)</f>
        <v>0</v>
      </c>
      <c r="BJ421" s="14" t="s">
        <v>87</v>
      </c>
      <c r="BK421" s="247">
        <f>ROUND(I421*H421,2)</f>
        <v>0</v>
      </c>
      <c r="BL421" s="14" t="s">
        <v>281</v>
      </c>
      <c r="BM421" s="246" t="s">
        <v>2426</v>
      </c>
    </row>
    <row r="422" s="2" customFormat="1" ht="24.15" customHeight="1">
      <c r="A422" s="35"/>
      <c r="B422" s="36"/>
      <c r="C422" s="235" t="s">
        <v>2427</v>
      </c>
      <c r="D422" s="235" t="s">
        <v>222</v>
      </c>
      <c r="E422" s="236" t="s">
        <v>1020</v>
      </c>
      <c r="F422" s="237" t="s">
        <v>1021</v>
      </c>
      <c r="G422" s="238" t="s">
        <v>225</v>
      </c>
      <c r="H422" s="239">
        <v>335.5</v>
      </c>
      <c r="I422" s="240"/>
      <c r="J422" s="239">
        <f>ROUND(I422*H422,2)</f>
        <v>0</v>
      </c>
      <c r="K422" s="241"/>
      <c r="L422" s="41"/>
      <c r="M422" s="242" t="s">
        <v>1</v>
      </c>
      <c r="N422" s="243" t="s">
        <v>41</v>
      </c>
      <c r="O422" s="94"/>
      <c r="P422" s="244">
        <f>O422*H422</f>
        <v>0</v>
      </c>
      <c r="Q422" s="244">
        <v>0.00012999999999999999</v>
      </c>
      <c r="R422" s="244">
        <f>Q422*H422</f>
        <v>0.043614999999999994</v>
      </c>
      <c r="S422" s="244">
        <v>0</v>
      </c>
      <c r="T422" s="245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46" t="s">
        <v>281</v>
      </c>
      <c r="AT422" s="246" t="s">
        <v>222</v>
      </c>
      <c r="AU422" s="246" t="s">
        <v>87</v>
      </c>
      <c r="AY422" s="14" t="s">
        <v>220</v>
      </c>
      <c r="BE422" s="247">
        <f>IF(N422="základná",J422,0)</f>
        <v>0</v>
      </c>
      <c r="BF422" s="247">
        <f>IF(N422="znížená",J422,0)</f>
        <v>0</v>
      </c>
      <c r="BG422" s="247">
        <f>IF(N422="zákl. prenesená",J422,0)</f>
        <v>0</v>
      </c>
      <c r="BH422" s="247">
        <f>IF(N422="zníž. prenesená",J422,0)</f>
        <v>0</v>
      </c>
      <c r="BI422" s="247">
        <f>IF(N422="nulová",J422,0)</f>
        <v>0</v>
      </c>
      <c r="BJ422" s="14" t="s">
        <v>87</v>
      </c>
      <c r="BK422" s="247">
        <f>ROUND(I422*H422,2)</f>
        <v>0</v>
      </c>
      <c r="BL422" s="14" t="s">
        <v>281</v>
      </c>
      <c r="BM422" s="246" t="s">
        <v>2428</v>
      </c>
    </row>
    <row r="423" s="2" customFormat="1" ht="33" customHeight="1">
      <c r="A423" s="35"/>
      <c r="B423" s="36"/>
      <c r="C423" s="235" t="s">
        <v>2429</v>
      </c>
      <c r="D423" s="235" t="s">
        <v>222</v>
      </c>
      <c r="E423" s="236" t="s">
        <v>2430</v>
      </c>
      <c r="F423" s="237" t="s">
        <v>2431</v>
      </c>
      <c r="G423" s="238" t="s">
        <v>225</v>
      </c>
      <c r="H423" s="239">
        <v>335.5</v>
      </c>
      <c r="I423" s="240"/>
      <c r="J423" s="239">
        <f>ROUND(I423*H423,2)</f>
        <v>0</v>
      </c>
      <c r="K423" s="241"/>
      <c r="L423" s="41"/>
      <c r="M423" s="242" t="s">
        <v>1</v>
      </c>
      <c r="N423" s="243" t="s">
        <v>41</v>
      </c>
      <c r="O423" s="94"/>
      <c r="P423" s="244">
        <f>O423*H423</f>
        <v>0</v>
      </c>
      <c r="Q423" s="244">
        <v>0.00027579999999999998</v>
      </c>
      <c r="R423" s="244">
        <f>Q423*H423</f>
        <v>0.092530899999999999</v>
      </c>
      <c r="S423" s="244">
        <v>0</v>
      </c>
      <c r="T423" s="245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46" t="s">
        <v>281</v>
      </c>
      <c r="AT423" s="246" t="s">
        <v>222</v>
      </c>
      <c r="AU423" s="246" t="s">
        <v>87</v>
      </c>
      <c r="AY423" s="14" t="s">
        <v>220</v>
      </c>
      <c r="BE423" s="247">
        <f>IF(N423="základná",J423,0)</f>
        <v>0</v>
      </c>
      <c r="BF423" s="247">
        <f>IF(N423="znížená",J423,0)</f>
        <v>0</v>
      </c>
      <c r="BG423" s="247">
        <f>IF(N423="zákl. prenesená",J423,0)</f>
        <v>0</v>
      </c>
      <c r="BH423" s="247">
        <f>IF(N423="zníž. prenesená",J423,0)</f>
        <v>0</v>
      </c>
      <c r="BI423" s="247">
        <f>IF(N423="nulová",J423,0)</f>
        <v>0</v>
      </c>
      <c r="BJ423" s="14" t="s">
        <v>87</v>
      </c>
      <c r="BK423" s="247">
        <f>ROUND(I423*H423,2)</f>
        <v>0</v>
      </c>
      <c r="BL423" s="14" t="s">
        <v>281</v>
      </c>
      <c r="BM423" s="246" t="s">
        <v>2432</v>
      </c>
    </row>
    <row r="424" s="12" customFormat="1" ht="22.8" customHeight="1">
      <c r="A424" s="12"/>
      <c r="B424" s="219"/>
      <c r="C424" s="220"/>
      <c r="D424" s="221" t="s">
        <v>74</v>
      </c>
      <c r="E424" s="233" t="s">
        <v>1031</v>
      </c>
      <c r="F424" s="233" t="s">
        <v>1032</v>
      </c>
      <c r="G424" s="220"/>
      <c r="H424" s="220"/>
      <c r="I424" s="223"/>
      <c r="J424" s="234">
        <f>BK424</f>
        <v>0</v>
      </c>
      <c r="K424" s="220"/>
      <c r="L424" s="225"/>
      <c r="M424" s="226"/>
      <c r="N424" s="227"/>
      <c r="O424" s="227"/>
      <c r="P424" s="228">
        <f>SUM(P425:P427)</f>
        <v>0</v>
      </c>
      <c r="Q424" s="227"/>
      <c r="R424" s="228">
        <f>SUM(R425:R427)</f>
        <v>0</v>
      </c>
      <c r="S424" s="227"/>
      <c r="T424" s="229">
        <f>SUM(T425:T427)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30" t="s">
        <v>87</v>
      </c>
      <c r="AT424" s="231" t="s">
        <v>74</v>
      </c>
      <c r="AU424" s="231" t="s">
        <v>82</v>
      </c>
      <c r="AY424" s="230" t="s">
        <v>220</v>
      </c>
      <c r="BK424" s="232">
        <f>SUM(BK425:BK427)</f>
        <v>0</v>
      </c>
    </row>
    <row r="425" s="2" customFormat="1" ht="24.15" customHeight="1">
      <c r="A425" s="35"/>
      <c r="B425" s="36"/>
      <c r="C425" s="235" t="s">
        <v>2433</v>
      </c>
      <c r="D425" s="235" t="s">
        <v>222</v>
      </c>
      <c r="E425" s="236" t="s">
        <v>2434</v>
      </c>
      <c r="F425" s="237" t="s">
        <v>2435</v>
      </c>
      <c r="G425" s="238" t="s">
        <v>259</v>
      </c>
      <c r="H425" s="239">
        <v>1</v>
      </c>
      <c r="I425" s="240"/>
      <c r="J425" s="239">
        <f>ROUND(I425*H425,2)</f>
        <v>0</v>
      </c>
      <c r="K425" s="241"/>
      <c r="L425" s="41"/>
      <c r="M425" s="242" t="s">
        <v>1</v>
      </c>
      <c r="N425" s="243" t="s">
        <v>41</v>
      </c>
      <c r="O425" s="94"/>
      <c r="P425" s="244">
        <f>O425*H425</f>
        <v>0</v>
      </c>
      <c r="Q425" s="244">
        <v>0</v>
      </c>
      <c r="R425" s="244">
        <f>Q425*H425</f>
        <v>0</v>
      </c>
      <c r="S425" s="244">
        <v>0</v>
      </c>
      <c r="T425" s="245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46" t="s">
        <v>281</v>
      </c>
      <c r="AT425" s="246" t="s">
        <v>222</v>
      </c>
      <c r="AU425" s="246" t="s">
        <v>87</v>
      </c>
      <c r="AY425" s="14" t="s">
        <v>220</v>
      </c>
      <c r="BE425" s="247">
        <f>IF(N425="základná",J425,0)</f>
        <v>0</v>
      </c>
      <c r="BF425" s="247">
        <f>IF(N425="znížená",J425,0)</f>
        <v>0</v>
      </c>
      <c r="BG425" s="247">
        <f>IF(N425="zákl. prenesená",J425,0)</f>
        <v>0</v>
      </c>
      <c r="BH425" s="247">
        <f>IF(N425="zníž. prenesená",J425,0)</f>
        <v>0</v>
      </c>
      <c r="BI425" s="247">
        <f>IF(N425="nulová",J425,0)</f>
        <v>0</v>
      </c>
      <c r="BJ425" s="14" t="s">
        <v>87</v>
      </c>
      <c r="BK425" s="247">
        <f>ROUND(I425*H425,2)</f>
        <v>0</v>
      </c>
      <c r="BL425" s="14" t="s">
        <v>281</v>
      </c>
      <c r="BM425" s="246" t="s">
        <v>2436</v>
      </c>
    </row>
    <row r="426" s="2" customFormat="1" ht="24.15" customHeight="1">
      <c r="A426" s="35"/>
      <c r="B426" s="36"/>
      <c r="C426" s="235" t="s">
        <v>2437</v>
      </c>
      <c r="D426" s="235" t="s">
        <v>222</v>
      </c>
      <c r="E426" s="236" t="s">
        <v>2438</v>
      </c>
      <c r="F426" s="237" t="s">
        <v>2439</v>
      </c>
      <c r="G426" s="238" t="s">
        <v>259</v>
      </c>
      <c r="H426" s="239">
        <v>1</v>
      </c>
      <c r="I426" s="240"/>
      <c r="J426" s="239">
        <f>ROUND(I426*H426,2)</f>
        <v>0</v>
      </c>
      <c r="K426" s="241"/>
      <c r="L426" s="41"/>
      <c r="M426" s="242" t="s">
        <v>1</v>
      </c>
      <c r="N426" s="243" t="s">
        <v>41</v>
      </c>
      <c r="O426" s="94"/>
      <c r="P426" s="244">
        <f>O426*H426</f>
        <v>0</v>
      </c>
      <c r="Q426" s="244">
        <v>0</v>
      </c>
      <c r="R426" s="244">
        <f>Q426*H426</f>
        <v>0</v>
      </c>
      <c r="S426" s="244">
        <v>0</v>
      </c>
      <c r="T426" s="245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46" t="s">
        <v>281</v>
      </c>
      <c r="AT426" s="246" t="s">
        <v>222</v>
      </c>
      <c r="AU426" s="246" t="s">
        <v>87</v>
      </c>
      <c r="AY426" s="14" t="s">
        <v>220</v>
      </c>
      <c r="BE426" s="247">
        <f>IF(N426="základná",J426,0)</f>
        <v>0</v>
      </c>
      <c r="BF426" s="247">
        <f>IF(N426="znížená",J426,0)</f>
        <v>0</v>
      </c>
      <c r="BG426" s="247">
        <f>IF(N426="zákl. prenesená",J426,0)</f>
        <v>0</v>
      </c>
      <c r="BH426" s="247">
        <f>IF(N426="zníž. prenesená",J426,0)</f>
        <v>0</v>
      </c>
      <c r="BI426" s="247">
        <f>IF(N426="nulová",J426,0)</f>
        <v>0</v>
      </c>
      <c r="BJ426" s="14" t="s">
        <v>87</v>
      </c>
      <c r="BK426" s="247">
        <f>ROUND(I426*H426,2)</f>
        <v>0</v>
      </c>
      <c r="BL426" s="14" t="s">
        <v>281</v>
      </c>
      <c r="BM426" s="246" t="s">
        <v>2440</v>
      </c>
    </row>
    <row r="427" s="2" customFormat="1" ht="24.15" customHeight="1">
      <c r="A427" s="35"/>
      <c r="B427" s="36"/>
      <c r="C427" s="235" t="s">
        <v>2441</v>
      </c>
      <c r="D427" s="235" t="s">
        <v>222</v>
      </c>
      <c r="E427" s="236" t="s">
        <v>2442</v>
      </c>
      <c r="F427" s="237" t="s">
        <v>2443</v>
      </c>
      <c r="G427" s="238" t="s">
        <v>614</v>
      </c>
      <c r="H427" s="240"/>
      <c r="I427" s="240"/>
      <c r="J427" s="239">
        <f>ROUND(I427*H427,2)</f>
        <v>0</v>
      </c>
      <c r="K427" s="241"/>
      <c r="L427" s="41"/>
      <c r="M427" s="242" t="s">
        <v>1</v>
      </c>
      <c r="N427" s="243" t="s">
        <v>41</v>
      </c>
      <c r="O427" s="94"/>
      <c r="P427" s="244">
        <f>O427*H427</f>
        <v>0</v>
      </c>
      <c r="Q427" s="244">
        <v>0</v>
      </c>
      <c r="R427" s="244">
        <f>Q427*H427</f>
        <v>0</v>
      </c>
      <c r="S427" s="244">
        <v>0</v>
      </c>
      <c r="T427" s="245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46" t="s">
        <v>281</v>
      </c>
      <c r="AT427" s="246" t="s">
        <v>222</v>
      </c>
      <c r="AU427" s="246" t="s">
        <v>87</v>
      </c>
      <c r="AY427" s="14" t="s">
        <v>220</v>
      </c>
      <c r="BE427" s="247">
        <f>IF(N427="základná",J427,0)</f>
        <v>0</v>
      </c>
      <c r="BF427" s="247">
        <f>IF(N427="znížená",J427,0)</f>
        <v>0</v>
      </c>
      <c r="BG427" s="247">
        <f>IF(N427="zákl. prenesená",J427,0)</f>
        <v>0</v>
      </c>
      <c r="BH427" s="247">
        <f>IF(N427="zníž. prenesená",J427,0)</f>
        <v>0</v>
      </c>
      <c r="BI427" s="247">
        <f>IF(N427="nulová",J427,0)</f>
        <v>0</v>
      </c>
      <c r="BJ427" s="14" t="s">
        <v>87</v>
      </c>
      <c r="BK427" s="247">
        <f>ROUND(I427*H427,2)</f>
        <v>0</v>
      </c>
      <c r="BL427" s="14" t="s">
        <v>281</v>
      </c>
      <c r="BM427" s="246" t="s">
        <v>2444</v>
      </c>
    </row>
    <row r="428" s="12" customFormat="1" ht="25.92" customHeight="1">
      <c r="A428" s="12"/>
      <c r="B428" s="219"/>
      <c r="C428" s="220"/>
      <c r="D428" s="221" t="s">
        <v>74</v>
      </c>
      <c r="E428" s="222" t="s">
        <v>571</v>
      </c>
      <c r="F428" s="222" t="s">
        <v>2445</v>
      </c>
      <c r="G428" s="220"/>
      <c r="H428" s="220"/>
      <c r="I428" s="223"/>
      <c r="J428" s="224">
        <f>BK428</f>
        <v>0</v>
      </c>
      <c r="K428" s="220"/>
      <c r="L428" s="225"/>
      <c r="M428" s="226"/>
      <c r="N428" s="227"/>
      <c r="O428" s="227"/>
      <c r="P428" s="228">
        <f>P429</f>
        <v>0</v>
      </c>
      <c r="Q428" s="227"/>
      <c r="R428" s="228">
        <f>R429</f>
        <v>0</v>
      </c>
      <c r="S428" s="227"/>
      <c r="T428" s="229">
        <f>T429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30" t="s">
        <v>91</v>
      </c>
      <c r="AT428" s="231" t="s">
        <v>74</v>
      </c>
      <c r="AU428" s="231" t="s">
        <v>75</v>
      </c>
      <c r="AY428" s="230" t="s">
        <v>220</v>
      </c>
      <c r="BK428" s="232">
        <f>BK429</f>
        <v>0</v>
      </c>
    </row>
    <row r="429" s="12" customFormat="1" ht="22.8" customHeight="1">
      <c r="A429" s="12"/>
      <c r="B429" s="219"/>
      <c r="C429" s="220"/>
      <c r="D429" s="221" t="s">
        <v>74</v>
      </c>
      <c r="E429" s="233" t="s">
        <v>2446</v>
      </c>
      <c r="F429" s="233" t="s">
        <v>2447</v>
      </c>
      <c r="G429" s="220"/>
      <c r="H429" s="220"/>
      <c r="I429" s="223"/>
      <c r="J429" s="234">
        <f>BK429</f>
        <v>0</v>
      </c>
      <c r="K429" s="220"/>
      <c r="L429" s="225"/>
      <c r="M429" s="226"/>
      <c r="N429" s="227"/>
      <c r="O429" s="227"/>
      <c r="P429" s="228">
        <f>P430</f>
        <v>0</v>
      </c>
      <c r="Q429" s="227"/>
      <c r="R429" s="228">
        <f>R430</f>
        <v>0</v>
      </c>
      <c r="S429" s="227"/>
      <c r="T429" s="229">
        <f>T430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230" t="s">
        <v>91</v>
      </c>
      <c r="AT429" s="231" t="s">
        <v>74</v>
      </c>
      <c r="AU429" s="231" t="s">
        <v>82</v>
      </c>
      <c r="AY429" s="230" t="s">
        <v>220</v>
      </c>
      <c r="BK429" s="232">
        <f>BK430</f>
        <v>0</v>
      </c>
    </row>
    <row r="430" s="2" customFormat="1" ht="24.15" customHeight="1">
      <c r="A430" s="35"/>
      <c r="B430" s="36"/>
      <c r="C430" s="235" t="s">
        <v>2448</v>
      </c>
      <c r="D430" s="235" t="s">
        <v>222</v>
      </c>
      <c r="E430" s="236" t="s">
        <v>2449</v>
      </c>
      <c r="F430" s="237" t="s">
        <v>2450</v>
      </c>
      <c r="G430" s="238" t="s">
        <v>259</v>
      </c>
      <c r="H430" s="239">
        <v>1</v>
      </c>
      <c r="I430" s="240"/>
      <c r="J430" s="239">
        <f>ROUND(I430*H430,2)</f>
        <v>0</v>
      </c>
      <c r="K430" s="241"/>
      <c r="L430" s="41"/>
      <c r="M430" s="242" t="s">
        <v>1</v>
      </c>
      <c r="N430" s="243" t="s">
        <v>41</v>
      </c>
      <c r="O430" s="94"/>
      <c r="P430" s="244">
        <f>O430*H430</f>
        <v>0</v>
      </c>
      <c r="Q430" s="244">
        <v>0</v>
      </c>
      <c r="R430" s="244">
        <f>Q430*H430</f>
        <v>0</v>
      </c>
      <c r="S430" s="244">
        <v>0</v>
      </c>
      <c r="T430" s="245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46" t="s">
        <v>666</v>
      </c>
      <c r="AT430" s="246" t="s">
        <v>222</v>
      </c>
      <c r="AU430" s="246" t="s">
        <v>87</v>
      </c>
      <c r="AY430" s="14" t="s">
        <v>220</v>
      </c>
      <c r="BE430" s="247">
        <f>IF(N430="základná",J430,0)</f>
        <v>0</v>
      </c>
      <c r="BF430" s="247">
        <f>IF(N430="znížená",J430,0)</f>
        <v>0</v>
      </c>
      <c r="BG430" s="247">
        <f>IF(N430="zákl. prenesená",J430,0)</f>
        <v>0</v>
      </c>
      <c r="BH430" s="247">
        <f>IF(N430="zníž. prenesená",J430,0)</f>
        <v>0</v>
      </c>
      <c r="BI430" s="247">
        <f>IF(N430="nulová",J430,0)</f>
        <v>0</v>
      </c>
      <c r="BJ430" s="14" t="s">
        <v>87</v>
      </c>
      <c r="BK430" s="247">
        <f>ROUND(I430*H430,2)</f>
        <v>0</v>
      </c>
      <c r="BL430" s="14" t="s">
        <v>666</v>
      </c>
      <c r="BM430" s="246" t="s">
        <v>2451</v>
      </c>
    </row>
    <row r="431" s="12" customFormat="1" ht="25.92" customHeight="1">
      <c r="A431" s="12"/>
      <c r="B431" s="219"/>
      <c r="C431" s="220"/>
      <c r="D431" s="221" t="s">
        <v>74</v>
      </c>
      <c r="E431" s="222" t="s">
        <v>2452</v>
      </c>
      <c r="F431" s="222" t="s">
        <v>2453</v>
      </c>
      <c r="G431" s="220"/>
      <c r="H431" s="220"/>
      <c r="I431" s="223"/>
      <c r="J431" s="224">
        <f>BK431</f>
        <v>0</v>
      </c>
      <c r="K431" s="220"/>
      <c r="L431" s="225"/>
      <c r="M431" s="226"/>
      <c r="N431" s="227"/>
      <c r="O431" s="227"/>
      <c r="P431" s="228">
        <f>SUM(P432:P434)</f>
        <v>0</v>
      </c>
      <c r="Q431" s="227"/>
      <c r="R431" s="228">
        <f>SUM(R432:R434)</f>
        <v>0</v>
      </c>
      <c r="S431" s="227"/>
      <c r="T431" s="229">
        <f>SUM(T432:T434)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30" t="s">
        <v>97</v>
      </c>
      <c r="AT431" s="231" t="s">
        <v>74</v>
      </c>
      <c r="AU431" s="231" t="s">
        <v>75</v>
      </c>
      <c r="AY431" s="230" t="s">
        <v>220</v>
      </c>
      <c r="BK431" s="232">
        <f>SUM(BK432:BK434)</f>
        <v>0</v>
      </c>
    </row>
    <row r="432" s="2" customFormat="1" ht="49.05" customHeight="1">
      <c r="A432" s="35"/>
      <c r="B432" s="36"/>
      <c r="C432" s="235" t="s">
        <v>2454</v>
      </c>
      <c r="D432" s="235" t="s">
        <v>222</v>
      </c>
      <c r="E432" s="236" t="s">
        <v>2455</v>
      </c>
      <c r="F432" s="237" t="s">
        <v>2456</v>
      </c>
      <c r="G432" s="238" t="s">
        <v>2457</v>
      </c>
      <c r="H432" s="239">
        <v>1</v>
      </c>
      <c r="I432" s="240"/>
      <c r="J432" s="239">
        <f>ROUND(I432*H432,2)</f>
        <v>0</v>
      </c>
      <c r="K432" s="241"/>
      <c r="L432" s="41"/>
      <c r="M432" s="242" t="s">
        <v>1</v>
      </c>
      <c r="N432" s="243" t="s">
        <v>41</v>
      </c>
      <c r="O432" s="94"/>
      <c r="P432" s="244">
        <f>O432*H432</f>
        <v>0</v>
      </c>
      <c r="Q432" s="244">
        <v>0</v>
      </c>
      <c r="R432" s="244">
        <f>Q432*H432</f>
        <v>0</v>
      </c>
      <c r="S432" s="244">
        <v>0</v>
      </c>
      <c r="T432" s="245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46" t="s">
        <v>2458</v>
      </c>
      <c r="AT432" s="246" t="s">
        <v>222</v>
      </c>
      <c r="AU432" s="246" t="s">
        <v>82</v>
      </c>
      <c r="AY432" s="14" t="s">
        <v>220</v>
      </c>
      <c r="BE432" s="247">
        <f>IF(N432="základná",J432,0)</f>
        <v>0</v>
      </c>
      <c r="BF432" s="247">
        <f>IF(N432="znížená",J432,0)</f>
        <v>0</v>
      </c>
      <c r="BG432" s="247">
        <f>IF(N432="zákl. prenesená",J432,0)</f>
        <v>0</v>
      </c>
      <c r="BH432" s="247">
        <f>IF(N432="zníž. prenesená",J432,0)</f>
        <v>0</v>
      </c>
      <c r="BI432" s="247">
        <f>IF(N432="nulová",J432,0)</f>
        <v>0</v>
      </c>
      <c r="BJ432" s="14" t="s">
        <v>87</v>
      </c>
      <c r="BK432" s="247">
        <f>ROUND(I432*H432,2)</f>
        <v>0</v>
      </c>
      <c r="BL432" s="14" t="s">
        <v>2458</v>
      </c>
      <c r="BM432" s="246" t="s">
        <v>2459</v>
      </c>
    </row>
    <row r="433" s="2" customFormat="1" ht="49.05" customHeight="1">
      <c r="A433" s="35"/>
      <c r="B433" s="36"/>
      <c r="C433" s="235" t="s">
        <v>2460</v>
      </c>
      <c r="D433" s="235" t="s">
        <v>222</v>
      </c>
      <c r="E433" s="236" t="s">
        <v>2461</v>
      </c>
      <c r="F433" s="237" t="s">
        <v>2462</v>
      </c>
      <c r="G433" s="238" t="s">
        <v>2457</v>
      </c>
      <c r="H433" s="239">
        <v>1</v>
      </c>
      <c r="I433" s="240"/>
      <c r="J433" s="239">
        <f>ROUND(I433*H433,2)</f>
        <v>0</v>
      </c>
      <c r="K433" s="241"/>
      <c r="L433" s="41"/>
      <c r="M433" s="242" t="s">
        <v>1</v>
      </c>
      <c r="N433" s="243" t="s">
        <v>41</v>
      </c>
      <c r="O433" s="94"/>
      <c r="P433" s="244">
        <f>O433*H433</f>
        <v>0</v>
      </c>
      <c r="Q433" s="244">
        <v>0</v>
      </c>
      <c r="R433" s="244">
        <f>Q433*H433</f>
        <v>0</v>
      </c>
      <c r="S433" s="244">
        <v>0</v>
      </c>
      <c r="T433" s="245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246" t="s">
        <v>2458</v>
      </c>
      <c r="AT433" s="246" t="s">
        <v>222</v>
      </c>
      <c r="AU433" s="246" t="s">
        <v>82</v>
      </c>
      <c r="AY433" s="14" t="s">
        <v>220</v>
      </c>
      <c r="BE433" s="247">
        <f>IF(N433="základná",J433,0)</f>
        <v>0</v>
      </c>
      <c r="BF433" s="247">
        <f>IF(N433="znížená",J433,0)</f>
        <v>0</v>
      </c>
      <c r="BG433" s="247">
        <f>IF(N433="zákl. prenesená",J433,0)</f>
        <v>0</v>
      </c>
      <c r="BH433" s="247">
        <f>IF(N433="zníž. prenesená",J433,0)</f>
        <v>0</v>
      </c>
      <c r="BI433" s="247">
        <f>IF(N433="nulová",J433,0)</f>
        <v>0</v>
      </c>
      <c r="BJ433" s="14" t="s">
        <v>87</v>
      </c>
      <c r="BK433" s="247">
        <f>ROUND(I433*H433,2)</f>
        <v>0</v>
      </c>
      <c r="BL433" s="14" t="s">
        <v>2458</v>
      </c>
      <c r="BM433" s="246" t="s">
        <v>2463</v>
      </c>
    </row>
    <row r="434" s="2" customFormat="1" ht="16.5" customHeight="1">
      <c r="A434" s="35"/>
      <c r="B434" s="36"/>
      <c r="C434" s="235" t="s">
        <v>2464</v>
      </c>
      <c r="D434" s="235" t="s">
        <v>222</v>
      </c>
      <c r="E434" s="236" t="s">
        <v>2465</v>
      </c>
      <c r="F434" s="237" t="s">
        <v>2466</v>
      </c>
      <c r="G434" s="238" t="s">
        <v>2457</v>
      </c>
      <c r="H434" s="239">
        <v>1</v>
      </c>
      <c r="I434" s="240"/>
      <c r="J434" s="239">
        <f>ROUND(I434*H434,2)</f>
        <v>0</v>
      </c>
      <c r="K434" s="241"/>
      <c r="L434" s="41"/>
      <c r="M434" s="248" t="s">
        <v>1</v>
      </c>
      <c r="N434" s="249" t="s">
        <v>41</v>
      </c>
      <c r="O434" s="250"/>
      <c r="P434" s="251">
        <f>O434*H434</f>
        <v>0</v>
      </c>
      <c r="Q434" s="251">
        <v>0</v>
      </c>
      <c r="R434" s="251">
        <f>Q434*H434</f>
        <v>0</v>
      </c>
      <c r="S434" s="251">
        <v>0</v>
      </c>
      <c r="T434" s="252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46" t="s">
        <v>2458</v>
      </c>
      <c r="AT434" s="246" t="s">
        <v>222</v>
      </c>
      <c r="AU434" s="246" t="s">
        <v>82</v>
      </c>
      <c r="AY434" s="14" t="s">
        <v>220</v>
      </c>
      <c r="BE434" s="247">
        <f>IF(N434="základná",J434,0)</f>
        <v>0</v>
      </c>
      <c r="BF434" s="247">
        <f>IF(N434="znížená",J434,0)</f>
        <v>0</v>
      </c>
      <c r="BG434" s="247">
        <f>IF(N434="zákl. prenesená",J434,0)</f>
        <v>0</v>
      </c>
      <c r="BH434" s="247">
        <f>IF(N434="zníž. prenesená",J434,0)</f>
        <v>0</v>
      </c>
      <c r="BI434" s="247">
        <f>IF(N434="nulová",J434,0)</f>
        <v>0</v>
      </c>
      <c r="BJ434" s="14" t="s">
        <v>87</v>
      </c>
      <c r="BK434" s="247">
        <f>ROUND(I434*H434,2)</f>
        <v>0</v>
      </c>
      <c r="BL434" s="14" t="s">
        <v>2458</v>
      </c>
      <c r="BM434" s="246" t="s">
        <v>2467</v>
      </c>
    </row>
    <row r="435" s="2" customFormat="1" ht="6.96" customHeight="1">
      <c r="A435" s="35"/>
      <c r="B435" s="69"/>
      <c r="C435" s="70"/>
      <c r="D435" s="70"/>
      <c r="E435" s="70"/>
      <c r="F435" s="70"/>
      <c r="G435" s="70"/>
      <c r="H435" s="70"/>
      <c r="I435" s="70"/>
      <c r="J435" s="70"/>
      <c r="K435" s="70"/>
      <c r="L435" s="41"/>
      <c r="M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</row>
  </sheetData>
  <sheetProtection sheet="1" autoFilter="0" formatColumns="0" formatRows="0" objects="1" scenarios="1" spinCount="100000" saltValue="mRbYPvDPAT3Nup1QXpS+gbSCuIPg7/yr/vBDvn0QJcUGxxgISt3OZODCbqKjjzx2/I/zhb0emwiXMnUssVLfvw==" hashValue="n7bnmlBissLY8SCYa8IgjFPjs6bTUza7EcqwKUmtobsHTUWpuCSWMkU/OnCK3J2+caz9Flop0y/7um5NBoLiQQ==" algorithmName="SHA-512" password="CC35"/>
  <autoFilter ref="C147:K43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6:H136"/>
    <mergeCell ref="E138:H138"/>
    <mergeCell ref="E140:H14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1649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2468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ROUND((SUM(BE128:BE217)),  2)</f>
        <v>0</v>
      </c>
      <c r="G35" s="169"/>
      <c r="H35" s="169"/>
      <c r="I35" s="170">
        <v>0.20000000000000001</v>
      </c>
      <c r="J35" s="168">
        <f>ROUND(((SUM(BE128:BE217))*I35),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ROUND((SUM(BF128:BF217)),  2)</f>
        <v>0</v>
      </c>
      <c r="G36" s="169"/>
      <c r="H36" s="169"/>
      <c r="I36" s="170">
        <v>0.20000000000000001</v>
      </c>
      <c r="J36" s="168">
        <f>ROUND(((SUM(BF128:BF217))*I36),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ROUND((SUM(BG128:BG217)),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ROUND((SUM(BH128:BH217)),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ROUND((SUM(BI128:BI217)),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1649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2 - Zdravotechnika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2469</v>
      </c>
      <c r="E99" s="199"/>
      <c r="F99" s="199"/>
      <c r="G99" s="199"/>
      <c r="H99" s="199"/>
      <c r="I99" s="199"/>
      <c r="J99" s="200">
        <f>J129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2470</v>
      </c>
      <c r="E100" s="204"/>
      <c r="F100" s="204"/>
      <c r="G100" s="204"/>
      <c r="H100" s="204"/>
      <c r="I100" s="204"/>
      <c r="J100" s="205">
        <f>J130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2471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2472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2473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2474</v>
      </c>
      <c r="E104" s="204"/>
      <c r="F104" s="204"/>
      <c r="G104" s="204"/>
      <c r="H104" s="204"/>
      <c r="I104" s="204"/>
      <c r="J104" s="205">
        <f>J158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2475</v>
      </c>
      <c r="E105" s="204"/>
      <c r="F105" s="204"/>
      <c r="G105" s="204"/>
      <c r="H105" s="204"/>
      <c r="I105" s="204"/>
      <c r="J105" s="205">
        <f>J186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2476</v>
      </c>
      <c r="E106" s="204"/>
      <c r="F106" s="204"/>
      <c r="G106" s="204"/>
      <c r="H106" s="204"/>
      <c r="I106" s="204"/>
      <c r="J106" s="205">
        <f>J189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206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91" t="str">
        <f>E7</f>
        <v>SOŠ technická Lučenec - novostavba edukačného centra, rekonštrukcia objektu školy a spoločenského objektu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184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1" t="s">
        <v>1649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186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>2 - Zdravotechnika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F14</f>
        <v>SOŠ Technická,Dukelských Hrdinov 2, 984 01 Lučenec</v>
      </c>
      <c r="G122" s="37"/>
      <c r="H122" s="37"/>
      <c r="I122" s="29" t="s">
        <v>20</v>
      </c>
      <c r="J122" s="82" t="str">
        <f>IF(J14="","",J14)</f>
        <v>30. 9. 2024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E17</f>
        <v>BBSK, Námestie SNP 23/23, 974 01 BB</v>
      </c>
      <c r="G124" s="37"/>
      <c r="H124" s="37"/>
      <c r="I124" s="29" t="s">
        <v>28</v>
      </c>
      <c r="J124" s="33" t="str">
        <f>E23</f>
        <v>Ing. Ladislav Chatrnúch,Sládkovičova 2052/50A Šala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IF(E20="","",E20)</f>
        <v>Vyplň údaj</v>
      </c>
      <c r="G125" s="37"/>
      <c r="H125" s="37"/>
      <c r="I125" s="29" t="s">
        <v>31</v>
      </c>
      <c r="J125" s="33" t="str">
        <f>E26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207</v>
      </c>
      <c r="D127" s="210" t="s">
        <v>60</v>
      </c>
      <c r="E127" s="210" t="s">
        <v>56</v>
      </c>
      <c r="F127" s="210" t="s">
        <v>57</v>
      </c>
      <c r="G127" s="210" t="s">
        <v>208</v>
      </c>
      <c r="H127" s="210" t="s">
        <v>209</v>
      </c>
      <c r="I127" s="210" t="s">
        <v>210</v>
      </c>
      <c r="J127" s="211" t="s">
        <v>190</v>
      </c>
      <c r="K127" s="212" t="s">
        <v>211</v>
      </c>
      <c r="L127" s="213"/>
      <c r="M127" s="103" t="s">
        <v>1</v>
      </c>
      <c r="N127" s="104" t="s">
        <v>39</v>
      </c>
      <c r="O127" s="104" t="s">
        <v>212</v>
      </c>
      <c r="P127" s="104" t="s">
        <v>213</v>
      </c>
      <c r="Q127" s="104" t="s">
        <v>214</v>
      </c>
      <c r="R127" s="104" t="s">
        <v>215</v>
      </c>
      <c r="S127" s="104" t="s">
        <v>216</v>
      </c>
      <c r="T127" s="105" t="s">
        <v>217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191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P129+P134</f>
        <v>0</v>
      </c>
      <c r="Q128" s="107"/>
      <c r="R128" s="216">
        <f>R129+R134</f>
        <v>0</v>
      </c>
      <c r="S128" s="107"/>
      <c r="T128" s="217">
        <f>T129+T134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192</v>
      </c>
      <c r="BK128" s="218">
        <f>BK129+BK134</f>
        <v>0</v>
      </c>
    </row>
    <row r="129" s="12" customFormat="1" ht="25.92" customHeight="1">
      <c r="A129" s="12"/>
      <c r="B129" s="219"/>
      <c r="C129" s="220"/>
      <c r="D129" s="221" t="s">
        <v>74</v>
      </c>
      <c r="E129" s="222" t="s">
        <v>218</v>
      </c>
      <c r="F129" s="222" t="s">
        <v>2477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</f>
        <v>0</v>
      </c>
      <c r="Q129" s="227"/>
      <c r="R129" s="228">
        <f>R130</f>
        <v>0</v>
      </c>
      <c r="S129" s="227"/>
      <c r="T129" s="229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82</v>
      </c>
      <c r="AT129" s="231" t="s">
        <v>74</v>
      </c>
      <c r="AU129" s="231" t="s">
        <v>75</v>
      </c>
      <c r="AY129" s="230" t="s">
        <v>220</v>
      </c>
      <c r="BK129" s="232">
        <f>BK130</f>
        <v>0</v>
      </c>
    </row>
    <row r="130" s="12" customFormat="1" ht="22.8" customHeight="1">
      <c r="A130" s="12"/>
      <c r="B130" s="219"/>
      <c r="C130" s="220"/>
      <c r="D130" s="221" t="s">
        <v>74</v>
      </c>
      <c r="E130" s="233" t="s">
        <v>248</v>
      </c>
      <c r="F130" s="233" t="s">
        <v>2478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SUM(P131:P133)</f>
        <v>0</v>
      </c>
      <c r="Q130" s="227"/>
      <c r="R130" s="228">
        <f>SUM(R131:R133)</f>
        <v>0</v>
      </c>
      <c r="S130" s="227"/>
      <c r="T130" s="229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82</v>
      </c>
      <c r="AT130" s="231" t="s">
        <v>74</v>
      </c>
      <c r="AU130" s="231" t="s">
        <v>82</v>
      </c>
      <c r="AY130" s="230" t="s">
        <v>220</v>
      </c>
      <c r="BK130" s="232">
        <f>SUM(BK131:BK133)</f>
        <v>0</v>
      </c>
    </row>
    <row r="131" s="2" customFormat="1" ht="16.5" customHeight="1">
      <c r="A131" s="35"/>
      <c r="B131" s="36"/>
      <c r="C131" s="235" t="s">
        <v>82</v>
      </c>
      <c r="D131" s="235" t="s">
        <v>222</v>
      </c>
      <c r="E131" s="236" t="s">
        <v>2479</v>
      </c>
      <c r="F131" s="237" t="s">
        <v>2480</v>
      </c>
      <c r="G131" s="238" t="s">
        <v>259</v>
      </c>
      <c r="H131" s="239">
        <v>1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87</v>
      </c>
    </row>
    <row r="132" s="2" customFormat="1" ht="16.5" customHeight="1">
      <c r="A132" s="35"/>
      <c r="B132" s="36"/>
      <c r="C132" s="253" t="s">
        <v>87</v>
      </c>
      <c r="D132" s="253" t="s">
        <v>571</v>
      </c>
      <c r="E132" s="254" t="s">
        <v>2481</v>
      </c>
      <c r="F132" s="255" t="s">
        <v>2482</v>
      </c>
      <c r="G132" s="256" t="s">
        <v>2483</v>
      </c>
      <c r="H132" s="257">
        <v>1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94</v>
      </c>
    </row>
    <row r="133" s="2" customFormat="1" ht="16.5" customHeight="1">
      <c r="A133" s="35"/>
      <c r="B133" s="36"/>
      <c r="C133" s="235" t="s">
        <v>91</v>
      </c>
      <c r="D133" s="235" t="s">
        <v>222</v>
      </c>
      <c r="E133" s="236" t="s">
        <v>2484</v>
      </c>
      <c r="F133" s="237" t="s">
        <v>2485</v>
      </c>
      <c r="G133" s="238" t="s">
        <v>2483</v>
      </c>
      <c r="H133" s="239">
        <v>1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124</v>
      </c>
    </row>
    <row r="134" s="12" customFormat="1" ht="25.92" customHeight="1">
      <c r="A134" s="12"/>
      <c r="B134" s="219"/>
      <c r="C134" s="220"/>
      <c r="D134" s="221" t="s">
        <v>74</v>
      </c>
      <c r="E134" s="222" t="s">
        <v>337</v>
      </c>
      <c r="F134" s="222" t="s">
        <v>2486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P135+P143+P158+P186+P189</f>
        <v>0</v>
      </c>
      <c r="Q134" s="227"/>
      <c r="R134" s="228">
        <f>R135+R143+R158+R186+R189</f>
        <v>0</v>
      </c>
      <c r="S134" s="227"/>
      <c r="T134" s="229">
        <f>T135+T143+T158+T186+T189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87</v>
      </c>
      <c r="AT134" s="231" t="s">
        <v>74</v>
      </c>
      <c r="AU134" s="231" t="s">
        <v>75</v>
      </c>
      <c r="AY134" s="230" t="s">
        <v>220</v>
      </c>
      <c r="BK134" s="232">
        <f>BK135+BK143+BK158+BK186+BK189</f>
        <v>0</v>
      </c>
    </row>
    <row r="135" s="12" customFormat="1" ht="22.8" customHeight="1">
      <c r="A135" s="12"/>
      <c r="B135" s="219"/>
      <c r="C135" s="220"/>
      <c r="D135" s="221" t="s">
        <v>74</v>
      </c>
      <c r="E135" s="233" t="s">
        <v>345</v>
      </c>
      <c r="F135" s="233" t="s">
        <v>2487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SUM(P136:P142)</f>
        <v>0</v>
      </c>
      <c r="Q135" s="227"/>
      <c r="R135" s="228">
        <f>SUM(R136:R142)</f>
        <v>0</v>
      </c>
      <c r="S135" s="227"/>
      <c r="T135" s="229">
        <f>SUM(T136:T142)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87</v>
      </c>
      <c r="AT135" s="231" t="s">
        <v>74</v>
      </c>
      <c r="AU135" s="231" t="s">
        <v>82</v>
      </c>
      <c r="AY135" s="230" t="s">
        <v>220</v>
      </c>
      <c r="BK135" s="232">
        <f>SUM(BK136:BK142)</f>
        <v>0</v>
      </c>
    </row>
    <row r="136" s="2" customFormat="1" ht="24.15" customHeight="1">
      <c r="A136" s="35"/>
      <c r="B136" s="36"/>
      <c r="C136" s="235" t="s">
        <v>94</v>
      </c>
      <c r="D136" s="235" t="s">
        <v>222</v>
      </c>
      <c r="E136" s="236" t="s">
        <v>2488</v>
      </c>
      <c r="F136" s="237" t="s">
        <v>2489</v>
      </c>
      <c r="G136" s="238" t="s">
        <v>234</v>
      </c>
      <c r="H136" s="239">
        <v>136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281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281</v>
      </c>
      <c r="BM136" s="246" t="s">
        <v>248</v>
      </c>
    </row>
    <row r="137" s="2" customFormat="1" ht="33" customHeight="1">
      <c r="A137" s="35"/>
      <c r="B137" s="36"/>
      <c r="C137" s="253" t="s">
        <v>97</v>
      </c>
      <c r="D137" s="253" t="s">
        <v>571</v>
      </c>
      <c r="E137" s="254" t="s">
        <v>2490</v>
      </c>
      <c r="F137" s="255" t="s">
        <v>2491</v>
      </c>
      <c r="G137" s="256" t="s">
        <v>234</v>
      </c>
      <c r="H137" s="257">
        <v>61</v>
      </c>
      <c r="I137" s="258"/>
      <c r="J137" s="257">
        <f>ROUND(I137*H137,2)</f>
        <v>0</v>
      </c>
      <c r="K137" s="259"/>
      <c r="L137" s="260"/>
      <c r="M137" s="261" t="s">
        <v>1</v>
      </c>
      <c r="N137" s="262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353</v>
      </c>
      <c r="AT137" s="246" t="s">
        <v>571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281</v>
      </c>
      <c r="BM137" s="246" t="s">
        <v>256</v>
      </c>
    </row>
    <row r="138" s="2" customFormat="1" ht="33" customHeight="1">
      <c r="A138" s="35"/>
      <c r="B138" s="36"/>
      <c r="C138" s="253" t="s">
        <v>124</v>
      </c>
      <c r="D138" s="253" t="s">
        <v>571</v>
      </c>
      <c r="E138" s="254" t="s">
        <v>2492</v>
      </c>
      <c r="F138" s="255" t="s">
        <v>2493</v>
      </c>
      <c r="G138" s="256" t="s">
        <v>234</v>
      </c>
      <c r="H138" s="257">
        <v>75</v>
      </c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353</v>
      </c>
      <c r="AT138" s="246" t="s">
        <v>571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281</v>
      </c>
      <c r="BM138" s="246" t="s">
        <v>265</v>
      </c>
    </row>
    <row r="139" s="2" customFormat="1" ht="24.15" customHeight="1">
      <c r="A139" s="35"/>
      <c r="B139" s="36"/>
      <c r="C139" s="235" t="s">
        <v>132</v>
      </c>
      <c r="D139" s="235" t="s">
        <v>222</v>
      </c>
      <c r="E139" s="236" t="s">
        <v>2494</v>
      </c>
      <c r="F139" s="237" t="s">
        <v>2495</v>
      </c>
      <c r="G139" s="238" t="s">
        <v>234</v>
      </c>
      <c r="H139" s="239">
        <v>57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281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281</v>
      </c>
      <c r="BM139" s="246" t="s">
        <v>273</v>
      </c>
    </row>
    <row r="140" s="2" customFormat="1" ht="33" customHeight="1">
      <c r="A140" s="35"/>
      <c r="B140" s="36"/>
      <c r="C140" s="253" t="s">
        <v>248</v>
      </c>
      <c r="D140" s="253" t="s">
        <v>571</v>
      </c>
      <c r="E140" s="254" t="s">
        <v>2496</v>
      </c>
      <c r="F140" s="255" t="s">
        <v>2497</v>
      </c>
      <c r="G140" s="256" t="s">
        <v>234</v>
      </c>
      <c r="H140" s="257">
        <v>40</v>
      </c>
      <c r="I140" s="258"/>
      <c r="J140" s="257">
        <f>ROUND(I140*H140,2)</f>
        <v>0</v>
      </c>
      <c r="K140" s="259"/>
      <c r="L140" s="260"/>
      <c r="M140" s="261" t="s">
        <v>1</v>
      </c>
      <c r="N140" s="262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353</v>
      </c>
      <c r="AT140" s="246" t="s">
        <v>571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281</v>
      </c>
      <c r="BM140" s="246" t="s">
        <v>281</v>
      </c>
    </row>
    <row r="141" s="2" customFormat="1" ht="33" customHeight="1">
      <c r="A141" s="35"/>
      <c r="B141" s="36"/>
      <c r="C141" s="253" t="s">
        <v>230</v>
      </c>
      <c r="D141" s="253" t="s">
        <v>571</v>
      </c>
      <c r="E141" s="254" t="s">
        <v>2498</v>
      </c>
      <c r="F141" s="255" t="s">
        <v>2499</v>
      </c>
      <c r="G141" s="256" t="s">
        <v>234</v>
      </c>
      <c r="H141" s="257">
        <v>17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353</v>
      </c>
      <c r="AT141" s="246" t="s">
        <v>571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281</v>
      </c>
      <c r="BM141" s="246" t="s">
        <v>289</v>
      </c>
    </row>
    <row r="142" s="2" customFormat="1" ht="24.15" customHeight="1">
      <c r="A142" s="35"/>
      <c r="B142" s="36"/>
      <c r="C142" s="235" t="s">
        <v>256</v>
      </c>
      <c r="D142" s="235" t="s">
        <v>222</v>
      </c>
      <c r="E142" s="236" t="s">
        <v>2500</v>
      </c>
      <c r="F142" s="237" t="s">
        <v>2501</v>
      </c>
      <c r="G142" s="238" t="s">
        <v>614</v>
      </c>
      <c r="H142" s="240"/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281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281</v>
      </c>
      <c r="BM142" s="246" t="s">
        <v>7</v>
      </c>
    </row>
    <row r="143" s="12" customFormat="1" ht="22.8" customHeight="1">
      <c r="A143" s="12"/>
      <c r="B143" s="219"/>
      <c r="C143" s="220"/>
      <c r="D143" s="221" t="s">
        <v>74</v>
      </c>
      <c r="E143" s="233" t="s">
        <v>2502</v>
      </c>
      <c r="F143" s="233" t="s">
        <v>2503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SUM(P144:P157)</f>
        <v>0</v>
      </c>
      <c r="Q143" s="227"/>
      <c r="R143" s="228">
        <f>SUM(R144:R157)</f>
        <v>0</v>
      </c>
      <c r="S143" s="227"/>
      <c r="T143" s="229">
        <f>SUM(T144:T157)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87</v>
      </c>
      <c r="AT143" s="231" t="s">
        <v>74</v>
      </c>
      <c r="AU143" s="231" t="s">
        <v>82</v>
      </c>
      <c r="AY143" s="230" t="s">
        <v>220</v>
      </c>
      <c r="BK143" s="232">
        <f>SUM(BK144:BK157)</f>
        <v>0</v>
      </c>
    </row>
    <row r="144" s="2" customFormat="1" ht="21.75" customHeight="1">
      <c r="A144" s="35"/>
      <c r="B144" s="36"/>
      <c r="C144" s="235" t="s">
        <v>261</v>
      </c>
      <c r="D144" s="235" t="s">
        <v>222</v>
      </c>
      <c r="E144" s="236" t="s">
        <v>2504</v>
      </c>
      <c r="F144" s="237" t="s">
        <v>2505</v>
      </c>
      <c r="G144" s="238" t="s">
        <v>234</v>
      </c>
      <c r="H144" s="239">
        <v>66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281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281</v>
      </c>
      <c r="BM144" s="246" t="s">
        <v>305</v>
      </c>
    </row>
    <row r="145" s="2" customFormat="1" ht="21.75" customHeight="1">
      <c r="A145" s="35"/>
      <c r="B145" s="36"/>
      <c r="C145" s="235" t="s">
        <v>265</v>
      </c>
      <c r="D145" s="235" t="s">
        <v>222</v>
      </c>
      <c r="E145" s="236" t="s">
        <v>2506</v>
      </c>
      <c r="F145" s="237" t="s">
        <v>2507</v>
      </c>
      <c r="G145" s="238" t="s">
        <v>234</v>
      </c>
      <c r="H145" s="239">
        <v>23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281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281</v>
      </c>
      <c r="BM145" s="246" t="s">
        <v>313</v>
      </c>
    </row>
    <row r="146" s="2" customFormat="1" ht="21.75" customHeight="1">
      <c r="A146" s="35"/>
      <c r="B146" s="36"/>
      <c r="C146" s="235" t="s">
        <v>269</v>
      </c>
      <c r="D146" s="235" t="s">
        <v>222</v>
      </c>
      <c r="E146" s="236" t="s">
        <v>2508</v>
      </c>
      <c r="F146" s="237" t="s">
        <v>2509</v>
      </c>
      <c r="G146" s="238" t="s">
        <v>234</v>
      </c>
      <c r="H146" s="239">
        <v>18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281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281</v>
      </c>
      <c r="BM146" s="246" t="s">
        <v>321</v>
      </c>
    </row>
    <row r="147" s="2" customFormat="1" ht="21.75" customHeight="1">
      <c r="A147" s="35"/>
      <c r="B147" s="36"/>
      <c r="C147" s="235" t="s">
        <v>273</v>
      </c>
      <c r="D147" s="235" t="s">
        <v>222</v>
      </c>
      <c r="E147" s="236" t="s">
        <v>2510</v>
      </c>
      <c r="F147" s="237" t="s">
        <v>2511</v>
      </c>
      <c r="G147" s="238" t="s">
        <v>234</v>
      </c>
      <c r="H147" s="239">
        <v>18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281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281</v>
      </c>
      <c r="BM147" s="246" t="s">
        <v>329</v>
      </c>
    </row>
    <row r="148" s="2" customFormat="1" ht="16.5" customHeight="1">
      <c r="A148" s="35"/>
      <c r="B148" s="36"/>
      <c r="C148" s="235" t="s">
        <v>277</v>
      </c>
      <c r="D148" s="235" t="s">
        <v>222</v>
      </c>
      <c r="E148" s="236" t="s">
        <v>2512</v>
      </c>
      <c r="F148" s="237" t="s">
        <v>2513</v>
      </c>
      <c r="G148" s="238" t="s">
        <v>259</v>
      </c>
      <c r="H148" s="239">
        <v>6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281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281</v>
      </c>
      <c r="BM148" s="246" t="s">
        <v>341</v>
      </c>
    </row>
    <row r="149" s="2" customFormat="1" ht="24.15" customHeight="1">
      <c r="A149" s="35"/>
      <c r="B149" s="36"/>
      <c r="C149" s="253" t="s">
        <v>281</v>
      </c>
      <c r="D149" s="253" t="s">
        <v>571</v>
      </c>
      <c r="E149" s="254" t="s">
        <v>2514</v>
      </c>
      <c r="F149" s="255" t="s">
        <v>2515</v>
      </c>
      <c r="G149" s="256" t="s">
        <v>259</v>
      </c>
      <c r="H149" s="257">
        <v>6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353</v>
      </c>
      <c r="AT149" s="246" t="s">
        <v>571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281</v>
      </c>
      <c r="BM149" s="246" t="s">
        <v>353</v>
      </c>
    </row>
    <row r="150" s="2" customFormat="1" ht="16.5" customHeight="1">
      <c r="A150" s="35"/>
      <c r="B150" s="36"/>
      <c r="C150" s="235" t="s">
        <v>285</v>
      </c>
      <c r="D150" s="235" t="s">
        <v>222</v>
      </c>
      <c r="E150" s="236" t="s">
        <v>2516</v>
      </c>
      <c r="F150" s="237" t="s">
        <v>2517</v>
      </c>
      <c r="G150" s="238" t="s">
        <v>259</v>
      </c>
      <c r="H150" s="239">
        <v>8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281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281</v>
      </c>
      <c r="BM150" s="246" t="s">
        <v>361</v>
      </c>
    </row>
    <row r="151" s="2" customFormat="1" ht="16.5" customHeight="1">
      <c r="A151" s="35"/>
      <c r="B151" s="36"/>
      <c r="C151" s="253" t="s">
        <v>289</v>
      </c>
      <c r="D151" s="253" t="s">
        <v>571</v>
      </c>
      <c r="E151" s="254" t="s">
        <v>2518</v>
      </c>
      <c r="F151" s="255" t="s">
        <v>2519</v>
      </c>
      <c r="G151" s="256" t="s">
        <v>259</v>
      </c>
      <c r="H151" s="257">
        <v>5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353</v>
      </c>
      <c r="AT151" s="246" t="s">
        <v>571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281</v>
      </c>
      <c r="BM151" s="246" t="s">
        <v>371</v>
      </c>
    </row>
    <row r="152" s="2" customFormat="1" ht="16.5" customHeight="1">
      <c r="A152" s="35"/>
      <c r="B152" s="36"/>
      <c r="C152" s="253" t="s">
        <v>293</v>
      </c>
      <c r="D152" s="253" t="s">
        <v>571</v>
      </c>
      <c r="E152" s="254" t="s">
        <v>2520</v>
      </c>
      <c r="F152" s="255" t="s">
        <v>2521</v>
      </c>
      <c r="G152" s="256" t="s">
        <v>259</v>
      </c>
      <c r="H152" s="257">
        <v>3</v>
      </c>
      <c r="I152" s="258"/>
      <c r="J152" s="257">
        <f>ROUND(I152*H152,2)</f>
        <v>0</v>
      </c>
      <c r="K152" s="259"/>
      <c r="L152" s="260"/>
      <c r="M152" s="261" t="s">
        <v>1</v>
      </c>
      <c r="N152" s="262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353</v>
      </c>
      <c r="AT152" s="246" t="s">
        <v>571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281</v>
      </c>
      <c r="BM152" s="246" t="s">
        <v>381</v>
      </c>
    </row>
    <row r="153" s="2" customFormat="1" ht="24.15" customHeight="1">
      <c r="A153" s="35"/>
      <c r="B153" s="36"/>
      <c r="C153" s="235" t="s">
        <v>7</v>
      </c>
      <c r="D153" s="235" t="s">
        <v>222</v>
      </c>
      <c r="E153" s="236" t="s">
        <v>1064</v>
      </c>
      <c r="F153" s="237" t="s">
        <v>1065</v>
      </c>
      <c r="G153" s="238" t="s">
        <v>259</v>
      </c>
      <c r="H153" s="239">
        <v>8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281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281</v>
      </c>
      <c r="BM153" s="246" t="s">
        <v>389</v>
      </c>
    </row>
    <row r="154" s="2" customFormat="1" ht="24.15" customHeight="1">
      <c r="A154" s="35"/>
      <c r="B154" s="36"/>
      <c r="C154" s="235" t="s">
        <v>300</v>
      </c>
      <c r="D154" s="235" t="s">
        <v>222</v>
      </c>
      <c r="E154" s="236" t="s">
        <v>1093</v>
      </c>
      <c r="F154" s="237" t="s">
        <v>1094</v>
      </c>
      <c r="G154" s="238" t="s">
        <v>259</v>
      </c>
      <c r="H154" s="239">
        <v>3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281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281</v>
      </c>
      <c r="BM154" s="246" t="s">
        <v>399</v>
      </c>
    </row>
    <row r="155" s="2" customFormat="1" ht="24.15" customHeight="1">
      <c r="A155" s="35"/>
      <c r="B155" s="36"/>
      <c r="C155" s="235" t="s">
        <v>305</v>
      </c>
      <c r="D155" s="235" t="s">
        <v>222</v>
      </c>
      <c r="E155" s="236" t="s">
        <v>2522</v>
      </c>
      <c r="F155" s="237" t="s">
        <v>2523</v>
      </c>
      <c r="G155" s="238" t="s">
        <v>234</v>
      </c>
      <c r="H155" s="239">
        <v>107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281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281</v>
      </c>
      <c r="BM155" s="246" t="s">
        <v>409</v>
      </c>
    </row>
    <row r="156" s="2" customFormat="1" ht="24.15" customHeight="1">
      <c r="A156" s="35"/>
      <c r="B156" s="36"/>
      <c r="C156" s="235" t="s">
        <v>309</v>
      </c>
      <c r="D156" s="235" t="s">
        <v>222</v>
      </c>
      <c r="E156" s="236" t="s">
        <v>2524</v>
      </c>
      <c r="F156" s="237" t="s">
        <v>2525</v>
      </c>
      <c r="G156" s="238" t="s">
        <v>234</v>
      </c>
      <c r="H156" s="239">
        <v>18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281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281</v>
      </c>
      <c r="BM156" s="246" t="s">
        <v>417</v>
      </c>
    </row>
    <row r="157" s="2" customFormat="1" ht="24.15" customHeight="1">
      <c r="A157" s="35"/>
      <c r="B157" s="36"/>
      <c r="C157" s="235" t="s">
        <v>313</v>
      </c>
      <c r="D157" s="235" t="s">
        <v>222</v>
      </c>
      <c r="E157" s="236" t="s">
        <v>2526</v>
      </c>
      <c r="F157" s="237" t="s">
        <v>2527</v>
      </c>
      <c r="G157" s="238" t="s">
        <v>614</v>
      </c>
      <c r="H157" s="240"/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281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281</v>
      </c>
      <c r="BM157" s="246" t="s">
        <v>427</v>
      </c>
    </row>
    <row r="158" s="12" customFormat="1" ht="22.8" customHeight="1">
      <c r="A158" s="12"/>
      <c r="B158" s="219"/>
      <c r="C158" s="220"/>
      <c r="D158" s="221" t="s">
        <v>74</v>
      </c>
      <c r="E158" s="233" t="s">
        <v>1504</v>
      </c>
      <c r="F158" s="233" t="s">
        <v>2528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SUM(P159:P185)</f>
        <v>0</v>
      </c>
      <c r="Q158" s="227"/>
      <c r="R158" s="228">
        <f>SUM(R159:R185)</f>
        <v>0</v>
      </c>
      <c r="S158" s="227"/>
      <c r="T158" s="229">
        <f>SUM(T159:T185)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87</v>
      </c>
      <c r="AT158" s="231" t="s">
        <v>74</v>
      </c>
      <c r="AU158" s="231" t="s">
        <v>82</v>
      </c>
      <c r="AY158" s="230" t="s">
        <v>220</v>
      </c>
      <c r="BK158" s="232">
        <f>SUM(BK159:BK185)</f>
        <v>0</v>
      </c>
    </row>
    <row r="159" s="2" customFormat="1" ht="37.8" customHeight="1">
      <c r="A159" s="35"/>
      <c r="B159" s="36"/>
      <c r="C159" s="235" t="s">
        <v>317</v>
      </c>
      <c r="D159" s="235" t="s">
        <v>222</v>
      </c>
      <c r="E159" s="236" t="s">
        <v>2529</v>
      </c>
      <c r="F159" s="237" t="s">
        <v>2530</v>
      </c>
      <c r="G159" s="238" t="s">
        <v>234</v>
      </c>
      <c r="H159" s="239">
        <v>61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281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281</v>
      </c>
      <c r="BM159" s="246" t="s">
        <v>437</v>
      </c>
    </row>
    <row r="160" s="2" customFormat="1" ht="37.8" customHeight="1">
      <c r="A160" s="35"/>
      <c r="B160" s="36"/>
      <c r="C160" s="235" t="s">
        <v>321</v>
      </c>
      <c r="D160" s="235" t="s">
        <v>222</v>
      </c>
      <c r="E160" s="236" t="s">
        <v>2531</v>
      </c>
      <c r="F160" s="237" t="s">
        <v>2532</v>
      </c>
      <c r="G160" s="238" t="s">
        <v>234</v>
      </c>
      <c r="H160" s="239">
        <v>75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281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281</v>
      </c>
      <c r="BM160" s="246" t="s">
        <v>616</v>
      </c>
    </row>
    <row r="161" s="2" customFormat="1" ht="37.8" customHeight="1">
      <c r="A161" s="35"/>
      <c r="B161" s="36"/>
      <c r="C161" s="235" t="s">
        <v>325</v>
      </c>
      <c r="D161" s="235" t="s">
        <v>222</v>
      </c>
      <c r="E161" s="236" t="s">
        <v>2533</v>
      </c>
      <c r="F161" s="237" t="s">
        <v>2534</v>
      </c>
      <c r="G161" s="238" t="s">
        <v>234</v>
      </c>
      <c r="H161" s="239">
        <v>40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281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281</v>
      </c>
      <c r="BM161" s="246" t="s">
        <v>624</v>
      </c>
    </row>
    <row r="162" s="2" customFormat="1" ht="37.8" customHeight="1">
      <c r="A162" s="35"/>
      <c r="B162" s="36"/>
      <c r="C162" s="235" t="s">
        <v>329</v>
      </c>
      <c r="D162" s="235" t="s">
        <v>222</v>
      </c>
      <c r="E162" s="236" t="s">
        <v>2535</v>
      </c>
      <c r="F162" s="237" t="s">
        <v>2536</v>
      </c>
      <c r="G162" s="238" t="s">
        <v>234</v>
      </c>
      <c r="H162" s="239">
        <v>17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281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281</v>
      </c>
      <c r="BM162" s="246" t="s">
        <v>632</v>
      </c>
    </row>
    <row r="163" s="2" customFormat="1" ht="24.15" customHeight="1">
      <c r="A163" s="35"/>
      <c r="B163" s="36"/>
      <c r="C163" s="235" t="s">
        <v>333</v>
      </c>
      <c r="D163" s="235" t="s">
        <v>222</v>
      </c>
      <c r="E163" s="236" t="s">
        <v>2537</v>
      </c>
      <c r="F163" s="237" t="s">
        <v>2538</v>
      </c>
      <c r="G163" s="238" t="s">
        <v>259</v>
      </c>
      <c r="H163" s="239">
        <v>17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281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281</v>
      </c>
      <c r="BM163" s="246" t="s">
        <v>640</v>
      </c>
    </row>
    <row r="164" s="2" customFormat="1" ht="24.15" customHeight="1">
      <c r="A164" s="35"/>
      <c r="B164" s="36"/>
      <c r="C164" s="235" t="s">
        <v>341</v>
      </c>
      <c r="D164" s="235" t="s">
        <v>222</v>
      </c>
      <c r="E164" s="236" t="s">
        <v>2539</v>
      </c>
      <c r="F164" s="237" t="s">
        <v>2540</v>
      </c>
      <c r="G164" s="238" t="s">
        <v>2541</v>
      </c>
      <c r="H164" s="239">
        <v>0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281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281</v>
      </c>
      <c r="BM164" s="246" t="s">
        <v>648</v>
      </c>
    </row>
    <row r="165" s="2" customFormat="1" ht="24.15" customHeight="1">
      <c r="A165" s="35"/>
      <c r="B165" s="36"/>
      <c r="C165" s="235" t="s">
        <v>347</v>
      </c>
      <c r="D165" s="235" t="s">
        <v>222</v>
      </c>
      <c r="E165" s="236" t="s">
        <v>2542</v>
      </c>
      <c r="F165" s="237" t="s">
        <v>2543</v>
      </c>
      <c r="G165" s="238" t="s">
        <v>259</v>
      </c>
      <c r="H165" s="239">
        <v>2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281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281</v>
      </c>
      <c r="BM165" s="246" t="s">
        <v>656</v>
      </c>
    </row>
    <row r="166" s="2" customFormat="1" ht="16.5" customHeight="1">
      <c r="A166" s="35"/>
      <c r="B166" s="36"/>
      <c r="C166" s="253" t="s">
        <v>353</v>
      </c>
      <c r="D166" s="253" t="s">
        <v>571</v>
      </c>
      <c r="E166" s="254" t="s">
        <v>2544</v>
      </c>
      <c r="F166" s="255" t="s">
        <v>2545</v>
      </c>
      <c r="G166" s="256" t="s">
        <v>259</v>
      </c>
      <c r="H166" s="257">
        <v>2</v>
      </c>
      <c r="I166" s="258"/>
      <c r="J166" s="257">
        <f>ROUND(I166*H166,2)</f>
        <v>0</v>
      </c>
      <c r="K166" s="259"/>
      <c r="L166" s="260"/>
      <c r="M166" s="261" t="s">
        <v>1</v>
      </c>
      <c r="N166" s="262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353</v>
      </c>
      <c r="AT166" s="246" t="s">
        <v>571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281</v>
      </c>
      <c r="BM166" s="246" t="s">
        <v>666</v>
      </c>
    </row>
    <row r="167" s="2" customFormat="1" ht="24.15" customHeight="1">
      <c r="A167" s="35"/>
      <c r="B167" s="36"/>
      <c r="C167" s="235" t="s">
        <v>357</v>
      </c>
      <c r="D167" s="235" t="s">
        <v>222</v>
      </c>
      <c r="E167" s="236" t="s">
        <v>2546</v>
      </c>
      <c r="F167" s="237" t="s">
        <v>2547</v>
      </c>
      <c r="G167" s="238" t="s">
        <v>259</v>
      </c>
      <c r="H167" s="239">
        <v>2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281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281</v>
      </c>
      <c r="BM167" s="246" t="s">
        <v>674</v>
      </c>
    </row>
    <row r="168" s="2" customFormat="1" ht="16.5" customHeight="1">
      <c r="A168" s="35"/>
      <c r="B168" s="36"/>
      <c r="C168" s="253" t="s">
        <v>361</v>
      </c>
      <c r="D168" s="253" t="s">
        <v>571</v>
      </c>
      <c r="E168" s="254" t="s">
        <v>2548</v>
      </c>
      <c r="F168" s="255" t="s">
        <v>2549</v>
      </c>
      <c r="G168" s="256" t="s">
        <v>259</v>
      </c>
      <c r="H168" s="257">
        <v>2</v>
      </c>
      <c r="I168" s="258"/>
      <c r="J168" s="257">
        <f>ROUND(I168*H168,2)</f>
        <v>0</v>
      </c>
      <c r="K168" s="259"/>
      <c r="L168" s="260"/>
      <c r="M168" s="261" t="s">
        <v>1</v>
      </c>
      <c r="N168" s="262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353</v>
      </c>
      <c r="AT168" s="246" t="s">
        <v>571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281</v>
      </c>
      <c r="BM168" s="246" t="s">
        <v>682</v>
      </c>
    </row>
    <row r="169" s="2" customFormat="1" ht="24.15" customHeight="1">
      <c r="A169" s="35"/>
      <c r="B169" s="36"/>
      <c r="C169" s="235" t="s">
        <v>365</v>
      </c>
      <c r="D169" s="235" t="s">
        <v>222</v>
      </c>
      <c r="E169" s="236" t="s">
        <v>2550</v>
      </c>
      <c r="F169" s="237" t="s">
        <v>2551</v>
      </c>
      <c r="G169" s="238" t="s">
        <v>259</v>
      </c>
      <c r="H169" s="239">
        <v>1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281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281</v>
      </c>
      <c r="BM169" s="246" t="s">
        <v>690</v>
      </c>
    </row>
    <row r="170" s="2" customFormat="1" ht="16.5" customHeight="1">
      <c r="A170" s="35"/>
      <c r="B170" s="36"/>
      <c r="C170" s="253" t="s">
        <v>371</v>
      </c>
      <c r="D170" s="253" t="s">
        <v>571</v>
      </c>
      <c r="E170" s="254" t="s">
        <v>2552</v>
      </c>
      <c r="F170" s="255" t="s">
        <v>2553</v>
      </c>
      <c r="G170" s="256" t="s">
        <v>259</v>
      </c>
      <c r="H170" s="257">
        <v>1</v>
      </c>
      <c r="I170" s="258"/>
      <c r="J170" s="257">
        <f>ROUND(I170*H170,2)</f>
        <v>0</v>
      </c>
      <c r="K170" s="259"/>
      <c r="L170" s="260"/>
      <c r="M170" s="261" t="s">
        <v>1</v>
      </c>
      <c r="N170" s="262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353</v>
      </c>
      <c r="AT170" s="246" t="s">
        <v>571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281</v>
      </c>
      <c r="BM170" s="246" t="s">
        <v>698</v>
      </c>
    </row>
    <row r="171" s="2" customFormat="1" ht="21.75" customHeight="1">
      <c r="A171" s="35"/>
      <c r="B171" s="36"/>
      <c r="C171" s="235" t="s">
        <v>377</v>
      </c>
      <c r="D171" s="235" t="s">
        <v>222</v>
      </c>
      <c r="E171" s="236" t="s">
        <v>2554</v>
      </c>
      <c r="F171" s="237" t="s">
        <v>2555</v>
      </c>
      <c r="G171" s="238" t="s">
        <v>259</v>
      </c>
      <c r="H171" s="239">
        <v>2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281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281</v>
      </c>
      <c r="BM171" s="246" t="s">
        <v>706</v>
      </c>
    </row>
    <row r="172" s="2" customFormat="1" ht="21.75" customHeight="1">
      <c r="A172" s="35"/>
      <c r="B172" s="36"/>
      <c r="C172" s="253" t="s">
        <v>381</v>
      </c>
      <c r="D172" s="253" t="s">
        <v>571</v>
      </c>
      <c r="E172" s="254" t="s">
        <v>2556</v>
      </c>
      <c r="F172" s="255" t="s">
        <v>2557</v>
      </c>
      <c r="G172" s="256" t="s">
        <v>259</v>
      </c>
      <c r="H172" s="257">
        <v>2</v>
      </c>
      <c r="I172" s="258"/>
      <c r="J172" s="257">
        <f>ROUND(I172*H172,2)</f>
        <v>0</v>
      </c>
      <c r="K172" s="259"/>
      <c r="L172" s="260"/>
      <c r="M172" s="261" t="s">
        <v>1</v>
      </c>
      <c r="N172" s="262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353</v>
      </c>
      <c r="AT172" s="246" t="s">
        <v>571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281</v>
      </c>
      <c r="BM172" s="246" t="s">
        <v>714</v>
      </c>
    </row>
    <row r="173" s="2" customFormat="1" ht="21.75" customHeight="1">
      <c r="A173" s="35"/>
      <c r="B173" s="36"/>
      <c r="C173" s="235" t="s">
        <v>385</v>
      </c>
      <c r="D173" s="235" t="s">
        <v>222</v>
      </c>
      <c r="E173" s="236" t="s">
        <v>2558</v>
      </c>
      <c r="F173" s="237" t="s">
        <v>2559</v>
      </c>
      <c r="G173" s="238" t="s">
        <v>259</v>
      </c>
      <c r="H173" s="239">
        <v>1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281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281</v>
      </c>
      <c r="BM173" s="246" t="s">
        <v>722</v>
      </c>
    </row>
    <row r="174" s="2" customFormat="1" ht="16.5" customHeight="1">
      <c r="A174" s="35"/>
      <c r="B174" s="36"/>
      <c r="C174" s="253" t="s">
        <v>389</v>
      </c>
      <c r="D174" s="253" t="s">
        <v>571</v>
      </c>
      <c r="E174" s="254" t="s">
        <v>2560</v>
      </c>
      <c r="F174" s="255" t="s">
        <v>2561</v>
      </c>
      <c r="G174" s="256" t="s">
        <v>259</v>
      </c>
      <c r="H174" s="257">
        <v>1</v>
      </c>
      <c r="I174" s="258"/>
      <c r="J174" s="257">
        <f>ROUND(I174*H174,2)</f>
        <v>0</v>
      </c>
      <c r="K174" s="259"/>
      <c r="L174" s="260"/>
      <c r="M174" s="261" t="s">
        <v>1</v>
      </c>
      <c r="N174" s="262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353</v>
      </c>
      <c r="AT174" s="246" t="s">
        <v>571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281</v>
      </c>
      <c r="BM174" s="246" t="s">
        <v>730</v>
      </c>
    </row>
    <row r="175" s="2" customFormat="1" ht="16.5" customHeight="1">
      <c r="A175" s="35"/>
      <c r="B175" s="36"/>
      <c r="C175" s="235" t="s">
        <v>393</v>
      </c>
      <c r="D175" s="235" t="s">
        <v>222</v>
      </c>
      <c r="E175" s="236" t="s">
        <v>2562</v>
      </c>
      <c r="F175" s="237" t="s">
        <v>2563</v>
      </c>
      <c r="G175" s="238" t="s">
        <v>259</v>
      </c>
      <c r="H175" s="239">
        <v>1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281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281</v>
      </c>
      <c r="BM175" s="246" t="s">
        <v>738</v>
      </c>
    </row>
    <row r="176" s="2" customFormat="1" ht="24.15" customHeight="1">
      <c r="A176" s="35"/>
      <c r="B176" s="36"/>
      <c r="C176" s="253" t="s">
        <v>399</v>
      </c>
      <c r="D176" s="253" t="s">
        <v>571</v>
      </c>
      <c r="E176" s="254" t="s">
        <v>2564</v>
      </c>
      <c r="F176" s="255" t="s">
        <v>2565</v>
      </c>
      <c r="G176" s="256" t="s">
        <v>259</v>
      </c>
      <c r="H176" s="257">
        <v>1</v>
      </c>
      <c r="I176" s="258"/>
      <c r="J176" s="257">
        <f>ROUND(I176*H176,2)</f>
        <v>0</v>
      </c>
      <c r="K176" s="259"/>
      <c r="L176" s="260"/>
      <c r="M176" s="261" t="s">
        <v>1</v>
      </c>
      <c r="N176" s="262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353</v>
      </c>
      <c r="AT176" s="246" t="s">
        <v>571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281</v>
      </c>
      <c r="BM176" s="246" t="s">
        <v>746</v>
      </c>
    </row>
    <row r="177" s="2" customFormat="1" ht="16.5" customHeight="1">
      <c r="A177" s="35"/>
      <c r="B177" s="36"/>
      <c r="C177" s="235" t="s">
        <v>403</v>
      </c>
      <c r="D177" s="235" t="s">
        <v>222</v>
      </c>
      <c r="E177" s="236" t="s">
        <v>2566</v>
      </c>
      <c r="F177" s="237" t="s">
        <v>2567</v>
      </c>
      <c r="G177" s="238" t="s">
        <v>259</v>
      </c>
      <c r="H177" s="239">
        <v>1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281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281</v>
      </c>
      <c r="BM177" s="246" t="s">
        <v>754</v>
      </c>
    </row>
    <row r="178" s="2" customFormat="1" ht="24.15" customHeight="1">
      <c r="A178" s="35"/>
      <c r="B178" s="36"/>
      <c r="C178" s="253" t="s">
        <v>409</v>
      </c>
      <c r="D178" s="253" t="s">
        <v>571</v>
      </c>
      <c r="E178" s="254" t="s">
        <v>2568</v>
      </c>
      <c r="F178" s="255" t="s">
        <v>2569</v>
      </c>
      <c r="G178" s="256" t="s">
        <v>259</v>
      </c>
      <c r="H178" s="257">
        <v>1</v>
      </c>
      <c r="I178" s="258"/>
      <c r="J178" s="257">
        <f>ROUND(I178*H178,2)</f>
        <v>0</v>
      </c>
      <c r="K178" s="259"/>
      <c r="L178" s="260"/>
      <c r="M178" s="261" t="s">
        <v>1</v>
      </c>
      <c r="N178" s="262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353</v>
      </c>
      <c r="AT178" s="246" t="s">
        <v>571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281</v>
      </c>
      <c r="BM178" s="246" t="s">
        <v>762</v>
      </c>
    </row>
    <row r="179" s="2" customFormat="1" ht="16.5" customHeight="1">
      <c r="A179" s="35"/>
      <c r="B179" s="36"/>
      <c r="C179" s="235" t="s">
        <v>413</v>
      </c>
      <c r="D179" s="235" t="s">
        <v>222</v>
      </c>
      <c r="E179" s="236" t="s">
        <v>2570</v>
      </c>
      <c r="F179" s="237" t="s">
        <v>2571</v>
      </c>
      <c r="G179" s="238" t="s">
        <v>259</v>
      </c>
      <c r="H179" s="239">
        <v>1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281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281</v>
      </c>
      <c r="BM179" s="246" t="s">
        <v>770</v>
      </c>
    </row>
    <row r="180" s="2" customFormat="1" ht="16.5" customHeight="1">
      <c r="A180" s="35"/>
      <c r="B180" s="36"/>
      <c r="C180" s="253" t="s">
        <v>417</v>
      </c>
      <c r="D180" s="253" t="s">
        <v>571</v>
      </c>
      <c r="E180" s="254" t="s">
        <v>2572</v>
      </c>
      <c r="F180" s="255" t="s">
        <v>2573</v>
      </c>
      <c r="G180" s="256" t="s">
        <v>259</v>
      </c>
      <c r="H180" s="257">
        <v>1</v>
      </c>
      <c r="I180" s="258"/>
      <c r="J180" s="257">
        <f>ROUND(I180*H180,2)</f>
        <v>0</v>
      </c>
      <c r="K180" s="259"/>
      <c r="L180" s="260"/>
      <c r="M180" s="261" t="s">
        <v>1</v>
      </c>
      <c r="N180" s="262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353</v>
      </c>
      <c r="AT180" s="246" t="s">
        <v>571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281</v>
      </c>
      <c r="BM180" s="246" t="s">
        <v>778</v>
      </c>
    </row>
    <row r="181" s="2" customFormat="1" ht="16.5" customHeight="1">
      <c r="A181" s="35"/>
      <c r="B181" s="36"/>
      <c r="C181" s="235" t="s">
        <v>423</v>
      </c>
      <c r="D181" s="235" t="s">
        <v>222</v>
      </c>
      <c r="E181" s="236" t="s">
        <v>2574</v>
      </c>
      <c r="F181" s="237" t="s">
        <v>2575</v>
      </c>
      <c r="G181" s="238" t="s">
        <v>259</v>
      </c>
      <c r="H181" s="239">
        <v>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281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281</v>
      </c>
      <c r="BM181" s="246" t="s">
        <v>786</v>
      </c>
    </row>
    <row r="182" s="2" customFormat="1" ht="24.15" customHeight="1">
      <c r="A182" s="35"/>
      <c r="B182" s="36"/>
      <c r="C182" s="235" t="s">
        <v>427</v>
      </c>
      <c r="D182" s="235" t="s">
        <v>222</v>
      </c>
      <c r="E182" s="236" t="s">
        <v>2576</v>
      </c>
      <c r="F182" s="237" t="s">
        <v>2577</v>
      </c>
      <c r="G182" s="238" t="s">
        <v>234</v>
      </c>
      <c r="H182" s="239">
        <v>193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281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281</v>
      </c>
      <c r="BM182" s="246" t="s">
        <v>794</v>
      </c>
    </row>
    <row r="183" s="2" customFormat="1" ht="24.15" customHeight="1">
      <c r="A183" s="35"/>
      <c r="B183" s="36"/>
      <c r="C183" s="235" t="s">
        <v>433</v>
      </c>
      <c r="D183" s="235" t="s">
        <v>222</v>
      </c>
      <c r="E183" s="236" t="s">
        <v>2578</v>
      </c>
      <c r="F183" s="237" t="s">
        <v>2579</v>
      </c>
      <c r="G183" s="238" t="s">
        <v>234</v>
      </c>
      <c r="H183" s="239">
        <v>193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281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281</v>
      </c>
      <c r="BM183" s="246" t="s">
        <v>802</v>
      </c>
    </row>
    <row r="184" s="2" customFormat="1" ht="16.5" customHeight="1">
      <c r="A184" s="35"/>
      <c r="B184" s="36"/>
      <c r="C184" s="235" t="s">
        <v>437</v>
      </c>
      <c r="D184" s="235" t="s">
        <v>222</v>
      </c>
      <c r="E184" s="236" t="s">
        <v>2580</v>
      </c>
      <c r="F184" s="237" t="s">
        <v>2581</v>
      </c>
      <c r="G184" s="238" t="s">
        <v>1054</v>
      </c>
      <c r="H184" s="239">
        <v>1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281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281</v>
      </c>
      <c r="BM184" s="246" t="s">
        <v>809</v>
      </c>
    </row>
    <row r="185" s="2" customFormat="1" ht="24.15" customHeight="1">
      <c r="A185" s="35"/>
      <c r="B185" s="36"/>
      <c r="C185" s="235" t="s">
        <v>611</v>
      </c>
      <c r="D185" s="235" t="s">
        <v>222</v>
      </c>
      <c r="E185" s="236" t="s">
        <v>2582</v>
      </c>
      <c r="F185" s="237" t="s">
        <v>2583</v>
      </c>
      <c r="G185" s="238" t="s">
        <v>614</v>
      </c>
      <c r="H185" s="240"/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281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281</v>
      </c>
      <c r="BM185" s="246" t="s">
        <v>817</v>
      </c>
    </row>
    <row r="186" s="12" customFormat="1" ht="22.8" customHeight="1">
      <c r="A186" s="12"/>
      <c r="B186" s="219"/>
      <c r="C186" s="220"/>
      <c r="D186" s="221" t="s">
        <v>74</v>
      </c>
      <c r="E186" s="233" t="s">
        <v>2584</v>
      </c>
      <c r="F186" s="233" t="s">
        <v>2585</v>
      </c>
      <c r="G186" s="220"/>
      <c r="H186" s="220"/>
      <c r="I186" s="223"/>
      <c r="J186" s="234">
        <f>BK186</f>
        <v>0</v>
      </c>
      <c r="K186" s="220"/>
      <c r="L186" s="225"/>
      <c r="M186" s="226"/>
      <c r="N186" s="227"/>
      <c r="O186" s="227"/>
      <c r="P186" s="228">
        <f>SUM(P187:P188)</f>
        <v>0</v>
      </c>
      <c r="Q186" s="227"/>
      <c r="R186" s="228">
        <f>SUM(R187:R188)</f>
        <v>0</v>
      </c>
      <c r="S186" s="227"/>
      <c r="T186" s="229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87</v>
      </c>
      <c r="AT186" s="231" t="s">
        <v>74</v>
      </c>
      <c r="AU186" s="231" t="s">
        <v>82</v>
      </c>
      <c r="AY186" s="230" t="s">
        <v>220</v>
      </c>
      <c r="BK186" s="232">
        <f>SUM(BK187:BK188)</f>
        <v>0</v>
      </c>
    </row>
    <row r="187" s="2" customFormat="1" ht="16.5" customHeight="1">
      <c r="A187" s="35"/>
      <c r="B187" s="36"/>
      <c r="C187" s="235" t="s">
        <v>616</v>
      </c>
      <c r="D187" s="235" t="s">
        <v>222</v>
      </c>
      <c r="E187" s="236" t="s">
        <v>2586</v>
      </c>
      <c r="F187" s="237" t="s">
        <v>2587</v>
      </c>
      <c r="G187" s="238" t="s">
        <v>1059</v>
      </c>
      <c r="H187" s="239">
        <v>1</v>
      </c>
      <c r="I187" s="240"/>
      <c r="J187" s="239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281</v>
      </c>
      <c r="AT187" s="246" t="s">
        <v>222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281</v>
      </c>
      <c r="BM187" s="246" t="s">
        <v>825</v>
      </c>
    </row>
    <row r="188" s="2" customFormat="1" ht="16.5" customHeight="1">
      <c r="A188" s="35"/>
      <c r="B188" s="36"/>
      <c r="C188" s="235" t="s">
        <v>620</v>
      </c>
      <c r="D188" s="235" t="s">
        <v>222</v>
      </c>
      <c r="E188" s="236" t="s">
        <v>2588</v>
      </c>
      <c r="F188" s="237" t="s">
        <v>2589</v>
      </c>
      <c r="G188" s="238" t="s">
        <v>259</v>
      </c>
      <c r="H188" s="239">
        <v>1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281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281</v>
      </c>
      <c r="BM188" s="246" t="s">
        <v>833</v>
      </c>
    </row>
    <row r="189" s="12" customFormat="1" ht="22.8" customHeight="1">
      <c r="A189" s="12"/>
      <c r="B189" s="219"/>
      <c r="C189" s="220"/>
      <c r="D189" s="221" t="s">
        <v>74</v>
      </c>
      <c r="E189" s="233" t="s">
        <v>660</v>
      </c>
      <c r="F189" s="233" t="s">
        <v>2590</v>
      </c>
      <c r="G189" s="220"/>
      <c r="H189" s="220"/>
      <c r="I189" s="223"/>
      <c r="J189" s="234">
        <f>BK189</f>
        <v>0</v>
      </c>
      <c r="K189" s="220"/>
      <c r="L189" s="225"/>
      <c r="M189" s="226"/>
      <c r="N189" s="227"/>
      <c r="O189" s="227"/>
      <c r="P189" s="228">
        <f>SUM(P190:P217)</f>
        <v>0</v>
      </c>
      <c r="Q189" s="227"/>
      <c r="R189" s="228">
        <f>SUM(R190:R217)</f>
        <v>0</v>
      </c>
      <c r="S189" s="227"/>
      <c r="T189" s="229">
        <f>SUM(T190:T217)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87</v>
      </c>
      <c r="AT189" s="231" t="s">
        <v>74</v>
      </c>
      <c r="AU189" s="231" t="s">
        <v>82</v>
      </c>
      <c r="AY189" s="230" t="s">
        <v>220</v>
      </c>
      <c r="BK189" s="232">
        <f>SUM(BK190:BK217)</f>
        <v>0</v>
      </c>
    </row>
    <row r="190" s="2" customFormat="1" ht="24.15" customHeight="1">
      <c r="A190" s="35"/>
      <c r="B190" s="36"/>
      <c r="C190" s="235" t="s">
        <v>624</v>
      </c>
      <c r="D190" s="235" t="s">
        <v>222</v>
      </c>
      <c r="E190" s="236" t="s">
        <v>2591</v>
      </c>
      <c r="F190" s="237" t="s">
        <v>1082</v>
      </c>
      <c r="G190" s="238" t="s">
        <v>259</v>
      </c>
      <c r="H190" s="239">
        <v>2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281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281</v>
      </c>
      <c r="BM190" s="246" t="s">
        <v>841</v>
      </c>
    </row>
    <row r="191" s="2" customFormat="1" ht="49.05" customHeight="1">
      <c r="A191" s="35"/>
      <c r="B191" s="36"/>
      <c r="C191" s="253" t="s">
        <v>628</v>
      </c>
      <c r="D191" s="253" t="s">
        <v>571</v>
      </c>
      <c r="E191" s="254" t="s">
        <v>2592</v>
      </c>
      <c r="F191" s="255" t="s">
        <v>2593</v>
      </c>
      <c r="G191" s="256" t="s">
        <v>259</v>
      </c>
      <c r="H191" s="257">
        <v>2</v>
      </c>
      <c r="I191" s="258"/>
      <c r="J191" s="257">
        <f>ROUND(I191*H191,2)</f>
        <v>0</v>
      </c>
      <c r="K191" s="259"/>
      <c r="L191" s="260"/>
      <c r="M191" s="261" t="s">
        <v>1</v>
      </c>
      <c r="N191" s="262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353</v>
      </c>
      <c r="AT191" s="246" t="s">
        <v>571</v>
      </c>
      <c r="AU191" s="246" t="s">
        <v>87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281</v>
      </c>
      <c r="BM191" s="246" t="s">
        <v>849</v>
      </c>
    </row>
    <row r="192" s="2" customFormat="1" ht="24.15" customHeight="1">
      <c r="A192" s="35"/>
      <c r="B192" s="36"/>
      <c r="C192" s="235" t="s">
        <v>632</v>
      </c>
      <c r="D192" s="235" t="s">
        <v>222</v>
      </c>
      <c r="E192" s="236" t="s">
        <v>2594</v>
      </c>
      <c r="F192" s="237" t="s">
        <v>2595</v>
      </c>
      <c r="G192" s="238" t="s">
        <v>259</v>
      </c>
      <c r="H192" s="239">
        <v>3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281</v>
      </c>
      <c r="AT192" s="246" t="s">
        <v>222</v>
      </c>
      <c r="AU192" s="246" t="s">
        <v>87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281</v>
      </c>
      <c r="BM192" s="246" t="s">
        <v>857</v>
      </c>
    </row>
    <row r="193" s="2" customFormat="1" ht="33" customHeight="1">
      <c r="A193" s="35"/>
      <c r="B193" s="36"/>
      <c r="C193" s="253" t="s">
        <v>636</v>
      </c>
      <c r="D193" s="253" t="s">
        <v>571</v>
      </c>
      <c r="E193" s="254" t="s">
        <v>2596</v>
      </c>
      <c r="F193" s="255" t="s">
        <v>2597</v>
      </c>
      <c r="G193" s="256" t="s">
        <v>259</v>
      </c>
      <c r="H193" s="257">
        <v>3</v>
      </c>
      <c r="I193" s="258"/>
      <c r="J193" s="257">
        <f>ROUND(I193*H193,2)</f>
        <v>0</v>
      </c>
      <c r="K193" s="259"/>
      <c r="L193" s="260"/>
      <c r="M193" s="261" t="s">
        <v>1</v>
      </c>
      <c r="N193" s="262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353</v>
      </c>
      <c r="AT193" s="246" t="s">
        <v>571</v>
      </c>
      <c r="AU193" s="246" t="s">
        <v>87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281</v>
      </c>
      <c r="BM193" s="246" t="s">
        <v>865</v>
      </c>
    </row>
    <row r="194" s="2" customFormat="1" ht="16.5" customHeight="1">
      <c r="A194" s="35"/>
      <c r="B194" s="36"/>
      <c r="C194" s="235" t="s">
        <v>640</v>
      </c>
      <c r="D194" s="235" t="s">
        <v>222</v>
      </c>
      <c r="E194" s="236" t="s">
        <v>2598</v>
      </c>
      <c r="F194" s="237" t="s">
        <v>1084</v>
      </c>
      <c r="G194" s="238" t="s">
        <v>259</v>
      </c>
      <c r="H194" s="239">
        <v>3</v>
      </c>
      <c r="I194" s="240"/>
      <c r="J194" s="239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281</v>
      </c>
      <c r="AT194" s="246" t="s">
        <v>222</v>
      </c>
      <c r="AU194" s="246" t="s">
        <v>87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281</v>
      </c>
      <c r="BM194" s="246" t="s">
        <v>873</v>
      </c>
    </row>
    <row r="195" s="2" customFormat="1" ht="24.15" customHeight="1">
      <c r="A195" s="35"/>
      <c r="B195" s="36"/>
      <c r="C195" s="253" t="s">
        <v>644</v>
      </c>
      <c r="D195" s="253" t="s">
        <v>571</v>
      </c>
      <c r="E195" s="254" t="s">
        <v>2599</v>
      </c>
      <c r="F195" s="255" t="s">
        <v>2600</v>
      </c>
      <c r="G195" s="256" t="s">
        <v>259</v>
      </c>
      <c r="H195" s="257">
        <v>3</v>
      </c>
      <c r="I195" s="258"/>
      <c r="J195" s="257">
        <f>ROUND(I195*H195,2)</f>
        <v>0</v>
      </c>
      <c r="K195" s="259"/>
      <c r="L195" s="260"/>
      <c r="M195" s="261" t="s">
        <v>1</v>
      </c>
      <c r="N195" s="262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353</v>
      </c>
      <c r="AT195" s="246" t="s">
        <v>571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281</v>
      </c>
      <c r="BM195" s="246" t="s">
        <v>881</v>
      </c>
    </row>
    <row r="196" s="2" customFormat="1" ht="16.5" customHeight="1">
      <c r="A196" s="35"/>
      <c r="B196" s="36"/>
      <c r="C196" s="235" t="s">
        <v>640</v>
      </c>
      <c r="D196" s="235" t="s">
        <v>222</v>
      </c>
      <c r="E196" s="236" t="s">
        <v>2601</v>
      </c>
      <c r="F196" s="237" t="s">
        <v>2602</v>
      </c>
      <c r="G196" s="238" t="s">
        <v>259</v>
      </c>
      <c r="H196" s="239">
        <v>1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281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281</v>
      </c>
      <c r="BM196" s="246" t="s">
        <v>889</v>
      </c>
    </row>
    <row r="197" s="2" customFormat="1" ht="24.15" customHeight="1">
      <c r="A197" s="35"/>
      <c r="B197" s="36"/>
      <c r="C197" s="253" t="s">
        <v>644</v>
      </c>
      <c r="D197" s="253" t="s">
        <v>571</v>
      </c>
      <c r="E197" s="254" t="s">
        <v>2603</v>
      </c>
      <c r="F197" s="255" t="s">
        <v>2604</v>
      </c>
      <c r="G197" s="256" t="s">
        <v>259</v>
      </c>
      <c r="H197" s="257">
        <v>1</v>
      </c>
      <c r="I197" s="258"/>
      <c r="J197" s="257">
        <f>ROUND(I197*H197,2)</f>
        <v>0</v>
      </c>
      <c r="K197" s="259"/>
      <c r="L197" s="260"/>
      <c r="M197" s="261" t="s">
        <v>1</v>
      </c>
      <c r="N197" s="262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353</v>
      </c>
      <c r="AT197" s="246" t="s">
        <v>571</v>
      </c>
      <c r="AU197" s="246" t="s">
        <v>87</v>
      </c>
      <c r="AY197" s="14" t="s">
        <v>220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87</v>
      </c>
      <c r="BK197" s="247">
        <f>ROUND(I197*H197,2)</f>
        <v>0</v>
      </c>
      <c r="BL197" s="14" t="s">
        <v>281</v>
      </c>
      <c r="BM197" s="246" t="s">
        <v>897</v>
      </c>
    </row>
    <row r="198" s="2" customFormat="1" ht="24.15" customHeight="1">
      <c r="A198" s="35"/>
      <c r="B198" s="36"/>
      <c r="C198" s="235" t="s">
        <v>648</v>
      </c>
      <c r="D198" s="235" t="s">
        <v>222</v>
      </c>
      <c r="E198" s="236" t="s">
        <v>2605</v>
      </c>
      <c r="F198" s="237" t="s">
        <v>2606</v>
      </c>
      <c r="G198" s="238" t="s">
        <v>259</v>
      </c>
      <c r="H198" s="239">
        <v>5</v>
      </c>
      <c r="I198" s="240"/>
      <c r="J198" s="239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281</v>
      </c>
      <c r="AT198" s="246" t="s">
        <v>222</v>
      </c>
      <c r="AU198" s="246" t="s">
        <v>87</v>
      </c>
      <c r="AY198" s="14" t="s">
        <v>220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87</v>
      </c>
      <c r="BK198" s="247">
        <f>ROUND(I198*H198,2)</f>
        <v>0</v>
      </c>
      <c r="BL198" s="14" t="s">
        <v>281</v>
      </c>
      <c r="BM198" s="246" t="s">
        <v>907</v>
      </c>
    </row>
    <row r="199" s="2" customFormat="1" ht="24.15" customHeight="1">
      <c r="A199" s="35"/>
      <c r="B199" s="36"/>
      <c r="C199" s="253" t="s">
        <v>652</v>
      </c>
      <c r="D199" s="253" t="s">
        <v>571</v>
      </c>
      <c r="E199" s="254" t="s">
        <v>2607</v>
      </c>
      <c r="F199" s="255" t="s">
        <v>2608</v>
      </c>
      <c r="G199" s="256" t="s">
        <v>259</v>
      </c>
      <c r="H199" s="257">
        <v>5</v>
      </c>
      <c r="I199" s="258"/>
      <c r="J199" s="257">
        <f>ROUND(I199*H199,2)</f>
        <v>0</v>
      </c>
      <c r="K199" s="259"/>
      <c r="L199" s="260"/>
      <c r="M199" s="261" t="s">
        <v>1</v>
      </c>
      <c r="N199" s="262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353</v>
      </c>
      <c r="AT199" s="246" t="s">
        <v>571</v>
      </c>
      <c r="AU199" s="246" t="s">
        <v>87</v>
      </c>
      <c r="AY199" s="14" t="s">
        <v>220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87</v>
      </c>
      <c r="BK199" s="247">
        <f>ROUND(I199*H199,2)</f>
        <v>0</v>
      </c>
      <c r="BL199" s="14" t="s">
        <v>281</v>
      </c>
      <c r="BM199" s="246" t="s">
        <v>917</v>
      </c>
    </row>
    <row r="200" s="2" customFormat="1" ht="16.5" customHeight="1">
      <c r="A200" s="35"/>
      <c r="B200" s="36"/>
      <c r="C200" s="235" t="s">
        <v>656</v>
      </c>
      <c r="D200" s="235" t="s">
        <v>222</v>
      </c>
      <c r="E200" s="236" t="s">
        <v>2609</v>
      </c>
      <c r="F200" s="237" t="s">
        <v>2610</v>
      </c>
      <c r="G200" s="238" t="s">
        <v>259</v>
      </c>
      <c r="H200" s="239">
        <v>3</v>
      </c>
      <c r="I200" s="240"/>
      <c r="J200" s="239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281</v>
      </c>
      <c r="AT200" s="246" t="s">
        <v>222</v>
      </c>
      <c r="AU200" s="246" t="s">
        <v>87</v>
      </c>
      <c r="AY200" s="14" t="s">
        <v>220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87</v>
      </c>
      <c r="BK200" s="247">
        <f>ROUND(I200*H200,2)</f>
        <v>0</v>
      </c>
      <c r="BL200" s="14" t="s">
        <v>281</v>
      </c>
      <c r="BM200" s="246" t="s">
        <v>925</v>
      </c>
    </row>
    <row r="201" s="2" customFormat="1" ht="16.5" customHeight="1">
      <c r="A201" s="35"/>
      <c r="B201" s="36"/>
      <c r="C201" s="253" t="s">
        <v>662</v>
      </c>
      <c r="D201" s="253" t="s">
        <v>571</v>
      </c>
      <c r="E201" s="254" t="s">
        <v>2611</v>
      </c>
      <c r="F201" s="255" t="s">
        <v>2612</v>
      </c>
      <c r="G201" s="256" t="s">
        <v>259</v>
      </c>
      <c r="H201" s="257">
        <v>3</v>
      </c>
      <c r="I201" s="258"/>
      <c r="J201" s="257">
        <f>ROUND(I201*H201,2)</f>
        <v>0</v>
      </c>
      <c r="K201" s="259"/>
      <c r="L201" s="260"/>
      <c r="M201" s="261" t="s">
        <v>1</v>
      </c>
      <c r="N201" s="262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353</v>
      </c>
      <c r="AT201" s="246" t="s">
        <v>571</v>
      </c>
      <c r="AU201" s="246" t="s">
        <v>87</v>
      </c>
      <c r="AY201" s="14" t="s">
        <v>220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87</v>
      </c>
      <c r="BK201" s="247">
        <f>ROUND(I201*H201,2)</f>
        <v>0</v>
      </c>
      <c r="BL201" s="14" t="s">
        <v>281</v>
      </c>
      <c r="BM201" s="246" t="s">
        <v>933</v>
      </c>
    </row>
    <row r="202" s="2" customFormat="1" ht="24.15" customHeight="1">
      <c r="A202" s="35"/>
      <c r="B202" s="36"/>
      <c r="C202" s="235" t="s">
        <v>666</v>
      </c>
      <c r="D202" s="235" t="s">
        <v>222</v>
      </c>
      <c r="E202" s="236" t="s">
        <v>2613</v>
      </c>
      <c r="F202" s="237" t="s">
        <v>2614</v>
      </c>
      <c r="G202" s="238" t="s">
        <v>259</v>
      </c>
      <c r="H202" s="239">
        <v>3</v>
      </c>
      <c r="I202" s="240"/>
      <c r="J202" s="239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281</v>
      </c>
      <c r="AT202" s="246" t="s">
        <v>222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281</v>
      </c>
      <c r="BM202" s="246" t="s">
        <v>941</v>
      </c>
    </row>
    <row r="203" s="2" customFormat="1" ht="24.15" customHeight="1">
      <c r="A203" s="35"/>
      <c r="B203" s="36"/>
      <c r="C203" s="253" t="s">
        <v>670</v>
      </c>
      <c r="D203" s="253" t="s">
        <v>571</v>
      </c>
      <c r="E203" s="254" t="s">
        <v>2615</v>
      </c>
      <c r="F203" s="255" t="s">
        <v>2616</v>
      </c>
      <c r="G203" s="256" t="s">
        <v>259</v>
      </c>
      <c r="H203" s="257">
        <v>3</v>
      </c>
      <c r="I203" s="258"/>
      <c r="J203" s="257">
        <f>ROUND(I203*H203,2)</f>
        <v>0</v>
      </c>
      <c r="K203" s="259"/>
      <c r="L203" s="260"/>
      <c r="M203" s="261" t="s">
        <v>1</v>
      </c>
      <c r="N203" s="262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353</v>
      </c>
      <c r="AT203" s="246" t="s">
        <v>571</v>
      </c>
      <c r="AU203" s="246" t="s">
        <v>87</v>
      </c>
      <c r="AY203" s="14" t="s">
        <v>220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87</v>
      </c>
      <c r="BK203" s="247">
        <f>ROUND(I203*H203,2)</f>
        <v>0</v>
      </c>
      <c r="BL203" s="14" t="s">
        <v>281</v>
      </c>
      <c r="BM203" s="246" t="s">
        <v>949</v>
      </c>
    </row>
    <row r="204" s="2" customFormat="1" ht="33" customHeight="1">
      <c r="A204" s="35"/>
      <c r="B204" s="36"/>
      <c r="C204" s="235" t="s">
        <v>674</v>
      </c>
      <c r="D204" s="235" t="s">
        <v>222</v>
      </c>
      <c r="E204" s="236" t="s">
        <v>2617</v>
      </c>
      <c r="F204" s="237" t="s">
        <v>2618</v>
      </c>
      <c r="G204" s="238" t="s">
        <v>259</v>
      </c>
      <c r="H204" s="239">
        <v>1</v>
      </c>
      <c r="I204" s="240"/>
      <c r="J204" s="239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281</v>
      </c>
      <c r="AT204" s="246" t="s">
        <v>222</v>
      </c>
      <c r="AU204" s="246" t="s">
        <v>87</v>
      </c>
      <c r="AY204" s="14" t="s">
        <v>220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87</v>
      </c>
      <c r="BK204" s="247">
        <f>ROUND(I204*H204,2)</f>
        <v>0</v>
      </c>
      <c r="BL204" s="14" t="s">
        <v>281</v>
      </c>
      <c r="BM204" s="246" t="s">
        <v>957</v>
      </c>
    </row>
    <row r="205" s="2" customFormat="1" ht="16.5" customHeight="1">
      <c r="A205" s="35"/>
      <c r="B205" s="36"/>
      <c r="C205" s="253" t="s">
        <v>678</v>
      </c>
      <c r="D205" s="253" t="s">
        <v>571</v>
      </c>
      <c r="E205" s="254" t="s">
        <v>2619</v>
      </c>
      <c r="F205" s="255" t="s">
        <v>2620</v>
      </c>
      <c r="G205" s="256" t="s">
        <v>259</v>
      </c>
      <c r="H205" s="257">
        <v>1</v>
      </c>
      <c r="I205" s="258"/>
      <c r="J205" s="257">
        <f>ROUND(I205*H205,2)</f>
        <v>0</v>
      </c>
      <c r="K205" s="259"/>
      <c r="L205" s="260"/>
      <c r="M205" s="261" t="s">
        <v>1</v>
      </c>
      <c r="N205" s="262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353</v>
      </c>
      <c r="AT205" s="246" t="s">
        <v>571</v>
      </c>
      <c r="AU205" s="246" t="s">
        <v>87</v>
      </c>
      <c r="AY205" s="14" t="s">
        <v>220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87</v>
      </c>
      <c r="BK205" s="247">
        <f>ROUND(I205*H205,2)</f>
        <v>0</v>
      </c>
      <c r="BL205" s="14" t="s">
        <v>281</v>
      </c>
      <c r="BM205" s="246" t="s">
        <v>965</v>
      </c>
    </row>
    <row r="206" s="2" customFormat="1" ht="16.5" customHeight="1">
      <c r="A206" s="35"/>
      <c r="B206" s="36"/>
      <c r="C206" s="235" t="s">
        <v>682</v>
      </c>
      <c r="D206" s="235" t="s">
        <v>222</v>
      </c>
      <c r="E206" s="236" t="s">
        <v>2621</v>
      </c>
      <c r="F206" s="237" t="s">
        <v>2622</v>
      </c>
      <c r="G206" s="238" t="s">
        <v>259</v>
      </c>
      <c r="H206" s="239">
        <v>17</v>
      </c>
      <c r="I206" s="240"/>
      <c r="J206" s="239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281</v>
      </c>
      <c r="AT206" s="246" t="s">
        <v>222</v>
      </c>
      <c r="AU206" s="246" t="s">
        <v>87</v>
      </c>
      <c r="AY206" s="14" t="s">
        <v>220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87</v>
      </c>
      <c r="BK206" s="247">
        <f>ROUND(I206*H206,2)</f>
        <v>0</v>
      </c>
      <c r="BL206" s="14" t="s">
        <v>281</v>
      </c>
      <c r="BM206" s="246" t="s">
        <v>973</v>
      </c>
    </row>
    <row r="207" s="2" customFormat="1" ht="24.15" customHeight="1">
      <c r="A207" s="35"/>
      <c r="B207" s="36"/>
      <c r="C207" s="253" t="s">
        <v>686</v>
      </c>
      <c r="D207" s="253" t="s">
        <v>571</v>
      </c>
      <c r="E207" s="254" t="s">
        <v>2623</v>
      </c>
      <c r="F207" s="255" t="s">
        <v>2624</v>
      </c>
      <c r="G207" s="256" t="s">
        <v>259</v>
      </c>
      <c r="H207" s="257">
        <v>17</v>
      </c>
      <c r="I207" s="258"/>
      <c r="J207" s="257">
        <f>ROUND(I207*H207,2)</f>
        <v>0</v>
      </c>
      <c r="K207" s="259"/>
      <c r="L207" s="260"/>
      <c r="M207" s="261" t="s">
        <v>1</v>
      </c>
      <c r="N207" s="262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353</v>
      </c>
      <c r="AT207" s="246" t="s">
        <v>571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281</v>
      </c>
      <c r="BM207" s="246" t="s">
        <v>983</v>
      </c>
    </row>
    <row r="208" s="2" customFormat="1" ht="24.15" customHeight="1">
      <c r="A208" s="35"/>
      <c r="B208" s="36"/>
      <c r="C208" s="235" t="s">
        <v>690</v>
      </c>
      <c r="D208" s="235" t="s">
        <v>222</v>
      </c>
      <c r="E208" s="236" t="s">
        <v>2625</v>
      </c>
      <c r="F208" s="237" t="s">
        <v>2626</v>
      </c>
      <c r="G208" s="238" t="s">
        <v>259</v>
      </c>
      <c r="H208" s="239">
        <v>6</v>
      </c>
      <c r="I208" s="240"/>
      <c r="J208" s="239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281</v>
      </c>
      <c r="AT208" s="246" t="s">
        <v>222</v>
      </c>
      <c r="AU208" s="246" t="s">
        <v>87</v>
      </c>
      <c r="AY208" s="14" t="s">
        <v>220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87</v>
      </c>
      <c r="BK208" s="247">
        <f>ROUND(I208*H208,2)</f>
        <v>0</v>
      </c>
      <c r="BL208" s="14" t="s">
        <v>281</v>
      </c>
      <c r="BM208" s="246" t="s">
        <v>991</v>
      </c>
    </row>
    <row r="209" s="2" customFormat="1" ht="16.5" customHeight="1">
      <c r="A209" s="35"/>
      <c r="B209" s="36"/>
      <c r="C209" s="253" t="s">
        <v>694</v>
      </c>
      <c r="D209" s="253" t="s">
        <v>571</v>
      </c>
      <c r="E209" s="254" t="s">
        <v>2627</v>
      </c>
      <c r="F209" s="255" t="s">
        <v>2628</v>
      </c>
      <c r="G209" s="256" t="s">
        <v>259</v>
      </c>
      <c r="H209" s="257">
        <v>1</v>
      </c>
      <c r="I209" s="258"/>
      <c r="J209" s="257">
        <f>ROUND(I209*H209,2)</f>
        <v>0</v>
      </c>
      <c r="K209" s="259"/>
      <c r="L209" s="260"/>
      <c r="M209" s="261" t="s">
        <v>1</v>
      </c>
      <c r="N209" s="262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353</v>
      </c>
      <c r="AT209" s="246" t="s">
        <v>571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281</v>
      </c>
      <c r="BM209" s="246" t="s">
        <v>999</v>
      </c>
    </row>
    <row r="210" s="2" customFormat="1" ht="24.15" customHeight="1">
      <c r="A210" s="35"/>
      <c r="B210" s="36"/>
      <c r="C210" s="253" t="s">
        <v>698</v>
      </c>
      <c r="D210" s="253" t="s">
        <v>571</v>
      </c>
      <c r="E210" s="254" t="s">
        <v>2629</v>
      </c>
      <c r="F210" s="255" t="s">
        <v>2630</v>
      </c>
      <c r="G210" s="256" t="s">
        <v>259</v>
      </c>
      <c r="H210" s="257">
        <v>5</v>
      </c>
      <c r="I210" s="258"/>
      <c r="J210" s="257">
        <f>ROUND(I210*H210,2)</f>
        <v>0</v>
      </c>
      <c r="K210" s="259"/>
      <c r="L210" s="260"/>
      <c r="M210" s="261" t="s">
        <v>1</v>
      </c>
      <c r="N210" s="262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353</v>
      </c>
      <c r="AT210" s="246" t="s">
        <v>571</v>
      </c>
      <c r="AU210" s="246" t="s">
        <v>87</v>
      </c>
      <c r="AY210" s="14" t="s">
        <v>220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87</v>
      </c>
      <c r="BK210" s="247">
        <f>ROUND(I210*H210,2)</f>
        <v>0</v>
      </c>
      <c r="BL210" s="14" t="s">
        <v>281</v>
      </c>
      <c r="BM210" s="246" t="s">
        <v>1009</v>
      </c>
    </row>
    <row r="211" s="2" customFormat="1" ht="24.15" customHeight="1">
      <c r="A211" s="35"/>
      <c r="B211" s="36"/>
      <c r="C211" s="235" t="s">
        <v>702</v>
      </c>
      <c r="D211" s="235" t="s">
        <v>222</v>
      </c>
      <c r="E211" s="236" t="s">
        <v>2631</v>
      </c>
      <c r="F211" s="237" t="s">
        <v>2632</v>
      </c>
      <c r="G211" s="238" t="s">
        <v>259</v>
      </c>
      <c r="H211" s="239">
        <v>5</v>
      </c>
      <c r="I211" s="240"/>
      <c r="J211" s="239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281</v>
      </c>
      <c r="AT211" s="246" t="s">
        <v>222</v>
      </c>
      <c r="AU211" s="246" t="s">
        <v>87</v>
      </c>
      <c r="AY211" s="14" t="s">
        <v>220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87</v>
      </c>
      <c r="BK211" s="247">
        <f>ROUND(I211*H211,2)</f>
        <v>0</v>
      </c>
      <c r="BL211" s="14" t="s">
        <v>281</v>
      </c>
      <c r="BM211" s="246" t="s">
        <v>1019</v>
      </c>
    </row>
    <row r="212" s="2" customFormat="1" ht="16.5" customHeight="1">
      <c r="A212" s="35"/>
      <c r="B212" s="36"/>
      <c r="C212" s="253" t="s">
        <v>706</v>
      </c>
      <c r="D212" s="253" t="s">
        <v>571</v>
      </c>
      <c r="E212" s="254" t="s">
        <v>2633</v>
      </c>
      <c r="F212" s="255" t="s">
        <v>2634</v>
      </c>
      <c r="G212" s="256" t="s">
        <v>259</v>
      </c>
      <c r="H212" s="257">
        <v>5</v>
      </c>
      <c r="I212" s="258"/>
      <c r="J212" s="257">
        <f>ROUND(I212*H212,2)</f>
        <v>0</v>
      </c>
      <c r="K212" s="259"/>
      <c r="L212" s="260"/>
      <c r="M212" s="261" t="s">
        <v>1</v>
      </c>
      <c r="N212" s="262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353</v>
      </c>
      <c r="AT212" s="246" t="s">
        <v>571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281</v>
      </c>
      <c r="BM212" s="246" t="s">
        <v>1027</v>
      </c>
    </row>
    <row r="213" s="2" customFormat="1" ht="33" customHeight="1">
      <c r="A213" s="35"/>
      <c r="B213" s="36"/>
      <c r="C213" s="235" t="s">
        <v>710</v>
      </c>
      <c r="D213" s="235" t="s">
        <v>222</v>
      </c>
      <c r="E213" s="236" t="s">
        <v>2635</v>
      </c>
      <c r="F213" s="237" t="s">
        <v>2636</v>
      </c>
      <c r="G213" s="238" t="s">
        <v>259</v>
      </c>
      <c r="H213" s="239">
        <v>1</v>
      </c>
      <c r="I213" s="240"/>
      <c r="J213" s="239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281</v>
      </c>
      <c r="AT213" s="246" t="s">
        <v>222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281</v>
      </c>
      <c r="BM213" s="246" t="s">
        <v>1104</v>
      </c>
    </row>
    <row r="214" s="2" customFormat="1" ht="24.15" customHeight="1">
      <c r="A214" s="35"/>
      <c r="B214" s="36"/>
      <c r="C214" s="253" t="s">
        <v>714</v>
      </c>
      <c r="D214" s="253" t="s">
        <v>571</v>
      </c>
      <c r="E214" s="254" t="s">
        <v>2637</v>
      </c>
      <c r="F214" s="255" t="s">
        <v>2638</v>
      </c>
      <c r="G214" s="256" t="s">
        <v>259</v>
      </c>
      <c r="H214" s="257">
        <v>1</v>
      </c>
      <c r="I214" s="258"/>
      <c r="J214" s="257">
        <f>ROUND(I214*H214,2)</f>
        <v>0</v>
      </c>
      <c r="K214" s="259"/>
      <c r="L214" s="260"/>
      <c r="M214" s="261" t="s">
        <v>1</v>
      </c>
      <c r="N214" s="262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353</v>
      </c>
      <c r="AT214" s="246" t="s">
        <v>571</v>
      </c>
      <c r="AU214" s="246" t="s">
        <v>87</v>
      </c>
      <c r="AY214" s="14" t="s">
        <v>220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87</v>
      </c>
      <c r="BK214" s="247">
        <f>ROUND(I214*H214,2)</f>
        <v>0</v>
      </c>
      <c r="BL214" s="14" t="s">
        <v>281</v>
      </c>
      <c r="BM214" s="246" t="s">
        <v>2068</v>
      </c>
    </row>
    <row r="215" s="2" customFormat="1" ht="24.15" customHeight="1">
      <c r="A215" s="35"/>
      <c r="B215" s="36"/>
      <c r="C215" s="235" t="s">
        <v>718</v>
      </c>
      <c r="D215" s="235" t="s">
        <v>222</v>
      </c>
      <c r="E215" s="236" t="s">
        <v>2639</v>
      </c>
      <c r="F215" s="237" t="s">
        <v>2640</v>
      </c>
      <c r="G215" s="238" t="s">
        <v>259</v>
      </c>
      <c r="H215" s="239">
        <v>2</v>
      </c>
      <c r="I215" s="240"/>
      <c r="J215" s="239">
        <f>ROUND(I215*H215,2)</f>
        <v>0</v>
      </c>
      <c r="K215" s="241"/>
      <c r="L215" s="41"/>
      <c r="M215" s="242" t="s">
        <v>1</v>
      </c>
      <c r="N215" s="243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281</v>
      </c>
      <c r="AT215" s="246" t="s">
        <v>222</v>
      </c>
      <c r="AU215" s="246" t="s">
        <v>87</v>
      </c>
      <c r="AY215" s="14" t="s">
        <v>220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87</v>
      </c>
      <c r="BK215" s="247">
        <f>ROUND(I215*H215,2)</f>
        <v>0</v>
      </c>
      <c r="BL215" s="14" t="s">
        <v>281</v>
      </c>
      <c r="BM215" s="246" t="s">
        <v>2076</v>
      </c>
    </row>
    <row r="216" s="2" customFormat="1" ht="16.5" customHeight="1">
      <c r="A216" s="35"/>
      <c r="B216" s="36"/>
      <c r="C216" s="253" t="s">
        <v>722</v>
      </c>
      <c r="D216" s="253" t="s">
        <v>571</v>
      </c>
      <c r="E216" s="254" t="s">
        <v>2641</v>
      </c>
      <c r="F216" s="255" t="s">
        <v>2642</v>
      </c>
      <c r="G216" s="256" t="s">
        <v>259</v>
      </c>
      <c r="H216" s="257">
        <v>2</v>
      </c>
      <c r="I216" s="258"/>
      <c r="J216" s="257">
        <f>ROUND(I216*H216,2)</f>
        <v>0</v>
      </c>
      <c r="K216" s="259"/>
      <c r="L216" s="260"/>
      <c r="M216" s="261" t="s">
        <v>1</v>
      </c>
      <c r="N216" s="262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353</v>
      </c>
      <c r="AT216" s="246" t="s">
        <v>571</v>
      </c>
      <c r="AU216" s="246" t="s">
        <v>87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281</v>
      </c>
      <c r="BM216" s="246" t="s">
        <v>2084</v>
      </c>
    </row>
    <row r="217" s="2" customFormat="1" ht="24.15" customHeight="1">
      <c r="A217" s="35"/>
      <c r="B217" s="36"/>
      <c r="C217" s="235" t="s">
        <v>726</v>
      </c>
      <c r="D217" s="235" t="s">
        <v>222</v>
      </c>
      <c r="E217" s="236" t="s">
        <v>2643</v>
      </c>
      <c r="F217" s="237" t="s">
        <v>2644</v>
      </c>
      <c r="G217" s="238" t="s">
        <v>614</v>
      </c>
      <c r="H217" s="240"/>
      <c r="I217" s="240"/>
      <c r="J217" s="239">
        <f>ROUND(I217*H217,2)</f>
        <v>0</v>
      </c>
      <c r="K217" s="241"/>
      <c r="L217" s="41"/>
      <c r="M217" s="248" t="s">
        <v>1</v>
      </c>
      <c r="N217" s="249" t="s">
        <v>41</v>
      </c>
      <c r="O217" s="250"/>
      <c r="P217" s="251">
        <f>O217*H217</f>
        <v>0</v>
      </c>
      <c r="Q217" s="251">
        <v>0</v>
      </c>
      <c r="R217" s="251">
        <f>Q217*H217</f>
        <v>0</v>
      </c>
      <c r="S217" s="251">
        <v>0</v>
      </c>
      <c r="T217" s="25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281</v>
      </c>
      <c r="AT217" s="246" t="s">
        <v>222</v>
      </c>
      <c r="AU217" s="246" t="s">
        <v>87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281</v>
      </c>
      <c r="BM217" s="246" t="s">
        <v>2092</v>
      </c>
    </row>
    <row r="218" s="2" customFormat="1" ht="6.96" customHeight="1">
      <c r="A218" s="35"/>
      <c r="B218" s="69"/>
      <c r="C218" s="70"/>
      <c r="D218" s="70"/>
      <c r="E218" s="70"/>
      <c r="F218" s="70"/>
      <c r="G218" s="70"/>
      <c r="H218" s="70"/>
      <c r="I218" s="70"/>
      <c r="J218" s="70"/>
      <c r="K218" s="70"/>
      <c r="L218" s="41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sheetProtection sheet="1" autoFilter="0" formatColumns="0" formatRows="0" objects="1" scenarios="1" spinCount="100000" saltValue="A1PpLcY2XhvR65/5ShXsHpl5bZtzb88e63157dMViEEZHIdgFYhecdXzarimw0L2RkV9VnffefMVUkpw4Dxovw==" hashValue="ZsCWyMJ2tgkR3d+DdR0gmHV9YDzeTzMC/A8OGahAhdLRGBz440WfsjslBDGDmahth4GErCB24oF0PK3sDJUZPw==" algorithmName="SHA-512" password="CC35"/>
  <autoFilter ref="C127:K21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1636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2646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32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24</v>
      </c>
      <c r="F19" s="35"/>
      <c r="G19" s="35"/>
      <c r="H19" s="35"/>
      <c r="I19" s="154" t="s">
        <v>25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25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2647</v>
      </c>
      <c r="F28" s="35"/>
      <c r="G28" s="35"/>
      <c r="H28" s="35"/>
      <c r="I28" s="154" t="s">
        <v>25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ROUND((SUM(BE131:BE166)),  2)</f>
        <v>0</v>
      </c>
      <c r="G37" s="169"/>
      <c r="H37" s="169"/>
      <c r="I37" s="170">
        <v>0.20000000000000001</v>
      </c>
      <c r="J37" s="168">
        <f>ROUND(((SUM(BE131:BE166))*I37),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ROUND((SUM(BF131:BF166)),  2)</f>
        <v>0</v>
      </c>
      <c r="G38" s="169"/>
      <c r="H38" s="169"/>
      <c r="I38" s="170">
        <v>0.20000000000000001</v>
      </c>
      <c r="J38" s="168">
        <f>ROUND(((SUM(BF131:BF166))*I38),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ROUND((SUM(BG131:BG166)),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ROUND((SUM(BH131:BH166)),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ROUND((SUM(BI131:BI166)),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1636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3.1 - Zdroj tepla a chladu - tepelné čerpadlo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SOŠ Technická,Dukelských Hrdinov 2, 984 01 Lučenec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5.6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                                       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2648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2649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2650</v>
      </c>
      <c r="E103" s="199"/>
      <c r="F103" s="199"/>
      <c r="G103" s="199"/>
      <c r="H103" s="199"/>
      <c r="I103" s="199"/>
      <c r="J103" s="200">
        <f>J138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198</v>
      </c>
      <c r="E104" s="204"/>
      <c r="F104" s="204"/>
      <c r="G104" s="204"/>
      <c r="H104" s="204"/>
      <c r="I104" s="204"/>
      <c r="J104" s="205">
        <f>J139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2651</v>
      </c>
      <c r="E105" s="204"/>
      <c r="F105" s="204"/>
      <c r="G105" s="204"/>
      <c r="H105" s="204"/>
      <c r="I105" s="204"/>
      <c r="J105" s="205">
        <f>J145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2652</v>
      </c>
      <c r="E106" s="204"/>
      <c r="F106" s="204"/>
      <c r="G106" s="204"/>
      <c r="H106" s="204"/>
      <c r="I106" s="204"/>
      <c r="J106" s="205">
        <f>J151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2653</v>
      </c>
      <c r="E107" s="204"/>
      <c r="F107" s="204"/>
      <c r="G107" s="204"/>
      <c r="H107" s="204"/>
      <c r="I107" s="204"/>
      <c r="J107" s="205">
        <f>J155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206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1" t="str">
        <f>E7</f>
        <v>SOŠ technická Lučenec - novostavba edukačného centra, rekonštrukcia objektu školy a spoločenského objektu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184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1649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186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5" t="s">
        <v>1636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2645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3.1 - Zdroj tepla a chladu - tepelné čerpadlo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SOŠ Technická,Dukelských Hrdinov 2, 984 01 Lučenec</v>
      </c>
      <c r="G125" s="37"/>
      <c r="H125" s="37"/>
      <c r="I125" s="29" t="s">
        <v>20</v>
      </c>
      <c r="J125" s="82" t="str">
        <f>IF(J16="","",J16)</f>
        <v>30. 9. 2024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BBSK, Námestie SNP 23/23, 974 01 BB</v>
      </c>
      <c r="G127" s="37"/>
      <c r="H127" s="37"/>
      <c r="I127" s="29" t="s">
        <v>28</v>
      </c>
      <c r="J127" s="33" t="str">
        <f>E25</f>
        <v>Ing. Ladislav Chatrnúch,Sládkovičova 2052/50A Šala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5.65" customHeight="1">
      <c r="A128" s="35"/>
      <c r="B128" s="36"/>
      <c r="C128" s="29" t="s">
        <v>26</v>
      </c>
      <c r="D128" s="37"/>
      <c r="E128" s="37"/>
      <c r="F128" s="24" t="str">
        <f>IF(E22="","",E22)</f>
        <v>Vyplň údaj</v>
      </c>
      <c r="G128" s="37"/>
      <c r="H128" s="37"/>
      <c r="I128" s="29" t="s">
        <v>31</v>
      </c>
      <c r="J128" s="33" t="str">
        <f>E28</f>
        <v xml:space="preserve">                                         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207</v>
      </c>
      <c r="D130" s="210" t="s">
        <v>60</v>
      </c>
      <c r="E130" s="210" t="s">
        <v>56</v>
      </c>
      <c r="F130" s="210" t="s">
        <v>57</v>
      </c>
      <c r="G130" s="210" t="s">
        <v>208</v>
      </c>
      <c r="H130" s="210" t="s">
        <v>209</v>
      </c>
      <c r="I130" s="210" t="s">
        <v>210</v>
      </c>
      <c r="J130" s="211" t="s">
        <v>190</v>
      </c>
      <c r="K130" s="212" t="s">
        <v>211</v>
      </c>
      <c r="L130" s="213"/>
      <c r="M130" s="103" t="s">
        <v>1</v>
      </c>
      <c r="N130" s="104" t="s">
        <v>39</v>
      </c>
      <c r="O130" s="104" t="s">
        <v>212</v>
      </c>
      <c r="P130" s="104" t="s">
        <v>213</v>
      </c>
      <c r="Q130" s="104" t="s">
        <v>214</v>
      </c>
      <c r="R130" s="104" t="s">
        <v>215</v>
      </c>
      <c r="S130" s="104" t="s">
        <v>216</v>
      </c>
      <c r="T130" s="105" t="s">
        <v>217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191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P132+P138</f>
        <v>0</v>
      </c>
      <c r="Q131" s="107"/>
      <c r="R131" s="216">
        <f>R132+R138</f>
        <v>0.14454</v>
      </c>
      <c r="S131" s="107"/>
      <c r="T131" s="217">
        <f>T132+T138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74</v>
      </c>
      <c r="AU131" s="14" t="s">
        <v>192</v>
      </c>
      <c r="BK131" s="218">
        <f>BK132+BK138</f>
        <v>0</v>
      </c>
    </row>
    <row r="132" s="12" customFormat="1" ht="25.92" customHeight="1">
      <c r="A132" s="12"/>
      <c r="B132" s="219"/>
      <c r="C132" s="220"/>
      <c r="D132" s="221" t="s">
        <v>74</v>
      </c>
      <c r="E132" s="222" t="s">
        <v>1112</v>
      </c>
      <c r="F132" s="222" t="s">
        <v>2654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</f>
        <v>0</v>
      </c>
      <c r="Q132" s="227"/>
      <c r="R132" s="228">
        <f>R133</f>
        <v>0.027199999999999998</v>
      </c>
      <c r="S132" s="227"/>
      <c r="T132" s="229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82</v>
      </c>
      <c r="AT132" s="231" t="s">
        <v>74</v>
      </c>
      <c r="AU132" s="231" t="s">
        <v>75</v>
      </c>
      <c r="AY132" s="230" t="s">
        <v>220</v>
      </c>
      <c r="BK132" s="232">
        <f>BK133</f>
        <v>0</v>
      </c>
    </row>
    <row r="133" s="12" customFormat="1" ht="22.8" customHeight="1">
      <c r="A133" s="12"/>
      <c r="B133" s="219"/>
      <c r="C133" s="220"/>
      <c r="D133" s="221" t="s">
        <v>74</v>
      </c>
      <c r="E133" s="233" t="s">
        <v>248</v>
      </c>
      <c r="F133" s="233" t="s">
        <v>2655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SUM(P134:P137)</f>
        <v>0</v>
      </c>
      <c r="Q133" s="227"/>
      <c r="R133" s="228">
        <f>SUM(R134:R137)</f>
        <v>0.027199999999999998</v>
      </c>
      <c r="S133" s="227"/>
      <c r="T133" s="229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82</v>
      </c>
      <c r="AT133" s="231" t="s">
        <v>74</v>
      </c>
      <c r="AU133" s="231" t="s">
        <v>82</v>
      </c>
      <c r="AY133" s="230" t="s">
        <v>220</v>
      </c>
      <c r="BK133" s="232">
        <f>SUM(BK134:BK137)</f>
        <v>0</v>
      </c>
    </row>
    <row r="134" s="2" customFormat="1" ht="24.15" customHeight="1">
      <c r="A134" s="35"/>
      <c r="B134" s="36"/>
      <c r="C134" s="235" t="s">
        <v>82</v>
      </c>
      <c r="D134" s="235" t="s">
        <v>222</v>
      </c>
      <c r="E134" s="236" t="s">
        <v>2656</v>
      </c>
      <c r="F134" s="237" t="s">
        <v>2657</v>
      </c>
      <c r="G134" s="238" t="s">
        <v>234</v>
      </c>
      <c r="H134" s="239">
        <v>16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0.00131</v>
      </c>
      <c r="R134" s="244">
        <f>Q134*H134</f>
        <v>0.020959999999999999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87</v>
      </c>
    </row>
    <row r="135" s="2" customFormat="1" ht="33" customHeight="1">
      <c r="A135" s="35"/>
      <c r="B135" s="36"/>
      <c r="C135" s="253" t="s">
        <v>87</v>
      </c>
      <c r="D135" s="253" t="s">
        <v>571</v>
      </c>
      <c r="E135" s="254" t="s">
        <v>2658</v>
      </c>
      <c r="F135" s="255" t="s">
        <v>2659</v>
      </c>
      <c r="G135" s="256" t="s">
        <v>234</v>
      </c>
      <c r="H135" s="257">
        <v>16</v>
      </c>
      <c r="I135" s="258"/>
      <c r="J135" s="257">
        <f>ROUND(I135*H135,2)</f>
        <v>0</v>
      </c>
      <c r="K135" s="259"/>
      <c r="L135" s="260"/>
      <c r="M135" s="261" t="s">
        <v>1</v>
      </c>
      <c r="N135" s="262" t="s">
        <v>41</v>
      </c>
      <c r="O135" s="94"/>
      <c r="P135" s="244">
        <f>O135*H135</f>
        <v>0</v>
      </c>
      <c r="Q135" s="244">
        <v>0.00038999999999999999</v>
      </c>
      <c r="R135" s="244">
        <f>Q135*H135</f>
        <v>0.0062399999999999999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248</v>
      </c>
      <c r="AT135" s="246" t="s">
        <v>571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94</v>
      </c>
    </row>
    <row r="136" s="2" customFormat="1" ht="24.15" customHeight="1">
      <c r="A136" s="35"/>
      <c r="B136" s="36"/>
      <c r="C136" s="253" t="s">
        <v>91</v>
      </c>
      <c r="D136" s="253" t="s">
        <v>571</v>
      </c>
      <c r="E136" s="254" t="s">
        <v>2660</v>
      </c>
      <c r="F136" s="255" t="s">
        <v>2661</v>
      </c>
      <c r="G136" s="256" t="s">
        <v>2662</v>
      </c>
      <c r="H136" s="257">
        <v>4</v>
      </c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124</v>
      </c>
    </row>
    <row r="137" s="2" customFormat="1" ht="24.15" customHeight="1">
      <c r="A137" s="35"/>
      <c r="B137" s="36"/>
      <c r="C137" s="253" t="s">
        <v>94</v>
      </c>
      <c r="D137" s="253" t="s">
        <v>571</v>
      </c>
      <c r="E137" s="254" t="s">
        <v>2663</v>
      </c>
      <c r="F137" s="255" t="s">
        <v>2664</v>
      </c>
      <c r="G137" s="256" t="s">
        <v>2662</v>
      </c>
      <c r="H137" s="257">
        <v>2</v>
      </c>
      <c r="I137" s="258"/>
      <c r="J137" s="257">
        <f>ROUND(I137*H137,2)</f>
        <v>0</v>
      </c>
      <c r="K137" s="259"/>
      <c r="L137" s="260"/>
      <c r="M137" s="261" t="s">
        <v>1</v>
      </c>
      <c r="N137" s="262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248</v>
      </c>
      <c r="AT137" s="246" t="s">
        <v>571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248</v>
      </c>
    </row>
    <row r="138" s="12" customFormat="1" ht="25.92" customHeight="1">
      <c r="A138" s="12"/>
      <c r="B138" s="219"/>
      <c r="C138" s="220"/>
      <c r="D138" s="221" t="s">
        <v>74</v>
      </c>
      <c r="E138" s="222" t="s">
        <v>1131</v>
      </c>
      <c r="F138" s="222" t="s">
        <v>2665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P139+P145+P151+P155</f>
        <v>0</v>
      </c>
      <c r="Q138" s="227"/>
      <c r="R138" s="228">
        <f>R139+R145+R151+R155</f>
        <v>0.11734</v>
      </c>
      <c r="S138" s="227"/>
      <c r="T138" s="229">
        <f>T139+T145+T151+T155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82</v>
      </c>
      <c r="AT138" s="231" t="s">
        <v>74</v>
      </c>
      <c r="AU138" s="231" t="s">
        <v>75</v>
      </c>
      <c r="AY138" s="230" t="s">
        <v>220</v>
      </c>
      <c r="BK138" s="232">
        <f>BK139+BK145+BK151+BK155</f>
        <v>0</v>
      </c>
    </row>
    <row r="139" s="12" customFormat="1" ht="22.8" customHeight="1">
      <c r="A139" s="12"/>
      <c r="B139" s="219"/>
      <c r="C139" s="220"/>
      <c r="D139" s="221" t="s">
        <v>74</v>
      </c>
      <c r="E139" s="233" t="s">
        <v>345</v>
      </c>
      <c r="F139" s="233" t="s">
        <v>346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SUM(P140:P144)</f>
        <v>0</v>
      </c>
      <c r="Q139" s="227"/>
      <c r="R139" s="228">
        <f>SUM(R140:R144)</f>
        <v>0.0025200000000000001</v>
      </c>
      <c r="S139" s="227"/>
      <c r="T139" s="229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87</v>
      </c>
      <c r="AT139" s="231" t="s">
        <v>74</v>
      </c>
      <c r="AU139" s="231" t="s">
        <v>82</v>
      </c>
      <c r="AY139" s="230" t="s">
        <v>220</v>
      </c>
      <c r="BK139" s="232">
        <f>SUM(BK140:BK144)</f>
        <v>0</v>
      </c>
    </row>
    <row r="140" s="2" customFormat="1" ht="24.15" customHeight="1">
      <c r="A140" s="35"/>
      <c r="B140" s="36"/>
      <c r="C140" s="235" t="s">
        <v>97</v>
      </c>
      <c r="D140" s="235" t="s">
        <v>222</v>
      </c>
      <c r="E140" s="236" t="s">
        <v>2666</v>
      </c>
      <c r="F140" s="237" t="s">
        <v>2667</v>
      </c>
      <c r="G140" s="238" t="s">
        <v>234</v>
      </c>
      <c r="H140" s="239">
        <v>18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8.0000000000000007E-05</v>
      </c>
      <c r="R140" s="244">
        <f>Q140*H140</f>
        <v>0.0014400000000000001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281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281</v>
      </c>
      <c r="BM140" s="246" t="s">
        <v>256</v>
      </c>
    </row>
    <row r="141" s="2" customFormat="1" ht="24.15" customHeight="1">
      <c r="A141" s="35"/>
      <c r="B141" s="36"/>
      <c r="C141" s="253" t="s">
        <v>124</v>
      </c>
      <c r="D141" s="253" t="s">
        <v>571</v>
      </c>
      <c r="E141" s="254" t="s">
        <v>2668</v>
      </c>
      <c r="F141" s="255" t="s">
        <v>2669</v>
      </c>
      <c r="G141" s="256" t="s">
        <v>234</v>
      </c>
      <c r="H141" s="257">
        <v>2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6.0000000000000002E-05</v>
      </c>
      <c r="R141" s="244">
        <f>Q141*H141</f>
        <v>0.00012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353</v>
      </c>
      <c r="AT141" s="246" t="s">
        <v>571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281</v>
      </c>
      <c r="BM141" s="246" t="s">
        <v>265</v>
      </c>
    </row>
    <row r="142" s="2" customFormat="1" ht="16.5" customHeight="1">
      <c r="A142" s="35"/>
      <c r="B142" s="36"/>
      <c r="C142" s="253" t="s">
        <v>132</v>
      </c>
      <c r="D142" s="253" t="s">
        <v>571</v>
      </c>
      <c r="E142" s="254" t="s">
        <v>2670</v>
      </c>
      <c r="F142" s="255" t="s">
        <v>2671</v>
      </c>
      <c r="G142" s="256" t="s">
        <v>234</v>
      </c>
      <c r="H142" s="257">
        <v>16</v>
      </c>
      <c r="I142" s="258"/>
      <c r="J142" s="257">
        <f>ROUND(I142*H142,2)</f>
        <v>0</v>
      </c>
      <c r="K142" s="259"/>
      <c r="L142" s="260"/>
      <c r="M142" s="261" t="s">
        <v>1</v>
      </c>
      <c r="N142" s="262" t="s">
        <v>41</v>
      </c>
      <c r="O142" s="94"/>
      <c r="P142" s="244">
        <f>O142*H142</f>
        <v>0</v>
      </c>
      <c r="Q142" s="244">
        <v>6.0000000000000002E-05</v>
      </c>
      <c r="R142" s="244">
        <f>Q142*H142</f>
        <v>0.00096000000000000002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353</v>
      </c>
      <c r="AT142" s="246" t="s">
        <v>571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281</v>
      </c>
      <c r="BM142" s="246" t="s">
        <v>273</v>
      </c>
    </row>
    <row r="143" s="2" customFormat="1" ht="24.15" customHeight="1">
      <c r="A143" s="35"/>
      <c r="B143" s="36"/>
      <c r="C143" s="253" t="s">
        <v>248</v>
      </c>
      <c r="D143" s="253" t="s">
        <v>571</v>
      </c>
      <c r="E143" s="254" t="s">
        <v>2672</v>
      </c>
      <c r="F143" s="255" t="s">
        <v>2673</v>
      </c>
      <c r="G143" s="256" t="s">
        <v>2662</v>
      </c>
      <c r="H143" s="257">
        <v>4</v>
      </c>
      <c r="I143" s="258"/>
      <c r="J143" s="257">
        <f>ROUND(I143*H143,2)</f>
        <v>0</v>
      </c>
      <c r="K143" s="259"/>
      <c r="L143" s="260"/>
      <c r="M143" s="261" t="s">
        <v>1</v>
      </c>
      <c r="N143" s="262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353</v>
      </c>
      <c r="AT143" s="246" t="s">
        <v>571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281</v>
      </c>
      <c r="BM143" s="246" t="s">
        <v>281</v>
      </c>
    </row>
    <row r="144" s="2" customFormat="1" ht="24.15" customHeight="1">
      <c r="A144" s="35"/>
      <c r="B144" s="36"/>
      <c r="C144" s="235" t="s">
        <v>230</v>
      </c>
      <c r="D144" s="235" t="s">
        <v>222</v>
      </c>
      <c r="E144" s="236" t="s">
        <v>2674</v>
      </c>
      <c r="F144" s="237" t="s">
        <v>2501</v>
      </c>
      <c r="G144" s="238" t="s">
        <v>303</v>
      </c>
      <c r="H144" s="239">
        <v>0.040000000000000001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281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281</v>
      </c>
      <c r="BM144" s="246" t="s">
        <v>289</v>
      </c>
    </row>
    <row r="145" s="12" customFormat="1" ht="22.8" customHeight="1">
      <c r="A145" s="12"/>
      <c r="B145" s="219"/>
      <c r="C145" s="220"/>
      <c r="D145" s="221" t="s">
        <v>74</v>
      </c>
      <c r="E145" s="233" t="s">
        <v>2675</v>
      </c>
      <c r="F145" s="233" t="s">
        <v>2676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SUM(P146:P150)</f>
        <v>0</v>
      </c>
      <c r="Q145" s="227"/>
      <c r="R145" s="228">
        <f>SUM(R146:R150)</f>
        <v>0.090999999999999998</v>
      </c>
      <c r="S145" s="227"/>
      <c r="T145" s="229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87</v>
      </c>
      <c r="AT145" s="231" t="s">
        <v>74</v>
      </c>
      <c r="AU145" s="231" t="s">
        <v>82</v>
      </c>
      <c r="AY145" s="230" t="s">
        <v>220</v>
      </c>
      <c r="BK145" s="232">
        <f>SUM(BK146:BK150)</f>
        <v>0</v>
      </c>
    </row>
    <row r="146" s="2" customFormat="1" ht="16.5" customHeight="1">
      <c r="A146" s="35"/>
      <c r="B146" s="36"/>
      <c r="C146" s="235" t="s">
        <v>256</v>
      </c>
      <c r="D146" s="235" t="s">
        <v>222</v>
      </c>
      <c r="E146" s="236" t="s">
        <v>2677</v>
      </c>
      <c r="F146" s="237" t="s">
        <v>2678</v>
      </c>
      <c r="G146" s="238" t="s">
        <v>2662</v>
      </c>
      <c r="H146" s="239">
        <v>1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281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281</v>
      </c>
      <c r="BM146" s="246" t="s">
        <v>7</v>
      </c>
    </row>
    <row r="147" s="2" customFormat="1" ht="16.5" customHeight="1">
      <c r="A147" s="35"/>
      <c r="B147" s="36"/>
      <c r="C147" s="253" t="s">
        <v>261</v>
      </c>
      <c r="D147" s="253" t="s">
        <v>571</v>
      </c>
      <c r="E147" s="254" t="s">
        <v>2679</v>
      </c>
      <c r="F147" s="255" t="s">
        <v>2680</v>
      </c>
      <c r="G147" s="256" t="s">
        <v>2662</v>
      </c>
      <c r="H147" s="257">
        <v>1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353</v>
      </c>
      <c r="AT147" s="246" t="s">
        <v>571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281</v>
      </c>
      <c r="BM147" s="246" t="s">
        <v>305</v>
      </c>
    </row>
    <row r="148" s="2" customFormat="1" ht="24.15" customHeight="1">
      <c r="A148" s="35"/>
      <c r="B148" s="36"/>
      <c r="C148" s="253" t="s">
        <v>265</v>
      </c>
      <c r="D148" s="253" t="s">
        <v>571</v>
      </c>
      <c r="E148" s="254" t="s">
        <v>2681</v>
      </c>
      <c r="F148" s="255" t="s">
        <v>2682</v>
      </c>
      <c r="G148" s="256" t="s">
        <v>2662</v>
      </c>
      <c r="H148" s="257">
        <v>1</v>
      </c>
      <c r="I148" s="258"/>
      <c r="J148" s="257">
        <f>ROUND(I148*H148,2)</f>
        <v>0</v>
      </c>
      <c r="K148" s="259"/>
      <c r="L148" s="260"/>
      <c r="M148" s="261" t="s">
        <v>1</v>
      </c>
      <c r="N148" s="262" t="s">
        <v>41</v>
      </c>
      <c r="O148" s="94"/>
      <c r="P148" s="244">
        <f>O148*H148</f>
        <v>0</v>
      </c>
      <c r="Q148" s="244">
        <v>0.090999999999999998</v>
      </c>
      <c r="R148" s="244">
        <f>Q148*H148</f>
        <v>0.090999999999999998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353</v>
      </c>
      <c r="AT148" s="246" t="s">
        <v>571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281</v>
      </c>
      <c r="BM148" s="246" t="s">
        <v>313</v>
      </c>
    </row>
    <row r="149" s="2" customFormat="1" ht="16.5" customHeight="1">
      <c r="A149" s="35"/>
      <c r="B149" s="36"/>
      <c r="C149" s="235" t="s">
        <v>269</v>
      </c>
      <c r="D149" s="235" t="s">
        <v>222</v>
      </c>
      <c r="E149" s="236" t="s">
        <v>2683</v>
      </c>
      <c r="F149" s="237" t="s">
        <v>2684</v>
      </c>
      <c r="G149" s="238" t="s">
        <v>1255</v>
      </c>
      <c r="H149" s="239">
        <v>20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281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281</v>
      </c>
      <c r="BM149" s="246" t="s">
        <v>321</v>
      </c>
    </row>
    <row r="150" s="2" customFormat="1" ht="21.75" customHeight="1">
      <c r="A150" s="35"/>
      <c r="B150" s="36"/>
      <c r="C150" s="235" t="s">
        <v>273</v>
      </c>
      <c r="D150" s="235" t="s">
        <v>222</v>
      </c>
      <c r="E150" s="236" t="s">
        <v>2685</v>
      </c>
      <c r="F150" s="237" t="s">
        <v>2686</v>
      </c>
      <c r="G150" s="238" t="s">
        <v>303</v>
      </c>
      <c r="H150" s="239">
        <v>0.089999999999999997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281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281</v>
      </c>
      <c r="BM150" s="246" t="s">
        <v>329</v>
      </c>
    </row>
    <row r="151" s="12" customFormat="1" ht="22.8" customHeight="1">
      <c r="A151" s="12"/>
      <c r="B151" s="219"/>
      <c r="C151" s="220"/>
      <c r="D151" s="221" t="s">
        <v>74</v>
      </c>
      <c r="E151" s="233" t="s">
        <v>2687</v>
      </c>
      <c r="F151" s="233" t="s">
        <v>2688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SUM(P152:P154)</f>
        <v>0</v>
      </c>
      <c r="Q151" s="227"/>
      <c r="R151" s="228">
        <f>SUM(R152:R154)</f>
        <v>0.021440000000000001</v>
      </c>
      <c r="S151" s="227"/>
      <c r="T151" s="229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87</v>
      </c>
      <c r="AT151" s="231" t="s">
        <v>74</v>
      </c>
      <c r="AU151" s="231" t="s">
        <v>82</v>
      </c>
      <c r="AY151" s="230" t="s">
        <v>220</v>
      </c>
      <c r="BK151" s="232">
        <f>SUM(BK152:BK154)</f>
        <v>0</v>
      </c>
    </row>
    <row r="152" s="2" customFormat="1" ht="21.75" customHeight="1">
      <c r="A152" s="35"/>
      <c r="B152" s="36"/>
      <c r="C152" s="235" t="s">
        <v>277</v>
      </c>
      <c r="D152" s="235" t="s">
        <v>222</v>
      </c>
      <c r="E152" s="236" t="s">
        <v>2689</v>
      </c>
      <c r="F152" s="237" t="s">
        <v>2690</v>
      </c>
      <c r="G152" s="238" t="s">
        <v>234</v>
      </c>
      <c r="H152" s="239">
        <v>16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0.0013400000000000001</v>
      </c>
      <c r="R152" s="244">
        <f>Q152*H152</f>
        <v>0.021440000000000001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281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281</v>
      </c>
      <c r="BM152" s="246" t="s">
        <v>341</v>
      </c>
    </row>
    <row r="153" s="2" customFormat="1" ht="16.5" customHeight="1">
      <c r="A153" s="35"/>
      <c r="B153" s="36"/>
      <c r="C153" s="235" t="s">
        <v>281</v>
      </c>
      <c r="D153" s="235" t="s">
        <v>222</v>
      </c>
      <c r="E153" s="236" t="s">
        <v>2691</v>
      </c>
      <c r="F153" s="237" t="s">
        <v>2692</v>
      </c>
      <c r="G153" s="238" t="s">
        <v>234</v>
      </c>
      <c r="H153" s="239">
        <v>35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281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281</v>
      </c>
      <c r="BM153" s="246" t="s">
        <v>353</v>
      </c>
    </row>
    <row r="154" s="2" customFormat="1" ht="21.75" customHeight="1">
      <c r="A154" s="35"/>
      <c r="B154" s="36"/>
      <c r="C154" s="235" t="s">
        <v>285</v>
      </c>
      <c r="D154" s="235" t="s">
        <v>222</v>
      </c>
      <c r="E154" s="236" t="s">
        <v>2693</v>
      </c>
      <c r="F154" s="237" t="s">
        <v>2694</v>
      </c>
      <c r="G154" s="238" t="s">
        <v>303</v>
      </c>
      <c r="H154" s="239">
        <v>0.02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281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281</v>
      </c>
      <c r="BM154" s="246" t="s">
        <v>361</v>
      </c>
    </row>
    <row r="155" s="12" customFormat="1" ht="22.8" customHeight="1">
      <c r="A155" s="12"/>
      <c r="B155" s="219"/>
      <c r="C155" s="220"/>
      <c r="D155" s="221" t="s">
        <v>74</v>
      </c>
      <c r="E155" s="233" t="s">
        <v>2695</v>
      </c>
      <c r="F155" s="233" t="s">
        <v>2696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SUM(P156:P166)</f>
        <v>0</v>
      </c>
      <c r="Q155" s="227"/>
      <c r="R155" s="228">
        <f>SUM(R156:R166)</f>
        <v>0.0023800000000000002</v>
      </c>
      <c r="S155" s="227"/>
      <c r="T155" s="229">
        <f>SUM(T156:T166)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87</v>
      </c>
      <c r="AT155" s="231" t="s">
        <v>74</v>
      </c>
      <c r="AU155" s="231" t="s">
        <v>82</v>
      </c>
      <c r="AY155" s="230" t="s">
        <v>220</v>
      </c>
      <c r="BK155" s="232">
        <f>SUM(BK156:BK166)</f>
        <v>0</v>
      </c>
    </row>
    <row r="156" s="2" customFormat="1" ht="16.5" customHeight="1">
      <c r="A156" s="35"/>
      <c r="B156" s="36"/>
      <c r="C156" s="235" t="s">
        <v>289</v>
      </c>
      <c r="D156" s="235" t="s">
        <v>222</v>
      </c>
      <c r="E156" s="236" t="s">
        <v>2697</v>
      </c>
      <c r="F156" s="237" t="s">
        <v>2698</v>
      </c>
      <c r="G156" s="238" t="s">
        <v>2662</v>
      </c>
      <c r="H156" s="239">
        <v>1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281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281</v>
      </c>
      <c r="BM156" s="246" t="s">
        <v>371</v>
      </c>
    </row>
    <row r="157" s="2" customFormat="1" ht="16.5" customHeight="1">
      <c r="A157" s="35"/>
      <c r="B157" s="36"/>
      <c r="C157" s="253" t="s">
        <v>293</v>
      </c>
      <c r="D157" s="253" t="s">
        <v>571</v>
      </c>
      <c r="E157" s="254" t="s">
        <v>2699</v>
      </c>
      <c r="F157" s="255" t="s">
        <v>2700</v>
      </c>
      <c r="G157" s="256" t="s">
        <v>2662</v>
      </c>
      <c r="H157" s="257">
        <v>1</v>
      </c>
      <c r="I157" s="258"/>
      <c r="J157" s="257">
        <f>ROUND(I157*H157,2)</f>
        <v>0</v>
      </c>
      <c r="K157" s="259"/>
      <c r="L157" s="260"/>
      <c r="M157" s="261" t="s">
        <v>1</v>
      </c>
      <c r="N157" s="262" t="s">
        <v>41</v>
      </c>
      <c r="O157" s="94"/>
      <c r="P157" s="244">
        <f>O157*H157</f>
        <v>0</v>
      </c>
      <c r="Q157" s="244">
        <v>0.001</v>
      </c>
      <c r="R157" s="244">
        <f>Q157*H157</f>
        <v>0.001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353</v>
      </c>
      <c r="AT157" s="246" t="s">
        <v>571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281</v>
      </c>
      <c r="BM157" s="246" t="s">
        <v>381</v>
      </c>
    </row>
    <row r="158" s="2" customFormat="1" ht="16.5" customHeight="1">
      <c r="A158" s="35"/>
      <c r="B158" s="36"/>
      <c r="C158" s="235" t="s">
        <v>7</v>
      </c>
      <c r="D158" s="235" t="s">
        <v>222</v>
      </c>
      <c r="E158" s="236" t="s">
        <v>2701</v>
      </c>
      <c r="F158" s="237" t="s">
        <v>2702</v>
      </c>
      <c r="G158" s="238" t="s">
        <v>2662</v>
      </c>
      <c r="H158" s="239">
        <v>8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281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281</v>
      </c>
      <c r="BM158" s="246" t="s">
        <v>389</v>
      </c>
    </row>
    <row r="159" s="2" customFormat="1" ht="16.5" customHeight="1">
      <c r="A159" s="35"/>
      <c r="B159" s="36"/>
      <c r="C159" s="253" t="s">
        <v>300</v>
      </c>
      <c r="D159" s="253" t="s">
        <v>571</v>
      </c>
      <c r="E159" s="254" t="s">
        <v>2703</v>
      </c>
      <c r="F159" s="255" t="s">
        <v>2704</v>
      </c>
      <c r="G159" s="256" t="s">
        <v>2662</v>
      </c>
      <c r="H159" s="257">
        <v>2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0.00050000000000000001</v>
      </c>
      <c r="R159" s="244">
        <f>Q159*H159</f>
        <v>0.001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353</v>
      </c>
      <c r="AT159" s="246" t="s">
        <v>571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281</v>
      </c>
      <c r="BM159" s="246" t="s">
        <v>399</v>
      </c>
    </row>
    <row r="160" s="2" customFormat="1" ht="16.5" customHeight="1">
      <c r="A160" s="35"/>
      <c r="B160" s="36"/>
      <c r="C160" s="253" t="s">
        <v>305</v>
      </c>
      <c r="D160" s="253" t="s">
        <v>571</v>
      </c>
      <c r="E160" s="254" t="s">
        <v>2705</v>
      </c>
      <c r="F160" s="255" t="s">
        <v>2706</v>
      </c>
      <c r="G160" s="256" t="s">
        <v>2662</v>
      </c>
      <c r="H160" s="257">
        <v>2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353</v>
      </c>
      <c r="AT160" s="246" t="s">
        <v>571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281</v>
      </c>
      <c r="BM160" s="246" t="s">
        <v>409</v>
      </c>
    </row>
    <row r="161" s="2" customFormat="1" ht="16.5" customHeight="1">
      <c r="A161" s="35"/>
      <c r="B161" s="36"/>
      <c r="C161" s="253" t="s">
        <v>309</v>
      </c>
      <c r="D161" s="253" t="s">
        <v>571</v>
      </c>
      <c r="E161" s="254" t="s">
        <v>2707</v>
      </c>
      <c r="F161" s="255" t="s">
        <v>2708</v>
      </c>
      <c r="G161" s="256" t="s">
        <v>2662</v>
      </c>
      <c r="H161" s="257">
        <v>2</v>
      </c>
      <c r="I161" s="258"/>
      <c r="J161" s="257">
        <f>ROUND(I161*H161,2)</f>
        <v>0</v>
      </c>
      <c r="K161" s="259"/>
      <c r="L161" s="260"/>
      <c r="M161" s="261" t="s">
        <v>1</v>
      </c>
      <c r="N161" s="262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353</v>
      </c>
      <c r="AT161" s="246" t="s">
        <v>571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281</v>
      </c>
      <c r="BM161" s="246" t="s">
        <v>417</v>
      </c>
    </row>
    <row r="162" s="2" customFormat="1" ht="16.5" customHeight="1">
      <c r="A162" s="35"/>
      <c r="B162" s="36"/>
      <c r="C162" s="253" t="s">
        <v>313</v>
      </c>
      <c r="D162" s="253" t="s">
        <v>571</v>
      </c>
      <c r="E162" s="254" t="s">
        <v>2709</v>
      </c>
      <c r="F162" s="255" t="s">
        <v>2710</v>
      </c>
      <c r="G162" s="256" t="s">
        <v>2662</v>
      </c>
      <c r="H162" s="257">
        <v>2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353</v>
      </c>
      <c r="AT162" s="246" t="s">
        <v>571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281</v>
      </c>
      <c r="BM162" s="246" t="s">
        <v>427</v>
      </c>
    </row>
    <row r="163" s="2" customFormat="1" ht="16.5" customHeight="1">
      <c r="A163" s="35"/>
      <c r="B163" s="36"/>
      <c r="C163" s="235" t="s">
        <v>317</v>
      </c>
      <c r="D163" s="235" t="s">
        <v>222</v>
      </c>
      <c r="E163" s="236" t="s">
        <v>2711</v>
      </c>
      <c r="F163" s="237" t="s">
        <v>2712</v>
      </c>
      <c r="G163" s="238" t="s">
        <v>2662</v>
      </c>
      <c r="H163" s="239">
        <v>1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0.00038000000000000002</v>
      </c>
      <c r="R163" s="244">
        <f>Q163*H163</f>
        <v>0.00038000000000000002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281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281</v>
      </c>
      <c r="BM163" s="246" t="s">
        <v>437</v>
      </c>
    </row>
    <row r="164" s="2" customFormat="1" ht="16.5" customHeight="1">
      <c r="A164" s="35"/>
      <c r="B164" s="36"/>
      <c r="C164" s="253" t="s">
        <v>321</v>
      </c>
      <c r="D164" s="253" t="s">
        <v>571</v>
      </c>
      <c r="E164" s="254" t="s">
        <v>2713</v>
      </c>
      <c r="F164" s="255" t="s">
        <v>2714</v>
      </c>
      <c r="G164" s="256" t="s">
        <v>2662</v>
      </c>
      <c r="H164" s="257">
        <v>1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353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281</v>
      </c>
      <c r="BM164" s="246" t="s">
        <v>616</v>
      </c>
    </row>
    <row r="165" s="2" customFormat="1" ht="16.5" customHeight="1">
      <c r="A165" s="35"/>
      <c r="B165" s="36"/>
      <c r="C165" s="253" t="s">
        <v>325</v>
      </c>
      <c r="D165" s="253" t="s">
        <v>571</v>
      </c>
      <c r="E165" s="254" t="s">
        <v>2715</v>
      </c>
      <c r="F165" s="255" t="s">
        <v>2716</v>
      </c>
      <c r="G165" s="256" t="s">
        <v>234</v>
      </c>
      <c r="H165" s="257">
        <v>1</v>
      </c>
      <c r="I165" s="258"/>
      <c r="J165" s="257">
        <f>ROUND(I165*H165,2)</f>
        <v>0</v>
      </c>
      <c r="K165" s="259"/>
      <c r="L165" s="260"/>
      <c r="M165" s="261" t="s">
        <v>1</v>
      </c>
      <c r="N165" s="262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353</v>
      </c>
      <c r="AT165" s="246" t="s">
        <v>571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281</v>
      </c>
      <c r="BM165" s="246" t="s">
        <v>624</v>
      </c>
    </row>
    <row r="166" s="2" customFormat="1" ht="21.75" customHeight="1">
      <c r="A166" s="35"/>
      <c r="B166" s="36"/>
      <c r="C166" s="235" t="s">
        <v>329</v>
      </c>
      <c r="D166" s="235" t="s">
        <v>222</v>
      </c>
      <c r="E166" s="236" t="s">
        <v>2717</v>
      </c>
      <c r="F166" s="237" t="s">
        <v>2718</v>
      </c>
      <c r="G166" s="238" t="s">
        <v>303</v>
      </c>
      <c r="H166" s="239">
        <v>0.20000000000000001</v>
      </c>
      <c r="I166" s="240"/>
      <c r="J166" s="239">
        <f>ROUND(I166*H166,2)</f>
        <v>0</v>
      </c>
      <c r="K166" s="241"/>
      <c r="L166" s="41"/>
      <c r="M166" s="248" t="s">
        <v>1</v>
      </c>
      <c r="N166" s="249" t="s">
        <v>41</v>
      </c>
      <c r="O166" s="250"/>
      <c r="P166" s="251">
        <f>O166*H166</f>
        <v>0</v>
      </c>
      <c r="Q166" s="251">
        <v>0</v>
      </c>
      <c r="R166" s="251">
        <f>Q166*H166</f>
        <v>0</v>
      </c>
      <c r="S166" s="251">
        <v>0</v>
      </c>
      <c r="T166" s="25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281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281</v>
      </c>
      <c r="BM166" s="246" t="s">
        <v>632</v>
      </c>
    </row>
    <row r="167" s="2" customFormat="1" ht="6.96" customHeight="1">
      <c r="A167" s="35"/>
      <c r="B167" s="69"/>
      <c r="C167" s="70"/>
      <c r="D167" s="70"/>
      <c r="E167" s="70"/>
      <c r="F167" s="70"/>
      <c r="G167" s="70"/>
      <c r="H167" s="70"/>
      <c r="I167" s="70"/>
      <c r="J167" s="70"/>
      <c r="K167" s="70"/>
      <c r="L167" s="41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sheetProtection sheet="1" autoFilter="0" formatColumns="0" formatRows="0" objects="1" scenarios="1" spinCount="100000" saltValue="w3v08fXb7qACOWVLIc4Oj9K17lGYMMwOUMR/+SRYsCzc1/wWQNKu6bFybNtiA29LpAl16VEhlulKoc/Nocj2QA==" hashValue="6IPaCxI0FE8Ns3KEII/exEsMhbaI/vOXXTbWijhE99ADTn8WLKY1U3xi0YTXEH2J+rsFX4BIAD5M/XFpS/e4yQ==" algorithmName="SHA-512" password="CC35"/>
  <autoFilter ref="C130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1636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2719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32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24</v>
      </c>
      <c r="F19" s="35"/>
      <c r="G19" s="35"/>
      <c r="H19" s="35"/>
      <c r="I19" s="154" t="s">
        <v>25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25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2647</v>
      </c>
      <c r="F28" s="35"/>
      <c r="G28" s="35"/>
      <c r="H28" s="35"/>
      <c r="I28" s="154" t="s">
        <v>25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ROUND((SUM(BE128:BE154)),  2)</f>
        <v>0</v>
      </c>
      <c r="G37" s="169"/>
      <c r="H37" s="169"/>
      <c r="I37" s="170">
        <v>0.20000000000000001</v>
      </c>
      <c r="J37" s="168">
        <f>ROUND(((SUM(BE128:BE154))*I37),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ROUND((SUM(BF128:BF154)),  2)</f>
        <v>0</v>
      </c>
      <c r="G38" s="169"/>
      <c r="H38" s="169"/>
      <c r="I38" s="170">
        <v>0.20000000000000001</v>
      </c>
      <c r="J38" s="168">
        <f>ROUND(((SUM(BF128:BF154))*I38),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ROUND((SUM(BG128:BG154)),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ROUND((SUM(BH128:BH154)),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ROUND((SUM(BI128:BI154)),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1636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3.2 - Odovzdávací systém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SOŠ Technická,Dukelských Hrdinov 2, 984 01 Lučenec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5.6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                                       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2720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198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2652</v>
      </c>
      <c r="E103" s="204"/>
      <c r="F103" s="204"/>
      <c r="G103" s="204"/>
      <c r="H103" s="204"/>
      <c r="I103" s="204"/>
      <c r="J103" s="205">
        <f>J135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2721</v>
      </c>
      <c r="E104" s="204"/>
      <c r="F104" s="204"/>
      <c r="G104" s="204"/>
      <c r="H104" s="204"/>
      <c r="I104" s="204"/>
      <c r="J104" s="205">
        <f>J140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206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6.25" customHeight="1">
      <c r="A114" s="35"/>
      <c r="B114" s="36"/>
      <c r="C114" s="37"/>
      <c r="D114" s="37"/>
      <c r="E114" s="191" t="str">
        <f>E7</f>
        <v>SOŠ technická Lučenec - novostavba edukačného centra, rekonštrukcia objektu školy a spoločenského objektu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184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1649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186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5" t="s">
        <v>1636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2645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3.2 - Odovzdávací systém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SOŠ Technická,Dukelských Hrdinov 2, 984 01 Lučenec</v>
      </c>
      <c r="G122" s="37"/>
      <c r="H122" s="37"/>
      <c r="I122" s="29" t="s">
        <v>20</v>
      </c>
      <c r="J122" s="82" t="str">
        <f>IF(J16="","",J16)</f>
        <v>30. 9. 2024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BBSK, Námestie SNP 23/23, 974 01 BB</v>
      </c>
      <c r="G124" s="37"/>
      <c r="H124" s="37"/>
      <c r="I124" s="29" t="s">
        <v>28</v>
      </c>
      <c r="J124" s="33" t="str">
        <f>E25</f>
        <v>Ing. Ladislav Chatrnúch,Sládkovičova 2052/50A Šala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5.65" customHeight="1">
      <c r="A125" s="35"/>
      <c r="B125" s="36"/>
      <c r="C125" s="29" t="s">
        <v>26</v>
      </c>
      <c r="D125" s="37"/>
      <c r="E125" s="37"/>
      <c r="F125" s="24" t="str">
        <f>IF(E22="","",E22)</f>
        <v>Vyplň údaj</v>
      </c>
      <c r="G125" s="37"/>
      <c r="H125" s="37"/>
      <c r="I125" s="29" t="s">
        <v>31</v>
      </c>
      <c r="J125" s="33" t="str">
        <f>E28</f>
        <v xml:space="preserve">                                        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207</v>
      </c>
      <c r="D127" s="210" t="s">
        <v>60</v>
      </c>
      <c r="E127" s="210" t="s">
        <v>56</v>
      </c>
      <c r="F127" s="210" t="s">
        <v>57</v>
      </c>
      <c r="G127" s="210" t="s">
        <v>208</v>
      </c>
      <c r="H127" s="210" t="s">
        <v>209</v>
      </c>
      <c r="I127" s="210" t="s">
        <v>210</v>
      </c>
      <c r="J127" s="211" t="s">
        <v>190</v>
      </c>
      <c r="K127" s="212" t="s">
        <v>211</v>
      </c>
      <c r="L127" s="213"/>
      <c r="M127" s="103" t="s">
        <v>1</v>
      </c>
      <c r="N127" s="104" t="s">
        <v>39</v>
      </c>
      <c r="O127" s="104" t="s">
        <v>212</v>
      </c>
      <c r="P127" s="104" t="s">
        <v>213</v>
      </c>
      <c r="Q127" s="104" t="s">
        <v>214</v>
      </c>
      <c r="R127" s="104" t="s">
        <v>215</v>
      </c>
      <c r="S127" s="104" t="s">
        <v>216</v>
      </c>
      <c r="T127" s="105" t="s">
        <v>217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191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</f>
        <v>0</v>
      </c>
      <c r="Q128" s="107"/>
      <c r="R128" s="216">
        <f>R129</f>
        <v>0.64712000000000014</v>
      </c>
      <c r="S128" s="107"/>
      <c r="T128" s="217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192</v>
      </c>
      <c r="BK128" s="218">
        <f>BK129</f>
        <v>0</v>
      </c>
    </row>
    <row r="129" s="12" customFormat="1" ht="25.92" customHeight="1">
      <c r="A129" s="12"/>
      <c r="B129" s="219"/>
      <c r="C129" s="220"/>
      <c r="D129" s="221" t="s">
        <v>74</v>
      </c>
      <c r="E129" s="222" t="s">
        <v>1112</v>
      </c>
      <c r="F129" s="222" t="s">
        <v>2665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P130+P135+P140</f>
        <v>0</v>
      </c>
      <c r="Q129" s="227"/>
      <c r="R129" s="228">
        <f>R130+R135+R140</f>
        <v>0.64712000000000014</v>
      </c>
      <c r="S129" s="227"/>
      <c r="T129" s="229">
        <f>T130+T135+T140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82</v>
      </c>
      <c r="AT129" s="231" t="s">
        <v>74</v>
      </c>
      <c r="AU129" s="231" t="s">
        <v>75</v>
      </c>
      <c r="AY129" s="230" t="s">
        <v>220</v>
      </c>
      <c r="BK129" s="232">
        <f>BK130+BK135+BK140</f>
        <v>0</v>
      </c>
    </row>
    <row r="130" s="12" customFormat="1" ht="22.8" customHeight="1">
      <c r="A130" s="12"/>
      <c r="B130" s="219"/>
      <c r="C130" s="220"/>
      <c r="D130" s="221" t="s">
        <v>74</v>
      </c>
      <c r="E130" s="233" t="s">
        <v>345</v>
      </c>
      <c r="F130" s="233" t="s">
        <v>346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SUM(P131:P134)</f>
        <v>0</v>
      </c>
      <c r="Q130" s="227"/>
      <c r="R130" s="228">
        <f>SUM(R131:R134)</f>
        <v>0.039199999999999999</v>
      </c>
      <c r="S130" s="227"/>
      <c r="T130" s="229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87</v>
      </c>
      <c r="AT130" s="231" t="s">
        <v>74</v>
      </c>
      <c r="AU130" s="231" t="s">
        <v>82</v>
      </c>
      <c r="AY130" s="230" t="s">
        <v>220</v>
      </c>
      <c r="BK130" s="232">
        <f>SUM(BK131:BK134)</f>
        <v>0</v>
      </c>
    </row>
    <row r="131" s="2" customFormat="1" ht="24.15" customHeight="1">
      <c r="A131" s="35"/>
      <c r="B131" s="36"/>
      <c r="C131" s="235" t="s">
        <v>82</v>
      </c>
      <c r="D131" s="235" t="s">
        <v>222</v>
      </c>
      <c r="E131" s="236" t="s">
        <v>2666</v>
      </c>
      <c r="F131" s="237" t="s">
        <v>2667</v>
      </c>
      <c r="G131" s="238" t="s">
        <v>234</v>
      </c>
      <c r="H131" s="239">
        <v>280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8.0000000000000007E-05</v>
      </c>
      <c r="R131" s="244">
        <f>Q131*H131</f>
        <v>0.022400000000000003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281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281</v>
      </c>
      <c r="BM131" s="246" t="s">
        <v>87</v>
      </c>
    </row>
    <row r="132" s="2" customFormat="1" ht="16.5" customHeight="1">
      <c r="A132" s="35"/>
      <c r="B132" s="36"/>
      <c r="C132" s="253" t="s">
        <v>87</v>
      </c>
      <c r="D132" s="253" t="s">
        <v>571</v>
      </c>
      <c r="E132" s="254" t="s">
        <v>2670</v>
      </c>
      <c r="F132" s="255" t="s">
        <v>2671</v>
      </c>
      <c r="G132" s="256" t="s">
        <v>234</v>
      </c>
      <c r="H132" s="257">
        <v>280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6.0000000000000002E-05</v>
      </c>
      <c r="R132" s="244">
        <f>Q132*H132</f>
        <v>0.016799999999999999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353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281</v>
      </c>
      <c r="BM132" s="246" t="s">
        <v>94</v>
      </c>
    </row>
    <row r="133" s="2" customFormat="1" ht="24.15" customHeight="1">
      <c r="A133" s="35"/>
      <c r="B133" s="36"/>
      <c r="C133" s="253" t="s">
        <v>91</v>
      </c>
      <c r="D133" s="253" t="s">
        <v>571</v>
      </c>
      <c r="E133" s="254" t="s">
        <v>2672</v>
      </c>
      <c r="F133" s="255" t="s">
        <v>2673</v>
      </c>
      <c r="G133" s="256" t="s">
        <v>2662</v>
      </c>
      <c r="H133" s="257">
        <v>20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353</v>
      </c>
      <c r="AT133" s="246" t="s">
        <v>571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281</v>
      </c>
      <c r="BM133" s="246" t="s">
        <v>124</v>
      </c>
    </row>
    <row r="134" s="2" customFormat="1" ht="24.15" customHeight="1">
      <c r="A134" s="35"/>
      <c r="B134" s="36"/>
      <c r="C134" s="235" t="s">
        <v>94</v>
      </c>
      <c r="D134" s="235" t="s">
        <v>222</v>
      </c>
      <c r="E134" s="236" t="s">
        <v>2674</v>
      </c>
      <c r="F134" s="237" t="s">
        <v>2501</v>
      </c>
      <c r="G134" s="238" t="s">
        <v>303</v>
      </c>
      <c r="H134" s="239">
        <v>0.040000000000000001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281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281</v>
      </c>
      <c r="BM134" s="246" t="s">
        <v>248</v>
      </c>
    </row>
    <row r="135" s="12" customFormat="1" ht="22.8" customHeight="1">
      <c r="A135" s="12"/>
      <c r="B135" s="219"/>
      <c r="C135" s="220"/>
      <c r="D135" s="221" t="s">
        <v>74</v>
      </c>
      <c r="E135" s="233" t="s">
        <v>2687</v>
      </c>
      <c r="F135" s="233" t="s">
        <v>2688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SUM(P136:P139)</f>
        <v>0</v>
      </c>
      <c r="Q135" s="227"/>
      <c r="R135" s="228">
        <f>SUM(R136:R139)</f>
        <v>0.31080000000000002</v>
      </c>
      <c r="S135" s="227"/>
      <c r="T135" s="229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87</v>
      </c>
      <c r="AT135" s="231" t="s">
        <v>74</v>
      </c>
      <c r="AU135" s="231" t="s">
        <v>82</v>
      </c>
      <c r="AY135" s="230" t="s">
        <v>220</v>
      </c>
      <c r="BK135" s="232">
        <f>SUM(BK136:BK139)</f>
        <v>0</v>
      </c>
    </row>
    <row r="136" s="2" customFormat="1" ht="21.75" customHeight="1">
      <c r="A136" s="35"/>
      <c r="B136" s="36"/>
      <c r="C136" s="235" t="s">
        <v>97</v>
      </c>
      <c r="D136" s="235" t="s">
        <v>222</v>
      </c>
      <c r="E136" s="236" t="s">
        <v>2722</v>
      </c>
      <c r="F136" s="237" t="s">
        <v>2723</v>
      </c>
      <c r="G136" s="238" t="s">
        <v>234</v>
      </c>
      <c r="H136" s="239">
        <v>280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0.0011100000000000001</v>
      </c>
      <c r="R136" s="244">
        <f>Q136*H136</f>
        <v>0.31080000000000002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281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281</v>
      </c>
      <c r="BM136" s="246" t="s">
        <v>256</v>
      </c>
    </row>
    <row r="137" s="2" customFormat="1" ht="16.5" customHeight="1">
      <c r="A137" s="35"/>
      <c r="B137" s="36"/>
      <c r="C137" s="235" t="s">
        <v>124</v>
      </c>
      <c r="D137" s="235" t="s">
        <v>222</v>
      </c>
      <c r="E137" s="236" t="s">
        <v>2691</v>
      </c>
      <c r="F137" s="237" t="s">
        <v>2692</v>
      </c>
      <c r="G137" s="238" t="s">
        <v>234</v>
      </c>
      <c r="H137" s="239">
        <v>280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281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281</v>
      </c>
      <c r="BM137" s="246" t="s">
        <v>265</v>
      </c>
    </row>
    <row r="138" s="2" customFormat="1" ht="16.5" customHeight="1">
      <c r="A138" s="35"/>
      <c r="B138" s="36"/>
      <c r="C138" s="235" t="s">
        <v>132</v>
      </c>
      <c r="D138" s="235" t="s">
        <v>222</v>
      </c>
      <c r="E138" s="236" t="s">
        <v>2724</v>
      </c>
      <c r="F138" s="237" t="s">
        <v>2725</v>
      </c>
      <c r="G138" s="238" t="s">
        <v>1255</v>
      </c>
      <c r="H138" s="239">
        <v>9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281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281</v>
      </c>
      <c r="BM138" s="246" t="s">
        <v>273</v>
      </c>
    </row>
    <row r="139" s="2" customFormat="1" ht="21.75" customHeight="1">
      <c r="A139" s="35"/>
      <c r="B139" s="36"/>
      <c r="C139" s="235" t="s">
        <v>248</v>
      </c>
      <c r="D139" s="235" t="s">
        <v>222</v>
      </c>
      <c r="E139" s="236" t="s">
        <v>2693</v>
      </c>
      <c r="F139" s="237" t="s">
        <v>2694</v>
      </c>
      <c r="G139" s="238" t="s">
        <v>303</v>
      </c>
      <c r="H139" s="239">
        <v>0.31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281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281</v>
      </c>
      <c r="BM139" s="246" t="s">
        <v>281</v>
      </c>
    </row>
    <row r="140" s="12" customFormat="1" ht="22.8" customHeight="1">
      <c r="A140" s="12"/>
      <c r="B140" s="219"/>
      <c r="C140" s="220"/>
      <c r="D140" s="221" t="s">
        <v>74</v>
      </c>
      <c r="E140" s="233" t="s">
        <v>2726</v>
      </c>
      <c r="F140" s="233" t="s">
        <v>2727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SUM(P141:P154)</f>
        <v>0</v>
      </c>
      <c r="Q140" s="227"/>
      <c r="R140" s="228">
        <f>SUM(R141:R154)</f>
        <v>0.29712000000000005</v>
      </c>
      <c r="S140" s="227"/>
      <c r="T140" s="229">
        <f>SUM(T141:T154)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87</v>
      </c>
      <c r="AT140" s="231" t="s">
        <v>74</v>
      </c>
      <c r="AU140" s="231" t="s">
        <v>82</v>
      </c>
      <c r="AY140" s="230" t="s">
        <v>220</v>
      </c>
      <c r="BK140" s="232">
        <f>SUM(BK141:BK154)</f>
        <v>0</v>
      </c>
    </row>
    <row r="141" s="2" customFormat="1" ht="16.5" customHeight="1">
      <c r="A141" s="35"/>
      <c r="B141" s="36"/>
      <c r="C141" s="235" t="s">
        <v>230</v>
      </c>
      <c r="D141" s="235" t="s">
        <v>222</v>
      </c>
      <c r="E141" s="236" t="s">
        <v>2728</v>
      </c>
      <c r="F141" s="237" t="s">
        <v>2729</v>
      </c>
      <c r="G141" s="238" t="s">
        <v>2662</v>
      </c>
      <c r="H141" s="239">
        <v>46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281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281</v>
      </c>
      <c r="BM141" s="246" t="s">
        <v>289</v>
      </c>
    </row>
    <row r="142" s="2" customFormat="1" ht="16.5" customHeight="1">
      <c r="A142" s="35"/>
      <c r="B142" s="36"/>
      <c r="C142" s="253" t="s">
        <v>256</v>
      </c>
      <c r="D142" s="253" t="s">
        <v>571</v>
      </c>
      <c r="E142" s="254" t="s">
        <v>2730</v>
      </c>
      <c r="F142" s="255" t="s">
        <v>2731</v>
      </c>
      <c r="G142" s="256" t="s">
        <v>259</v>
      </c>
      <c r="H142" s="257">
        <v>40</v>
      </c>
      <c r="I142" s="258"/>
      <c r="J142" s="257">
        <f>ROUND(I142*H142,2)</f>
        <v>0</v>
      </c>
      <c r="K142" s="259"/>
      <c r="L142" s="260"/>
      <c r="M142" s="261" t="s">
        <v>1</v>
      </c>
      <c r="N142" s="262" t="s">
        <v>41</v>
      </c>
      <c r="O142" s="94"/>
      <c r="P142" s="244">
        <f>O142*H142</f>
        <v>0</v>
      </c>
      <c r="Q142" s="244">
        <v>0.0040000000000000001</v>
      </c>
      <c r="R142" s="244">
        <f>Q142*H142</f>
        <v>0.16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353</v>
      </c>
      <c r="AT142" s="246" t="s">
        <v>571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281</v>
      </c>
      <c r="BM142" s="246" t="s">
        <v>7</v>
      </c>
    </row>
    <row r="143" s="2" customFormat="1" ht="16.5" customHeight="1">
      <c r="A143" s="35"/>
      <c r="B143" s="36"/>
      <c r="C143" s="253" t="s">
        <v>261</v>
      </c>
      <c r="D143" s="253" t="s">
        <v>571</v>
      </c>
      <c r="E143" s="254" t="s">
        <v>2732</v>
      </c>
      <c r="F143" s="255" t="s">
        <v>2733</v>
      </c>
      <c r="G143" s="256" t="s">
        <v>259</v>
      </c>
      <c r="H143" s="257">
        <v>6</v>
      </c>
      <c r="I143" s="258"/>
      <c r="J143" s="257">
        <f>ROUND(I143*H143,2)</f>
        <v>0</v>
      </c>
      <c r="K143" s="259"/>
      <c r="L143" s="260"/>
      <c r="M143" s="261" t="s">
        <v>1</v>
      </c>
      <c r="N143" s="262" t="s">
        <v>41</v>
      </c>
      <c r="O143" s="94"/>
      <c r="P143" s="244">
        <f>O143*H143</f>
        <v>0</v>
      </c>
      <c r="Q143" s="244">
        <v>0.0050000000000000001</v>
      </c>
      <c r="R143" s="244">
        <f>Q143*H143</f>
        <v>0.029999999999999999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353</v>
      </c>
      <c r="AT143" s="246" t="s">
        <v>571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281</v>
      </c>
      <c r="BM143" s="246" t="s">
        <v>305</v>
      </c>
    </row>
    <row r="144" s="2" customFormat="1" ht="16.5" customHeight="1">
      <c r="A144" s="35"/>
      <c r="B144" s="36"/>
      <c r="C144" s="253" t="s">
        <v>265</v>
      </c>
      <c r="D144" s="253" t="s">
        <v>571</v>
      </c>
      <c r="E144" s="254" t="s">
        <v>2734</v>
      </c>
      <c r="F144" s="255" t="s">
        <v>2735</v>
      </c>
      <c r="G144" s="256" t="s">
        <v>259</v>
      </c>
      <c r="H144" s="257">
        <v>1</v>
      </c>
      <c r="I144" s="258"/>
      <c r="J144" s="257">
        <f>ROUND(I144*H144,2)</f>
        <v>0</v>
      </c>
      <c r="K144" s="259"/>
      <c r="L144" s="260"/>
      <c r="M144" s="261" t="s">
        <v>1</v>
      </c>
      <c r="N144" s="262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353</v>
      </c>
      <c r="AT144" s="246" t="s">
        <v>571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281</v>
      </c>
      <c r="BM144" s="246" t="s">
        <v>313</v>
      </c>
    </row>
    <row r="145" s="2" customFormat="1" ht="16.5" customHeight="1">
      <c r="A145" s="35"/>
      <c r="B145" s="36"/>
      <c r="C145" s="253" t="s">
        <v>269</v>
      </c>
      <c r="D145" s="253" t="s">
        <v>571</v>
      </c>
      <c r="E145" s="254" t="s">
        <v>2736</v>
      </c>
      <c r="F145" s="255" t="s">
        <v>2737</v>
      </c>
      <c r="G145" s="256" t="s">
        <v>259</v>
      </c>
      <c r="H145" s="257">
        <v>1</v>
      </c>
      <c r="I145" s="258"/>
      <c r="J145" s="257">
        <f>ROUND(I145*H145,2)</f>
        <v>0</v>
      </c>
      <c r="K145" s="259"/>
      <c r="L145" s="260"/>
      <c r="M145" s="261" t="s">
        <v>1</v>
      </c>
      <c r="N145" s="262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353</v>
      </c>
      <c r="AT145" s="246" t="s">
        <v>571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281</v>
      </c>
      <c r="BM145" s="246" t="s">
        <v>321</v>
      </c>
    </row>
    <row r="146" s="2" customFormat="1" ht="16.5" customHeight="1">
      <c r="A146" s="35"/>
      <c r="B146" s="36"/>
      <c r="C146" s="235" t="s">
        <v>273</v>
      </c>
      <c r="D146" s="235" t="s">
        <v>222</v>
      </c>
      <c r="E146" s="236" t="s">
        <v>2738</v>
      </c>
      <c r="F146" s="237" t="s">
        <v>2739</v>
      </c>
      <c r="G146" s="238" t="s">
        <v>2662</v>
      </c>
      <c r="H146" s="239">
        <v>8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0.00029</v>
      </c>
      <c r="R146" s="244">
        <f>Q146*H146</f>
        <v>0.00232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281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281</v>
      </c>
      <c r="BM146" s="246" t="s">
        <v>329</v>
      </c>
    </row>
    <row r="147" s="2" customFormat="1" ht="16.5" customHeight="1">
      <c r="A147" s="35"/>
      <c r="B147" s="36"/>
      <c r="C147" s="253" t="s">
        <v>277</v>
      </c>
      <c r="D147" s="253" t="s">
        <v>571</v>
      </c>
      <c r="E147" s="254" t="s">
        <v>2740</v>
      </c>
      <c r="F147" s="255" t="s">
        <v>2741</v>
      </c>
      <c r="G147" s="256" t="s">
        <v>259</v>
      </c>
      <c r="H147" s="257">
        <v>4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0.010999999999999999</v>
      </c>
      <c r="R147" s="244">
        <f>Q147*H147</f>
        <v>0.043999999999999997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353</v>
      </c>
      <c r="AT147" s="246" t="s">
        <v>571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281</v>
      </c>
      <c r="BM147" s="246" t="s">
        <v>341</v>
      </c>
    </row>
    <row r="148" s="2" customFormat="1" ht="16.5" customHeight="1">
      <c r="A148" s="35"/>
      <c r="B148" s="36"/>
      <c r="C148" s="253" t="s">
        <v>281</v>
      </c>
      <c r="D148" s="253" t="s">
        <v>571</v>
      </c>
      <c r="E148" s="254" t="s">
        <v>2742</v>
      </c>
      <c r="F148" s="255" t="s">
        <v>2743</v>
      </c>
      <c r="G148" s="256" t="s">
        <v>259</v>
      </c>
      <c r="H148" s="257">
        <v>4</v>
      </c>
      <c r="I148" s="258"/>
      <c r="J148" s="257">
        <f>ROUND(I148*H148,2)</f>
        <v>0</v>
      </c>
      <c r="K148" s="259"/>
      <c r="L148" s="260"/>
      <c r="M148" s="261" t="s">
        <v>1</v>
      </c>
      <c r="N148" s="262" t="s">
        <v>41</v>
      </c>
      <c r="O148" s="94"/>
      <c r="P148" s="244">
        <f>O148*H148</f>
        <v>0</v>
      </c>
      <c r="Q148" s="244">
        <v>0.010999999999999999</v>
      </c>
      <c r="R148" s="244">
        <f>Q148*H148</f>
        <v>0.043999999999999997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353</v>
      </c>
      <c r="AT148" s="246" t="s">
        <v>571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281</v>
      </c>
      <c r="BM148" s="246" t="s">
        <v>353</v>
      </c>
    </row>
    <row r="149" s="2" customFormat="1" ht="16.5" customHeight="1">
      <c r="A149" s="35"/>
      <c r="B149" s="36"/>
      <c r="C149" s="253" t="s">
        <v>285</v>
      </c>
      <c r="D149" s="253" t="s">
        <v>571</v>
      </c>
      <c r="E149" s="254" t="s">
        <v>2744</v>
      </c>
      <c r="F149" s="255" t="s">
        <v>2745</v>
      </c>
      <c r="G149" s="256" t="s">
        <v>225</v>
      </c>
      <c r="H149" s="257">
        <v>16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0.00020000000000000001</v>
      </c>
      <c r="R149" s="244">
        <f>Q149*H149</f>
        <v>0.0032000000000000002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353</v>
      </c>
      <c r="AT149" s="246" t="s">
        <v>571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281</v>
      </c>
      <c r="BM149" s="246" t="s">
        <v>361</v>
      </c>
    </row>
    <row r="150" s="2" customFormat="1" ht="16.5" customHeight="1">
      <c r="A150" s="35"/>
      <c r="B150" s="36"/>
      <c r="C150" s="253" t="s">
        <v>289</v>
      </c>
      <c r="D150" s="253" t="s">
        <v>571</v>
      </c>
      <c r="E150" s="254" t="s">
        <v>2746</v>
      </c>
      <c r="F150" s="255" t="s">
        <v>2747</v>
      </c>
      <c r="G150" s="256" t="s">
        <v>225</v>
      </c>
      <c r="H150" s="257">
        <v>16</v>
      </c>
      <c r="I150" s="258"/>
      <c r="J150" s="257">
        <f>ROUND(I150*H150,2)</f>
        <v>0</v>
      </c>
      <c r="K150" s="259"/>
      <c r="L150" s="260"/>
      <c r="M150" s="261" t="s">
        <v>1</v>
      </c>
      <c r="N150" s="262" t="s">
        <v>41</v>
      </c>
      <c r="O150" s="94"/>
      <c r="P150" s="244">
        <f>O150*H150</f>
        <v>0</v>
      </c>
      <c r="Q150" s="244">
        <v>0.00029999999999999997</v>
      </c>
      <c r="R150" s="244">
        <f>Q150*H150</f>
        <v>0.0047999999999999996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353</v>
      </c>
      <c r="AT150" s="246" t="s">
        <v>571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281</v>
      </c>
      <c r="BM150" s="246" t="s">
        <v>371</v>
      </c>
    </row>
    <row r="151" s="2" customFormat="1" ht="21.75" customHeight="1">
      <c r="A151" s="35"/>
      <c r="B151" s="36"/>
      <c r="C151" s="235" t="s">
        <v>293</v>
      </c>
      <c r="D151" s="235" t="s">
        <v>222</v>
      </c>
      <c r="E151" s="236" t="s">
        <v>2748</v>
      </c>
      <c r="F151" s="237" t="s">
        <v>2749</v>
      </c>
      <c r="G151" s="238" t="s">
        <v>259</v>
      </c>
      <c r="H151" s="239">
        <v>1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0.0038999999999999998</v>
      </c>
      <c r="R151" s="244">
        <f>Q151*H151</f>
        <v>0.0038999999999999998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281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281</v>
      </c>
      <c r="BM151" s="246" t="s">
        <v>381</v>
      </c>
    </row>
    <row r="152" s="2" customFormat="1" ht="21.75" customHeight="1">
      <c r="A152" s="35"/>
      <c r="B152" s="36"/>
      <c r="C152" s="235" t="s">
        <v>7</v>
      </c>
      <c r="D152" s="235" t="s">
        <v>222</v>
      </c>
      <c r="E152" s="236" t="s">
        <v>2750</v>
      </c>
      <c r="F152" s="237" t="s">
        <v>2751</v>
      </c>
      <c r="G152" s="238" t="s">
        <v>259</v>
      </c>
      <c r="H152" s="239">
        <v>1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0.0048999999999999998</v>
      </c>
      <c r="R152" s="244">
        <f>Q152*H152</f>
        <v>0.0048999999999999998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281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281</v>
      </c>
      <c r="BM152" s="246" t="s">
        <v>389</v>
      </c>
    </row>
    <row r="153" s="2" customFormat="1" ht="16.5" customHeight="1">
      <c r="A153" s="35"/>
      <c r="B153" s="36"/>
      <c r="C153" s="235" t="s">
        <v>300</v>
      </c>
      <c r="D153" s="235" t="s">
        <v>222</v>
      </c>
      <c r="E153" s="236" t="s">
        <v>2752</v>
      </c>
      <c r="F153" s="237" t="s">
        <v>2753</v>
      </c>
      <c r="G153" s="238" t="s">
        <v>1255</v>
      </c>
      <c r="H153" s="239">
        <v>20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281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281</v>
      </c>
      <c r="BM153" s="246" t="s">
        <v>399</v>
      </c>
    </row>
    <row r="154" s="2" customFormat="1" ht="24.15" customHeight="1">
      <c r="A154" s="35"/>
      <c r="B154" s="36"/>
      <c r="C154" s="235" t="s">
        <v>305</v>
      </c>
      <c r="D154" s="235" t="s">
        <v>222</v>
      </c>
      <c r="E154" s="236" t="s">
        <v>2754</v>
      </c>
      <c r="F154" s="237" t="s">
        <v>2755</v>
      </c>
      <c r="G154" s="238" t="s">
        <v>303</v>
      </c>
      <c r="H154" s="239">
        <v>0.29999999999999999</v>
      </c>
      <c r="I154" s="240"/>
      <c r="J154" s="239">
        <f>ROUND(I154*H154,2)</f>
        <v>0</v>
      </c>
      <c r="K154" s="241"/>
      <c r="L154" s="41"/>
      <c r="M154" s="248" t="s">
        <v>1</v>
      </c>
      <c r="N154" s="249" t="s">
        <v>41</v>
      </c>
      <c r="O154" s="250"/>
      <c r="P154" s="251">
        <f>O154*H154</f>
        <v>0</v>
      </c>
      <c r="Q154" s="251">
        <v>0</v>
      </c>
      <c r="R154" s="251">
        <f>Q154*H154</f>
        <v>0</v>
      </c>
      <c r="S154" s="251">
        <v>0</v>
      </c>
      <c r="T154" s="25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281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281</v>
      </c>
      <c r="BM154" s="246" t="s">
        <v>409</v>
      </c>
    </row>
    <row r="155" s="2" customFormat="1" ht="6.96" customHeight="1">
      <c r="A155" s="35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jFd0cfqhQQi8GJpz+kOObi3jNSSwrccR2KUuVFXoCPFiomNSKqtgIaFL990/DNo7aCxMzQshvCJ93O4uDlvC2Q==" hashValue="ELlxJp4/Mri7YLO9DcQjlHdU30uDW7b26KEtpEIE4lZRqwXTm6KmknnLIc2vjh1ZPPEqK2/leZzf7nprPS2ssA==" algorithmName="SHA-512" password="CC35"/>
  <autoFilter ref="C127:K1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1649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2756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32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tr">
        <f>IF('Rekapitulácia stavby'!AN10="","",'Rekapitulácia stavby'!AN10)</f>
        <v/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tr">
        <f>IF('Rekapitulácia stavby'!E11="","",'Rekapitulácia stavby'!E11)</f>
        <v>BBSK, Námestie SNP 23/23, 974 01 BB</v>
      </c>
      <c r="F17" s="35"/>
      <c r="G17" s="35"/>
      <c r="H17" s="35"/>
      <c r="I17" s="154" t="s">
        <v>25</v>
      </c>
      <c r="J17" s="144" t="str">
        <f>IF('Rekapitulácia stavby'!AN11="","",'Rekapitulácia stavby'!AN11)</f>
        <v/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Ing. Ladislav Chatrnúch,Sládkovičova 2052/50A Šala</v>
      </c>
      <c r="F23" s="35"/>
      <c r="G23" s="35"/>
      <c r="H23" s="35"/>
      <c r="I23" s="154" t="s">
        <v>25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ROUND(J127,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ROUND((SUM(BE127:BE185)),  2)</f>
        <v>0</v>
      </c>
      <c r="G35" s="169"/>
      <c r="H35" s="169"/>
      <c r="I35" s="170">
        <v>0.20000000000000001</v>
      </c>
      <c r="J35" s="168">
        <f>ROUND(((SUM(BE127:BE185))*I35),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ROUND((SUM(BF127:BF185)),  2)</f>
        <v>0</v>
      </c>
      <c r="G36" s="169"/>
      <c r="H36" s="169"/>
      <c r="I36" s="170">
        <v>0.20000000000000001</v>
      </c>
      <c r="J36" s="168">
        <f>ROUND(((SUM(BF127:BF185))*I36),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ROUND((SUM(BG127:BG185)),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ROUND((SUM(BH127:BH185)),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ROUND((SUM(BI127:BI185)),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1649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4 - Vzduchotechnika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 xml:space="preserve"> 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J127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2757</v>
      </c>
      <c r="E99" s="199"/>
      <c r="F99" s="199"/>
      <c r="G99" s="199"/>
      <c r="H99" s="199"/>
      <c r="I99" s="199"/>
      <c r="J99" s="200">
        <f>J128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2758</v>
      </c>
      <c r="E100" s="204"/>
      <c r="F100" s="204"/>
      <c r="G100" s="204"/>
      <c r="H100" s="204"/>
      <c r="I100" s="204"/>
      <c r="J100" s="205">
        <f>J150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2759</v>
      </c>
      <c r="E101" s="204"/>
      <c r="F101" s="204"/>
      <c r="G101" s="204"/>
      <c r="H101" s="204"/>
      <c r="I101" s="204"/>
      <c r="J101" s="205">
        <f>J152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2760</v>
      </c>
      <c r="E102" s="199"/>
      <c r="F102" s="199"/>
      <c r="G102" s="199"/>
      <c r="H102" s="199"/>
      <c r="I102" s="199"/>
      <c r="J102" s="200">
        <f>J160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2758</v>
      </c>
      <c r="E103" s="204"/>
      <c r="F103" s="204"/>
      <c r="G103" s="204"/>
      <c r="H103" s="204"/>
      <c r="I103" s="204"/>
      <c r="J103" s="205">
        <f>J175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2759</v>
      </c>
      <c r="E104" s="204"/>
      <c r="F104" s="204"/>
      <c r="G104" s="204"/>
      <c r="H104" s="204"/>
      <c r="I104" s="204"/>
      <c r="J104" s="205">
        <f>J177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2761</v>
      </c>
      <c r="E105" s="199"/>
      <c r="F105" s="199"/>
      <c r="G105" s="199"/>
      <c r="H105" s="199"/>
      <c r="I105" s="199"/>
      <c r="J105" s="200">
        <f>J182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206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6.25" customHeight="1">
      <c r="A115" s="35"/>
      <c r="B115" s="36"/>
      <c r="C115" s="37"/>
      <c r="D115" s="37"/>
      <c r="E115" s="191" t="str">
        <f>E7</f>
        <v>SOŠ technická Lučenec - novostavba edukačného centra, rekonštrukcia objektu školy a spoločenského objektu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184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191" t="s">
        <v>1649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186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E11</f>
        <v>4 - Vzduchotechnika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F14</f>
        <v xml:space="preserve"> </v>
      </c>
      <c r="G121" s="37"/>
      <c r="H121" s="37"/>
      <c r="I121" s="29" t="s">
        <v>20</v>
      </c>
      <c r="J121" s="82" t="str">
        <f>IF(J14="","",J14)</f>
        <v>30. 9. 2024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E17</f>
        <v>BBSK, Námestie SNP 23/23, 974 01 BB</v>
      </c>
      <c r="G123" s="37"/>
      <c r="H123" s="37"/>
      <c r="I123" s="29" t="s">
        <v>28</v>
      </c>
      <c r="J123" s="33" t="str">
        <f>E23</f>
        <v>Ing. Ladislav Chatrnúch,Sládkovičova 2052/50A Šala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26</v>
      </c>
      <c r="D124" s="37"/>
      <c r="E124" s="37"/>
      <c r="F124" s="24" t="str">
        <f>IF(E20="","",E20)</f>
        <v>Vyplň údaj</v>
      </c>
      <c r="G124" s="37"/>
      <c r="H124" s="37"/>
      <c r="I124" s="29" t="s">
        <v>31</v>
      </c>
      <c r="J124" s="33" t="str">
        <f>E26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207</v>
      </c>
      <c r="D126" s="210" t="s">
        <v>60</v>
      </c>
      <c r="E126" s="210" t="s">
        <v>56</v>
      </c>
      <c r="F126" s="210" t="s">
        <v>57</v>
      </c>
      <c r="G126" s="210" t="s">
        <v>208</v>
      </c>
      <c r="H126" s="210" t="s">
        <v>209</v>
      </c>
      <c r="I126" s="210" t="s">
        <v>210</v>
      </c>
      <c r="J126" s="211" t="s">
        <v>190</v>
      </c>
      <c r="K126" s="212" t="s">
        <v>211</v>
      </c>
      <c r="L126" s="213"/>
      <c r="M126" s="103" t="s">
        <v>1</v>
      </c>
      <c r="N126" s="104" t="s">
        <v>39</v>
      </c>
      <c r="O126" s="104" t="s">
        <v>212</v>
      </c>
      <c r="P126" s="104" t="s">
        <v>213</v>
      </c>
      <c r="Q126" s="104" t="s">
        <v>214</v>
      </c>
      <c r="R126" s="104" t="s">
        <v>215</v>
      </c>
      <c r="S126" s="104" t="s">
        <v>216</v>
      </c>
      <c r="T126" s="105" t="s">
        <v>217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191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P128+P160+P182</f>
        <v>0</v>
      </c>
      <c r="Q127" s="107"/>
      <c r="R127" s="216">
        <f>R128+R160+R182</f>
        <v>0</v>
      </c>
      <c r="S127" s="107"/>
      <c r="T127" s="217">
        <f>T128+T160+T182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192</v>
      </c>
      <c r="BK127" s="218">
        <f>BK128+BK160+BK182</f>
        <v>0</v>
      </c>
    </row>
    <row r="128" s="12" customFormat="1" ht="25.92" customHeight="1">
      <c r="A128" s="12"/>
      <c r="B128" s="219"/>
      <c r="C128" s="220"/>
      <c r="D128" s="221" t="s">
        <v>74</v>
      </c>
      <c r="E128" s="222" t="s">
        <v>2762</v>
      </c>
      <c r="F128" s="222" t="s">
        <v>2763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P129+SUM(P130:P150)+P152</f>
        <v>0</v>
      </c>
      <c r="Q128" s="227"/>
      <c r="R128" s="228">
        <f>R129+SUM(R130:R150)+R152</f>
        <v>0</v>
      </c>
      <c r="S128" s="227"/>
      <c r="T128" s="229">
        <f>T129+SUM(T130:T150)+T152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82</v>
      </c>
      <c r="AT128" s="231" t="s">
        <v>74</v>
      </c>
      <c r="AU128" s="231" t="s">
        <v>75</v>
      </c>
      <c r="AY128" s="230" t="s">
        <v>220</v>
      </c>
      <c r="BK128" s="232">
        <f>BK129+SUM(BK130:BK150)+BK152</f>
        <v>0</v>
      </c>
    </row>
    <row r="129" s="2" customFormat="1" ht="24.15" customHeight="1">
      <c r="A129" s="35"/>
      <c r="B129" s="36"/>
      <c r="C129" s="235" t="s">
        <v>82</v>
      </c>
      <c r="D129" s="235" t="s">
        <v>222</v>
      </c>
      <c r="E129" s="236" t="s">
        <v>2764</v>
      </c>
      <c r="F129" s="237" t="s">
        <v>2765</v>
      </c>
      <c r="G129" s="238" t="s">
        <v>259</v>
      </c>
      <c r="H129" s="239">
        <v>1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82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87</v>
      </c>
    </row>
    <row r="130" s="2" customFormat="1" ht="16.5" customHeight="1">
      <c r="A130" s="35"/>
      <c r="B130" s="36"/>
      <c r="C130" s="235" t="s">
        <v>87</v>
      </c>
      <c r="D130" s="235" t="s">
        <v>222</v>
      </c>
      <c r="E130" s="236" t="s">
        <v>2766</v>
      </c>
      <c r="F130" s="237" t="s">
        <v>2767</v>
      </c>
      <c r="G130" s="238" t="s">
        <v>259</v>
      </c>
      <c r="H130" s="239">
        <v>1</v>
      </c>
      <c r="I130" s="240"/>
      <c r="J130" s="239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94</v>
      </c>
      <c r="AT130" s="246" t="s">
        <v>222</v>
      </c>
      <c r="AU130" s="246" t="s">
        <v>82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94</v>
      </c>
    </row>
    <row r="131" s="2" customFormat="1" ht="16.5" customHeight="1">
      <c r="A131" s="35"/>
      <c r="B131" s="36"/>
      <c r="C131" s="235" t="s">
        <v>91</v>
      </c>
      <c r="D131" s="235" t="s">
        <v>222</v>
      </c>
      <c r="E131" s="236" t="s">
        <v>2768</v>
      </c>
      <c r="F131" s="237" t="s">
        <v>2769</v>
      </c>
      <c r="G131" s="238" t="s">
        <v>259</v>
      </c>
      <c r="H131" s="239">
        <v>1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82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124</v>
      </c>
    </row>
    <row r="132" s="2" customFormat="1" ht="16.5" customHeight="1">
      <c r="A132" s="35"/>
      <c r="B132" s="36"/>
      <c r="C132" s="235" t="s">
        <v>94</v>
      </c>
      <c r="D132" s="235" t="s">
        <v>222</v>
      </c>
      <c r="E132" s="236" t="s">
        <v>2770</v>
      </c>
      <c r="F132" s="237" t="s">
        <v>2771</v>
      </c>
      <c r="G132" s="238" t="s">
        <v>259</v>
      </c>
      <c r="H132" s="239">
        <v>1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82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248</v>
      </c>
    </row>
    <row r="133" s="2" customFormat="1" ht="16.5" customHeight="1">
      <c r="A133" s="35"/>
      <c r="B133" s="36"/>
      <c r="C133" s="235" t="s">
        <v>97</v>
      </c>
      <c r="D133" s="235" t="s">
        <v>222</v>
      </c>
      <c r="E133" s="236" t="s">
        <v>2772</v>
      </c>
      <c r="F133" s="237" t="s">
        <v>2773</v>
      </c>
      <c r="G133" s="238" t="s">
        <v>259</v>
      </c>
      <c r="H133" s="239">
        <v>1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82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256</v>
      </c>
    </row>
    <row r="134" s="2" customFormat="1" ht="16.5" customHeight="1">
      <c r="A134" s="35"/>
      <c r="B134" s="36"/>
      <c r="C134" s="235" t="s">
        <v>124</v>
      </c>
      <c r="D134" s="235" t="s">
        <v>222</v>
      </c>
      <c r="E134" s="236" t="s">
        <v>2774</v>
      </c>
      <c r="F134" s="237" t="s">
        <v>2775</v>
      </c>
      <c r="G134" s="238" t="s">
        <v>259</v>
      </c>
      <c r="H134" s="239">
        <v>1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82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265</v>
      </c>
    </row>
    <row r="135" s="2" customFormat="1" ht="24.15" customHeight="1">
      <c r="A135" s="35"/>
      <c r="B135" s="36"/>
      <c r="C135" s="235" t="s">
        <v>132</v>
      </c>
      <c r="D135" s="235" t="s">
        <v>222</v>
      </c>
      <c r="E135" s="236" t="s">
        <v>2776</v>
      </c>
      <c r="F135" s="237" t="s">
        <v>2777</v>
      </c>
      <c r="G135" s="238" t="s">
        <v>259</v>
      </c>
      <c r="H135" s="239">
        <v>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82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273</v>
      </c>
    </row>
    <row r="136" s="2" customFormat="1" ht="16.5" customHeight="1">
      <c r="A136" s="35"/>
      <c r="B136" s="36"/>
      <c r="C136" s="235" t="s">
        <v>248</v>
      </c>
      <c r="D136" s="235" t="s">
        <v>222</v>
      </c>
      <c r="E136" s="236" t="s">
        <v>2774</v>
      </c>
      <c r="F136" s="237" t="s">
        <v>2775</v>
      </c>
      <c r="G136" s="238" t="s">
        <v>259</v>
      </c>
      <c r="H136" s="239">
        <v>1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82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281</v>
      </c>
    </row>
    <row r="137" s="2" customFormat="1" ht="24.15" customHeight="1">
      <c r="A137" s="35"/>
      <c r="B137" s="36"/>
      <c r="C137" s="235" t="s">
        <v>230</v>
      </c>
      <c r="D137" s="235" t="s">
        <v>222</v>
      </c>
      <c r="E137" s="236" t="s">
        <v>2778</v>
      </c>
      <c r="F137" s="237" t="s">
        <v>2779</v>
      </c>
      <c r="G137" s="238" t="s">
        <v>259</v>
      </c>
      <c r="H137" s="239">
        <v>1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82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289</v>
      </c>
    </row>
    <row r="138" s="2" customFormat="1" ht="16.5" customHeight="1">
      <c r="A138" s="35"/>
      <c r="B138" s="36"/>
      <c r="C138" s="235" t="s">
        <v>256</v>
      </c>
      <c r="D138" s="235" t="s">
        <v>222</v>
      </c>
      <c r="E138" s="236" t="s">
        <v>2780</v>
      </c>
      <c r="F138" s="237" t="s">
        <v>2781</v>
      </c>
      <c r="G138" s="238" t="s">
        <v>259</v>
      </c>
      <c r="H138" s="239">
        <v>1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82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7</v>
      </c>
    </row>
    <row r="139" s="2" customFormat="1" ht="16.5" customHeight="1">
      <c r="A139" s="35"/>
      <c r="B139" s="36"/>
      <c r="C139" s="235" t="s">
        <v>261</v>
      </c>
      <c r="D139" s="235" t="s">
        <v>222</v>
      </c>
      <c r="E139" s="236" t="s">
        <v>2782</v>
      </c>
      <c r="F139" s="237" t="s">
        <v>2783</v>
      </c>
      <c r="G139" s="238" t="s">
        <v>259</v>
      </c>
      <c r="H139" s="239">
        <v>1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82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305</v>
      </c>
    </row>
    <row r="140" s="2" customFormat="1" ht="33" customHeight="1">
      <c r="A140" s="35"/>
      <c r="B140" s="36"/>
      <c r="C140" s="235" t="s">
        <v>265</v>
      </c>
      <c r="D140" s="235" t="s">
        <v>222</v>
      </c>
      <c r="E140" s="236" t="s">
        <v>2784</v>
      </c>
      <c r="F140" s="237" t="s">
        <v>2785</v>
      </c>
      <c r="G140" s="238" t="s">
        <v>2483</v>
      </c>
      <c r="H140" s="239">
        <v>1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82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313</v>
      </c>
    </row>
    <row r="141" s="2" customFormat="1" ht="16.5" customHeight="1">
      <c r="A141" s="35"/>
      <c r="B141" s="36"/>
      <c r="C141" s="235" t="s">
        <v>269</v>
      </c>
      <c r="D141" s="235" t="s">
        <v>222</v>
      </c>
      <c r="E141" s="236" t="s">
        <v>2786</v>
      </c>
      <c r="F141" s="237" t="s">
        <v>2787</v>
      </c>
      <c r="G141" s="238" t="s">
        <v>259</v>
      </c>
      <c r="H141" s="239">
        <v>1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82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321</v>
      </c>
    </row>
    <row r="142" s="2" customFormat="1" ht="16.5" customHeight="1">
      <c r="A142" s="35"/>
      <c r="B142" s="36"/>
      <c r="C142" s="235" t="s">
        <v>273</v>
      </c>
      <c r="D142" s="235" t="s">
        <v>222</v>
      </c>
      <c r="E142" s="236" t="s">
        <v>2788</v>
      </c>
      <c r="F142" s="237" t="s">
        <v>2789</v>
      </c>
      <c r="G142" s="238" t="s">
        <v>259</v>
      </c>
      <c r="H142" s="239">
        <v>1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82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329</v>
      </c>
    </row>
    <row r="143" s="2" customFormat="1" ht="24.15" customHeight="1">
      <c r="A143" s="35"/>
      <c r="B143" s="36"/>
      <c r="C143" s="235" t="s">
        <v>277</v>
      </c>
      <c r="D143" s="235" t="s">
        <v>222</v>
      </c>
      <c r="E143" s="236" t="s">
        <v>2790</v>
      </c>
      <c r="F143" s="237" t="s">
        <v>2791</v>
      </c>
      <c r="G143" s="238" t="s">
        <v>259</v>
      </c>
      <c r="H143" s="239">
        <v>2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82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341</v>
      </c>
    </row>
    <row r="144" s="2" customFormat="1" ht="24.15" customHeight="1">
      <c r="A144" s="35"/>
      <c r="B144" s="36"/>
      <c r="C144" s="235" t="s">
        <v>281</v>
      </c>
      <c r="D144" s="235" t="s">
        <v>222</v>
      </c>
      <c r="E144" s="236" t="s">
        <v>2792</v>
      </c>
      <c r="F144" s="237" t="s">
        <v>2793</v>
      </c>
      <c r="G144" s="238" t="s">
        <v>259</v>
      </c>
      <c r="H144" s="239">
        <v>6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82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353</v>
      </c>
    </row>
    <row r="145" s="2" customFormat="1" ht="16.5" customHeight="1">
      <c r="A145" s="35"/>
      <c r="B145" s="36"/>
      <c r="C145" s="235" t="s">
        <v>285</v>
      </c>
      <c r="D145" s="235" t="s">
        <v>222</v>
      </c>
      <c r="E145" s="236" t="s">
        <v>2794</v>
      </c>
      <c r="F145" s="237" t="s">
        <v>2795</v>
      </c>
      <c r="G145" s="238" t="s">
        <v>259</v>
      </c>
      <c r="H145" s="239">
        <v>2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82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361</v>
      </c>
    </row>
    <row r="146" s="2" customFormat="1" ht="24.15" customHeight="1">
      <c r="A146" s="35"/>
      <c r="B146" s="36"/>
      <c r="C146" s="235" t="s">
        <v>289</v>
      </c>
      <c r="D146" s="235" t="s">
        <v>222</v>
      </c>
      <c r="E146" s="236" t="s">
        <v>2796</v>
      </c>
      <c r="F146" s="237" t="s">
        <v>2797</v>
      </c>
      <c r="G146" s="238" t="s">
        <v>259</v>
      </c>
      <c r="H146" s="239">
        <v>4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82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371</v>
      </c>
    </row>
    <row r="147" s="2" customFormat="1" ht="24.15" customHeight="1">
      <c r="A147" s="35"/>
      <c r="B147" s="36"/>
      <c r="C147" s="235" t="s">
        <v>293</v>
      </c>
      <c r="D147" s="235" t="s">
        <v>222</v>
      </c>
      <c r="E147" s="236" t="s">
        <v>2798</v>
      </c>
      <c r="F147" s="237" t="s">
        <v>2799</v>
      </c>
      <c r="G147" s="238" t="s">
        <v>2483</v>
      </c>
      <c r="H147" s="239">
        <v>2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82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381</v>
      </c>
    </row>
    <row r="148" s="2" customFormat="1" ht="16.5" customHeight="1">
      <c r="A148" s="35"/>
      <c r="B148" s="36"/>
      <c r="C148" s="235" t="s">
        <v>7</v>
      </c>
      <c r="D148" s="235" t="s">
        <v>222</v>
      </c>
      <c r="E148" s="236" t="s">
        <v>2800</v>
      </c>
      <c r="F148" s="237" t="s">
        <v>2801</v>
      </c>
      <c r="G148" s="238" t="s">
        <v>259</v>
      </c>
      <c r="H148" s="239">
        <v>2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82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389</v>
      </c>
    </row>
    <row r="149" s="2" customFormat="1" ht="16.5" customHeight="1">
      <c r="A149" s="35"/>
      <c r="B149" s="36"/>
      <c r="C149" s="235" t="s">
        <v>300</v>
      </c>
      <c r="D149" s="235" t="s">
        <v>222</v>
      </c>
      <c r="E149" s="236" t="s">
        <v>2802</v>
      </c>
      <c r="F149" s="237" t="s">
        <v>2803</v>
      </c>
      <c r="G149" s="238" t="s">
        <v>259</v>
      </c>
      <c r="H149" s="239">
        <v>2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82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399</v>
      </c>
    </row>
    <row r="150" s="12" customFormat="1" ht="22.8" customHeight="1">
      <c r="A150" s="12"/>
      <c r="B150" s="219"/>
      <c r="C150" s="220"/>
      <c r="D150" s="221" t="s">
        <v>74</v>
      </c>
      <c r="E150" s="233" t="s">
        <v>1112</v>
      </c>
      <c r="F150" s="233" t="s">
        <v>2804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P151</f>
        <v>0</v>
      </c>
      <c r="Q150" s="227"/>
      <c r="R150" s="228">
        <f>R151</f>
        <v>0</v>
      </c>
      <c r="S150" s="227"/>
      <c r="T150" s="229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82</v>
      </c>
      <c r="AT150" s="231" t="s">
        <v>74</v>
      </c>
      <c r="AU150" s="231" t="s">
        <v>82</v>
      </c>
      <c r="AY150" s="230" t="s">
        <v>220</v>
      </c>
      <c r="BK150" s="232">
        <f>BK151</f>
        <v>0</v>
      </c>
    </row>
    <row r="151" s="2" customFormat="1" ht="21.75" customHeight="1">
      <c r="A151" s="35"/>
      <c r="B151" s="36"/>
      <c r="C151" s="235" t="s">
        <v>305</v>
      </c>
      <c r="D151" s="235" t="s">
        <v>222</v>
      </c>
      <c r="E151" s="236" t="s">
        <v>2805</v>
      </c>
      <c r="F151" s="237" t="s">
        <v>2806</v>
      </c>
      <c r="G151" s="238" t="s">
        <v>225</v>
      </c>
      <c r="H151" s="239">
        <v>5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409</v>
      </c>
    </row>
    <row r="152" s="12" customFormat="1" ht="22.8" customHeight="1">
      <c r="A152" s="12"/>
      <c r="B152" s="219"/>
      <c r="C152" s="220"/>
      <c r="D152" s="221" t="s">
        <v>74</v>
      </c>
      <c r="E152" s="233" t="s">
        <v>1131</v>
      </c>
      <c r="F152" s="233" t="s">
        <v>2807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SUM(P153:P159)</f>
        <v>0</v>
      </c>
      <c r="Q152" s="227"/>
      <c r="R152" s="228">
        <f>SUM(R153:R159)</f>
        <v>0</v>
      </c>
      <c r="S152" s="227"/>
      <c r="T152" s="229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82</v>
      </c>
      <c r="AT152" s="231" t="s">
        <v>74</v>
      </c>
      <c r="AU152" s="231" t="s">
        <v>82</v>
      </c>
      <c r="AY152" s="230" t="s">
        <v>220</v>
      </c>
      <c r="BK152" s="232">
        <f>SUM(BK153:BK159)</f>
        <v>0</v>
      </c>
    </row>
    <row r="153" s="2" customFormat="1" ht="16.5" customHeight="1">
      <c r="A153" s="35"/>
      <c r="B153" s="36"/>
      <c r="C153" s="235" t="s">
        <v>309</v>
      </c>
      <c r="D153" s="235" t="s">
        <v>222</v>
      </c>
      <c r="E153" s="236" t="s">
        <v>2808</v>
      </c>
      <c r="F153" s="237" t="s">
        <v>2809</v>
      </c>
      <c r="G153" s="238" t="s">
        <v>234</v>
      </c>
      <c r="H153" s="239">
        <v>2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417</v>
      </c>
    </row>
    <row r="154" s="2" customFormat="1" ht="16.5" customHeight="1">
      <c r="A154" s="35"/>
      <c r="B154" s="36"/>
      <c r="C154" s="235" t="s">
        <v>313</v>
      </c>
      <c r="D154" s="235" t="s">
        <v>222</v>
      </c>
      <c r="E154" s="236" t="s">
        <v>2810</v>
      </c>
      <c r="F154" s="237" t="s">
        <v>2811</v>
      </c>
      <c r="G154" s="238" t="s">
        <v>234</v>
      </c>
      <c r="H154" s="239">
        <v>28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427</v>
      </c>
    </row>
    <row r="155" s="2" customFormat="1" ht="16.5" customHeight="1">
      <c r="A155" s="35"/>
      <c r="B155" s="36"/>
      <c r="C155" s="235" t="s">
        <v>317</v>
      </c>
      <c r="D155" s="235" t="s">
        <v>222</v>
      </c>
      <c r="E155" s="236" t="s">
        <v>2812</v>
      </c>
      <c r="F155" s="237" t="s">
        <v>2813</v>
      </c>
      <c r="G155" s="238" t="s">
        <v>234</v>
      </c>
      <c r="H155" s="239">
        <v>42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437</v>
      </c>
    </row>
    <row r="156" s="2" customFormat="1" ht="16.5" customHeight="1">
      <c r="A156" s="35"/>
      <c r="B156" s="36"/>
      <c r="C156" s="235" t="s">
        <v>321</v>
      </c>
      <c r="D156" s="235" t="s">
        <v>222</v>
      </c>
      <c r="E156" s="236" t="s">
        <v>2814</v>
      </c>
      <c r="F156" s="237" t="s">
        <v>2815</v>
      </c>
      <c r="G156" s="238" t="s">
        <v>234</v>
      </c>
      <c r="H156" s="239">
        <v>5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616</v>
      </c>
    </row>
    <row r="157" s="2" customFormat="1" ht="24.15" customHeight="1">
      <c r="A157" s="35"/>
      <c r="B157" s="36"/>
      <c r="C157" s="235" t="s">
        <v>325</v>
      </c>
      <c r="D157" s="235" t="s">
        <v>222</v>
      </c>
      <c r="E157" s="236" t="s">
        <v>2816</v>
      </c>
      <c r="F157" s="237" t="s">
        <v>2817</v>
      </c>
      <c r="G157" s="238" t="s">
        <v>234</v>
      </c>
      <c r="H157" s="239">
        <v>35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624</v>
      </c>
    </row>
    <row r="158" s="2" customFormat="1" ht="16.5" customHeight="1">
      <c r="A158" s="35"/>
      <c r="B158" s="36"/>
      <c r="C158" s="235" t="s">
        <v>329</v>
      </c>
      <c r="D158" s="235" t="s">
        <v>222</v>
      </c>
      <c r="E158" s="236" t="s">
        <v>2818</v>
      </c>
      <c r="F158" s="237" t="s">
        <v>2819</v>
      </c>
      <c r="G158" s="238" t="s">
        <v>234</v>
      </c>
      <c r="H158" s="239">
        <v>4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632</v>
      </c>
    </row>
    <row r="159" s="2" customFormat="1" ht="16.5" customHeight="1">
      <c r="A159" s="35"/>
      <c r="B159" s="36"/>
      <c r="C159" s="235" t="s">
        <v>333</v>
      </c>
      <c r="D159" s="235" t="s">
        <v>222</v>
      </c>
      <c r="E159" s="236" t="s">
        <v>2820</v>
      </c>
      <c r="F159" s="237" t="s">
        <v>2821</v>
      </c>
      <c r="G159" s="238" t="s">
        <v>2483</v>
      </c>
      <c r="H159" s="239">
        <v>1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640</v>
      </c>
    </row>
    <row r="160" s="12" customFormat="1" ht="25.92" customHeight="1">
      <c r="A160" s="12"/>
      <c r="B160" s="219"/>
      <c r="C160" s="220"/>
      <c r="D160" s="221" t="s">
        <v>74</v>
      </c>
      <c r="E160" s="222" t="s">
        <v>2822</v>
      </c>
      <c r="F160" s="222" t="s">
        <v>2823</v>
      </c>
      <c r="G160" s="220"/>
      <c r="H160" s="220"/>
      <c r="I160" s="223"/>
      <c r="J160" s="224">
        <f>BK160</f>
        <v>0</v>
      </c>
      <c r="K160" s="220"/>
      <c r="L160" s="225"/>
      <c r="M160" s="226"/>
      <c r="N160" s="227"/>
      <c r="O160" s="227"/>
      <c r="P160" s="228">
        <f>P161+SUM(P162:P175)+P177</f>
        <v>0</v>
      </c>
      <c r="Q160" s="227"/>
      <c r="R160" s="228">
        <f>R161+SUM(R162:R175)+R177</f>
        <v>0</v>
      </c>
      <c r="S160" s="227"/>
      <c r="T160" s="229">
        <f>T161+SUM(T162:T175)+T177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82</v>
      </c>
      <c r="AT160" s="231" t="s">
        <v>74</v>
      </c>
      <c r="AU160" s="231" t="s">
        <v>75</v>
      </c>
      <c r="AY160" s="230" t="s">
        <v>220</v>
      </c>
      <c r="BK160" s="232">
        <f>BK161+SUM(BK162:BK175)+BK177</f>
        <v>0</v>
      </c>
    </row>
    <row r="161" s="2" customFormat="1" ht="24.15" customHeight="1">
      <c r="A161" s="35"/>
      <c r="B161" s="36"/>
      <c r="C161" s="235" t="s">
        <v>341</v>
      </c>
      <c r="D161" s="235" t="s">
        <v>222</v>
      </c>
      <c r="E161" s="236" t="s">
        <v>2824</v>
      </c>
      <c r="F161" s="237" t="s">
        <v>2765</v>
      </c>
      <c r="G161" s="238" t="s">
        <v>259</v>
      </c>
      <c r="H161" s="239">
        <v>1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82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648</v>
      </c>
    </row>
    <row r="162" s="2" customFormat="1" ht="16.5" customHeight="1">
      <c r="A162" s="35"/>
      <c r="B162" s="36"/>
      <c r="C162" s="235" t="s">
        <v>347</v>
      </c>
      <c r="D162" s="235" t="s">
        <v>222</v>
      </c>
      <c r="E162" s="236" t="s">
        <v>2766</v>
      </c>
      <c r="F162" s="237" t="s">
        <v>2767</v>
      </c>
      <c r="G162" s="238" t="s">
        <v>259</v>
      </c>
      <c r="H162" s="239">
        <v>1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82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656</v>
      </c>
    </row>
    <row r="163" s="2" customFormat="1" ht="16.5" customHeight="1">
      <c r="A163" s="35"/>
      <c r="B163" s="36"/>
      <c r="C163" s="235" t="s">
        <v>353</v>
      </c>
      <c r="D163" s="235" t="s">
        <v>222</v>
      </c>
      <c r="E163" s="236" t="s">
        <v>2768</v>
      </c>
      <c r="F163" s="237" t="s">
        <v>2769</v>
      </c>
      <c r="G163" s="238" t="s">
        <v>259</v>
      </c>
      <c r="H163" s="239">
        <v>1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82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666</v>
      </c>
    </row>
    <row r="164" s="2" customFormat="1" ht="16.5" customHeight="1">
      <c r="A164" s="35"/>
      <c r="B164" s="36"/>
      <c r="C164" s="235" t="s">
        <v>357</v>
      </c>
      <c r="D164" s="235" t="s">
        <v>222</v>
      </c>
      <c r="E164" s="236" t="s">
        <v>2770</v>
      </c>
      <c r="F164" s="237" t="s">
        <v>2771</v>
      </c>
      <c r="G164" s="238" t="s">
        <v>259</v>
      </c>
      <c r="H164" s="239">
        <v>1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82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674</v>
      </c>
    </row>
    <row r="165" s="2" customFormat="1" ht="16.5" customHeight="1">
      <c r="A165" s="35"/>
      <c r="B165" s="36"/>
      <c r="C165" s="235" t="s">
        <v>361</v>
      </c>
      <c r="D165" s="235" t="s">
        <v>222</v>
      </c>
      <c r="E165" s="236" t="s">
        <v>2772</v>
      </c>
      <c r="F165" s="237" t="s">
        <v>2773</v>
      </c>
      <c r="G165" s="238" t="s">
        <v>259</v>
      </c>
      <c r="H165" s="239">
        <v>1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82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682</v>
      </c>
    </row>
    <row r="166" s="2" customFormat="1" ht="16.5" customHeight="1">
      <c r="A166" s="35"/>
      <c r="B166" s="36"/>
      <c r="C166" s="235" t="s">
        <v>365</v>
      </c>
      <c r="D166" s="235" t="s">
        <v>222</v>
      </c>
      <c r="E166" s="236" t="s">
        <v>2774</v>
      </c>
      <c r="F166" s="237" t="s">
        <v>2775</v>
      </c>
      <c r="G166" s="238" t="s">
        <v>259</v>
      </c>
      <c r="H166" s="239">
        <v>1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82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690</v>
      </c>
    </row>
    <row r="167" s="2" customFormat="1" ht="24.15" customHeight="1">
      <c r="A167" s="35"/>
      <c r="B167" s="36"/>
      <c r="C167" s="235" t="s">
        <v>371</v>
      </c>
      <c r="D167" s="235" t="s">
        <v>222</v>
      </c>
      <c r="E167" s="236" t="s">
        <v>2825</v>
      </c>
      <c r="F167" s="237" t="s">
        <v>2826</v>
      </c>
      <c r="G167" s="238" t="s">
        <v>259</v>
      </c>
      <c r="H167" s="239">
        <v>1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82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698</v>
      </c>
    </row>
    <row r="168" s="2" customFormat="1" ht="16.5" customHeight="1">
      <c r="A168" s="35"/>
      <c r="B168" s="36"/>
      <c r="C168" s="235" t="s">
        <v>377</v>
      </c>
      <c r="D168" s="235" t="s">
        <v>222</v>
      </c>
      <c r="E168" s="236" t="s">
        <v>2774</v>
      </c>
      <c r="F168" s="237" t="s">
        <v>2775</v>
      </c>
      <c r="G168" s="238" t="s">
        <v>259</v>
      </c>
      <c r="H168" s="239">
        <v>1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82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706</v>
      </c>
    </row>
    <row r="169" s="2" customFormat="1" ht="24.15" customHeight="1">
      <c r="A169" s="35"/>
      <c r="B169" s="36"/>
      <c r="C169" s="235" t="s">
        <v>381</v>
      </c>
      <c r="D169" s="235" t="s">
        <v>222</v>
      </c>
      <c r="E169" s="236" t="s">
        <v>2827</v>
      </c>
      <c r="F169" s="237" t="s">
        <v>2779</v>
      </c>
      <c r="G169" s="238" t="s">
        <v>259</v>
      </c>
      <c r="H169" s="239">
        <v>1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82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714</v>
      </c>
    </row>
    <row r="170" s="2" customFormat="1" ht="16.5" customHeight="1">
      <c r="A170" s="35"/>
      <c r="B170" s="36"/>
      <c r="C170" s="235" t="s">
        <v>385</v>
      </c>
      <c r="D170" s="235" t="s">
        <v>222</v>
      </c>
      <c r="E170" s="236" t="s">
        <v>2828</v>
      </c>
      <c r="F170" s="237" t="s">
        <v>2781</v>
      </c>
      <c r="G170" s="238" t="s">
        <v>259</v>
      </c>
      <c r="H170" s="239">
        <v>1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82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722</v>
      </c>
    </row>
    <row r="171" s="2" customFormat="1" ht="16.5" customHeight="1">
      <c r="A171" s="35"/>
      <c r="B171" s="36"/>
      <c r="C171" s="235" t="s">
        <v>389</v>
      </c>
      <c r="D171" s="235" t="s">
        <v>222</v>
      </c>
      <c r="E171" s="236" t="s">
        <v>2829</v>
      </c>
      <c r="F171" s="237" t="s">
        <v>2783</v>
      </c>
      <c r="G171" s="238" t="s">
        <v>259</v>
      </c>
      <c r="H171" s="239">
        <v>1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82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730</v>
      </c>
    </row>
    <row r="172" s="2" customFormat="1" ht="33" customHeight="1">
      <c r="A172" s="35"/>
      <c r="B172" s="36"/>
      <c r="C172" s="235" t="s">
        <v>393</v>
      </c>
      <c r="D172" s="235" t="s">
        <v>222</v>
      </c>
      <c r="E172" s="236" t="s">
        <v>2830</v>
      </c>
      <c r="F172" s="237" t="s">
        <v>2831</v>
      </c>
      <c r="G172" s="238" t="s">
        <v>2483</v>
      </c>
      <c r="H172" s="239">
        <v>2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82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738</v>
      </c>
    </row>
    <row r="173" s="2" customFormat="1" ht="24.15" customHeight="1">
      <c r="A173" s="35"/>
      <c r="B173" s="36"/>
      <c r="C173" s="235" t="s">
        <v>399</v>
      </c>
      <c r="D173" s="235" t="s">
        <v>222</v>
      </c>
      <c r="E173" s="236" t="s">
        <v>2832</v>
      </c>
      <c r="F173" s="237" t="s">
        <v>2797</v>
      </c>
      <c r="G173" s="238" t="s">
        <v>259</v>
      </c>
      <c r="H173" s="239">
        <v>19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82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746</v>
      </c>
    </row>
    <row r="174" s="2" customFormat="1" ht="16.5" customHeight="1">
      <c r="A174" s="35"/>
      <c r="B174" s="36"/>
      <c r="C174" s="235" t="s">
        <v>403</v>
      </c>
      <c r="D174" s="235" t="s">
        <v>222</v>
      </c>
      <c r="E174" s="236" t="s">
        <v>2833</v>
      </c>
      <c r="F174" s="237" t="s">
        <v>2803</v>
      </c>
      <c r="G174" s="238" t="s">
        <v>259</v>
      </c>
      <c r="H174" s="239">
        <v>2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82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754</v>
      </c>
    </row>
    <row r="175" s="12" customFormat="1" ht="22.8" customHeight="1">
      <c r="A175" s="12"/>
      <c r="B175" s="219"/>
      <c r="C175" s="220"/>
      <c r="D175" s="221" t="s">
        <v>74</v>
      </c>
      <c r="E175" s="233" t="s">
        <v>1112</v>
      </c>
      <c r="F175" s="233" t="s">
        <v>2804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82</v>
      </c>
      <c r="AT175" s="231" t="s">
        <v>74</v>
      </c>
      <c r="AU175" s="231" t="s">
        <v>82</v>
      </c>
      <c r="AY175" s="230" t="s">
        <v>220</v>
      </c>
      <c r="BK175" s="232">
        <f>BK176</f>
        <v>0</v>
      </c>
    </row>
    <row r="176" s="2" customFormat="1" ht="21.75" customHeight="1">
      <c r="A176" s="35"/>
      <c r="B176" s="36"/>
      <c r="C176" s="235" t="s">
        <v>409</v>
      </c>
      <c r="D176" s="235" t="s">
        <v>222</v>
      </c>
      <c r="E176" s="236" t="s">
        <v>2805</v>
      </c>
      <c r="F176" s="237" t="s">
        <v>2806</v>
      </c>
      <c r="G176" s="238" t="s">
        <v>225</v>
      </c>
      <c r="H176" s="239">
        <v>5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94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762</v>
      </c>
    </row>
    <row r="177" s="12" customFormat="1" ht="22.8" customHeight="1">
      <c r="A177" s="12"/>
      <c r="B177" s="219"/>
      <c r="C177" s="220"/>
      <c r="D177" s="221" t="s">
        <v>74</v>
      </c>
      <c r="E177" s="233" t="s">
        <v>1131</v>
      </c>
      <c r="F177" s="233" t="s">
        <v>2807</v>
      </c>
      <c r="G177" s="220"/>
      <c r="H177" s="220"/>
      <c r="I177" s="223"/>
      <c r="J177" s="234">
        <f>BK177</f>
        <v>0</v>
      </c>
      <c r="K177" s="220"/>
      <c r="L177" s="225"/>
      <c r="M177" s="226"/>
      <c r="N177" s="227"/>
      <c r="O177" s="227"/>
      <c r="P177" s="228">
        <f>SUM(P178:P181)</f>
        <v>0</v>
      </c>
      <c r="Q177" s="227"/>
      <c r="R177" s="228">
        <f>SUM(R178:R181)</f>
        <v>0</v>
      </c>
      <c r="S177" s="227"/>
      <c r="T177" s="229">
        <f>SUM(T178:T181)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0" t="s">
        <v>82</v>
      </c>
      <c r="AT177" s="231" t="s">
        <v>74</v>
      </c>
      <c r="AU177" s="231" t="s">
        <v>82</v>
      </c>
      <c r="AY177" s="230" t="s">
        <v>220</v>
      </c>
      <c r="BK177" s="232">
        <f>SUM(BK178:BK181)</f>
        <v>0</v>
      </c>
    </row>
    <row r="178" s="2" customFormat="1" ht="16.5" customHeight="1">
      <c r="A178" s="35"/>
      <c r="B178" s="36"/>
      <c r="C178" s="235" t="s">
        <v>413</v>
      </c>
      <c r="D178" s="235" t="s">
        <v>222</v>
      </c>
      <c r="E178" s="236" t="s">
        <v>2808</v>
      </c>
      <c r="F178" s="237" t="s">
        <v>2809</v>
      </c>
      <c r="G178" s="238" t="s">
        <v>234</v>
      </c>
      <c r="H178" s="239">
        <v>2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94</v>
      </c>
      <c r="AT178" s="246" t="s">
        <v>222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770</v>
      </c>
    </row>
    <row r="179" s="2" customFormat="1" ht="16.5" customHeight="1">
      <c r="A179" s="35"/>
      <c r="B179" s="36"/>
      <c r="C179" s="235" t="s">
        <v>417</v>
      </c>
      <c r="D179" s="235" t="s">
        <v>222</v>
      </c>
      <c r="E179" s="236" t="s">
        <v>2810</v>
      </c>
      <c r="F179" s="237" t="s">
        <v>2811</v>
      </c>
      <c r="G179" s="238" t="s">
        <v>234</v>
      </c>
      <c r="H179" s="239">
        <v>10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778</v>
      </c>
    </row>
    <row r="180" s="2" customFormat="1" ht="24.15" customHeight="1">
      <c r="A180" s="35"/>
      <c r="B180" s="36"/>
      <c r="C180" s="235" t="s">
        <v>423</v>
      </c>
      <c r="D180" s="235" t="s">
        <v>222</v>
      </c>
      <c r="E180" s="236" t="s">
        <v>2816</v>
      </c>
      <c r="F180" s="237" t="s">
        <v>2817</v>
      </c>
      <c r="G180" s="238" t="s">
        <v>234</v>
      </c>
      <c r="H180" s="239">
        <v>165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94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786</v>
      </c>
    </row>
    <row r="181" s="2" customFormat="1" ht="16.5" customHeight="1">
      <c r="A181" s="35"/>
      <c r="B181" s="36"/>
      <c r="C181" s="235" t="s">
        <v>427</v>
      </c>
      <c r="D181" s="235" t="s">
        <v>222</v>
      </c>
      <c r="E181" s="236" t="s">
        <v>2820</v>
      </c>
      <c r="F181" s="237" t="s">
        <v>2821</v>
      </c>
      <c r="G181" s="238" t="s">
        <v>2483</v>
      </c>
      <c r="H181" s="239">
        <v>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794</v>
      </c>
    </row>
    <row r="182" s="12" customFormat="1" ht="25.92" customHeight="1">
      <c r="A182" s="12"/>
      <c r="B182" s="219"/>
      <c r="C182" s="220"/>
      <c r="D182" s="221" t="s">
        <v>74</v>
      </c>
      <c r="E182" s="222" t="s">
        <v>1146</v>
      </c>
      <c r="F182" s="222" t="s">
        <v>2834</v>
      </c>
      <c r="G182" s="220"/>
      <c r="H182" s="220"/>
      <c r="I182" s="223"/>
      <c r="J182" s="224">
        <f>BK182</f>
        <v>0</v>
      </c>
      <c r="K182" s="220"/>
      <c r="L182" s="225"/>
      <c r="M182" s="226"/>
      <c r="N182" s="227"/>
      <c r="O182" s="227"/>
      <c r="P182" s="228">
        <f>SUM(P183:P185)</f>
        <v>0</v>
      </c>
      <c r="Q182" s="227"/>
      <c r="R182" s="228">
        <f>SUM(R183:R185)</f>
        <v>0</v>
      </c>
      <c r="S182" s="227"/>
      <c r="T182" s="229">
        <f>SUM(T183:T185)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0" t="s">
        <v>82</v>
      </c>
      <c r="AT182" s="231" t="s">
        <v>74</v>
      </c>
      <c r="AU182" s="231" t="s">
        <v>75</v>
      </c>
      <c r="AY182" s="230" t="s">
        <v>220</v>
      </c>
      <c r="BK182" s="232">
        <f>SUM(BK183:BK185)</f>
        <v>0</v>
      </c>
    </row>
    <row r="183" s="2" customFormat="1" ht="16.5" customHeight="1">
      <c r="A183" s="35"/>
      <c r="B183" s="36"/>
      <c r="C183" s="235" t="s">
        <v>433</v>
      </c>
      <c r="D183" s="235" t="s">
        <v>222</v>
      </c>
      <c r="E183" s="236" t="s">
        <v>2835</v>
      </c>
      <c r="F183" s="237" t="s">
        <v>2836</v>
      </c>
      <c r="G183" s="238" t="s">
        <v>2483</v>
      </c>
      <c r="H183" s="239">
        <v>1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82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802</v>
      </c>
    </row>
    <row r="184" s="2" customFormat="1" ht="16.5" customHeight="1">
      <c r="A184" s="35"/>
      <c r="B184" s="36"/>
      <c r="C184" s="235" t="s">
        <v>437</v>
      </c>
      <c r="D184" s="235" t="s">
        <v>222</v>
      </c>
      <c r="E184" s="236" t="s">
        <v>2837</v>
      </c>
      <c r="F184" s="237" t="s">
        <v>2838</v>
      </c>
      <c r="G184" s="238" t="s">
        <v>2483</v>
      </c>
      <c r="H184" s="239">
        <v>1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82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809</v>
      </c>
    </row>
    <row r="185" s="2" customFormat="1" ht="16.5" customHeight="1">
      <c r="A185" s="35"/>
      <c r="B185" s="36"/>
      <c r="C185" s="235" t="s">
        <v>611</v>
      </c>
      <c r="D185" s="235" t="s">
        <v>222</v>
      </c>
      <c r="E185" s="236" t="s">
        <v>2839</v>
      </c>
      <c r="F185" s="237" t="s">
        <v>2840</v>
      </c>
      <c r="G185" s="238" t="s">
        <v>2483</v>
      </c>
      <c r="H185" s="239">
        <v>1</v>
      </c>
      <c r="I185" s="240"/>
      <c r="J185" s="239">
        <f>ROUND(I185*H185,2)</f>
        <v>0</v>
      </c>
      <c r="K185" s="241"/>
      <c r="L185" s="41"/>
      <c r="M185" s="248" t="s">
        <v>1</v>
      </c>
      <c r="N185" s="249" t="s">
        <v>41</v>
      </c>
      <c r="O185" s="250"/>
      <c r="P185" s="251">
        <f>O185*H185</f>
        <v>0</v>
      </c>
      <c r="Q185" s="251">
        <v>0</v>
      </c>
      <c r="R185" s="251">
        <f>Q185*H185</f>
        <v>0</v>
      </c>
      <c r="S185" s="251">
        <v>0</v>
      </c>
      <c r="T185" s="25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82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817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1zVCwGC7NjUKyrULMH27Q2lBb7+edMhf1gnwJMAWS8gTjFB1Nykj2XIbrXFDDL9T/Wj57dKucCWwoZzN2rbuxQ==" hashValue="QtlXGksPw+JBU/jFK6ZnY8X4HsyyCkrI6eNzCb1hxX1+TrZuOuiGNA9vj78C/7mI54VfEp4YldtbLUKxpINpDQ==" algorithmName="SHA-512" password="CC35"/>
  <autoFilter ref="C126:K18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1649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2841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32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tr">
        <f>IF('Rekapitulácia stavby'!AN10="","",'Rekapitulácia stavby'!AN10)</f>
        <v/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tr">
        <f>IF('Rekapitulácia stavby'!E11="","",'Rekapitulácia stavby'!E11)</f>
        <v>BBSK, Námestie SNP 23/23, 974 01 BB</v>
      </c>
      <c r="F17" s="35"/>
      <c r="G17" s="35"/>
      <c r="H17" s="35"/>
      <c r="I17" s="154" t="s">
        <v>25</v>
      </c>
      <c r="J17" s="144" t="str">
        <f>IF('Rekapitulácia stavby'!AN11="","",'Rekapitulácia stavby'!AN11)</f>
        <v/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Ing. Ladislav Chatrnúch,Sládkovičova 2052/50A Šala</v>
      </c>
      <c r="F23" s="35"/>
      <c r="G23" s="35"/>
      <c r="H23" s="35"/>
      <c r="I23" s="154" t="s">
        <v>25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ROUND((SUM(BE125:BE179)),  2)</f>
        <v>0</v>
      </c>
      <c r="G35" s="169"/>
      <c r="H35" s="169"/>
      <c r="I35" s="170">
        <v>0.20000000000000001</v>
      </c>
      <c r="J35" s="168">
        <f>ROUND(((SUM(BE125:BE179))*I35),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ROUND((SUM(BF125:BF179)),  2)</f>
        <v>0</v>
      </c>
      <c r="G36" s="169"/>
      <c r="H36" s="169"/>
      <c r="I36" s="170">
        <v>0.20000000000000001</v>
      </c>
      <c r="J36" s="168">
        <f>ROUND(((SUM(BF125:BF179))*I36),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ROUND((SUM(BG125:BG179)),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ROUND((SUM(BH125:BH179)),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ROUND((SUM(BI125:BI179)),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1649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5 - FVZ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 xml:space="preserve"> 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2842</v>
      </c>
      <c r="E99" s="199"/>
      <c r="F99" s="199"/>
      <c r="G99" s="199"/>
      <c r="H99" s="199"/>
      <c r="I99" s="199"/>
      <c r="J99" s="200">
        <f>J126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2843</v>
      </c>
      <c r="E100" s="204"/>
      <c r="F100" s="204"/>
      <c r="G100" s="204"/>
      <c r="H100" s="204"/>
      <c r="I100" s="204"/>
      <c r="J100" s="205">
        <f>J127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2844</v>
      </c>
      <c r="E101" s="199"/>
      <c r="F101" s="199"/>
      <c r="G101" s="199"/>
      <c r="H101" s="199"/>
      <c r="I101" s="199"/>
      <c r="J101" s="200">
        <f>J140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2845</v>
      </c>
      <c r="E102" s="199"/>
      <c r="F102" s="199"/>
      <c r="G102" s="199"/>
      <c r="H102" s="199"/>
      <c r="I102" s="199"/>
      <c r="J102" s="200">
        <f>J164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6"/>
      <c r="C103" s="197"/>
      <c r="D103" s="198" t="s">
        <v>2846</v>
      </c>
      <c r="E103" s="199"/>
      <c r="F103" s="199"/>
      <c r="G103" s="199"/>
      <c r="H103" s="199"/>
      <c r="I103" s="199"/>
      <c r="J103" s="200">
        <f>J169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206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1" t="str">
        <f>E7</f>
        <v>SOŠ technická Lučenec - novostavba edukačného centra, rekonštrukcia objektu školy a spoločenského objektu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184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1" t="s">
        <v>1649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186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>5 - FVZ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 xml:space="preserve"> </v>
      </c>
      <c r="G119" s="37"/>
      <c r="H119" s="37"/>
      <c r="I119" s="29" t="s">
        <v>20</v>
      </c>
      <c r="J119" s="82" t="str">
        <f>IF(J14="","",J14)</f>
        <v>30. 9. 2024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E17</f>
        <v>BBSK, Námestie SNP 23/23, 974 01 BB</v>
      </c>
      <c r="G121" s="37"/>
      <c r="H121" s="37"/>
      <c r="I121" s="29" t="s">
        <v>28</v>
      </c>
      <c r="J121" s="33" t="str">
        <f>E23</f>
        <v>Ing. Ladislav Chatrnúch,Sládkovičova 2052/50A Šala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IF(E20="","",E20)</f>
        <v>Vyplň údaj</v>
      </c>
      <c r="G122" s="37"/>
      <c r="H122" s="37"/>
      <c r="I122" s="29" t="s">
        <v>31</v>
      </c>
      <c r="J122" s="33" t="str">
        <f>E26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207</v>
      </c>
      <c r="D124" s="210" t="s">
        <v>60</v>
      </c>
      <c r="E124" s="210" t="s">
        <v>56</v>
      </c>
      <c r="F124" s="210" t="s">
        <v>57</v>
      </c>
      <c r="G124" s="210" t="s">
        <v>208</v>
      </c>
      <c r="H124" s="210" t="s">
        <v>209</v>
      </c>
      <c r="I124" s="210" t="s">
        <v>210</v>
      </c>
      <c r="J124" s="211" t="s">
        <v>190</v>
      </c>
      <c r="K124" s="212" t="s">
        <v>211</v>
      </c>
      <c r="L124" s="213"/>
      <c r="M124" s="103" t="s">
        <v>1</v>
      </c>
      <c r="N124" s="104" t="s">
        <v>39</v>
      </c>
      <c r="O124" s="104" t="s">
        <v>212</v>
      </c>
      <c r="P124" s="104" t="s">
        <v>213</v>
      </c>
      <c r="Q124" s="104" t="s">
        <v>214</v>
      </c>
      <c r="R124" s="104" t="s">
        <v>215</v>
      </c>
      <c r="S124" s="104" t="s">
        <v>216</v>
      </c>
      <c r="T124" s="105" t="s">
        <v>217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191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P126+P140+P164+P169</f>
        <v>0</v>
      </c>
      <c r="Q125" s="107"/>
      <c r="R125" s="216">
        <f>R126+R140+R164+R169</f>
        <v>0</v>
      </c>
      <c r="S125" s="107"/>
      <c r="T125" s="217">
        <f>T126+T140+T164+T169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192</v>
      </c>
      <c r="BK125" s="218">
        <f>BK126+BK140+BK164+BK169</f>
        <v>0</v>
      </c>
    </row>
    <row r="126" s="12" customFormat="1" ht="25.92" customHeight="1">
      <c r="A126" s="12"/>
      <c r="B126" s="219"/>
      <c r="C126" s="220"/>
      <c r="D126" s="221" t="s">
        <v>74</v>
      </c>
      <c r="E126" s="222" t="s">
        <v>1112</v>
      </c>
      <c r="F126" s="222" t="s">
        <v>2847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</f>
        <v>0</v>
      </c>
      <c r="Q126" s="227"/>
      <c r="R126" s="228">
        <f>R127</f>
        <v>0</v>
      </c>
      <c r="S126" s="227"/>
      <c r="T126" s="229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82</v>
      </c>
      <c r="AT126" s="231" t="s">
        <v>74</v>
      </c>
      <c r="AU126" s="231" t="s">
        <v>75</v>
      </c>
      <c r="AY126" s="230" t="s">
        <v>220</v>
      </c>
      <c r="BK126" s="232">
        <f>BK127</f>
        <v>0</v>
      </c>
    </row>
    <row r="127" s="12" customFormat="1" ht="22.8" customHeight="1">
      <c r="A127" s="12"/>
      <c r="B127" s="219"/>
      <c r="C127" s="220"/>
      <c r="D127" s="221" t="s">
        <v>74</v>
      </c>
      <c r="E127" s="233" t="s">
        <v>1131</v>
      </c>
      <c r="F127" s="233" t="s">
        <v>2848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SUM(P128:P139)</f>
        <v>0</v>
      </c>
      <c r="Q127" s="227"/>
      <c r="R127" s="228">
        <f>SUM(R128:R139)</f>
        <v>0</v>
      </c>
      <c r="S127" s="227"/>
      <c r="T127" s="229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82</v>
      </c>
      <c r="AT127" s="231" t="s">
        <v>74</v>
      </c>
      <c r="AU127" s="231" t="s">
        <v>82</v>
      </c>
      <c r="AY127" s="230" t="s">
        <v>220</v>
      </c>
      <c r="BK127" s="232">
        <f>SUM(BK128:BK139)</f>
        <v>0</v>
      </c>
    </row>
    <row r="128" s="2" customFormat="1" ht="24.15" customHeight="1">
      <c r="A128" s="35"/>
      <c r="B128" s="36"/>
      <c r="C128" s="253" t="s">
        <v>82</v>
      </c>
      <c r="D128" s="253" t="s">
        <v>571</v>
      </c>
      <c r="E128" s="254" t="s">
        <v>1164</v>
      </c>
      <c r="F128" s="255" t="s">
        <v>2849</v>
      </c>
      <c r="G128" s="256" t="s">
        <v>259</v>
      </c>
      <c r="H128" s="257">
        <v>12</v>
      </c>
      <c r="I128" s="258"/>
      <c r="J128" s="257">
        <f>ROUND(I128*H128,2)</f>
        <v>0</v>
      </c>
      <c r="K128" s="259"/>
      <c r="L128" s="260"/>
      <c r="M128" s="261" t="s">
        <v>1</v>
      </c>
      <c r="N128" s="262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248</v>
      </c>
      <c r="AT128" s="246" t="s">
        <v>571</v>
      </c>
      <c r="AU128" s="246" t="s">
        <v>87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87</v>
      </c>
    </row>
    <row r="129" s="2" customFormat="1" ht="16.5" customHeight="1">
      <c r="A129" s="35"/>
      <c r="B129" s="36"/>
      <c r="C129" s="235" t="s">
        <v>87</v>
      </c>
      <c r="D129" s="235" t="s">
        <v>222</v>
      </c>
      <c r="E129" s="236" t="s">
        <v>1166</v>
      </c>
      <c r="F129" s="237" t="s">
        <v>2850</v>
      </c>
      <c r="G129" s="238" t="s">
        <v>259</v>
      </c>
      <c r="H129" s="239">
        <v>12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94</v>
      </c>
    </row>
    <row r="130" s="2" customFormat="1" ht="21.75" customHeight="1">
      <c r="A130" s="35"/>
      <c r="B130" s="36"/>
      <c r="C130" s="253" t="s">
        <v>91</v>
      </c>
      <c r="D130" s="253" t="s">
        <v>571</v>
      </c>
      <c r="E130" s="254" t="s">
        <v>1168</v>
      </c>
      <c r="F130" s="255" t="s">
        <v>2851</v>
      </c>
      <c r="G130" s="256" t="s">
        <v>259</v>
      </c>
      <c r="H130" s="257">
        <v>12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124</v>
      </c>
    </row>
    <row r="131" s="2" customFormat="1" ht="16.5" customHeight="1">
      <c r="A131" s="35"/>
      <c r="B131" s="36"/>
      <c r="C131" s="235" t="s">
        <v>94</v>
      </c>
      <c r="D131" s="235" t="s">
        <v>222</v>
      </c>
      <c r="E131" s="236" t="s">
        <v>1170</v>
      </c>
      <c r="F131" s="237" t="s">
        <v>2852</v>
      </c>
      <c r="G131" s="238" t="s">
        <v>259</v>
      </c>
      <c r="H131" s="239">
        <v>12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248</v>
      </c>
    </row>
    <row r="132" s="2" customFormat="1" ht="16.5" customHeight="1">
      <c r="A132" s="35"/>
      <c r="B132" s="36"/>
      <c r="C132" s="253" t="s">
        <v>97</v>
      </c>
      <c r="D132" s="253" t="s">
        <v>571</v>
      </c>
      <c r="E132" s="254" t="s">
        <v>1174</v>
      </c>
      <c r="F132" s="255" t="s">
        <v>2853</v>
      </c>
      <c r="G132" s="256" t="s">
        <v>259</v>
      </c>
      <c r="H132" s="257">
        <v>1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256</v>
      </c>
    </row>
    <row r="133" s="2" customFormat="1" ht="16.5" customHeight="1">
      <c r="A133" s="35"/>
      <c r="B133" s="36"/>
      <c r="C133" s="235" t="s">
        <v>124</v>
      </c>
      <c r="D133" s="235" t="s">
        <v>222</v>
      </c>
      <c r="E133" s="236" t="s">
        <v>1178</v>
      </c>
      <c r="F133" s="237" t="s">
        <v>2854</v>
      </c>
      <c r="G133" s="238" t="s">
        <v>259</v>
      </c>
      <c r="H133" s="239">
        <v>1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265</v>
      </c>
    </row>
    <row r="134" s="2" customFormat="1" ht="24.15" customHeight="1">
      <c r="A134" s="35"/>
      <c r="B134" s="36"/>
      <c r="C134" s="253" t="s">
        <v>132</v>
      </c>
      <c r="D134" s="253" t="s">
        <v>571</v>
      </c>
      <c r="E134" s="254" t="s">
        <v>1186</v>
      </c>
      <c r="F134" s="255" t="s">
        <v>2855</v>
      </c>
      <c r="G134" s="256" t="s">
        <v>259</v>
      </c>
      <c r="H134" s="257">
        <v>1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273</v>
      </c>
    </row>
    <row r="135" s="2" customFormat="1" ht="16.5" customHeight="1">
      <c r="A135" s="35"/>
      <c r="B135" s="36"/>
      <c r="C135" s="235" t="s">
        <v>248</v>
      </c>
      <c r="D135" s="235" t="s">
        <v>222</v>
      </c>
      <c r="E135" s="236" t="s">
        <v>1639</v>
      </c>
      <c r="F135" s="237" t="s">
        <v>2856</v>
      </c>
      <c r="G135" s="238" t="s">
        <v>259</v>
      </c>
      <c r="H135" s="239">
        <v>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281</v>
      </c>
    </row>
    <row r="136" s="2" customFormat="1" ht="24.15" customHeight="1">
      <c r="A136" s="35"/>
      <c r="B136" s="36"/>
      <c r="C136" s="253" t="s">
        <v>230</v>
      </c>
      <c r="D136" s="253" t="s">
        <v>571</v>
      </c>
      <c r="E136" s="254" t="s">
        <v>1194</v>
      </c>
      <c r="F136" s="255" t="s">
        <v>2857</v>
      </c>
      <c r="G136" s="256" t="s">
        <v>1</v>
      </c>
      <c r="H136" s="257">
        <v>1</v>
      </c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289</v>
      </c>
    </row>
    <row r="137" s="2" customFormat="1" ht="16.5" customHeight="1">
      <c r="A137" s="35"/>
      <c r="B137" s="36"/>
      <c r="C137" s="235" t="s">
        <v>256</v>
      </c>
      <c r="D137" s="235" t="s">
        <v>222</v>
      </c>
      <c r="E137" s="236" t="s">
        <v>1197</v>
      </c>
      <c r="F137" s="237" t="s">
        <v>2858</v>
      </c>
      <c r="G137" s="238" t="s">
        <v>259</v>
      </c>
      <c r="H137" s="239">
        <v>1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7</v>
      </c>
    </row>
    <row r="138" s="2" customFormat="1" ht="16.5" customHeight="1">
      <c r="A138" s="35"/>
      <c r="B138" s="36"/>
      <c r="C138" s="253" t="s">
        <v>261</v>
      </c>
      <c r="D138" s="253" t="s">
        <v>571</v>
      </c>
      <c r="E138" s="254" t="s">
        <v>1640</v>
      </c>
      <c r="F138" s="255" t="s">
        <v>2859</v>
      </c>
      <c r="G138" s="256" t="s">
        <v>259</v>
      </c>
      <c r="H138" s="257">
        <v>12</v>
      </c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305</v>
      </c>
    </row>
    <row r="139" s="2" customFormat="1" ht="16.5" customHeight="1">
      <c r="A139" s="35"/>
      <c r="B139" s="36"/>
      <c r="C139" s="235" t="s">
        <v>265</v>
      </c>
      <c r="D139" s="235" t="s">
        <v>222</v>
      </c>
      <c r="E139" s="236" t="s">
        <v>1642</v>
      </c>
      <c r="F139" s="237" t="s">
        <v>2860</v>
      </c>
      <c r="G139" s="238" t="s">
        <v>259</v>
      </c>
      <c r="H139" s="239">
        <v>12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313</v>
      </c>
    </row>
    <row r="140" s="12" customFormat="1" ht="25.92" customHeight="1">
      <c r="A140" s="12"/>
      <c r="B140" s="219"/>
      <c r="C140" s="220"/>
      <c r="D140" s="221" t="s">
        <v>74</v>
      </c>
      <c r="E140" s="222" t="s">
        <v>1146</v>
      </c>
      <c r="F140" s="222" t="s">
        <v>2861</v>
      </c>
      <c r="G140" s="220"/>
      <c r="H140" s="220"/>
      <c r="I140" s="223"/>
      <c r="J140" s="224">
        <f>BK140</f>
        <v>0</v>
      </c>
      <c r="K140" s="220"/>
      <c r="L140" s="225"/>
      <c r="M140" s="226"/>
      <c r="N140" s="227"/>
      <c r="O140" s="227"/>
      <c r="P140" s="228">
        <f>SUM(P141:P163)</f>
        <v>0</v>
      </c>
      <c r="Q140" s="227"/>
      <c r="R140" s="228">
        <f>SUM(R141:R163)</f>
        <v>0</v>
      </c>
      <c r="S140" s="227"/>
      <c r="T140" s="229">
        <f>SUM(T141:T163)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82</v>
      </c>
      <c r="AT140" s="231" t="s">
        <v>74</v>
      </c>
      <c r="AU140" s="231" t="s">
        <v>75</v>
      </c>
      <c r="AY140" s="230" t="s">
        <v>220</v>
      </c>
      <c r="BK140" s="232">
        <f>SUM(BK141:BK163)</f>
        <v>0</v>
      </c>
    </row>
    <row r="141" s="2" customFormat="1" ht="16.5" customHeight="1">
      <c r="A141" s="35"/>
      <c r="B141" s="36"/>
      <c r="C141" s="253" t="s">
        <v>269</v>
      </c>
      <c r="D141" s="253" t="s">
        <v>571</v>
      </c>
      <c r="E141" s="254" t="s">
        <v>1203</v>
      </c>
      <c r="F141" s="255" t="s">
        <v>2862</v>
      </c>
      <c r="G141" s="256" t="s">
        <v>234</v>
      </c>
      <c r="H141" s="257">
        <v>15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248</v>
      </c>
      <c r="AT141" s="246" t="s">
        <v>571</v>
      </c>
      <c r="AU141" s="246" t="s">
        <v>82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321</v>
      </c>
    </row>
    <row r="142" s="2" customFormat="1" ht="16.5" customHeight="1">
      <c r="A142" s="35"/>
      <c r="B142" s="36"/>
      <c r="C142" s="235" t="s">
        <v>273</v>
      </c>
      <c r="D142" s="235" t="s">
        <v>222</v>
      </c>
      <c r="E142" s="236" t="s">
        <v>1209</v>
      </c>
      <c r="F142" s="237" t="s">
        <v>2863</v>
      </c>
      <c r="G142" s="238" t="s">
        <v>234</v>
      </c>
      <c r="H142" s="239">
        <v>15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82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329</v>
      </c>
    </row>
    <row r="143" s="2" customFormat="1" ht="16.5" customHeight="1">
      <c r="A143" s="35"/>
      <c r="B143" s="36"/>
      <c r="C143" s="253" t="s">
        <v>277</v>
      </c>
      <c r="D143" s="253" t="s">
        <v>571</v>
      </c>
      <c r="E143" s="254" t="s">
        <v>1211</v>
      </c>
      <c r="F143" s="255" t="s">
        <v>2864</v>
      </c>
      <c r="G143" s="256" t="s">
        <v>234</v>
      </c>
      <c r="H143" s="257">
        <v>41</v>
      </c>
      <c r="I143" s="258"/>
      <c r="J143" s="257">
        <f>ROUND(I143*H143,2)</f>
        <v>0</v>
      </c>
      <c r="K143" s="259"/>
      <c r="L143" s="260"/>
      <c r="M143" s="261" t="s">
        <v>1</v>
      </c>
      <c r="N143" s="262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248</v>
      </c>
      <c r="AT143" s="246" t="s">
        <v>571</v>
      </c>
      <c r="AU143" s="246" t="s">
        <v>82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341</v>
      </c>
    </row>
    <row r="144" s="2" customFormat="1" ht="16.5" customHeight="1">
      <c r="A144" s="35"/>
      <c r="B144" s="36"/>
      <c r="C144" s="253" t="s">
        <v>281</v>
      </c>
      <c r="D144" s="253" t="s">
        <v>571</v>
      </c>
      <c r="E144" s="254" t="s">
        <v>1211</v>
      </c>
      <c r="F144" s="255" t="s">
        <v>2864</v>
      </c>
      <c r="G144" s="256" t="s">
        <v>234</v>
      </c>
      <c r="H144" s="257">
        <v>41</v>
      </c>
      <c r="I144" s="258"/>
      <c r="J144" s="257">
        <f>ROUND(I144*H144,2)</f>
        <v>0</v>
      </c>
      <c r="K144" s="259"/>
      <c r="L144" s="260"/>
      <c r="M144" s="261" t="s">
        <v>1</v>
      </c>
      <c r="N144" s="262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248</v>
      </c>
      <c r="AT144" s="246" t="s">
        <v>571</v>
      </c>
      <c r="AU144" s="246" t="s">
        <v>82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353</v>
      </c>
    </row>
    <row r="145" s="2" customFormat="1" ht="16.5" customHeight="1">
      <c r="A145" s="35"/>
      <c r="B145" s="36"/>
      <c r="C145" s="235" t="s">
        <v>285</v>
      </c>
      <c r="D145" s="235" t="s">
        <v>222</v>
      </c>
      <c r="E145" s="236" t="s">
        <v>1644</v>
      </c>
      <c r="F145" s="237" t="s">
        <v>2865</v>
      </c>
      <c r="G145" s="238" t="s">
        <v>234</v>
      </c>
      <c r="H145" s="239">
        <v>82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82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361</v>
      </c>
    </row>
    <row r="146" s="2" customFormat="1" ht="16.5" customHeight="1">
      <c r="A146" s="35"/>
      <c r="B146" s="36"/>
      <c r="C146" s="253" t="s">
        <v>289</v>
      </c>
      <c r="D146" s="253" t="s">
        <v>571</v>
      </c>
      <c r="E146" s="254" t="s">
        <v>1221</v>
      </c>
      <c r="F146" s="255" t="s">
        <v>2866</v>
      </c>
      <c r="G146" s="256" t="s">
        <v>259</v>
      </c>
      <c r="H146" s="257">
        <v>9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82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371</v>
      </c>
    </row>
    <row r="147" s="2" customFormat="1" ht="16.5" customHeight="1">
      <c r="A147" s="35"/>
      <c r="B147" s="36"/>
      <c r="C147" s="253" t="s">
        <v>293</v>
      </c>
      <c r="D147" s="253" t="s">
        <v>571</v>
      </c>
      <c r="E147" s="254" t="s">
        <v>1223</v>
      </c>
      <c r="F147" s="255" t="s">
        <v>2867</v>
      </c>
      <c r="G147" s="256" t="s">
        <v>259</v>
      </c>
      <c r="H147" s="257">
        <v>9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82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381</v>
      </c>
    </row>
    <row r="148" s="2" customFormat="1" ht="16.5" customHeight="1">
      <c r="A148" s="35"/>
      <c r="B148" s="36"/>
      <c r="C148" s="235" t="s">
        <v>7</v>
      </c>
      <c r="D148" s="235" t="s">
        <v>222</v>
      </c>
      <c r="E148" s="236" t="s">
        <v>1227</v>
      </c>
      <c r="F148" s="237" t="s">
        <v>2868</v>
      </c>
      <c r="G148" s="238" t="s">
        <v>259</v>
      </c>
      <c r="H148" s="239">
        <v>18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82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389</v>
      </c>
    </row>
    <row r="149" s="2" customFormat="1" ht="16.5" customHeight="1">
      <c r="A149" s="35"/>
      <c r="B149" s="36"/>
      <c r="C149" s="253" t="s">
        <v>300</v>
      </c>
      <c r="D149" s="253" t="s">
        <v>571</v>
      </c>
      <c r="E149" s="254" t="s">
        <v>1229</v>
      </c>
      <c r="F149" s="255" t="s">
        <v>2869</v>
      </c>
      <c r="G149" s="256" t="s">
        <v>234</v>
      </c>
      <c r="H149" s="257">
        <v>23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248</v>
      </c>
      <c r="AT149" s="246" t="s">
        <v>571</v>
      </c>
      <c r="AU149" s="246" t="s">
        <v>82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399</v>
      </c>
    </row>
    <row r="150" s="2" customFormat="1" ht="16.5" customHeight="1">
      <c r="A150" s="35"/>
      <c r="B150" s="36"/>
      <c r="C150" s="235" t="s">
        <v>305</v>
      </c>
      <c r="D150" s="235" t="s">
        <v>222</v>
      </c>
      <c r="E150" s="236" t="s">
        <v>1231</v>
      </c>
      <c r="F150" s="237" t="s">
        <v>2870</v>
      </c>
      <c r="G150" s="238" t="s">
        <v>234</v>
      </c>
      <c r="H150" s="239">
        <v>23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82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409</v>
      </c>
    </row>
    <row r="151" s="2" customFormat="1" ht="16.5" customHeight="1">
      <c r="A151" s="35"/>
      <c r="B151" s="36"/>
      <c r="C151" s="253" t="s">
        <v>309</v>
      </c>
      <c r="D151" s="253" t="s">
        <v>571</v>
      </c>
      <c r="E151" s="254" t="s">
        <v>1233</v>
      </c>
      <c r="F151" s="255" t="s">
        <v>2871</v>
      </c>
      <c r="G151" s="256" t="s">
        <v>225</v>
      </c>
      <c r="H151" s="257">
        <v>1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82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417</v>
      </c>
    </row>
    <row r="152" s="2" customFormat="1" ht="16.5" customHeight="1">
      <c r="A152" s="35"/>
      <c r="B152" s="36"/>
      <c r="C152" s="235" t="s">
        <v>313</v>
      </c>
      <c r="D152" s="235" t="s">
        <v>222</v>
      </c>
      <c r="E152" s="236" t="s">
        <v>1235</v>
      </c>
      <c r="F152" s="237" t="s">
        <v>2872</v>
      </c>
      <c r="G152" s="238" t="s">
        <v>225</v>
      </c>
      <c r="H152" s="239">
        <v>1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82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427</v>
      </c>
    </row>
    <row r="153" s="2" customFormat="1" ht="16.5" customHeight="1">
      <c r="A153" s="35"/>
      <c r="B153" s="36"/>
      <c r="C153" s="253" t="s">
        <v>317</v>
      </c>
      <c r="D153" s="253" t="s">
        <v>571</v>
      </c>
      <c r="E153" s="254" t="s">
        <v>1646</v>
      </c>
      <c r="F153" s="255" t="s">
        <v>2873</v>
      </c>
      <c r="G153" s="256" t="s">
        <v>259</v>
      </c>
      <c r="H153" s="257">
        <v>20</v>
      </c>
      <c r="I153" s="258"/>
      <c r="J153" s="257">
        <f>ROUND(I153*H153,2)</f>
        <v>0</v>
      </c>
      <c r="K153" s="259"/>
      <c r="L153" s="260"/>
      <c r="M153" s="261" t="s">
        <v>1</v>
      </c>
      <c r="N153" s="262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248</v>
      </c>
      <c r="AT153" s="246" t="s">
        <v>571</v>
      </c>
      <c r="AU153" s="246" t="s">
        <v>82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437</v>
      </c>
    </row>
    <row r="154" s="2" customFormat="1" ht="16.5" customHeight="1">
      <c r="A154" s="35"/>
      <c r="B154" s="36"/>
      <c r="C154" s="235" t="s">
        <v>321</v>
      </c>
      <c r="D154" s="235" t="s">
        <v>222</v>
      </c>
      <c r="E154" s="236" t="s">
        <v>1243</v>
      </c>
      <c r="F154" s="237" t="s">
        <v>2874</v>
      </c>
      <c r="G154" s="238" t="s">
        <v>259</v>
      </c>
      <c r="H154" s="239">
        <v>20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82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616</v>
      </c>
    </row>
    <row r="155" s="2" customFormat="1" ht="24.15" customHeight="1">
      <c r="A155" s="35"/>
      <c r="B155" s="36"/>
      <c r="C155" s="253" t="s">
        <v>325</v>
      </c>
      <c r="D155" s="253" t="s">
        <v>571</v>
      </c>
      <c r="E155" s="254" t="s">
        <v>1245</v>
      </c>
      <c r="F155" s="255" t="s">
        <v>2875</v>
      </c>
      <c r="G155" s="256" t="s">
        <v>234</v>
      </c>
      <c r="H155" s="257">
        <v>56</v>
      </c>
      <c r="I155" s="258"/>
      <c r="J155" s="257">
        <f>ROUND(I155*H155,2)</f>
        <v>0</v>
      </c>
      <c r="K155" s="259"/>
      <c r="L155" s="260"/>
      <c r="M155" s="261" t="s">
        <v>1</v>
      </c>
      <c r="N155" s="262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248</v>
      </c>
      <c r="AT155" s="246" t="s">
        <v>571</v>
      </c>
      <c r="AU155" s="246" t="s">
        <v>82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624</v>
      </c>
    </row>
    <row r="156" s="2" customFormat="1" ht="16.5" customHeight="1">
      <c r="A156" s="35"/>
      <c r="B156" s="36"/>
      <c r="C156" s="235" t="s">
        <v>329</v>
      </c>
      <c r="D156" s="235" t="s">
        <v>222</v>
      </c>
      <c r="E156" s="236" t="s">
        <v>1247</v>
      </c>
      <c r="F156" s="237" t="s">
        <v>2876</v>
      </c>
      <c r="G156" s="238" t="s">
        <v>234</v>
      </c>
      <c r="H156" s="239">
        <v>56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82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632</v>
      </c>
    </row>
    <row r="157" s="2" customFormat="1" ht="24.15" customHeight="1">
      <c r="A157" s="35"/>
      <c r="B157" s="36"/>
      <c r="C157" s="253" t="s">
        <v>333</v>
      </c>
      <c r="D157" s="253" t="s">
        <v>571</v>
      </c>
      <c r="E157" s="254" t="s">
        <v>1253</v>
      </c>
      <c r="F157" s="255" t="s">
        <v>2877</v>
      </c>
      <c r="G157" s="256" t="s">
        <v>2878</v>
      </c>
      <c r="H157" s="257">
        <v>5</v>
      </c>
      <c r="I157" s="258"/>
      <c r="J157" s="257">
        <f>ROUND(I157*H157,2)</f>
        <v>0</v>
      </c>
      <c r="K157" s="259"/>
      <c r="L157" s="260"/>
      <c r="M157" s="261" t="s">
        <v>1</v>
      </c>
      <c r="N157" s="262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248</v>
      </c>
      <c r="AT157" s="246" t="s">
        <v>571</v>
      </c>
      <c r="AU157" s="246" t="s">
        <v>82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640</v>
      </c>
    </row>
    <row r="158" s="2" customFormat="1" ht="24.15" customHeight="1">
      <c r="A158" s="35"/>
      <c r="B158" s="36"/>
      <c r="C158" s="253" t="s">
        <v>341</v>
      </c>
      <c r="D158" s="253" t="s">
        <v>571</v>
      </c>
      <c r="E158" s="254" t="s">
        <v>1256</v>
      </c>
      <c r="F158" s="255" t="s">
        <v>2879</v>
      </c>
      <c r="G158" s="256" t="s">
        <v>259</v>
      </c>
      <c r="H158" s="257">
        <v>1</v>
      </c>
      <c r="I158" s="258"/>
      <c r="J158" s="257">
        <f>ROUND(I158*H158,2)</f>
        <v>0</v>
      </c>
      <c r="K158" s="259"/>
      <c r="L158" s="260"/>
      <c r="M158" s="261" t="s">
        <v>1</v>
      </c>
      <c r="N158" s="262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248</v>
      </c>
      <c r="AT158" s="246" t="s">
        <v>571</v>
      </c>
      <c r="AU158" s="246" t="s">
        <v>82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648</v>
      </c>
    </row>
    <row r="159" s="2" customFormat="1" ht="24.15" customHeight="1">
      <c r="A159" s="35"/>
      <c r="B159" s="36"/>
      <c r="C159" s="235" t="s">
        <v>347</v>
      </c>
      <c r="D159" s="235" t="s">
        <v>222</v>
      </c>
      <c r="E159" s="236" t="s">
        <v>1258</v>
      </c>
      <c r="F159" s="237" t="s">
        <v>2880</v>
      </c>
      <c r="G159" s="238" t="s">
        <v>259</v>
      </c>
      <c r="H159" s="239">
        <v>1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82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656</v>
      </c>
    </row>
    <row r="160" s="2" customFormat="1" ht="16.5" customHeight="1">
      <c r="A160" s="35"/>
      <c r="B160" s="36"/>
      <c r="C160" s="253" t="s">
        <v>353</v>
      </c>
      <c r="D160" s="253" t="s">
        <v>571</v>
      </c>
      <c r="E160" s="254" t="s">
        <v>1160</v>
      </c>
      <c r="F160" s="255" t="s">
        <v>2881</v>
      </c>
      <c r="G160" s="256" t="s">
        <v>259</v>
      </c>
      <c r="H160" s="257">
        <v>36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248</v>
      </c>
      <c r="AT160" s="246" t="s">
        <v>571</v>
      </c>
      <c r="AU160" s="246" t="s">
        <v>82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666</v>
      </c>
    </row>
    <row r="161" s="2" customFormat="1" ht="16.5" customHeight="1">
      <c r="A161" s="35"/>
      <c r="B161" s="36"/>
      <c r="C161" s="235" t="s">
        <v>357</v>
      </c>
      <c r="D161" s="235" t="s">
        <v>222</v>
      </c>
      <c r="E161" s="236" t="s">
        <v>1162</v>
      </c>
      <c r="F161" s="237" t="s">
        <v>2882</v>
      </c>
      <c r="G161" s="238" t="s">
        <v>259</v>
      </c>
      <c r="H161" s="239">
        <v>36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82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674</v>
      </c>
    </row>
    <row r="162" s="2" customFormat="1" ht="24.15" customHeight="1">
      <c r="A162" s="35"/>
      <c r="B162" s="36"/>
      <c r="C162" s="253" t="s">
        <v>361</v>
      </c>
      <c r="D162" s="253" t="s">
        <v>571</v>
      </c>
      <c r="E162" s="254" t="s">
        <v>1172</v>
      </c>
      <c r="F162" s="255" t="s">
        <v>2883</v>
      </c>
      <c r="G162" s="256" t="s">
        <v>259</v>
      </c>
      <c r="H162" s="257">
        <v>1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248</v>
      </c>
      <c r="AT162" s="246" t="s">
        <v>571</v>
      </c>
      <c r="AU162" s="246" t="s">
        <v>82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682</v>
      </c>
    </row>
    <row r="163" s="2" customFormat="1" ht="24.15" customHeight="1">
      <c r="A163" s="35"/>
      <c r="B163" s="36"/>
      <c r="C163" s="235" t="s">
        <v>365</v>
      </c>
      <c r="D163" s="235" t="s">
        <v>222</v>
      </c>
      <c r="E163" s="236" t="s">
        <v>1176</v>
      </c>
      <c r="F163" s="237" t="s">
        <v>2884</v>
      </c>
      <c r="G163" s="238" t="s">
        <v>259</v>
      </c>
      <c r="H163" s="239">
        <v>1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82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690</v>
      </c>
    </row>
    <row r="164" s="12" customFormat="1" ht="25.92" customHeight="1">
      <c r="A164" s="12"/>
      <c r="B164" s="219"/>
      <c r="C164" s="220"/>
      <c r="D164" s="221" t="s">
        <v>74</v>
      </c>
      <c r="E164" s="222" t="s">
        <v>1150</v>
      </c>
      <c r="F164" s="222" t="s">
        <v>2885</v>
      </c>
      <c r="G164" s="220"/>
      <c r="H164" s="220"/>
      <c r="I164" s="223"/>
      <c r="J164" s="224">
        <f>BK164</f>
        <v>0</v>
      </c>
      <c r="K164" s="220"/>
      <c r="L164" s="225"/>
      <c r="M164" s="226"/>
      <c r="N164" s="227"/>
      <c r="O164" s="227"/>
      <c r="P164" s="228">
        <f>SUM(P165:P168)</f>
        <v>0</v>
      </c>
      <c r="Q164" s="227"/>
      <c r="R164" s="228">
        <f>SUM(R165:R168)</f>
        <v>0</v>
      </c>
      <c r="S164" s="227"/>
      <c r="T164" s="229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82</v>
      </c>
      <c r="AT164" s="231" t="s">
        <v>74</v>
      </c>
      <c r="AU164" s="231" t="s">
        <v>75</v>
      </c>
      <c r="AY164" s="230" t="s">
        <v>220</v>
      </c>
      <c r="BK164" s="232">
        <f>SUM(BK165:BK168)</f>
        <v>0</v>
      </c>
    </row>
    <row r="165" s="2" customFormat="1" ht="21.75" customHeight="1">
      <c r="A165" s="35"/>
      <c r="B165" s="36"/>
      <c r="C165" s="253" t="s">
        <v>371</v>
      </c>
      <c r="D165" s="253" t="s">
        <v>571</v>
      </c>
      <c r="E165" s="254" t="s">
        <v>1180</v>
      </c>
      <c r="F165" s="255" t="s">
        <v>2886</v>
      </c>
      <c r="G165" s="256" t="s">
        <v>259</v>
      </c>
      <c r="H165" s="257">
        <v>1</v>
      </c>
      <c r="I165" s="258"/>
      <c r="J165" s="257">
        <f>ROUND(I165*H165,2)</f>
        <v>0</v>
      </c>
      <c r="K165" s="259"/>
      <c r="L165" s="260"/>
      <c r="M165" s="261" t="s">
        <v>1</v>
      </c>
      <c r="N165" s="262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248</v>
      </c>
      <c r="AT165" s="246" t="s">
        <v>571</v>
      </c>
      <c r="AU165" s="246" t="s">
        <v>82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698</v>
      </c>
    </row>
    <row r="166" s="2" customFormat="1" ht="16.5" customHeight="1">
      <c r="A166" s="35"/>
      <c r="B166" s="36"/>
      <c r="C166" s="235" t="s">
        <v>377</v>
      </c>
      <c r="D166" s="235" t="s">
        <v>222</v>
      </c>
      <c r="E166" s="236" t="s">
        <v>1182</v>
      </c>
      <c r="F166" s="237" t="s">
        <v>2887</v>
      </c>
      <c r="G166" s="238" t="s">
        <v>259</v>
      </c>
      <c r="H166" s="239">
        <v>1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82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706</v>
      </c>
    </row>
    <row r="167" s="2" customFormat="1" ht="16.5" customHeight="1">
      <c r="A167" s="35"/>
      <c r="B167" s="36"/>
      <c r="C167" s="253" t="s">
        <v>381</v>
      </c>
      <c r="D167" s="253" t="s">
        <v>571</v>
      </c>
      <c r="E167" s="254" t="s">
        <v>1184</v>
      </c>
      <c r="F167" s="255" t="s">
        <v>2888</v>
      </c>
      <c r="G167" s="256" t="s">
        <v>259</v>
      </c>
      <c r="H167" s="257">
        <v>1</v>
      </c>
      <c r="I167" s="258"/>
      <c r="J167" s="257">
        <f>ROUND(I167*H167,2)</f>
        <v>0</v>
      </c>
      <c r="K167" s="259"/>
      <c r="L167" s="260"/>
      <c r="M167" s="261" t="s">
        <v>1</v>
      </c>
      <c r="N167" s="262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248</v>
      </c>
      <c r="AT167" s="246" t="s">
        <v>571</v>
      </c>
      <c r="AU167" s="246" t="s">
        <v>82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714</v>
      </c>
    </row>
    <row r="168" s="2" customFormat="1" ht="16.5" customHeight="1">
      <c r="A168" s="35"/>
      <c r="B168" s="36"/>
      <c r="C168" s="235" t="s">
        <v>385</v>
      </c>
      <c r="D168" s="235" t="s">
        <v>222</v>
      </c>
      <c r="E168" s="236" t="s">
        <v>1188</v>
      </c>
      <c r="F168" s="237" t="s">
        <v>2889</v>
      </c>
      <c r="G168" s="238" t="s">
        <v>259</v>
      </c>
      <c r="H168" s="239">
        <v>1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82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722</v>
      </c>
    </row>
    <row r="169" s="12" customFormat="1" ht="25.92" customHeight="1">
      <c r="A169" s="12"/>
      <c r="B169" s="219"/>
      <c r="C169" s="220"/>
      <c r="D169" s="221" t="s">
        <v>74</v>
      </c>
      <c r="E169" s="222" t="s">
        <v>1043</v>
      </c>
      <c r="F169" s="222" t="s">
        <v>2890</v>
      </c>
      <c r="G169" s="220"/>
      <c r="H169" s="220"/>
      <c r="I169" s="223"/>
      <c r="J169" s="224">
        <f>BK169</f>
        <v>0</v>
      </c>
      <c r="K169" s="220"/>
      <c r="L169" s="225"/>
      <c r="M169" s="226"/>
      <c r="N169" s="227"/>
      <c r="O169" s="227"/>
      <c r="P169" s="228">
        <f>SUM(P170:P179)</f>
        <v>0</v>
      </c>
      <c r="Q169" s="227"/>
      <c r="R169" s="228">
        <f>SUM(R170:R179)</f>
        <v>0</v>
      </c>
      <c r="S169" s="227"/>
      <c r="T169" s="229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82</v>
      </c>
      <c r="AT169" s="231" t="s">
        <v>74</v>
      </c>
      <c r="AU169" s="231" t="s">
        <v>75</v>
      </c>
      <c r="AY169" s="230" t="s">
        <v>220</v>
      </c>
      <c r="BK169" s="232">
        <f>SUM(BK170:BK179)</f>
        <v>0</v>
      </c>
    </row>
    <row r="170" s="2" customFormat="1" ht="16.5" customHeight="1">
      <c r="A170" s="35"/>
      <c r="B170" s="36"/>
      <c r="C170" s="253" t="s">
        <v>389</v>
      </c>
      <c r="D170" s="253" t="s">
        <v>571</v>
      </c>
      <c r="E170" s="254" t="s">
        <v>1190</v>
      </c>
      <c r="F170" s="255" t="s">
        <v>2891</v>
      </c>
      <c r="G170" s="256" t="s">
        <v>259</v>
      </c>
      <c r="H170" s="257">
        <v>1</v>
      </c>
      <c r="I170" s="258"/>
      <c r="J170" s="257">
        <f>ROUND(I170*H170,2)</f>
        <v>0</v>
      </c>
      <c r="K170" s="259"/>
      <c r="L170" s="260"/>
      <c r="M170" s="261" t="s">
        <v>1</v>
      </c>
      <c r="N170" s="262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248</v>
      </c>
      <c r="AT170" s="246" t="s">
        <v>571</v>
      </c>
      <c r="AU170" s="246" t="s">
        <v>82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730</v>
      </c>
    </row>
    <row r="171" s="2" customFormat="1" ht="16.5" customHeight="1">
      <c r="A171" s="35"/>
      <c r="B171" s="36"/>
      <c r="C171" s="253" t="s">
        <v>393</v>
      </c>
      <c r="D171" s="253" t="s">
        <v>571</v>
      </c>
      <c r="E171" s="254" t="s">
        <v>1192</v>
      </c>
      <c r="F171" s="255" t="s">
        <v>2892</v>
      </c>
      <c r="G171" s="256" t="s">
        <v>2893</v>
      </c>
      <c r="H171" s="257">
        <v>8</v>
      </c>
      <c r="I171" s="258"/>
      <c r="J171" s="257">
        <f>ROUND(I171*H171,2)</f>
        <v>0</v>
      </c>
      <c r="K171" s="259"/>
      <c r="L171" s="260"/>
      <c r="M171" s="261" t="s">
        <v>1</v>
      </c>
      <c r="N171" s="262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248</v>
      </c>
      <c r="AT171" s="246" t="s">
        <v>571</v>
      </c>
      <c r="AU171" s="246" t="s">
        <v>82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738</v>
      </c>
    </row>
    <row r="172" s="2" customFormat="1" ht="16.5" customHeight="1">
      <c r="A172" s="35"/>
      <c r="B172" s="36"/>
      <c r="C172" s="253" t="s">
        <v>399</v>
      </c>
      <c r="D172" s="253" t="s">
        <v>571</v>
      </c>
      <c r="E172" s="254" t="s">
        <v>1199</v>
      </c>
      <c r="F172" s="255" t="s">
        <v>2894</v>
      </c>
      <c r="G172" s="256" t="s">
        <v>259</v>
      </c>
      <c r="H172" s="257">
        <v>1</v>
      </c>
      <c r="I172" s="258"/>
      <c r="J172" s="257">
        <f>ROUND(I172*H172,2)</f>
        <v>0</v>
      </c>
      <c r="K172" s="259"/>
      <c r="L172" s="260"/>
      <c r="M172" s="261" t="s">
        <v>1</v>
      </c>
      <c r="N172" s="262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248</v>
      </c>
      <c r="AT172" s="246" t="s">
        <v>571</v>
      </c>
      <c r="AU172" s="246" t="s">
        <v>82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746</v>
      </c>
    </row>
    <row r="173" s="2" customFormat="1" ht="16.5" customHeight="1">
      <c r="A173" s="35"/>
      <c r="B173" s="36"/>
      <c r="C173" s="253" t="s">
        <v>403</v>
      </c>
      <c r="D173" s="253" t="s">
        <v>571</v>
      </c>
      <c r="E173" s="254" t="s">
        <v>1201</v>
      </c>
      <c r="F173" s="255" t="s">
        <v>2895</v>
      </c>
      <c r="G173" s="256" t="s">
        <v>259</v>
      </c>
      <c r="H173" s="257">
        <v>1</v>
      </c>
      <c r="I173" s="258"/>
      <c r="J173" s="257">
        <f>ROUND(I173*H173,2)</f>
        <v>0</v>
      </c>
      <c r="K173" s="259"/>
      <c r="L173" s="260"/>
      <c r="M173" s="261" t="s">
        <v>1</v>
      </c>
      <c r="N173" s="262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248</v>
      </c>
      <c r="AT173" s="246" t="s">
        <v>571</v>
      </c>
      <c r="AU173" s="246" t="s">
        <v>82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754</v>
      </c>
    </row>
    <row r="174" s="2" customFormat="1" ht="24.15" customHeight="1">
      <c r="A174" s="35"/>
      <c r="B174" s="36"/>
      <c r="C174" s="253" t="s">
        <v>409</v>
      </c>
      <c r="D174" s="253" t="s">
        <v>571</v>
      </c>
      <c r="E174" s="254" t="s">
        <v>1205</v>
      </c>
      <c r="F174" s="255" t="s">
        <v>2896</v>
      </c>
      <c r="G174" s="256" t="s">
        <v>259</v>
      </c>
      <c r="H174" s="257">
        <v>1</v>
      </c>
      <c r="I174" s="258"/>
      <c r="J174" s="257">
        <f>ROUND(I174*H174,2)</f>
        <v>0</v>
      </c>
      <c r="K174" s="259"/>
      <c r="L174" s="260"/>
      <c r="M174" s="261" t="s">
        <v>1</v>
      </c>
      <c r="N174" s="262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248</v>
      </c>
      <c r="AT174" s="246" t="s">
        <v>571</v>
      </c>
      <c r="AU174" s="246" t="s">
        <v>82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762</v>
      </c>
    </row>
    <row r="175" s="2" customFormat="1" ht="16.5" customHeight="1">
      <c r="A175" s="35"/>
      <c r="B175" s="36"/>
      <c r="C175" s="253" t="s">
        <v>413</v>
      </c>
      <c r="D175" s="253" t="s">
        <v>571</v>
      </c>
      <c r="E175" s="254" t="s">
        <v>1207</v>
      </c>
      <c r="F175" s="255" t="s">
        <v>2897</v>
      </c>
      <c r="G175" s="256" t="s">
        <v>259</v>
      </c>
      <c r="H175" s="257">
        <v>1</v>
      </c>
      <c r="I175" s="258"/>
      <c r="J175" s="257">
        <f>ROUND(I175*H175,2)</f>
        <v>0</v>
      </c>
      <c r="K175" s="259"/>
      <c r="L175" s="260"/>
      <c r="M175" s="261" t="s">
        <v>1</v>
      </c>
      <c r="N175" s="262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248</v>
      </c>
      <c r="AT175" s="246" t="s">
        <v>571</v>
      </c>
      <c r="AU175" s="246" t="s">
        <v>82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770</v>
      </c>
    </row>
    <row r="176" s="2" customFormat="1" ht="16.5" customHeight="1">
      <c r="A176" s="35"/>
      <c r="B176" s="36"/>
      <c r="C176" s="253" t="s">
        <v>417</v>
      </c>
      <c r="D176" s="253" t="s">
        <v>571</v>
      </c>
      <c r="E176" s="254" t="s">
        <v>1213</v>
      </c>
      <c r="F176" s="255" t="s">
        <v>2898</v>
      </c>
      <c r="G176" s="256" t="s">
        <v>259</v>
      </c>
      <c r="H176" s="257">
        <v>1</v>
      </c>
      <c r="I176" s="258"/>
      <c r="J176" s="257">
        <f>ROUND(I176*H176,2)</f>
        <v>0</v>
      </c>
      <c r="K176" s="259"/>
      <c r="L176" s="260"/>
      <c r="M176" s="261" t="s">
        <v>1</v>
      </c>
      <c r="N176" s="262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248</v>
      </c>
      <c r="AT176" s="246" t="s">
        <v>571</v>
      </c>
      <c r="AU176" s="246" t="s">
        <v>82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778</v>
      </c>
    </row>
    <row r="177" s="2" customFormat="1" ht="16.5" customHeight="1">
      <c r="A177" s="35"/>
      <c r="B177" s="36"/>
      <c r="C177" s="253" t="s">
        <v>423</v>
      </c>
      <c r="D177" s="253" t="s">
        <v>571</v>
      </c>
      <c r="E177" s="254" t="s">
        <v>1215</v>
      </c>
      <c r="F177" s="255" t="s">
        <v>2899</v>
      </c>
      <c r="G177" s="256" t="s">
        <v>259</v>
      </c>
      <c r="H177" s="257">
        <v>1</v>
      </c>
      <c r="I177" s="258"/>
      <c r="J177" s="257">
        <f>ROUND(I177*H177,2)</f>
        <v>0</v>
      </c>
      <c r="K177" s="259"/>
      <c r="L177" s="260"/>
      <c r="M177" s="261" t="s">
        <v>1</v>
      </c>
      <c r="N177" s="262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248</v>
      </c>
      <c r="AT177" s="246" t="s">
        <v>571</v>
      </c>
      <c r="AU177" s="246" t="s">
        <v>82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786</v>
      </c>
    </row>
    <row r="178" s="2" customFormat="1" ht="16.5" customHeight="1">
      <c r="A178" s="35"/>
      <c r="B178" s="36"/>
      <c r="C178" s="253" t="s">
        <v>427</v>
      </c>
      <c r="D178" s="253" t="s">
        <v>571</v>
      </c>
      <c r="E178" s="254" t="s">
        <v>1217</v>
      </c>
      <c r="F178" s="255" t="s">
        <v>2900</v>
      </c>
      <c r="G178" s="256" t="s">
        <v>259</v>
      </c>
      <c r="H178" s="257">
        <v>1</v>
      </c>
      <c r="I178" s="258"/>
      <c r="J178" s="257">
        <f>ROUND(I178*H178,2)</f>
        <v>0</v>
      </c>
      <c r="K178" s="259"/>
      <c r="L178" s="260"/>
      <c r="M178" s="261" t="s">
        <v>1</v>
      </c>
      <c r="N178" s="262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248</v>
      </c>
      <c r="AT178" s="246" t="s">
        <v>571</v>
      </c>
      <c r="AU178" s="246" t="s">
        <v>82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794</v>
      </c>
    </row>
    <row r="179" s="2" customFormat="1" ht="16.5" customHeight="1">
      <c r="A179" s="35"/>
      <c r="B179" s="36"/>
      <c r="C179" s="253" t="s">
        <v>433</v>
      </c>
      <c r="D179" s="253" t="s">
        <v>571</v>
      </c>
      <c r="E179" s="254" t="s">
        <v>1219</v>
      </c>
      <c r="F179" s="255" t="s">
        <v>2901</v>
      </c>
      <c r="G179" s="256" t="s">
        <v>259</v>
      </c>
      <c r="H179" s="257">
        <v>1</v>
      </c>
      <c r="I179" s="258"/>
      <c r="J179" s="257">
        <f>ROUND(I179*H179,2)</f>
        <v>0</v>
      </c>
      <c r="K179" s="259"/>
      <c r="L179" s="260"/>
      <c r="M179" s="263" t="s">
        <v>1</v>
      </c>
      <c r="N179" s="264" t="s">
        <v>41</v>
      </c>
      <c r="O179" s="250"/>
      <c r="P179" s="251">
        <f>O179*H179</f>
        <v>0</v>
      </c>
      <c r="Q179" s="251">
        <v>0</v>
      </c>
      <c r="R179" s="251">
        <f>Q179*H179</f>
        <v>0</v>
      </c>
      <c r="S179" s="251">
        <v>0</v>
      </c>
      <c r="T179" s="25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248</v>
      </c>
      <c r="AT179" s="246" t="s">
        <v>571</v>
      </c>
      <c r="AU179" s="246" t="s">
        <v>82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802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A4PN37UYPAtecCxOrYitK5Fbod7Gxp7/BPFebfg8V0GQq4U/UqRenBKO5stTHdsSl1TpTpmdZH5TWY3HF29PgA==" hashValue="Q5KgQrTBEekJHfhtVTmjocPF9pmgk4llNZjBzKxHBv1/UKjNutKLX1pyUCFVwSrWn7HUeO97c9FDIFpX12hGug==" algorithmName="SHA-512" password="CC35"/>
  <autoFilter ref="C124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2902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2903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32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tr">
        <f>IF('Rekapitulácia stavby'!AN10="","",'Rekapitulácia stavby'!AN10)</f>
        <v/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tr">
        <f>IF('Rekapitulácia stavby'!E11="","",'Rekapitulácia stavby'!E11)</f>
        <v>BBSK, Námestie SNP 23/23, 974 01 BB</v>
      </c>
      <c r="F19" s="35"/>
      <c r="G19" s="35"/>
      <c r="H19" s="35"/>
      <c r="I19" s="154" t="s">
        <v>25</v>
      </c>
      <c r="J19" s="144" t="str">
        <f>IF('Rekapitulácia stavby'!AN11="","",'Rekapitulácia stavby'!AN11)</f>
        <v/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tr">
        <f>IF('Rekapitulácia stavby'!AN16="","",'Rekapitulácia stavby'!AN16)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tr">
        <f>IF('Rekapitulácia stavby'!E17="","",'Rekapitulácia stavby'!E17)</f>
        <v>Ing. Ladislav Chatrnúch,Sládkovičova 2052/50A Šala</v>
      </c>
      <c r="F25" s="35"/>
      <c r="G25" s="35"/>
      <c r="H25" s="35"/>
      <c r="I25" s="154" t="s">
        <v>25</v>
      </c>
      <c r="J25" s="144" t="str">
        <f>IF('Rekapitulácia stavby'!AN17="","",'Rekapitulácia stavby'!AN17)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tr">
        <f>IF('Rekapitulácia stavby'!AN19="","",'Rekapitulácia stavby'!AN19)</f>
        <v/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tr">
        <f>IF('Rekapitulácia stavby'!E20="","",'Rekapitulácia stavby'!E20)</f>
        <v xml:space="preserve"> </v>
      </c>
      <c r="F28" s="35"/>
      <c r="G28" s="35"/>
      <c r="H28" s="35"/>
      <c r="I28" s="154" t="s">
        <v>25</v>
      </c>
      <c r="J28" s="144" t="str">
        <f>IF('Rekapitulácia stavby'!AN20="","",'Rekapitulácia stavby'!AN20)</f>
        <v/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ROUND(J150,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ROUND((SUM(BE150:BE410)),  2)</f>
        <v>0</v>
      </c>
      <c r="G37" s="169"/>
      <c r="H37" s="169"/>
      <c r="I37" s="170">
        <v>0.20000000000000001</v>
      </c>
      <c r="J37" s="168">
        <f>ROUND(((SUM(BE150:BE410))*I37),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ROUND((SUM(BF150:BF410)),  2)</f>
        <v>0</v>
      </c>
      <c r="G38" s="169"/>
      <c r="H38" s="169"/>
      <c r="I38" s="170">
        <v>0.20000000000000001</v>
      </c>
      <c r="J38" s="168">
        <f>ROUND(((SUM(BF150:BF410))*I38),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ROUND((SUM(BG150:BG410)),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ROUND((SUM(BH150:BH410)),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ROUND((SUM(BI150:BI410)),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2902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6.1 - Elektroinštalácia a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 xml:space="preserve"> 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J150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2842</v>
      </c>
      <c r="E101" s="199"/>
      <c r="F101" s="199"/>
      <c r="G101" s="199"/>
      <c r="H101" s="199"/>
      <c r="I101" s="199"/>
      <c r="J101" s="200">
        <f>J151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2904</v>
      </c>
      <c r="E102" s="204"/>
      <c r="F102" s="204"/>
      <c r="G102" s="204"/>
      <c r="H102" s="204"/>
      <c r="I102" s="204"/>
      <c r="J102" s="205">
        <f>J152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2905</v>
      </c>
      <c r="E103" s="199"/>
      <c r="F103" s="199"/>
      <c r="G103" s="199"/>
      <c r="H103" s="199"/>
      <c r="I103" s="199"/>
      <c r="J103" s="200">
        <f>J165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6"/>
      <c r="C104" s="197"/>
      <c r="D104" s="198" t="s">
        <v>2906</v>
      </c>
      <c r="E104" s="199"/>
      <c r="F104" s="199"/>
      <c r="G104" s="199"/>
      <c r="H104" s="199"/>
      <c r="I104" s="199"/>
      <c r="J104" s="200">
        <f>J197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2"/>
      <c r="C105" s="136"/>
      <c r="D105" s="203" t="s">
        <v>2907</v>
      </c>
      <c r="E105" s="204"/>
      <c r="F105" s="204"/>
      <c r="G105" s="204"/>
      <c r="H105" s="204"/>
      <c r="I105" s="204"/>
      <c r="J105" s="205">
        <f>J198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2908</v>
      </c>
      <c r="E106" s="204"/>
      <c r="F106" s="204"/>
      <c r="G106" s="204"/>
      <c r="H106" s="204"/>
      <c r="I106" s="204"/>
      <c r="J106" s="205">
        <f>J221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2909</v>
      </c>
      <c r="E107" s="204"/>
      <c r="F107" s="204"/>
      <c r="G107" s="204"/>
      <c r="H107" s="204"/>
      <c r="I107" s="204"/>
      <c r="J107" s="205">
        <f>J229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2910</v>
      </c>
      <c r="E108" s="204"/>
      <c r="F108" s="204"/>
      <c r="G108" s="204"/>
      <c r="H108" s="204"/>
      <c r="I108" s="204"/>
      <c r="J108" s="205">
        <f>J234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2911</v>
      </c>
      <c r="E109" s="204"/>
      <c r="F109" s="204"/>
      <c r="G109" s="204"/>
      <c r="H109" s="204"/>
      <c r="I109" s="204"/>
      <c r="J109" s="205">
        <f>J239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2912</v>
      </c>
      <c r="E110" s="204"/>
      <c r="F110" s="204"/>
      <c r="G110" s="204"/>
      <c r="H110" s="204"/>
      <c r="I110" s="204"/>
      <c r="J110" s="205">
        <f>J244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2913</v>
      </c>
      <c r="E111" s="204"/>
      <c r="F111" s="204"/>
      <c r="G111" s="204"/>
      <c r="H111" s="204"/>
      <c r="I111" s="204"/>
      <c r="J111" s="205">
        <f>J268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2914</v>
      </c>
      <c r="E112" s="204"/>
      <c r="F112" s="204"/>
      <c r="G112" s="204"/>
      <c r="H112" s="204"/>
      <c r="I112" s="204"/>
      <c r="J112" s="205">
        <f>J273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2915</v>
      </c>
      <c r="E113" s="204"/>
      <c r="F113" s="204"/>
      <c r="G113" s="204"/>
      <c r="H113" s="204"/>
      <c r="I113" s="204"/>
      <c r="J113" s="205">
        <f>J279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2916</v>
      </c>
      <c r="E114" s="204"/>
      <c r="F114" s="204"/>
      <c r="G114" s="204"/>
      <c r="H114" s="204"/>
      <c r="I114" s="204"/>
      <c r="J114" s="205">
        <f>J282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2917</v>
      </c>
      <c r="E115" s="204"/>
      <c r="F115" s="204"/>
      <c r="G115" s="204"/>
      <c r="H115" s="204"/>
      <c r="I115" s="204"/>
      <c r="J115" s="205">
        <f>J287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2918</v>
      </c>
      <c r="E116" s="204"/>
      <c r="F116" s="204"/>
      <c r="G116" s="204"/>
      <c r="H116" s="204"/>
      <c r="I116" s="204"/>
      <c r="J116" s="205">
        <f>J290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2919</v>
      </c>
      <c r="E117" s="204"/>
      <c r="F117" s="204"/>
      <c r="G117" s="204"/>
      <c r="H117" s="204"/>
      <c r="I117" s="204"/>
      <c r="J117" s="205">
        <f>J297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2920</v>
      </c>
      <c r="E118" s="204"/>
      <c r="F118" s="204"/>
      <c r="G118" s="204"/>
      <c r="H118" s="204"/>
      <c r="I118" s="204"/>
      <c r="J118" s="205">
        <f>J304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02"/>
      <c r="C119" s="136"/>
      <c r="D119" s="203" t="s">
        <v>2921</v>
      </c>
      <c r="E119" s="204"/>
      <c r="F119" s="204"/>
      <c r="G119" s="204"/>
      <c r="H119" s="204"/>
      <c r="I119" s="204"/>
      <c r="J119" s="205">
        <f>J311</f>
        <v>0</v>
      </c>
      <c r="K119" s="136"/>
      <c r="L119" s="20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202"/>
      <c r="C120" s="136"/>
      <c r="D120" s="203" t="s">
        <v>2922</v>
      </c>
      <c r="E120" s="204"/>
      <c r="F120" s="204"/>
      <c r="G120" s="204"/>
      <c r="H120" s="204"/>
      <c r="I120" s="204"/>
      <c r="J120" s="205">
        <f>J332</f>
        <v>0</v>
      </c>
      <c r="K120" s="136"/>
      <c r="L120" s="20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202"/>
      <c r="C121" s="136"/>
      <c r="D121" s="203" t="s">
        <v>2923</v>
      </c>
      <c r="E121" s="204"/>
      <c r="F121" s="204"/>
      <c r="G121" s="204"/>
      <c r="H121" s="204"/>
      <c r="I121" s="204"/>
      <c r="J121" s="205">
        <f>J345</f>
        <v>0</v>
      </c>
      <c r="K121" s="136"/>
      <c r="L121" s="206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202"/>
      <c r="C122" s="136"/>
      <c r="D122" s="203" t="s">
        <v>2924</v>
      </c>
      <c r="E122" s="204"/>
      <c r="F122" s="204"/>
      <c r="G122" s="204"/>
      <c r="H122" s="204"/>
      <c r="I122" s="204"/>
      <c r="J122" s="205">
        <f>J354</f>
        <v>0</v>
      </c>
      <c r="K122" s="136"/>
      <c r="L122" s="206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202"/>
      <c r="C123" s="136"/>
      <c r="D123" s="203" t="s">
        <v>2925</v>
      </c>
      <c r="E123" s="204"/>
      <c r="F123" s="204"/>
      <c r="G123" s="204"/>
      <c r="H123" s="204"/>
      <c r="I123" s="204"/>
      <c r="J123" s="205">
        <f>J382</f>
        <v>0</v>
      </c>
      <c r="K123" s="136"/>
      <c r="L123" s="206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9" customFormat="1" ht="24.96" customHeight="1">
      <c r="A124" s="9"/>
      <c r="B124" s="196"/>
      <c r="C124" s="197"/>
      <c r="D124" s="198" t="s">
        <v>2926</v>
      </c>
      <c r="E124" s="199"/>
      <c r="F124" s="199"/>
      <c r="G124" s="199"/>
      <c r="H124" s="199"/>
      <c r="I124" s="199"/>
      <c r="J124" s="200">
        <f>J390</f>
        <v>0</v>
      </c>
      <c r="K124" s="197"/>
      <c r="L124" s="201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10" customFormat="1" ht="19.92" customHeight="1">
      <c r="A125" s="10"/>
      <c r="B125" s="202"/>
      <c r="C125" s="136"/>
      <c r="D125" s="203" t="s">
        <v>2927</v>
      </c>
      <c r="E125" s="204"/>
      <c r="F125" s="204"/>
      <c r="G125" s="204"/>
      <c r="H125" s="204"/>
      <c r="I125" s="204"/>
      <c r="J125" s="205">
        <f>J395</f>
        <v>0</v>
      </c>
      <c r="K125" s="136"/>
      <c r="L125" s="206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96"/>
      <c r="C126" s="197"/>
      <c r="D126" s="198" t="s">
        <v>2928</v>
      </c>
      <c r="E126" s="199"/>
      <c r="F126" s="199"/>
      <c r="G126" s="199"/>
      <c r="H126" s="199"/>
      <c r="I126" s="199"/>
      <c r="J126" s="200">
        <f>J401</f>
        <v>0</v>
      </c>
      <c r="K126" s="197"/>
      <c r="L126" s="201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32" s="2" customFormat="1" ht="6.96" customHeight="1">
      <c r="A132" s="35"/>
      <c r="B132" s="71"/>
      <c r="C132" s="72"/>
      <c r="D132" s="72"/>
      <c r="E132" s="72"/>
      <c r="F132" s="72"/>
      <c r="G132" s="72"/>
      <c r="H132" s="72"/>
      <c r="I132" s="72"/>
      <c r="J132" s="72"/>
      <c r="K132" s="72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24.96" customHeight="1">
      <c r="A133" s="35"/>
      <c r="B133" s="36"/>
      <c r="C133" s="20" t="s">
        <v>206</v>
      </c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2" customHeight="1">
      <c r="A135" s="35"/>
      <c r="B135" s="36"/>
      <c r="C135" s="29" t="s">
        <v>14</v>
      </c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26.25" customHeight="1">
      <c r="A136" s="35"/>
      <c r="B136" s="36"/>
      <c r="C136" s="37"/>
      <c r="D136" s="37"/>
      <c r="E136" s="191" t="str">
        <f>E7</f>
        <v>SOŠ technická Lučenec - novostavba edukačného centra, rekonštrukcia objektu školy a spoločenského objektu</v>
      </c>
      <c r="F136" s="29"/>
      <c r="G136" s="29"/>
      <c r="H136" s="29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" customFormat="1" ht="12" customHeight="1">
      <c r="B137" s="18"/>
      <c r="C137" s="29" t="s">
        <v>184</v>
      </c>
      <c r="D137" s="19"/>
      <c r="E137" s="19"/>
      <c r="F137" s="19"/>
      <c r="G137" s="19"/>
      <c r="H137" s="19"/>
      <c r="I137" s="19"/>
      <c r="J137" s="19"/>
      <c r="K137" s="19"/>
      <c r="L137" s="17"/>
    </row>
    <row r="138" s="1" customFormat="1" ht="16.5" customHeight="1">
      <c r="B138" s="18"/>
      <c r="C138" s="19"/>
      <c r="D138" s="19"/>
      <c r="E138" s="191" t="s">
        <v>1649</v>
      </c>
      <c r="F138" s="19"/>
      <c r="G138" s="19"/>
      <c r="H138" s="19"/>
      <c r="I138" s="19"/>
      <c r="J138" s="19"/>
      <c r="K138" s="19"/>
      <c r="L138" s="17"/>
    </row>
    <row r="139" s="1" customFormat="1" ht="12" customHeight="1">
      <c r="B139" s="18"/>
      <c r="C139" s="29" t="s">
        <v>186</v>
      </c>
      <c r="D139" s="19"/>
      <c r="E139" s="19"/>
      <c r="F139" s="19"/>
      <c r="G139" s="19"/>
      <c r="H139" s="19"/>
      <c r="I139" s="19"/>
      <c r="J139" s="19"/>
      <c r="K139" s="19"/>
      <c r="L139" s="17"/>
    </row>
    <row r="140" s="2" customFormat="1" ht="16.5" customHeight="1">
      <c r="A140" s="35"/>
      <c r="B140" s="36"/>
      <c r="C140" s="37"/>
      <c r="D140" s="37"/>
      <c r="E140" s="265" t="s">
        <v>2902</v>
      </c>
      <c r="F140" s="37"/>
      <c r="G140" s="37"/>
      <c r="H140" s="37"/>
      <c r="I140" s="37"/>
      <c r="J140" s="37"/>
      <c r="K140" s="37"/>
      <c r="L140" s="66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2" customHeight="1">
      <c r="A141" s="35"/>
      <c r="B141" s="36"/>
      <c r="C141" s="29" t="s">
        <v>2645</v>
      </c>
      <c r="D141" s="37"/>
      <c r="E141" s="37"/>
      <c r="F141" s="37"/>
      <c r="G141" s="37"/>
      <c r="H141" s="37"/>
      <c r="I141" s="37"/>
      <c r="J141" s="37"/>
      <c r="K141" s="37"/>
      <c r="L141" s="66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16.5" customHeight="1">
      <c r="A142" s="35"/>
      <c r="B142" s="36"/>
      <c r="C142" s="37"/>
      <c r="D142" s="37"/>
      <c r="E142" s="79" t="str">
        <f>E13</f>
        <v>6.1 - Elektroinštalácia a bleskozvod</v>
      </c>
      <c r="F142" s="37"/>
      <c r="G142" s="37"/>
      <c r="H142" s="37"/>
      <c r="I142" s="37"/>
      <c r="J142" s="37"/>
      <c r="K142" s="37"/>
      <c r="L142" s="66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2" customFormat="1" ht="6.96" customHeight="1">
      <c r="A143" s="35"/>
      <c r="B143" s="36"/>
      <c r="C143" s="37"/>
      <c r="D143" s="37"/>
      <c r="E143" s="37"/>
      <c r="F143" s="37"/>
      <c r="G143" s="37"/>
      <c r="H143" s="37"/>
      <c r="I143" s="37"/>
      <c r="J143" s="37"/>
      <c r="K143" s="37"/>
      <c r="L143" s="66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="2" customFormat="1" ht="12" customHeight="1">
      <c r="A144" s="35"/>
      <c r="B144" s="36"/>
      <c r="C144" s="29" t="s">
        <v>18</v>
      </c>
      <c r="D144" s="37"/>
      <c r="E144" s="37"/>
      <c r="F144" s="24" t="str">
        <f>F16</f>
        <v xml:space="preserve"> </v>
      </c>
      <c r="G144" s="37"/>
      <c r="H144" s="37"/>
      <c r="I144" s="29" t="s">
        <v>20</v>
      </c>
      <c r="J144" s="82" t="str">
        <f>IF(J16="","",J16)</f>
        <v>30. 9. 2024</v>
      </c>
      <c r="K144" s="37"/>
      <c r="L144" s="66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="2" customFormat="1" ht="6.96" customHeight="1">
      <c r="A145" s="35"/>
      <c r="B145" s="36"/>
      <c r="C145" s="37"/>
      <c r="D145" s="37"/>
      <c r="E145" s="37"/>
      <c r="F145" s="37"/>
      <c r="G145" s="37"/>
      <c r="H145" s="37"/>
      <c r="I145" s="37"/>
      <c r="J145" s="37"/>
      <c r="K145" s="37"/>
      <c r="L145" s="66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="2" customFormat="1" ht="40.05" customHeight="1">
      <c r="A146" s="35"/>
      <c r="B146" s="36"/>
      <c r="C146" s="29" t="s">
        <v>22</v>
      </c>
      <c r="D146" s="37"/>
      <c r="E146" s="37"/>
      <c r="F146" s="24" t="str">
        <f>E19</f>
        <v>BBSK, Námestie SNP 23/23, 974 01 BB</v>
      </c>
      <c r="G146" s="37"/>
      <c r="H146" s="37"/>
      <c r="I146" s="29" t="s">
        <v>28</v>
      </c>
      <c r="J146" s="33" t="str">
        <f>E25</f>
        <v>Ing. Ladislav Chatrnúch,Sládkovičova 2052/50A Šala</v>
      </c>
      <c r="K146" s="37"/>
      <c r="L146" s="66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="2" customFormat="1" ht="15.15" customHeight="1">
      <c r="A147" s="35"/>
      <c r="B147" s="36"/>
      <c r="C147" s="29" t="s">
        <v>26</v>
      </c>
      <c r="D147" s="37"/>
      <c r="E147" s="37"/>
      <c r="F147" s="24" t="str">
        <f>IF(E22="","",E22)</f>
        <v>Vyplň údaj</v>
      </c>
      <c r="G147" s="37"/>
      <c r="H147" s="37"/>
      <c r="I147" s="29" t="s">
        <v>31</v>
      </c>
      <c r="J147" s="33" t="str">
        <f>E28</f>
        <v xml:space="preserve"> </v>
      </c>
      <c r="K147" s="37"/>
      <c r="L147" s="66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="2" customFormat="1" ht="10.32" customHeight="1">
      <c r="A148" s="35"/>
      <c r="B148" s="36"/>
      <c r="C148" s="37"/>
      <c r="D148" s="37"/>
      <c r="E148" s="37"/>
      <c r="F148" s="37"/>
      <c r="G148" s="37"/>
      <c r="H148" s="37"/>
      <c r="I148" s="37"/>
      <c r="J148" s="37"/>
      <c r="K148" s="37"/>
      <c r="L148" s="66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="11" customFormat="1" ht="29.28" customHeight="1">
      <c r="A149" s="207"/>
      <c r="B149" s="208"/>
      <c r="C149" s="209" t="s">
        <v>207</v>
      </c>
      <c r="D149" s="210" t="s">
        <v>60</v>
      </c>
      <c r="E149" s="210" t="s">
        <v>56</v>
      </c>
      <c r="F149" s="210" t="s">
        <v>57</v>
      </c>
      <c r="G149" s="210" t="s">
        <v>208</v>
      </c>
      <c r="H149" s="210" t="s">
        <v>209</v>
      </c>
      <c r="I149" s="210" t="s">
        <v>210</v>
      </c>
      <c r="J149" s="211" t="s">
        <v>190</v>
      </c>
      <c r="K149" s="212" t="s">
        <v>211</v>
      </c>
      <c r="L149" s="213"/>
      <c r="M149" s="103" t="s">
        <v>1</v>
      </c>
      <c r="N149" s="104" t="s">
        <v>39</v>
      </c>
      <c r="O149" s="104" t="s">
        <v>212</v>
      </c>
      <c r="P149" s="104" t="s">
        <v>213</v>
      </c>
      <c r="Q149" s="104" t="s">
        <v>214</v>
      </c>
      <c r="R149" s="104" t="s">
        <v>215</v>
      </c>
      <c r="S149" s="104" t="s">
        <v>216</v>
      </c>
      <c r="T149" s="105" t="s">
        <v>217</v>
      </c>
      <c r="U149" s="207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/>
    </row>
    <row r="150" s="2" customFormat="1" ht="22.8" customHeight="1">
      <c r="A150" s="35"/>
      <c r="B150" s="36"/>
      <c r="C150" s="110" t="s">
        <v>191</v>
      </c>
      <c r="D150" s="37"/>
      <c r="E150" s="37"/>
      <c r="F150" s="37"/>
      <c r="G150" s="37"/>
      <c r="H150" s="37"/>
      <c r="I150" s="37"/>
      <c r="J150" s="214">
        <f>BK150</f>
        <v>0</v>
      </c>
      <c r="K150" s="37"/>
      <c r="L150" s="41"/>
      <c r="M150" s="106"/>
      <c r="N150" s="215"/>
      <c r="O150" s="107"/>
      <c r="P150" s="216">
        <f>P151+P165+P197+P390+P401</f>
        <v>0</v>
      </c>
      <c r="Q150" s="107"/>
      <c r="R150" s="216">
        <f>R151+R165+R197+R390+R401</f>
        <v>0</v>
      </c>
      <c r="S150" s="107"/>
      <c r="T150" s="217">
        <f>T151+T165+T197+T390+T401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74</v>
      </c>
      <c r="AU150" s="14" t="s">
        <v>192</v>
      </c>
      <c r="BK150" s="218">
        <f>BK151+BK165+BK197+BK390+BK401</f>
        <v>0</v>
      </c>
    </row>
    <row r="151" s="12" customFormat="1" ht="25.92" customHeight="1">
      <c r="A151" s="12"/>
      <c r="B151" s="219"/>
      <c r="C151" s="220"/>
      <c r="D151" s="221" t="s">
        <v>74</v>
      </c>
      <c r="E151" s="222" t="s">
        <v>1112</v>
      </c>
      <c r="F151" s="222" t="s">
        <v>2847</v>
      </c>
      <c r="G151" s="220"/>
      <c r="H151" s="220"/>
      <c r="I151" s="223"/>
      <c r="J151" s="224">
        <f>BK151</f>
        <v>0</v>
      </c>
      <c r="K151" s="220"/>
      <c r="L151" s="225"/>
      <c r="M151" s="226"/>
      <c r="N151" s="227"/>
      <c r="O151" s="227"/>
      <c r="P151" s="228">
        <f>P152</f>
        <v>0</v>
      </c>
      <c r="Q151" s="227"/>
      <c r="R151" s="228">
        <f>R152</f>
        <v>0</v>
      </c>
      <c r="S151" s="227"/>
      <c r="T151" s="22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82</v>
      </c>
      <c r="AT151" s="231" t="s">
        <v>74</v>
      </c>
      <c r="AU151" s="231" t="s">
        <v>75</v>
      </c>
      <c r="AY151" s="230" t="s">
        <v>220</v>
      </c>
      <c r="BK151" s="232">
        <f>BK152</f>
        <v>0</v>
      </c>
    </row>
    <row r="152" s="12" customFormat="1" ht="22.8" customHeight="1">
      <c r="A152" s="12"/>
      <c r="B152" s="219"/>
      <c r="C152" s="220"/>
      <c r="D152" s="221" t="s">
        <v>74</v>
      </c>
      <c r="E152" s="233" t="s">
        <v>1131</v>
      </c>
      <c r="F152" s="233" t="s">
        <v>2929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SUM(P153:P164)</f>
        <v>0</v>
      </c>
      <c r="Q152" s="227"/>
      <c r="R152" s="228">
        <f>SUM(R153:R164)</f>
        <v>0</v>
      </c>
      <c r="S152" s="227"/>
      <c r="T152" s="229">
        <f>SUM(T153:T164)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82</v>
      </c>
      <c r="AT152" s="231" t="s">
        <v>74</v>
      </c>
      <c r="AU152" s="231" t="s">
        <v>82</v>
      </c>
      <c r="AY152" s="230" t="s">
        <v>220</v>
      </c>
      <c r="BK152" s="232">
        <f>SUM(BK153:BK164)</f>
        <v>0</v>
      </c>
    </row>
    <row r="153" s="2" customFormat="1" ht="16.5" customHeight="1">
      <c r="A153" s="35"/>
      <c r="B153" s="36"/>
      <c r="C153" s="253" t="s">
        <v>82</v>
      </c>
      <c r="D153" s="253" t="s">
        <v>571</v>
      </c>
      <c r="E153" s="254" t="s">
        <v>2930</v>
      </c>
      <c r="F153" s="255" t="s">
        <v>2931</v>
      </c>
      <c r="G153" s="256" t="s">
        <v>259</v>
      </c>
      <c r="H153" s="257">
        <v>1</v>
      </c>
      <c r="I153" s="258"/>
      <c r="J153" s="257">
        <f>ROUND(I153*H153,2)</f>
        <v>0</v>
      </c>
      <c r="K153" s="259"/>
      <c r="L153" s="260"/>
      <c r="M153" s="261" t="s">
        <v>1</v>
      </c>
      <c r="N153" s="262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248</v>
      </c>
      <c r="AT153" s="246" t="s">
        <v>571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87</v>
      </c>
    </row>
    <row r="154" s="2" customFormat="1" ht="16.5" customHeight="1">
      <c r="A154" s="35"/>
      <c r="B154" s="36"/>
      <c r="C154" s="253" t="s">
        <v>87</v>
      </c>
      <c r="D154" s="253" t="s">
        <v>571</v>
      </c>
      <c r="E154" s="254" t="s">
        <v>2932</v>
      </c>
      <c r="F154" s="255" t="s">
        <v>2933</v>
      </c>
      <c r="G154" s="256" t="s">
        <v>259</v>
      </c>
      <c r="H154" s="257">
        <v>1</v>
      </c>
      <c r="I154" s="258"/>
      <c r="J154" s="257">
        <f>ROUND(I154*H154,2)</f>
        <v>0</v>
      </c>
      <c r="K154" s="259"/>
      <c r="L154" s="260"/>
      <c r="M154" s="261" t="s">
        <v>1</v>
      </c>
      <c r="N154" s="262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248</v>
      </c>
      <c r="AT154" s="246" t="s">
        <v>571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94</v>
      </c>
    </row>
    <row r="155" s="2" customFormat="1" ht="16.5" customHeight="1">
      <c r="A155" s="35"/>
      <c r="B155" s="36"/>
      <c r="C155" s="253" t="s">
        <v>91</v>
      </c>
      <c r="D155" s="253" t="s">
        <v>571</v>
      </c>
      <c r="E155" s="254" t="s">
        <v>2934</v>
      </c>
      <c r="F155" s="255" t="s">
        <v>2935</v>
      </c>
      <c r="G155" s="256" t="s">
        <v>259</v>
      </c>
      <c r="H155" s="257">
        <v>2</v>
      </c>
      <c r="I155" s="258"/>
      <c r="J155" s="257">
        <f>ROUND(I155*H155,2)</f>
        <v>0</v>
      </c>
      <c r="K155" s="259"/>
      <c r="L155" s="260"/>
      <c r="M155" s="261" t="s">
        <v>1</v>
      </c>
      <c r="N155" s="262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248</v>
      </c>
      <c r="AT155" s="246" t="s">
        <v>571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124</v>
      </c>
    </row>
    <row r="156" s="2" customFormat="1" ht="16.5" customHeight="1">
      <c r="A156" s="35"/>
      <c r="B156" s="36"/>
      <c r="C156" s="253" t="s">
        <v>94</v>
      </c>
      <c r="D156" s="253" t="s">
        <v>571</v>
      </c>
      <c r="E156" s="254" t="s">
        <v>2936</v>
      </c>
      <c r="F156" s="255" t="s">
        <v>2937</v>
      </c>
      <c r="G156" s="256" t="s">
        <v>259</v>
      </c>
      <c r="H156" s="257">
        <v>1</v>
      </c>
      <c r="I156" s="258"/>
      <c r="J156" s="257">
        <f>ROUND(I156*H156,2)</f>
        <v>0</v>
      </c>
      <c r="K156" s="259"/>
      <c r="L156" s="260"/>
      <c r="M156" s="261" t="s">
        <v>1</v>
      </c>
      <c r="N156" s="262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248</v>
      </c>
      <c r="AT156" s="246" t="s">
        <v>571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248</v>
      </c>
    </row>
    <row r="157" s="2" customFormat="1" ht="16.5" customHeight="1">
      <c r="A157" s="35"/>
      <c r="B157" s="36"/>
      <c r="C157" s="253" t="s">
        <v>97</v>
      </c>
      <c r="D157" s="253" t="s">
        <v>571</v>
      </c>
      <c r="E157" s="254" t="s">
        <v>2938</v>
      </c>
      <c r="F157" s="255" t="s">
        <v>2939</v>
      </c>
      <c r="G157" s="256" t="s">
        <v>259</v>
      </c>
      <c r="H157" s="257">
        <v>1</v>
      </c>
      <c r="I157" s="258"/>
      <c r="J157" s="257">
        <f>ROUND(I157*H157,2)</f>
        <v>0</v>
      </c>
      <c r="K157" s="259"/>
      <c r="L157" s="260"/>
      <c r="M157" s="261" t="s">
        <v>1</v>
      </c>
      <c r="N157" s="262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248</v>
      </c>
      <c r="AT157" s="246" t="s">
        <v>571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256</v>
      </c>
    </row>
    <row r="158" s="2" customFormat="1" ht="16.5" customHeight="1">
      <c r="A158" s="35"/>
      <c r="B158" s="36"/>
      <c r="C158" s="253" t="s">
        <v>124</v>
      </c>
      <c r="D158" s="253" t="s">
        <v>571</v>
      </c>
      <c r="E158" s="254" t="s">
        <v>2940</v>
      </c>
      <c r="F158" s="255" t="s">
        <v>2941</v>
      </c>
      <c r="G158" s="256" t="s">
        <v>259</v>
      </c>
      <c r="H158" s="257">
        <v>1</v>
      </c>
      <c r="I158" s="258"/>
      <c r="J158" s="257">
        <f>ROUND(I158*H158,2)</f>
        <v>0</v>
      </c>
      <c r="K158" s="259"/>
      <c r="L158" s="260"/>
      <c r="M158" s="261" t="s">
        <v>1</v>
      </c>
      <c r="N158" s="262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248</v>
      </c>
      <c r="AT158" s="246" t="s">
        <v>571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265</v>
      </c>
    </row>
    <row r="159" s="2" customFormat="1" ht="16.5" customHeight="1">
      <c r="A159" s="35"/>
      <c r="B159" s="36"/>
      <c r="C159" s="253" t="s">
        <v>132</v>
      </c>
      <c r="D159" s="253" t="s">
        <v>571</v>
      </c>
      <c r="E159" s="254" t="s">
        <v>2942</v>
      </c>
      <c r="F159" s="255" t="s">
        <v>2943</v>
      </c>
      <c r="G159" s="256" t="s">
        <v>259</v>
      </c>
      <c r="H159" s="257">
        <v>1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248</v>
      </c>
      <c r="AT159" s="246" t="s">
        <v>571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273</v>
      </c>
    </row>
    <row r="160" s="2" customFormat="1" ht="16.5" customHeight="1">
      <c r="A160" s="35"/>
      <c r="B160" s="36"/>
      <c r="C160" s="253" t="s">
        <v>248</v>
      </c>
      <c r="D160" s="253" t="s">
        <v>571</v>
      </c>
      <c r="E160" s="254" t="s">
        <v>2944</v>
      </c>
      <c r="F160" s="255" t="s">
        <v>2945</v>
      </c>
      <c r="G160" s="256" t="s">
        <v>259</v>
      </c>
      <c r="H160" s="257">
        <v>1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248</v>
      </c>
      <c r="AT160" s="246" t="s">
        <v>571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281</v>
      </c>
    </row>
    <row r="161" s="2" customFormat="1" ht="16.5" customHeight="1">
      <c r="A161" s="35"/>
      <c r="B161" s="36"/>
      <c r="C161" s="253" t="s">
        <v>230</v>
      </c>
      <c r="D161" s="253" t="s">
        <v>571</v>
      </c>
      <c r="E161" s="254" t="s">
        <v>2946</v>
      </c>
      <c r="F161" s="255" t="s">
        <v>2947</v>
      </c>
      <c r="G161" s="256" t="s">
        <v>259</v>
      </c>
      <c r="H161" s="257">
        <v>1</v>
      </c>
      <c r="I161" s="258"/>
      <c r="J161" s="257">
        <f>ROUND(I161*H161,2)</f>
        <v>0</v>
      </c>
      <c r="K161" s="259"/>
      <c r="L161" s="260"/>
      <c r="M161" s="261" t="s">
        <v>1</v>
      </c>
      <c r="N161" s="262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248</v>
      </c>
      <c r="AT161" s="246" t="s">
        <v>571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289</v>
      </c>
    </row>
    <row r="162" s="2" customFormat="1" ht="16.5" customHeight="1">
      <c r="A162" s="35"/>
      <c r="B162" s="36"/>
      <c r="C162" s="253" t="s">
        <v>256</v>
      </c>
      <c r="D162" s="253" t="s">
        <v>571</v>
      </c>
      <c r="E162" s="254" t="s">
        <v>2948</v>
      </c>
      <c r="F162" s="255" t="s">
        <v>2949</v>
      </c>
      <c r="G162" s="256" t="s">
        <v>259</v>
      </c>
      <c r="H162" s="257">
        <v>1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248</v>
      </c>
      <c r="AT162" s="246" t="s">
        <v>571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7</v>
      </c>
    </row>
    <row r="163" s="2" customFormat="1" ht="16.5" customHeight="1">
      <c r="A163" s="35"/>
      <c r="B163" s="36"/>
      <c r="C163" s="253" t="s">
        <v>261</v>
      </c>
      <c r="D163" s="253" t="s">
        <v>571</v>
      </c>
      <c r="E163" s="254" t="s">
        <v>2950</v>
      </c>
      <c r="F163" s="255" t="s">
        <v>2951</v>
      </c>
      <c r="G163" s="256" t="s">
        <v>259</v>
      </c>
      <c r="H163" s="257">
        <v>1</v>
      </c>
      <c r="I163" s="258"/>
      <c r="J163" s="257">
        <f>ROUND(I163*H163,2)</f>
        <v>0</v>
      </c>
      <c r="K163" s="259"/>
      <c r="L163" s="260"/>
      <c r="M163" s="261" t="s">
        <v>1</v>
      </c>
      <c r="N163" s="262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248</v>
      </c>
      <c r="AT163" s="246" t="s">
        <v>571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305</v>
      </c>
    </row>
    <row r="164" s="2" customFormat="1" ht="16.5" customHeight="1">
      <c r="A164" s="35"/>
      <c r="B164" s="36"/>
      <c r="C164" s="253" t="s">
        <v>265</v>
      </c>
      <c r="D164" s="253" t="s">
        <v>571</v>
      </c>
      <c r="E164" s="254" t="s">
        <v>2952</v>
      </c>
      <c r="F164" s="255" t="s">
        <v>2953</v>
      </c>
      <c r="G164" s="256" t="s">
        <v>259</v>
      </c>
      <c r="H164" s="257">
        <v>1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313</v>
      </c>
    </row>
    <row r="165" s="12" customFormat="1" ht="25.92" customHeight="1">
      <c r="A165" s="12"/>
      <c r="B165" s="219"/>
      <c r="C165" s="220"/>
      <c r="D165" s="221" t="s">
        <v>74</v>
      </c>
      <c r="E165" s="222" t="s">
        <v>1146</v>
      </c>
      <c r="F165" s="222" t="s">
        <v>2954</v>
      </c>
      <c r="G165" s="220"/>
      <c r="H165" s="220"/>
      <c r="I165" s="223"/>
      <c r="J165" s="224">
        <f>BK165</f>
        <v>0</v>
      </c>
      <c r="K165" s="220"/>
      <c r="L165" s="225"/>
      <c r="M165" s="226"/>
      <c r="N165" s="227"/>
      <c r="O165" s="227"/>
      <c r="P165" s="228">
        <f>SUM(P166:P196)</f>
        <v>0</v>
      </c>
      <c r="Q165" s="227"/>
      <c r="R165" s="228">
        <f>SUM(R166:R196)</f>
        <v>0</v>
      </c>
      <c r="S165" s="227"/>
      <c r="T165" s="229">
        <f>SUM(T166:T196)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82</v>
      </c>
      <c r="AT165" s="231" t="s">
        <v>74</v>
      </c>
      <c r="AU165" s="231" t="s">
        <v>75</v>
      </c>
      <c r="AY165" s="230" t="s">
        <v>220</v>
      </c>
      <c r="BK165" s="232">
        <f>SUM(BK166:BK196)</f>
        <v>0</v>
      </c>
    </row>
    <row r="166" s="2" customFormat="1" ht="24.15" customHeight="1">
      <c r="A166" s="35"/>
      <c r="B166" s="36"/>
      <c r="C166" s="253" t="s">
        <v>269</v>
      </c>
      <c r="D166" s="253" t="s">
        <v>571</v>
      </c>
      <c r="E166" s="254" t="s">
        <v>2955</v>
      </c>
      <c r="F166" s="255" t="s">
        <v>2956</v>
      </c>
      <c r="G166" s="256" t="s">
        <v>259</v>
      </c>
      <c r="H166" s="257">
        <v>8</v>
      </c>
      <c r="I166" s="258"/>
      <c r="J166" s="257">
        <f>ROUND(I166*H166,2)</f>
        <v>0</v>
      </c>
      <c r="K166" s="259"/>
      <c r="L166" s="260"/>
      <c r="M166" s="261" t="s">
        <v>1</v>
      </c>
      <c r="N166" s="262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248</v>
      </c>
      <c r="AT166" s="246" t="s">
        <v>571</v>
      </c>
      <c r="AU166" s="246" t="s">
        <v>82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321</v>
      </c>
    </row>
    <row r="167" s="2" customFormat="1" ht="24.15" customHeight="1">
      <c r="A167" s="35"/>
      <c r="B167" s="36"/>
      <c r="C167" s="235" t="s">
        <v>273</v>
      </c>
      <c r="D167" s="235" t="s">
        <v>222</v>
      </c>
      <c r="E167" s="236" t="s">
        <v>2957</v>
      </c>
      <c r="F167" s="237" t="s">
        <v>2958</v>
      </c>
      <c r="G167" s="238" t="s">
        <v>259</v>
      </c>
      <c r="H167" s="239">
        <v>8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82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329</v>
      </c>
    </row>
    <row r="168" s="2" customFormat="1" ht="24.15" customHeight="1">
      <c r="A168" s="35"/>
      <c r="B168" s="36"/>
      <c r="C168" s="253" t="s">
        <v>277</v>
      </c>
      <c r="D168" s="253" t="s">
        <v>571</v>
      </c>
      <c r="E168" s="254" t="s">
        <v>2959</v>
      </c>
      <c r="F168" s="255" t="s">
        <v>2960</v>
      </c>
      <c r="G168" s="256" t="s">
        <v>259</v>
      </c>
      <c r="H168" s="257">
        <v>12</v>
      </c>
      <c r="I168" s="258"/>
      <c r="J168" s="257">
        <f>ROUND(I168*H168,2)</f>
        <v>0</v>
      </c>
      <c r="K168" s="259"/>
      <c r="L168" s="260"/>
      <c r="M168" s="261" t="s">
        <v>1</v>
      </c>
      <c r="N168" s="262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248</v>
      </c>
      <c r="AT168" s="246" t="s">
        <v>571</v>
      </c>
      <c r="AU168" s="246" t="s">
        <v>82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341</v>
      </c>
    </row>
    <row r="169" s="2" customFormat="1" ht="24.15" customHeight="1">
      <c r="A169" s="35"/>
      <c r="B169" s="36"/>
      <c r="C169" s="235" t="s">
        <v>281</v>
      </c>
      <c r="D169" s="235" t="s">
        <v>222</v>
      </c>
      <c r="E169" s="236" t="s">
        <v>2961</v>
      </c>
      <c r="F169" s="237" t="s">
        <v>2962</v>
      </c>
      <c r="G169" s="238" t="s">
        <v>259</v>
      </c>
      <c r="H169" s="239">
        <v>12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82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353</v>
      </c>
    </row>
    <row r="170" s="2" customFormat="1" ht="24.15" customHeight="1">
      <c r="A170" s="35"/>
      <c r="B170" s="36"/>
      <c r="C170" s="253" t="s">
        <v>285</v>
      </c>
      <c r="D170" s="253" t="s">
        <v>571</v>
      </c>
      <c r="E170" s="254" t="s">
        <v>2963</v>
      </c>
      <c r="F170" s="255" t="s">
        <v>2964</v>
      </c>
      <c r="G170" s="256" t="s">
        <v>259</v>
      </c>
      <c r="H170" s="257">
        <v>6</v>
      </c>
      <c r="I170" s="258"/>
      <c r="J170" s="257">
        <f>ROUND(I170*H170,2)</f>
        <v>0</v>
      </c>
      <c r="K170" s="259"/>
      <c r="L170" s="260"/>
      <c r="M170" s="261" t="s">
        <v>1</v>
      </c>
      <c r="N170" s="262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248</v>
      </c>
      <c r="AT170" s="246" t="s">
        <v>571</v>
      </c>
      <c r="AU170" s="246" t="s">
        <v>82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361</v>
      </c>
    </row>
    <row r="171" s="2" customFormat="1" ht="24.15" customHeight="1">
      <c r="A171" s="35"/>
      <c r="B171" s="36"/>
      <c r="C171" s="235" t="s">
        <v>289</v>
      </c>
      <c r="D171" s="235" t="s">
        <v>222</v>
      </c>
      <c r="E171" s="236" t="s">
        <v>2965</v>
      </c>
      <c r="F171" s="237" t="s">
        <v>2966</v>
      </c>
      <c r="G171" s="238" t="s">
        <v>259</v>
      </c>
      <c r="H171" s="239">
        <v>6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82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371</v>
      </c>
    </row>
    <row r="172" s="2" customFormat="1" ht="24.15" customHeight="1">
      <c r="A172" s="35"/>
      <c r="B172" s="36"/>
      <c r="C172" s="253" t="s">
        <v>293</v>
      </c>
      <c r="D172" s="253" t="s">
        <v>571</v>
      </c>
      <c r="E172" s="254" t="s">
        <v>2967</v>
      </c>
      <c r="F172" s="255" t="s">
        <v>2968</v>
      </c>
      <c r="G172" s="256" t="s">
        <v>259</v>
      </c>
      <c r="H172" s="257">
        <v>10</v>
      </c>
      <c r="I172" s="258"/>
      <c r="J172" s="257">
        <f>ROUND(I172*H172,2)</f>
        <v>0</v>
      </c>
      <c r="K172" s="259"/>
      <c r="L172" s="260"/>
      <c r="M172" s="261" t="s">
        <v>1</v>
      </c>
      <c r="N172" s="262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248</v>
      </c>
      <c r="AT172" s="246" t="s">
        <v>571</v>
      </c>
      <c r="AU172" s="246" t="s">
        <v>82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381</v>
      </c>
    </row>
    <row r="173" s="2" customFormat="1" ht="24.15" customHeight="1">
      <c r="A173" s="35"/>
      <c r="B173" s="36"/>
      <c r="C173" s="235" t="s">
        <v>7</v>
      </c>
      <c r="D173" s="235" t="s">
        <v>222</v>
      </c>
      <c r="E173" s="236" t="s">
        <v>2969</v>
      </c>
      <c r="F173" s="237" t="s">
        <v>2970</v>
      </c>
      <c r="G173" s="238" t="s">
        <v>259</v>
      </c>
      <c r="H173" s="239">
        <v>10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82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389</v>
      </c>
    </row>
    <row r="174" s="2" customFormat="1" ht="16.5" customHeight="1">
      <c r="A174" s="35"/>
      <c r="B174" s="36"/>
      <c r="C174" s="253" t="s">
        <v>300</v>
      </c>
      <c r="D174" s="253" t="s">
        <v>571</v>
      </c>
      <c r="E174" s="254" t="s">
        <v>2971</v>
      </c>
      <c r="F174" s="255" t="s">
        <v>2972</v>
      </c>
      <c r="G174" s="256" t="s">
        <v>259</v>
      </c>
      <c r="H174" s="257">
        <v>2</v>
      </c>
      <c r="I174" s="258"/>
      <c r="J174" s="257">
        <f>ROUND(I174*H174,2)</f>
        <v>0</v>
      </c>
      <c r="K174" s="259"/>
      <c r="L174" s="260"/>
      <c r="M174" s="261" t="s">
        <v>1</v>
      </c>
      <c r="N174" s="262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248</v>
      </c>
      <c r="AT174" s="246" t="s">
        <v>571</v>
      </c>
      <c r="AU174" s="246" t="s">
        <v>82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399</v>
      </c>
    </row>
    <row r="175" s="2" customFormat="1" ht="16.5" customHeight="1">
      <c r="A175" s="35"/>
      <c r="B175" s="36"/>
      <c r="C175" s="235" t="s">
        <v>305</v>
      </c>
      <c r="D175" s="235" t="s">
        <v>222</v>
      </c>
      <c r="E175" s="236" t="s">
        <v>2973</v>
      </c>
      <c r="F175" s="237" t="s">
        <v>2974</v>
      </c>
      <c r="G175" s="238" t="s">
        <v>259</v>
      </c>
      <c r="H175" s="239">
        <v>2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94</v>
      </c>
      <c r="AT175" s="246" t="s">
        <v>222</v>
      </c>
      <c r="AU175" s="246" t="s">
        <v>82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409</v>
      </c>
    </row>
    <row r="176" s="2" customFormat="1" ht="16.5" customHeight="1">
      <c r="A176" s="35"/>
      <c r="B176" s="36"/>
      <c r="C176" s="253" t="s">
        <v>309</v>
      </c>
      <c r="D176" s="253" t="s">
        <v>571</v>
      </c>
      <c r="E176" s="254" t="s">
        <v>2975</v>
      </c>
      <c r="F176" s="255" t="s">
        <v>2976</v>
      </c>
      <c r="G176" s="256" t="s">
        <v>259</v>
      </c>
      <c r="H176" s="257">
        <v>1</v>
      </c>
      <c r="I176" s="258"/>
      <c r="J176" s="257">
        <f>ROUND(I176*H176,2)</f>
        <v>0</v>
      </c>
      <c r="K176" s="259"/>
      <c r="L176" s="260"/>
      <c r="M176" s="261" t="s">
        <v>1</v>
      </c>
      <c r="N176" s="262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248</v>
      </c>
      <c r="AT176" s="246" t="s">
        <v>571</v>
      </c>
      <c r="AU176" s="246" t="s">
        <v>82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417</v>
      </c>
    </row>
    <row r="177" s="2" customFormat="1" ht="16.5" customHeight="1">
      <c r="A177" s="35"/>
      <c r="B177" s="36"/>
      <c r="C177" s="235" t="s">
        <v>313</v>
      </c>
      <c r="D177" s="235" t="s">
        <v>222</v>
      </c>
      <c r="E177" s="236" t="s">
        <v>2977</v>
      </c>
      <c r="F177" s="237" t="s">
        <v>2978</v>
      </c>
      <c r="G177" s="238" t="s">
        <v>259</v>
      </c>
      <c r="H177" s="239">
        <v>1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94</v>
      </c>
      <c r="AT177" s="246" t="s">
        <v>222</v>
      </c>
      <c r="AU177" s="246" t="s">
        <v>82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427</v>
      </c>
    </row>
    <row r="178" s="2" customFormat="1" ht="16.5" customHeight="1">
      <c r="A178" s="35"/>
      <c r="B178" s="36"/>
      <c r="C178" s="253" t="s">
        <v>317</v>
      </c>
      <c r="D178" s="253" t="s">
        <v>571</v>
      </c>
      <c r="E178" s="254" t="s">
        <v>2979</v>
      </c>
      <c r="F178" s="255" t="s">
        <v>2980</v>
      </c>
      <c r="G178" s="256" t="s">
        <v>259</v>
      </c>
      <c r="H178" s="257">
        <v>1</v>
      </c>
      <c r="I178" s="258"/>
      <c r="J178" s="257">
        <f>ROUND(I178*H178,2)</f>
        <v>0</v>
      </c>
      <c r="K178" s="259"/>
      <c r="L178" s="260"/>
      <c r="M178" s="261" t="s">
        <v>1</v>
      </c>
      <c r="N178" s="262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248</v>
      </c>
      <c r="AT178" s="246" t="s">
        <v>571</v>
      </c>
      <c r="AU178" s="246" t="s">
        <v>82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437</v>
      </c>
    </row>
    <row r="179" s="2" customFormat="1" ht="16.5" customHeight="1">
      <c r="A179" s="35"/>
      <c r="B179" s="36"/>
      <c r="C179" s="235" t="s">
        <v>321</v>
      </c>
      <c r="D179" s="235" t="s">
        <v>222</v>
      </c>
      <c r="E179" s="236" t="s">
        <v>2981</v>
      </c>
      <c r="F179" s="237" t="s">
        <v>2982</v>
      </c>
      <c r="G179" s="238" t="s">
        <v>259</v>
      </c>
      <c r="H179" s="239">
        <v>1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82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616</v>
      </c>
    </row>
    <row r="180" s="2" customFormat="1" ht="24.15" customHeight="1">
      <c r="A180" s="35"/>
      <c r="B180" s="36"/>
      <c r="C180" s="253" t="s">
        <v>325</v>
      </c>
      <c r="D180" s="253" t="s">
        <v>571</v>
      </c>
      <c r="E180" s="254" t="s">
        <v>2983</v>
      </c>
      <c r="F180" s="255" t="s">
        <v>2984</v>
      </c>
      <c r="G180" s="256" t="s">
        <v>259</v>
      </c>
      <c r="H180" s="257">
        <v>1</v>
      </c>
      <c r="I180" s="258"/>
      <c r="J180" s="257">
        <f>ROUND(I180*H180,2)</f>
        <v>0</v>
      </c>
      <c r="K180" s="259"/>
      <c r="L180" s="260"/>
      <c r="M180" s="261" t="s">
        <v>1</v>
      </c>
      <c r="N180" s="262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248</v>
      </c>
      <c r="AT180" s="246" t="s">
        <v>571</v>
      </c>
      <c r="AU180" s="246" t="s">
        <v>82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624</v>
      </c>
    </row>
    <row r="181" s="2" customFormat="1" ht="24.15" customHeight="1">
      <c r="A181" s="35"/>
      <c r="B181" s="36"/>
      <c r="C181" s="235" t="s">
        <v>329</v>
      </c>
      <c r="D181" s="235" t="s">
        <v>222</v>
      </c>
      <c r="E181" s="236" t="s">
        <v>2985</v>
      </c>
      <c r="F181" s="237" t="s">
        <v>2986</v>
      </c>
      <c r="G181" s="238" t="s">
        <v>259</v>
      </c>
      <c r="H181" s="239">
        <v>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82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632</v>
      </c>
    </row>
    <row r="182" s="2" customFormat="1" ht="16.5" customHeight="1">
      <c r="A182" s="35"/>
      <c r="B182" s="36"/>
      <c r="C182" s="253" t="s">
        <v>333</v>
      </c>
      <c r="D182" s="253" t="s">
        <v>571</v>
      </c>
      <c r="E182" s="254" t="s">
        <v>2987</v>
      </c>
      <c r="F182" s="255" t="s">
        <v>2988</v>
      </c>
      <c r="G182" s="256" t="s">
        <v>259</v>
      </c>
      <c r="H182" s="257">
        <v>1</v>
      </c>
      <c r="I182" s="258"/>
      <c r="J182" s="257">
        <f>ROUND(I182*H182,2)</f>
        <v>0</v>
      </c>
      <c r="K182" s="259"/>
      <c r="L182" s="260"/>
      <c r="M182" s="261" t="s">
        <v>1</v>
      </c>
      <c r="N182" s="262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248</v>
      </c>
      <c r="AT182" s="246" t="s">
        <v>571</v>
      </c>
      <c r="AU182" s="246" t="s">
        <v>82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640</v>
      </c>
    </row>
    <row r="183" s="2" customFormat="1" ht="16.5" customHeight="1">
      <c r="A183" s="35"/>
      <c r="B183" s="36"/>
      <c r="C183" s="235" t="s">
        <v>341</v>
      </c>
      <c r="D183" s="235" t="s">
        <v>222</v>
      </c>
      <c r="E183" s="236" t="s">
        <v>2989</v>
      </c>
      <c r="F183" s="237" t="s">
        <v>2990</v>
      </c>
      <c r="G183" s="238" t="s">
        <v>259</v>
      </c>
      <c r="H183" s="239">
        <v>1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82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648</v>
      </c>
    </row>
    <row r="184" s="2" customFormat="1" ht="16.5" customHeight="1">
      <c r="A184" s="35"/>
      <c r="B184" s="36"/>
      <c r="C184" s="253" t="s">
        <v>347</v>
      </c>
      <c r="D184" s="253" t="s">
        <v>571</v>
      </c>
      <c r="E184" s="254" t="s">
        <v>2991</v>
      </c>
      <c r="F184" s="255" t="s">
        <v>2992</v>
      </c>
      <c r="G184" s="256" t="s">
        <v>259</v>
      </c>
      <c r="H184" s="257">
        <v>1</v>
      </c>
      <c r="I184" s="258"/>
      <c r="J184" s="257">
        <f>ROUND(I184*H184,2)</f>
        <v>0</v>
      </c>
      <c r="K184" s="259"/>
      <c r="L184" s="260"/>
      <c r="M184" s="261" t="s">
        <v>1</v>
      </c>
      <c r="N184" s="262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248</v>
      </c>
      <c r="AT184" s="246" t="s">
        <v>571</v>
      </c>
      <c r="AU184" s="246" t="s">
        <v>82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656</v>
      </c>
    </row>
    <row r="185" s="2" customFormat="1" ht="16.5" customHeight="1">
      <c r="A185" s="35"/>
      <c r="B185" s="36"/>
      <c r="C185" s="235" t="s">
        <v>353</v>
      </c>
      <c r="D185" s="235" t="s">
        <v>222</v>
      </c>
      <c r="E185" s="236" t="s">
        <v>2993</v>
      </c>
      <c r="F185" s="237" t="s">
        <v>2994</v>
      </c>
      <c r="G185" s="238" t="s">
        <v>259</v>
      </c>
      <c r="H185" s="239">
        <v>1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82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666</v>
      </c>
    </row>
    <row r="186" s="2" customFormat="1" ht="16.5" customHeight="1">
      <c r="A186" s="35"/>
      <c r="B186" s="36"/>
      <c r="C186" s="253" t="s">
        <v>357</v>
      </c>
      <c r="D186" s="253" t="s">
        <v>571</v>
      </c>
      <c r="E186" s="254" t="s">
        <v>2995</v>
      </c>
      <c r="F186" s="255" t="s">
        <v>2996</v>
      </c>
      <c r="G186" s="256" t="s">
        <v>259</v>
      </c>
      <c r="H186" s="257">
        <v>1</v>
      </c>
      <c r="I186" s="258"/>
      <c r="J186" s="257">
        <f>ROUND(I186*H186,2)</f>
        <v>0</v>
      </c>
      <c r="K186" s="259"/>
      <c r="L186" s="260"/>
      <c r="M186" s="261" t="s">
        <v>1</v>
      </c>
      <c r="N186" s="262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248</v>
      </c>
      <c r="AT186" s="246" t="s">
        <v>571</v>
      </c>
      <c r="AU186" s="246" t="s">
        <v>82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94</v>
      </c>
      <c r="BM186" s="246" t="s">
        <v>674</v>
      </c>
    </row>
    <row r="187" s="2" customFormat="1" ht="16.5" customHeight="1">
      <c r="A187" s="35"/>
      <c r="B187" s="36"/>
      <c r="C187" s="235" t="s">
        <v>361</v>
      </c>
      <c r="D187" s="235" t="s">
        <v>222</v>
      </c>
      <c r="E187" s="236" t="s">
        <v>2766</v>
      </c>
      <c r="F187" s="237" t="s">
        <v>2997</v>
      </c>
      <c r="G187" s="238" t="s">
        <v>259</v>
      </c>
      <c r="H187" s="239">
        <v>1</v>
      </c>
      <c r="I187" s="240"/>
      <c r="J187" s="239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94</v>
      </c>
      <c r="AT187" s="246" t="s">
        <v>222</v>
      </c>
      <c r="AU187" s="246" t="s">
        <v>82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94</v>
      </c>
      <c r="BM187" s="246" t="s">
        <v>682</v>
      </c>
    </row>
    <row r="188" s="2" customFormat="1" ht="16.5" customHeight="1">
      <c r="A188" s="35"/>
      <c r="B188" s="36"/>
      <c r="C188" s="253" t="s">
        <v>365</v>
      </c>
      <c r="D188" s="253" t="s">
        <v>571</v>
      </c>
      <c r="E188" s="254" t="s">
        <v>2768</v>
      </c>
      <c r="F188" s="255" t="s">
        <v>2998</v>
      </c>
      <c r="G188" s="256" t="s">
        <v>259</v>
      </c>
      <c r="H188" s="257">
        <v>1</v>
      </c>
      <c r="I188" s="258"/>
      <c r="J188" s="257">
        <f>ROUND(I188*H188,2)</f>
        <v>0</v>
      </c>
      <c r="K188" s="259"/>
      <c r="L188" s="260"/>
      <c r="M188" s="261" t="s">
        <v>1</v>
      </c>
      <c r="N188" s="262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248</v>
      </c>
      <c r="AT188" s="246" t="s">
        <v>571</v>
      </c>
      <c r="AU188" s="246" t="s">
        <v>82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690</v>
      </c>
    </row>
    <row r="189" s="2" customFormat="1" ht="16.5" customHeight="1">
      <c r="A189" s="35"/>
      <c r="B189" s="36"/>
      <c r="C189" s="235" t="s">
        <v>371</v>
      </c>
      <c r="D189" s="235" t="s">
        <v>222</v>
      </c>
      <c r="E189" s="236" t="s">
        <v>2770</v>
      </c>
      <c r="F189" s="237" t="s">
        <v>2999</v>
      </c>
      <c r="G189" s="238" t="s">
        <v>259</v>
      </c>
      <c r="H189" s="239">
        <v>1</v>
      </c>
      <c r="I189" s="240"/>
      <c r="J189" s="239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94</v>
      </c>
      <c r="AT189" s="246" t="s">
        <v>222</v>
      </c>
      <c r="AU189" s="246" t="s">
        <v>82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94</v>
      </c>
      <c r="BM189" s="246" t="s">
        <v>698</v>
      </c>
    </row>
    <row r="190" s="2" customFormat="1" ht="16.5" customHeight="1">
      <c r="A190" s="35"/>
      <c r="B190" s="36"/>
      <c r="C190" s="253" t="s">
        <v>377</v>
      </c>
      <c r="D190" s="253" t="s">
        <v>571</v>
      </c>
      <c r="E190" s="254" t="s">
        <v>2772</v>
      </c>
      <c r="F190" s="255" t="s">
        <v>3000</v>
      </c>
      <c r="G190" s="256" t="s">
        <v>259</v>
      </c>
      <c r="H190" s="257">
        <v>1</v>
      </c>
      <c r="I190" s="258"/>
      <c r="J190" s="257">
        <f>ROUND(I190*H190,2)</f>
        <v>0</v>
      </c>
      <c r="K190" s="259"/>
      <c r="L190" s="260"/>
      <c r="M190" s="261" t="s">
        <v>1</v>
      </c>
      <c r="N190" s="262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248</v>
      </c>
      <c r="AT190" s="246" t="s">
        <v>571</v>
      </c>
      <c r="AU190" s="246" t="s">
        <v>82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94</v>
      </c>
      <c r="BM190" s="246" t="s">
        <v>706</v>
      </c>
    </row>
    <row r="191" s="2" customFormat="1" ht="16.5" customHeight="1">
      <c r="A191" s="35"/>
      <c r="B191" s="36"/>
      <c r="C191" s="235" t="s">
        <v>381</v>
      </c>
      <c r="D191" s="235" t="s">
        <v>222</v>
      </c>
      <c r="E191" s="236" t="s">
        <v>2774</v>
      </c>
      <c r="F191" s="237" t="s">
        <v>3001</v>
      </c>
      <c r="G191" s="238" t="s">
        <v>259</v>
      </c>
      <c r="H191" s="239">
        <v>1</v>
      </c>
      <c r="I191" s="240"/>
      <c r="J191" s="239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94</v>
      </c>
      <c r="AT191" s="246" t="s">
        <v>222</v>
      </c>
      <c r="AU191" s="246" t="s">
        <v>82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94</v>
      </c>
      <c r="BM191" s="246" t="s">
        <v>714</v>
      </c>
    </row>
    <row r="192" s="2" customFormat="1" ht="16.5" customHeight="1">
      <c r="A192" s="35"/>
      <c r="B192" s="36"/>
      <c r="C192" s="253" t="s">
        <v>385</v>
      </c>
      <c r="D192" s="253" t="s">
        <v>571</v>
      </c>
      <c r="E192" s="254" t="s">
        <v>2805</v>
      </c>
      <c r="F192" s="255" t="s">
        <v>3002</v>
      </c>
      <c r="G192" s="256" t="s">
        <v>259</v>
      </c>
      <c r="H192" s="257">
        <v>1</v>
      </c>
      <c r="I192" s="258"/>
      <c r="J192" s="257">
        <f>ROUND(I192*H192,2)</f>
        <v>0</v>
      </c>
      <c r="K192" s="259"/>
      <c r="L192" s="260"/>
      <c r="M192" s="261" t="s">
        <v>1</v>
      </c>
      <c r="N192" s="262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248</v>
      </c>
      <c r="AT192" s="246" t="s">
        <v>571</v>
      </c>
      <c r="AU192" s="246" t="s">
        <v>82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94</v>
      </c>
      <c r="BM192" s="246" t="s">
        <v>722</v>
      </c>
    </row>
    <row r="193" s="2" customFormat="1" ht="16.5" customHeight="1">
      <c r="A193" s="35"/>
      <c r="B193" s="36"/>
      <c r="C193" s="235" t="s">
        <v>389</v>
      </c>
      <c r="D193" s="235" t="s">
        <v>222</v>
      </c>
      <c r="E193" s="236" t="s">
        <v>2808</v>
      </c>
      <c r="F193" s="237" t="s">
        <v>3003</v>
      </c>
      <c r="G193" s="238" t="s">
        <v>259</v>
      </c>
      <c r="H193" s="239">
        <v>1</v>
      </c>
      <c r="I193" s="240"/>
      <c r="J193" s="239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94</v>
      </c>
      <c r="AT193" s="246" t="s">
        <v>222</v>
      </c>
      <c r="AU193" s="246" t="s">
        <v>82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94</v>
      </c>
      <c r="BM193" s="246" t="s">
        <v>730</v>
      </c>
    </row>
    <row r="194" s="2" customFormat="1" ht="16.5" customHeight="1">
      <c r="A194" s="35"/>
      <c r="B194" s="36"/>
      <c r="C194" s="253" t="s">
        <v>393</v>
      </c>
      <c r="D194" s="253" t="s">
        <v>571</v>
      </c>
      <c r="E194" s="254" t="s">
        <v>2810</v>
      </c>
      <c r="F194" s="255" t="s">
        <v>3004</v>
      </c>
      <c r="G194" s="256" t="s">
        <v>259</v>
      </c>
      <c r="H194" s="257">
        <v>1</v>
      </c>
      <c r="I194" s="258"/>
      <c r="J194" s="257">
        <f>ROUND(I194*H194,2)</f>
        <v>0</v>
      </c>
      <c r="K194" s="259"/>
      <c r="L194" s="260"/>
      <c r="M194" s="261" t="s">
        <v>1</v>
      </c>
      <c r="N194" s="262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248</v>
      </c>
      <c r="AT194" s="246" t="s">
        <v>571</v>
      </c>
      <c r="AU194" s="246" t="s">
        <v>82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94</v>
      </c>
      <c r="BM194" s="246" t="s">
        <v>738</v>
      </c>
    </row>
    <row r="195" s="2" customFormat="1" ht="16.5" customHeight="1">
      <c r="A195" s="35"/>
      <c r="B195" s="36"/>
      <c r="C195" s="253" t="s">
        <v>399</v>
      </c>
      <c r="D195" s="253" t="s">
        <v>571</v>
      </c>
      <c r="E195" s="254" t="s">
        <v>2812</v>
      </c>
      <c r="F195" s="255" t="s">
        <v>3005</v>
      </c>
      <c r="G195" s="256" t="s">
        <v>259</v>
      </c>
      <c r="H195" s="257">
        <v>1</v>
      </c>
      <c r="I195" s="258"/>
      <c r="J195" s="257">
        <f>ROUND(I195*H195,2)</f>
        <v>0</v>
      </c>
      <c r="K195" s="259"/>
      <c r="L195" s="260"/>
      <c r="M195" s="261" t="s">
        <v>1</v>
      </c>
      <c r="N195" s="262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248</v>
      </c>
      <c r="AT195" s="246" t="s">
        <v>571</v>
      </c>
      <c r="AU195" s="246" t="s">
        <v>82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746</v>
      </c>
    </row>
    <row r="196" s="2" customFormat="1" ht="16.5" customHeight="1">
      <c r="A196" s="35"/>
      <c r="B196" s="36"/>
      <c r="C196" s="235" t="s">
        <v>403</v>
      </c>
      <c r="D196" s="235" t="s">
        <v>222</v>
      </c>
      <c r="E196" s="236" t="s">
        <v>2814</v>
      </c>
      <c r="F196" s="237" t="s">
        <v>3006</v>
      </c>
      <c r="G196" s="238" t="s">
        <v>259</v>
      </c>
      <c r="H196" s="239">
        <v>1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82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754</v>
      </c>
    </row>
    <row r="197" s="12" customFormat="1" ht="25.92" customHeight="1">
      <c r="A197" s="12"/>
      <c r="B197" s="219"/>
      <c r="C197" s="220"/>
      <c r="D197" s="221" t="s">
        <v>74</v>
      </c>
      <c r="E197" s="222" t="s">
        <v>1150</v>
      </c>
      <c r="F197" s="222" t="s">
        <v>2861</v>
      </c>
      <c r="G197" s="220"/>
      <c r="H197" s="220"/>
      <c r="I197" s="223"/>
      <c r="J197" s="224">
        <f>BK197</f>
        <v>0</v>
      </c>
      <c r="K197" s="220"/>
      <c r="L197" s="225"/>
      <c r="M197" s="226"/>
      <c r="N197" s="227"/>
      <c r="O197" s="227"/>
      <c r="P197" s="228">
        <f>P198+P221+P229+P234+P239+P244+P268+P273+P279+P282+P287+P290+P297+P304+P311+P332+P345+P354+P382</f>
        <v>0</v>
      </c>
      <c r="Q197" s="227"/>
      <c r="R197" s="228">
        <f>R198+R221+R229+R234+R239+R244+R268+R273+R279+R282+R287+R290+R297+R304+R311+R332+R345+R354+R382</f>
        <v>0</v>
      </c>
      <c r="S197" s="227"/>
      <c r="T197" s="229">
        <f>T198+T221+T229+T234+T239+T244+T268+T273+T279+T282+T287+T290+T297+T304+T311+T332+T345+T354+T382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82</v>
      </c>
      <c r="AT197" s="231" t="s">
        <v>74</v>
      </c>
      <c r="AU197" s="231" t="s">
        <v>75</v>
      </c>
      <c r="AY197" s="230" t="s">
        <v>220</v>
      </c>
      <c r="BK197" s="232">
        <f>BK198+BK221+BK229+BK234+BK239+BK244+BK268+BK273+BK279+BK282+BK287+BK290+BK297+BK304+BK311+BK332+BK345+BK354+BK382</f>
        <v>0</v>
      </c>
    </row>
    <row r="198" s="12" customFormat="1" ht="22.8" customHeight="1">
      <c r="A198" s="12"/>
      <c r="B198" s="219"/>
      <c r="C198" s="220"/>
      <c r="D198" s="221" t="s">
        <v>74</v>
      </c>
      <c r="E198" s="233" t="s">
        <v>1043</v>
      </c>
      <c r="F198" s="233" t="s">
        <v>3007</v>
      </c>
      <c r="G198" s="220"/>
      <c r="H198" s="220"/>
      <c r="I198" s="223"/>
      <c r="J198" s="234">
        <f>BK198</f>
        <v>0</v>
      </c>
      <c r="K198" s="220"/>
      <c r="L198" s="225"/>
      <c r="M198" s="226"/>
      <c r="N198" s="227"/>
      <c r="O198" s="227"/>
      <c r="P198" s="228">
        <f>SUM(P199:P220)</f>
        <v>0</v>
      </c>
      <c r="Q198" s="227"/>
      <c r="R198" s="228">
        <f>SUM(R199:R220)</f>
        <v>0</v>
      </c>
      <c r="S198" s="227"/>
      <c r="T198" s="229">
        <f>SUM(T199:T220)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0" t="s">
        <v>82</v>
      </c>
      <c r="AT198" s="231" t="s">
        <v>74</v>
      </c>
      <c r="AU198" s="231" t="s">
        <v>82</v>
      </c>
      <c r="AY198" s="230" t="s">
        <v>220</v>
      </c>
      <c r="BK198" s="232">
        <f>SUM(BK199:BK220)</f>
        <v>0</v>
      </c>
    </row>
    <row r="199" s="2" customFormat="1" ht="24.15" customHeight="1">
      <c r="A199" s="35"/>
      <c r="B199" s="36"/>
      <c r="C199" s="253" t="s">
        <v>409</v>
      </c>
      <c r="D199" s="253" t="s">
        <v>571</v>
      </c>
      <c r="E199" s="254" t="s">
        <v>2816</v>
      </c>
      <c r="F199" s="255" t="s">
        <v>3008</v>
      </c>
      <c r="G199" s="256" t="s">
        <v>259</v>
      </c>
      <c r="H199" s="257">
        <v>14</v>
      </c>
      <c r="I199" s="258"/>
      <c r="J199" s="257">
        <f>ROUND(I199*H199,2)</f>
        <v>0</v>
      </c>
      <c r="K199" s="259"/>
      <c r="L199" s="260"/>
      <c r="M199" s="261" t="s">
        <v>1</v>
      </c>
      <c r="N199" s="262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248</v>
      </c>
      <c r="AT199" s="246" t="s">
        <v>571</v>
      </c>
      <c r="AU199" s="246" t="s">
        <v>87</v>
      </c>
      <c r="AY199" s="14" t="s">
        <v>220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87</v>
      </c>
      <c r="BK199" s="247">
        <f>ROUND(I199*H199,2)</f>
        <v>0</v>
      </c>
      <c r="BL199" s="14" t="s">
        <v>94</v>
      </c>
      <c r="BM199" s="246" t="s">
        <v>762</v>
      </c>
    </row>
    <row r="200" s="2" customFormat="1" ht="16.5" customHeight="1">
      <c r="A200" s="35"/>
      <c r="B200" s="36"/>
      <c r="C200" s="253" t="s">
        <v>413</v>
      </c>
      <c r="D200" s="253" t="s">
        <v>571</v>
      </c>
      <c r="E200" s="254" t="s">
        <v>2818</v>
      </c>
      <c r="F200" s="255" t="s">
        <v>3009</v>
      </c>
      <c r="G200" s="256" t="s">
        <v>259</v>
      </c>
      <c r="H200" s="257">
        <v>28</v>
      </c>
      <c r="I200" s="258"/>
      <c r="J200" s="257">
        <f>ROUND(I200*H200,2)</f>
        <v>0</v>
      </c>
      <c r="K200" s="259"/>
      <c r="L200" s="260"/>
      <c r="M200" s="261" t="s">
        <v>1</v>
      </c>
      <c r="N200" s="262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248</v>
      </c>
      <c r="AT200" s="246" t="s">
        <v>571</v>
      </c>
      <c r="AU200" s="246" t="s">
        <v>87</v>
      </c>
      <c r="AY200" s="14" t="s">
        <v>220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87</v>
      </c>
      <c r="BK200" s="247">
        <f>ROUND(I200*H200,2)</f>
        <v>0</v>
      </c>
      <c r="BL200" s="14" t="s">
        <v>94</v>
      </c>
      <c r="BM200" s="246" t="s">
        <v>770</v>
      </c>
    </row>
    <row r="201" s="2" customFormat="1" ht="33" customHeight="1">
      <c r="A201" s="35"/>
      <c r="B201" s="36"/>
      <c r="C201" s="253" t="s">
        <v>417</v>
      </c>
      <c r="D201" s="253" t="s">
        <v>571</v>
      </c>
      <c r="E201" s="254" t="s">
        <v>2820</v>
      </c>
      <c r="F201" s="255" t="s">
        <v>3010</v>
      </c>
      <c r="G201" s="256" t="s">
        <v>259</v>
      </c>
      <c r="H201" s="257">
        <v>1</v>
      </c>
      <c r="I201" s="258"/>
      <c r="J201" s="257">
        <f>ROUND(I201*H201,2)</f>
        <v>0</v>
      </c>
      <c r="K201" s="259"/>
      <c r="L201" s="260"/>
      <c r="M201" s="261" t="s">
        <v>1</v>
      </c>
      <c r="N201" s="262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248</v>
      </c>
      <c r="AT201" s="246" t="s">
        <v>571</v>
      </c>
      <c r="AU201" s="246" t="s">
        <v>87</v>
      </c>
      <c r="AY201" s="14" t="s">
        <v>220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87</v>
      </c>
      <c r="BK201" s="247">
        <f>ROUND(I201*H201,2)</f>
        <v>0</v>
      </c>
      <c r="BL201" s="14" t="s">
        <v>94</v>
      </c>
      <c r="BM201" s="246" t="s">
        <v>778</v>
      </c>
    </row>
    <row r="202" s="2" customFormat="1" ht="24.15" customHeight="1">
      <c r="A202" s="35"/>
      <c r="B202" s="36"/>
      <c r="C202" s="253" t="s">
        <v>423</v>
      </c>
      <c r="D202" s="253" t="s">
        <v>571</v>
      </c>
      <c r="E202" s="254" t="s">
        <v>2835</v>
      </c>
      <c r="F202" s="255" t="s">
        <v>3011</v>
      </c>
      <c r="G202" s="256" t="s">
        <v>259</v>
      </c>
      <c r="H202" s="257">
        <v>1</v>
      </c>
      <c r="I202" s="258"/>
      <c r="J202" s="257">
        <f>ROUND(I202*H202,2)</f>
        <v>0</v>
      </c>
      <c r="K202" s="259"/>
      <c r="L202" s="260"/>
      <c r="M202" s="261" t="s">
        <v>1</v>
      </c>
      <c r="N202" s="262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248</v>
      </c>
      <c r="AT202" s="246" t="s">
        <v>571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94</v>
      </c>
      <c r="BM202" s="246" t="s">
        <v>786</v>
      </c>
    </row>
    <row r="203" s="2" customFormat="1" ht="24.15" customHeight="1">
      <c r="A203" s="35"/>
      <c r="B203" s="36"/>
      <c r="C203" s="253" t="s">
        <v>427</v>
      </c>
      <c r="D203" s="253" t="s">
        <v>571</v>
      </c>
      <c r="E203" s="254" t="s">
        <v>2837</v>
      </c>
      <c r="F203" s="255" t="s">
        <v>3012</v>
      </c>
      <c r="G203" s="256" t="s">
        <v>259</v>
      </c>
      <c r="H203" s="257">
        <v>7</v>
      </c>
      <c r="I203" s="258"/>
      <c r="J203" s="257">
        <f>ROUND(I203*H203,2)</f>
        <v>0</v>
      </c>
      <c r="K203" s="259"/>
      <c r="L203" s="260"/>
      <c r="M203" s="261" t="s">
        <v>1</v>
      </c>
      <c r="N203" s="262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248</v>
      </c>
      <c r="AT203" s="246" t="s">
        <v>571</v>
      </c>
      <c r="AU203" s="246" t="s">
        <v>87</v>
      </c>
      <c r="AY203" s="14" t="s">
        <v>220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87</v>
      </c>
      <c r="BK203" s="247">
        <f>ROUND(I203*H203,2)</f>
        <v>0</v>
      </c>
      <c r="BL203" s="14" t="s">
        <v>94</v>
      </c>
      <c r="BM203" s="246" t="s">
        <v>794</v>
      </c>
    </row>
    <row r="204" s="2" customFormat="1" ht="24.15" customHeight="1">
      <c r="A204" s="35"/>
      <c r="B204" s="36"/>
      <c r="C204" s="253" t="s">
        <v>433</v>
      </c>
      <c r="D204" s="253" t="s">
        <v>571</v>
      </c>
      <c r="E204" s="254" t="s">
        <v>2839</v>
      </c>
      <c r="F204" s="255" t="s">
        <v>3013</v>
      </c>
      <c r="G204" s="256" t="s">
        <v>259</v>
      </c>
      <c r="H204" s="257">
        <v>2</v>
      </c>
      <c r="I204" s="258"/>
      <c r="J204" s="257">
        <f>ROUND(I204*H204,2)</f>
        <v>0</v>
      </c>
      <c r="K204" s="259"/>
      <c r="L204" s="260"/>
      <c r="M204" s="261" t="s">
        <v>1</v>
      </c>
      <c r="N204" s="262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248</v>
      </c>
      <c r="AT204" s="246" t="s">
        <v>571</v>
      </c>
      <c r="AU204" s="246" t="s">
        <v>87</v>
      </c>
      <c r="AY204" s="14" t="s">
        <v>220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87</v>
      </c>
      <c r="BK204" s="247">
        <f>ROUND(I204*H204,2)</f>
        <v>0</v>
      </c>
      <c r="BL204" s="14" t="s">
        <v>94</v>
      </c>
      <c r="BM204" s="246" t="s">
        <v>802</v>
      </c>
    </row>
    <row r="205" s="2" customFormat="1" ht="33" customHeight="1">
      <c r="A205" s="35"/>
      <c r="B205" s="36"/>
      <c r="C205" s="253" t="s">
        <v>437</v>
      </c>
      <c r="D205" s="253" t="s">
        <v>571</v>
      </c>
      <c r="E205" s="254" t="s">
        <v>3014</v>
      </c>
      <c r="F205" s="255" t="s">
        <v>3015</v>
      </c>
      <c r="G205" s="256" t="s">
        <v>259</v>
      </c>
      <c r="H205" s="257">
        <v>1</v>
      </c>
      <c r="I205" s="258"/>
      <c r="J205" s="257">
        <f>ROUND(I205*H205,2)</f>
        <v>0</v>
      </c>
      <c r="K205" s="259"/>
      <c r="L205" s="260"/>
      <c r="M205" s="261" t="s">
        <v>1</v>
      </c>
      <c r="N205" s="262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248</v>
      </c>
      <c r="AT205" s="246" t="s">
        <v>571</v>
      </c>
      <c r="AU205" s="246" t="s">
        <v>87</v>
      </c>
      <c r="AY205" s="14" t="s">
        <v>220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87</v>
      </c>
      <c r="BK205" s="247">
        <f>ROUND(I205*H205,2)</f>
        <v>0</v>
      </c>
      <c r="BL205" s="14" t="s">
        <v>94</v>
      </c>
      <c r="BM205" s="246" t="s">
        <v>809</v>
      </c>
    </row>
    <row r="206" s="2" customFormat="1" ht="16.5" customHeight="1">
      <c r="A206" s="35"/>
      <c r="B206" s="36"/>
      <c r="C206" s="235" t="s">
        <v>611</v>
      </c>
      <c r="D206" s="235" t="s">
        <v>222</v>
      </c>
      <c r="E206" s="236" t="s">
        <v>3016</v>
      </c>
      <c r="F206" s="237" t="s">
        <v>3017</v>
      </c>
      <c r="G206" s="238" t="s">
        <v>259</v>
      </c>
      <c r="H206" s="239">
        <v>26</v>
      </c>
      <c r="I206" s="240"/>
      <c r="J206" s="239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94</v>
      </c>
      <c r="AT206" s="246" t="s">
        <v>222</v>
      </c>
      <c r="AU206" s="246" t="s">
        <v>87</v>
      </c>
      <c r="AY206" s="14" t="s">
        <v>220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87</v>
      </c>
      <c r="BK206" s="247">
        <f>ROUND(I206*H206,2)</f>
        <v>0</v>
      </c>
      <c r="BL206" s="14" t="s">
        <v>94</v>
      </c>
      <c r="BM206" s="246" t="s">
        <v>817</v>
      </c>
    </row>
    <row r="207" s="2" customFormat="1" ht="66.75" customHeight="1">
      <c r="A207" s="35"/>
      <c r="B207" s="36"/>
      <c r="C207" s="253" t="s">
        <v>616</v>
      </c>
      <c r="D207" s="253" t="s">
        <v>571</v>
      </c>
      <c r="E207" s="254" t="s">
        <v>3018</v>
      </c>
      <c r="F207" s="255" t="s">
        <v>3019</v>
      </c>
      <c r="G207" s="256" t="s">
        <v>259</v>
      </c>
      <c r="H207" s="257">
        <v>1</v>
      </c>
      <c r="I207" s="258"/>
      <c r="J207" s="257">
        <f>ROUND(I207*H207,2)</f>
        <v>0</v>
      </c>
      <c r="K207" s="259"/>
      <c r="L207" s="260"/>
      <c r="M207" s="261" t="s">
        <v>1</v>
      </c>
      <c r="N207" s="262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248</v>
      </c>
      <c r="AT207" s="246" t="s">
        <v>571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94</v>
      </c>
      <c r="BM207" s="246" t="s">
        <v>825</v>
      </c>
    </row>
    <row r="208" s="2" customFormat="1" ht="16.5" customHeight="1">
      <c r="A208" s="35"/>
      <c r="B208" s="36"/>
      <c r="C208" s="253" t="s">
        <v>620</v>
      </c>
      <c r="D208" s="253" t="s">
        <v>571</v>
      </c>
      <c r="E208" s="254" t="s">
        <v>3020</v>
      </c>
      <c r="F208" s="255" t="s">
        <v>3021</v>
      </c>
      <c r="G208" s="256" t="s">
        <v>259</v>
      </c>
      <c r="H208" s="257">
        <v>1</v>
      </c>
      <c r="I208" s="258"/>
      <c r="J208" s="257">
        <f>ROUND(I208*H208,2)</f>
        <v>0</v>
      </c>
      <c r="K208" s="259"/>
      <c r="L208" s="260"/>
      <c r="M208" s="261" t="s">
        <v>1</v>
      </c>
      <c r="N208" s="262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248</v>
      </c>
      <c r="AT208" s="246" t="s">
        <v>571</v>
      </c>
      <c r="AU208" s="246" t="s">
        <v>87</v>
      </c>
      <c r="AY208" s="14" t="s">
        <v>220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87</v>
      </c>
      <c r="BK208" s="247">
        <f>ROUND(I208*H208,2)</f>
        <v>0</v>
      </c>
      <c r="BL208" s="14" t="s">
        <v>94</v>
      </c>
      <c r="BM208" s="246" t="s">
        <v>833</v>
      </c>
    </row>
    <row r="209" s="2" customFormat="1" ht="24.15" customHeight="1">
      <c r="A209" s="35"/>
      <c r="B209" s="36"/>
      <c r="C209" s="253" t="s">
        <v>624</v>
      </c>
      <c r="D209" s="253" t="s">
        <v>571</v>
      </c>
      <c r="E209" s="254" t="s">
        <v>3022</v>
      </c>
      <c r="F209" s="255" t="s">
        <v>3023</v>
      </c>
      <c r="G209" s="256" t="s">
        <v>259</v>
      </c>
      <c r="H209" s="257">
        <v>1</v>
      </c>
      <c r="I209" s="258"/>
      <c r="J209" s="257">
        <f>ROUND(I209*H209,2)</f>
        <v>0</v>
      </c>
      <c r="K209" s="259"/>
      <c r="L209" s="260"/>
      <c r="M209" s="261" t="s">
        <v>1</v>
      </c>
      <c r="N209" s="262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248</v>
      </c>
      <c r="AT209" s="246" t="s">
        <v>571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94</v>
      </c>
      <c r="BM209" s="246" t="s">
        <v>841</v>
      </c>
    </row>
    <row r="210" s="2" customFormat="1" ht="24.15" customHeight="1">
      <c r="A210" s="35"/>
      <c r="B210" s="36"/>
      <c r="C210" s="235" t="s">
        <v>628</v>
      </c>
      <c r="D210" s="235" t="s">
        <v>222</v>
      </c>
      <c r="E210" s="236" t="s">
        <v>3024</v>
      </c>
      <c r="F210" s="237" t="s">
        <v>3025</v>
      </c>
      <c r="G210" s="238" t="s">
        <v>259</v>
      </c>
      <c r="H210" s="239">
        <v>1</v>
      </c>
      <c r="I210" s="240"/>
      <c r="J210" s="239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94</v>
      </c>
      <c r="AT210" s="246" t="s">
        <v>222</v>
      </c>
      <c r="AU210" s="246" t="s">
        <v>87</v>
      </c>
      <c r="AY210" s="14" t="s">
        <v>220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87</v>
      </c>
      <c r="BK210" s="247">
        <f>ROUND(I210*H210,2)</f>
        <v>0</v>
      </c>
      <c r="BL210" s="14" t="s">
        <v>94</v>
      </c>
      <c r="BM210" s="246" t="s">
        <v>849</v>
      </c>
    </row>
    <row r="211" s="2" customFormat="1" ht="24.15" customHeight="1">
      <c r="A211" s="35"/>
      <c r="B211" s="36"/>
      <c r="C211" s="235" t="s">
        <v>632</v>
      </c>
      <c r="D211" s="235" t="s">
        <v>222</v>
      </c>
      <c r="E211" s="236" t="s">
        <v>3026</v>
      </c>
      <c r="F211" s="237" t="s">
        <v>3027</v>
      </c>
      <c r="G211" s="238" t="s">
        <v>259</v>
      </c>
      <c r="H211" s="239">
        <v>3</v>
      </c>
      <c r="I211" s="240"/>
      <c r="J211" s="239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94</v>
      </c>
      <c r="AT211" s="246" t="s">
        <v>222</v>
      </c>
      <c r="AU211" s="246" t="s">
        <v>87</v>
      </c>
      <c r="AY211" s="14" t="s">
        <v>220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87</v>
      </c>
      <c r="BK211" s="247">
        <f>ROUND(I211*H211,2)</f>
        <v>0</v>
      </c>
      <c r="BL211" s="14" t="s">
        <v>94</v>
      </c>
      <c r="BM211" s="246" t="s">
        <v>857</v>
      </c>
    </row>
    <row r="212" s="2" customFormat="1" ht="76.35" customHeight="1">
      <c r="A212" s="35"/>
      <c r="B212" s="36"/>
      <c r="C212" s="253" t="s">
        <v>636</v>
      </c>
      <c r="D212" s="253" t="s">
        <v>571</v>
      </c>
      <c r="E212" s="254" t="s">
        <v>3028</v>
      </c>
      <c r="F212" s="255" t="s">
        <v>3029</v>
      </c>
      <c r="G212" s="256" t="s">
        <v>259</v>
      </c>
      <c r="H212" s="257">
        <v>3</v>
      </c>
      <c r="I212" s="258"/>
      <c r="J212" s="257">
        <f>ROUND(I212*H212,2)</f>
        <v>0</v>
      </c>
      <c r="K212" s="259"/>
      <c r="L212" s="260"/>
      <c r="M212" s="261" t="s">
        <v>1</v>
      </c>
      <c r="N212" s="262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248</v>
      </c>
      <c r="AT212" s="246" t="s">
        <v>571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94</v>
      </c>
      <c r="BM212" s="246" t="s">
        <v>865</v>
      </c>
    </row>
    <row r="213" s="2" customFormat="1" ht="76.35" customHeight="1">
      <c r="A213" s="35"/>
      <c r="B213" s="36"/>
      <c r="C213" s="253" t="s">
        <v>640</v>
      </c>
      <c r="D213" s="253" t="s">
        <v>571</v>
      </c>
      <c r="E213" s="254" t="s">
        <v>3030</v>
      </c>
      <c r="F213" s="255" t="s">
        <v>3031</v>
      </c>
      <c r="G213" s="256" t="s">
        <v>259</v>
      </c>
      <c r="H213" s="257">
        <v>1</v>
      </c>
      <c r="I213" s="258"/>
      <c r="J213" s="257">
        <f>ROUND(I213*H213,2)</f>
        <v>0</v>
      </c>
      <c r="K213" s="259"/>
      <c r="L213" s="260"/>
      <c r="M213" s="261" t="s">
        <v>1</v>
      </c>
      <c r="N213" s="262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248</v>
      </c>
      <c r="AT213" s="246" t="s">
        <v>571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94</v>
      </c>
      <c r="BM213" s="246" t="s">
        <v>873</v>
      </c>
    </row>
    <row r="214" s="2" customFormat="1" ht="66.75" customHeight="1">
      <c r="A214" s="35"/>
      <c r="B214" s="36"/>
      <c r="C214" s="253" t="s">
        <v>644</v>
      </c>
      <c r="D214" s="253" t="s">
        <v>571</v>
      </c>
      <c r="E214" s="254" t="s">
        <v>3032</v>
      </c>
      <c r="F214" s="255" t="s">
        <v>3033</v>
      </c>
      <c r="G214" s="256" t="s">
        <v>259</v>
      </c>
      <c r="H214" s="257">
        <v>1</v>
      </c>
      <c r="I214" s="258"/>
      <c r="J214" s="257">
        <f>ROUND(I214*H214,2)</f>
        <v>0</v>
      </c>
      <c r="K214" s="259"/>
      <c r="L214" s="260"/>
      <c r="M214" s="261" t="s">
        <v>1</v>
      </c>
      <c r="N214" s="262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248</v>
      </c>
      <c r="AT214" s="246" t="s">
        <v>571</v>
      </c>
      <c r="AU214" s="246" t="s">
        <v>87</v>
      </c>
      <c r="AY214" s="14" t="s">
        <v>220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87</v>
      </c>
      <c r="BK214" s="247">
        <f>ROUND(I214*H214,2)</f>
        <v>0</v>
      </c>
      <c r="BL214" s="14" t="s">
        <v>94</v>
      </c>
      <c r="BM214" s="246" t="s">
        <v>881</v>
      </c>
    </row>
    <row r="215" s="2" customFormat="1" ht="66.75" customHeight="1">
      <c r="A215" s="35"/>
      <c r="B215" s="36"/>
      <c r="C215" s="253" t="s">
        <v>648</v>
      </c>
      <c r="D215" s="253" t="s">
        <v>571</v>
      </c>
      <c r="E215" s="254" t="s">
        <v>3034</v>
      </c>
      <c r="F215" s="255" t="s">
        <v>3035</v>
      </c>
      <c r="G215" s="256" t="s">
        <v>259</v>
      </c>
      <c r="H215" s="257">
        <v>2</v>
      </c>
      <c r="I215" s="258"/>
      <c r="J215" s="257">
        <f>ROUND(I215*H215,2)</f>
        <v>0</v>
      </c>
      <c r="K215" s="259"/>
      <c r="L215" s="260"/>
      <c r="M215" s="261" t="s">
        <v>1</v>
      </c>
      <c r="N215" s="262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248</v>
      </c>
      <c r="AT215" s="246" t="s">
        <v>571</v>
      </c>
      <c r="AU215" s="246" t="s">
        <v>87</v>
      </c>
      <c r="AY215" s="14" t="s">
        <v>220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87</v>
      </c>
      <c r="BK215" s="247">
        <f>ROUND(I215*H215,2)</f>
        <v>0</v>
      </c>
      <c r="BL215" s="14" t="s">
        <v>94</v>
      </c>
      <c r="BM215" s="246" t="s">
        <v>889</v>
      </c>
    </row>
    <row r="216" s="2" customFormat="1" ht="76.35" customHeight="1">
      <c r="A216" s="35"/>
      <c r="B216" s="36"/>
      <c r="C216" s="253" t="s">
        <v>652</v>
      </c>
      <c r="D216" s="253" t="s">
        <v>571</v>
      </c>
      <c r="E216" s="254" t="s">
        <v>3036</v>
      </c>
      <c r="F216" s="255" t="s">
        <v>3037</v>
      </c>
      <c r="G216" s="256" t="s">
        <v>259</v>
      </c>
      <c r="H216" s="257">
        <v>2</v>
      </c>
      <c r="I216" s="258"/>
      <c r="J216" s="257">
        <f>ROUND(I216*H216,2)</f>
        <v>0</v>
      </c>
      <c r="K216" s="259"/>
      <c r="L216" s="260"/>
      <c r="M216" s="261" t="s">
        <v>1</v>
      </c>
      <c r="N216" s="262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248</v>
      </c>
      <c r="AT216" s="246" t="s">
        <v>571</v>
      </c>
      <c r="AU216" s="246" t="s">
        <v>87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94</v>
      </c>
      <c r="BM216" s="246" t="s">
        <v>897</v>
      </c>
    </row>
    <row r="217" s="2" customFormat="1" ht="24.15" customHeight="1">
      <c r="A217" s="35"/>
      <c r="B217" s="36"/>
      <c r="C217" s="253" t="s">
        <v>656</v>
      </c>
      <c r="D217" s="253" t="s">
        <v>571</v>
      </c>
      <c r="E217" s="254" t="s">
        <v>3038</v>
      </c>
      <c r="F217" s="255" t="s">
        <v>3039</v>
      </c>
      <c r="G217" s="256" t="s">
        <v>259</v>
      </c>
      <c r="H217" s="257">
        <v>9</v>
      </c>
      <c r="I217" s="258"/>
      <c r="J217" s="257">
        <f>ROUND(I217*H217,2)</f>
        <v>0</v>
      </c>
      <c r="K217" s="259"/>
      <c r="L217" s="260"/>
      <c r="M217" s="261" t="s">
        <v>1</v>
      </c>
      <c r="N217" s="262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248</v>
      </c>
      <c r="AT217" s="246" t="s">
        <v>571</v>
      </c>
      <c r="AU217" s="246" t="s">
        <v>87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94</v>
      </c>
      <c r="BM217" s="246" t="s">
        <v>907</v>
      </c>
    </row>
    <row r="218" s="2" customFormat="1" ht="24.15" customHeight="1">
      <c r="A218" s="35"/>
      <c r="B218" s="36"/>
      <c r="C218" s="235" t="s">
        <v>662</v>
      </c>
      <c r="D218" s="235" t="s">
        <v>222</v>
      </c>
      <c r="E218" s="236" t="s">
        <v>3040</v>
      </c>
      <c r="F218" s="237" t="s">
        <v>3041</v>
      </c>
      <c r="G218" s="238" t="s">
        <v>259</v>
      </c>
      <c r="H218" s="239">
        <v>9</v>
      </c>
      <c r="I218" s="240"/>
      <c r="J218" s="239">
        <f>ROUND(I218*H218,2)</f>
        <v>0</v>
      </c>
      <c r="K218" s="241"/>
      <c r="L218" s="41"/>
      <c r="M218" s="242" t="s">
        <v>1</v>
      </c>
      <c r="N218" s="243" t="s">
        <v>41</v>
      </c>
      <c r="O218" s="94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94</v>
      </c>
      <c r="AT218" s="246" t="s">
        <v>222</v>
      </c>
      <c r="AU218" s="246" t="s">
        <v>87</v>
      </c>
      <c r="AY218" s="14" t="s">
        <v>220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87</v>
      </c>
      <c r="BK218" s="247">
        <f>ROUND(I218*H218,2)</f>
        <v>0</v>
      </c>
      <c r="BL218" s="14" t="s">
        <v>94</v>
      </c>
      <c r="BM218" s="246" t="s">
        <v>917</v>
      </c>
    </row>
    <row r="219" s="2" customFormat="1" ht="37.8" customHeight="1">
      <c r="A219" s="35"/>
      <c r="B219" s="36"/>
      <c r="C219" s="253" t="s">
        <v>666</v>
      </c>
      <c r="D219" s="253" t="s">
        <v>571</v>
      </c>
      <c r="E219" s="254" t="s">
        <v>3042</v>
      </c>
      <c r="F219" s="255" t="s">
        <v>3043</v>
      </c>
      <c r="G219" s="256" t="s">
        <v>259</v>
      </c>
      <c r="H219" s="257">
        <v>5</v>
      </c>
      <c r="I219" s="258"/>
      <c r="J219" s="257">
        <f>ROUND(I219*H219,2)</f>
        <v>0</v>
      </c>
      <c r="K219" s="259"/>
      <c r="L219" s="260"/>
      <c r="M219" s="261" t="s">
        <v>1</v>
      </c>
      <c r="N219" s="262" t="s">
        <v>41</v>
      </c>
      <c r="O219" s="94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248</v>
      </c>
      <c r="AT219" s="246" t="s">
        <v>571</v>
      </c>
      <c r="AU219" s="246" t="s">
        <v>87</v>
      </c>
      <c r="AY219" s="14" t="s">
        <v>220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87</v>
      </c>
      <c r="BK219" s="247">
        <f>ROUND(I219*H219,2)</f>
        <v>0</v>
      </c>
      <c r="BL219" s="14" t="s">
        <v>94</v>
      </c>
      <c r="BM219" s="246" t="s">
        <v>925</v>
      </c>
    </row>
    <row r="220" s="2" customFormat="1" ht="16.5" customHeight="1">
      <c r="A220" s="35"/>
      <c r="B220" s="36"/>
      <c r="C220" s="235" t="s">
        <v>670</v>
      </c>
      <c r="D220" s="235" t="s">
        <v>222</v>
      </c>
      <c r="E220" s="236" t="s">
        <v>3044</v>
      </c>
      <c r="F220" s="237" t="s">
        <v>3045</v>
      </c>
      <c r="G220" s="238" t="s">
        <v>259</v>
      </c>
      <c r="H220" s="239">
        <v>5</v>
      </c>
      <c r="I220" s="240"/>
      <c r="J220" s="239">
        <f>ROUND(I220*H220,2)</f>
        <v>0</v>
      </c>
      <c r="K220" s="241"/>
      <c r="L220" s="41"/>
      <c r="M220" s="242" t="s">
        <v>1</v>
      </c>
      <c r="N220" s="243" t="s">
        <v>41</v>
      </c>
      <c r="O220" s="94"/>
      <c r="P220" s="244">
        <f>O220*H220</f>
        <v>0</v>
      </c>
      <c r="Q220" s="244">
        <v>0</v>
      </c>
      <c r="R220" s="244">
        <f>Q220*H220</f>
        <v>0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94</v>
      </c>
      <c r="AT220" s="246" t="s">
        <v>222</v>
      </c>
      <c r="AU220" s="246" t="s">
        <v>87</v>
      </c>
      <c r="AY220" s="14" t="s">
        <v>220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87</v>
      </c>
      <c r="BK220" s="247">
        <f>ROUND(I220*H220,2)</f>
        <v>0</v>
      </c>
      <c r="BL220" s="14" t="s">
        <v>94</v>
      </c>
      <c r="BM220" s="246" t="s">
        <v>933</v>
      </c>
    </row>
    <row r="221" s="12" customFormat="1" ht="22.8" customHeight="1">
      <c r="A221" s="12"/>
      <c r="B221" s="219"/>
      <c r="C221" s="220"/>
      <c r="D221" s="221" t="s">
        <v>74</v>
      </c>
      <c r="E221" s="233" t="s">
        <v>1070</v>
      </c>
      <c r="F221" s="233" t="s">
        <v>3046</v>
      </c>
      <c r="G221" s="220"/>
      <c r="H221" s="220"/>
      <c r="I221" s="223"/>
      <c r="J221" s="234">
        <f>BK221</f>
        <v>0</v>
      </c>
      <c r="K221" s="220"/>
      <c r="L221" s="225"/>
      <c r="M221" s="226"/>
      <c r="N221" s="227"/>
      <c r="O221" s="227"/>
      <c r="P221" s="228">
        <f>SUM(P222:P228)</f>
        <v>0</v>
      </c>
      <c r="Q221" s="227"/>
      <c r="R221" s="228">
        <f>SUM(R222:R228)</f>
        <v>0</v>
      </c>
      <c r="S221" s="227"/>
      <c r="T221" s="229">
        <f>SUM(T222:T228)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30" t="s">
        <v>82</v>
      </c>
      <c r="AT221" s="231" t="s">
        <v>74</v>
      </c>
      <c r="AU221" s="231" t="s">
        <v>82</v>
      </c>
      <c r="AY221" s="230" t="s">
        <v>220</v>
      </c>
      <c r="BK221" s="232">
        <f>SUM(BK222:BK228)</f>
        <v>0</v>
      </c>
    </row>
    <row r="222" s="2" customFormat="1" ht="21.75" customHeight="1">
      <c r="A222" s="35"/>
      <c r="B222" s="36"/>
      <c r="C222" s="253" t="s">
        <v>674</v>
      </c>
      <c r="D222" s="253" t="s">
        <v>571</v>
      </c>
      <c r="E222" s="254" t="s">
        <v>3047</v>
      </c>
      <c r="F222" s="255" t="s">
        <v>3048</v>
      </c>
      <c r="G222" s="256" t="s">
        <v>259</v>
      </c>
      <c r="H222" s="257">
        <v>1</v>
      </c>
      <c r="I222" s="258"/>
      <c r="J222" s="257">
        <f>ROUND(I222*H222,2)</f>
        <v>0</v>
      </c>
      <c r="K222" s="259"/>
      <c r="L222" s="260"/>
      <c r="M222" s="261" t="s">
        <v>1</v>
      </c>
      <c r="N222" s="262" t="s">
        <v>41</v>
      </c>
      <c r="O222" s="94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6" t="s">
        <v>248</v>
      </c>
      <c r="AT222" s="246" t="s">
        <v>571</v>
      </c>
      <c r="AU222" s="246" t="s">
        <v>87</v>
      </c>
      <c r="AY222" s="14" t="s">
        <v>220</v>
      </c>
      <c r="BE222" s="247">
        <f>IF(N222="základná",J222,0)</f>
        <v>0</v>
      </c>
      <c r="BF222" s="247">
        <f>IF(N222="znížená",J222,0)</f>
        <v>0</v>
      </c>
      <c r="BG222" s="247">
        <f>IF(N222="zákl. prenesená",J222,0)</f>
        <v>0</v>
      </c>
      <c r="BH222" s="247">
        <f>IF(N222="zníž. prenesená",J222,0)</f>
        <v>0</v>
      </c>
      <c r="BI222" s="247">
        <f>IF(N222="nulová",J222,0)</f>
        <v>0</v>
      </c>
      <c r="BJ222" s="14" t="s">
        <v>87</v>
      </c>
      <c r="BK222" s="247">
        <f>ROUND(I222*H222,2)</f>
        <v>0</v>
      </c>
      <c r="BL222" s="14" t="s">
        <v>94</v>
      </c>
      <c r="BM222" s="246" t="s">
        <v>941</v>
      </c>
    </row>
    <row r="223" s="2" customFormat="1" ht="16.5" customHeight="1">
      <c r="A223" s="35"/>
      <c r="B223" s="36"/>
      <c r="C223" s="235" t="s">
        <v>678</v>
      </c>
      <c r="D223" s="235" t="s">
        <v>222</v>
      </c>
      <c r="E223" s="236" t="s">
        <v>3049</v>
      </c>
      <c r="F223" s="237" t="s">
        <v>3050</v>
      </c>
      <c r="G223" s="238" t="s">
        <v>259</v>
      </c>
      <c r="H223" s="239">
        <v>1</v>
      </c>
      <c r="I223" s="240"/>
      <c r="J223" s="239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94</v>
      </c>
      <c r="AT223" s="246" t="s">
        <v>222</v>
      </c>
      <c r="AU223" s="246" t="s">
        <v>87</v>
      </c>
      <c r="AY223" s="14" t="s">
        <v>220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87</v>
      </c>
      <c r="BK223" s="247">
        <f>ROUND(I223*H223,2)</f>
        <v>0</v>
      </c>
      <c r="BL223" s="14" t="s">
        <v>94</v>
      </c>
      <c r="BM223" s="246" t="s">
        <v>949</v>
      </c>
    </row>
    <row r="224" s="2" customFormat="1" ht="16.5" customHeight="1">
      <c r="A224" s="35"/>
      <c r="B224" s="36"/>
      <c r="C224" s="253" t="s">
        <v>682</v>
      </c>
      <c r="D224" s="253" t="s">
        <v>571</v>
      </c>
      <c r="E224" s="254" t="s">
        <v>3051</v>
      </c>
      <c r="F224" s="255" t="s">
        <v>3052</v>
      </c>
      <c r="G224" s="256" t="s">
        <v>259</v>
      </c>
      <c r="H224" s="257">
        <v>4</v>
      </c>
      <c r="I224" s="258"/>
      <c r="J224" s="257">
        <f>ROUND(I224*H224,2)</f>
        <v>0</v>
      </c>
      <c r="K224" s="259"/>
      <c r="L224" s="260"/>
      <c r="M224" s="261" t="s">
        <v>1</v>
      </c>
      <c r="N224" s="262" t="s">
        <v>41</v>
      </c>
      <c r="O224" s="94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248</v>
      </c>
      <c r="AT224" s="246" t="s">
        <v>571</v>
      </c>
      <c r="AU224" s="246" t="s">
        <v>87</v>
      </c>
      <c r="AY224" s="14" t="s">
        <v>220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87</v>
      </c>
      <c r="BK224" s="247">
        <f>ROUND(I224*H224,2)</f>
        <v>0</v>
      </c>
      <c r="BL224" s="14" t="s">
        <v>94</v>
      </c>
      <c r="BM224" s="246" t="s">
        <v>957</v>
      </c>
    </row>
    <row r="225" s="2" customFormat="1" ht="16.5" customHeight="1">
      <c r="A225" s="35"/>
      <c r="B225" s="36"/>
      <c r="C225" s="253" t="s">
        <v>686</v>
      </c>
      <c r="D225" s="253" t="s">
        <v>571</v>
      </c>
      <c r="E225" s="254" t="s">
        <v>3053</v>
      </c>
      <c r="F225" s="255" t="s">
        <v>3054</v>
      </c>
      <c r="G225" s="256" t="s">
        <v>259</v>
      </c>
      <c r="H225" s="257">
        <v>1</v>
      </c>
      <c r="I225" s="258"/>
      <c r="J225" s="257">
        <f>ROUND(I225*H225,2)</f>
        <v>0</v>
      </c>
      <c r="K225" s="259"/>
      <c r="L225" s="260"/>
      <c r="M225" s="261" t="s">
        <v>1</v>
      </c>
      <c r="N225" s="262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248</v>
      </c>
      <c r="AT225" s="246" t="s">
        <v>571</v>
      </c>
      <c r="AU225" s="246" t="s">
        <v>87</v>
      </c>
      <c r="AY225" s="14" t="s">
        <v>220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87</v>
      </c>
      <c r="BK225" s="247">
        <f>ROUND(I225*H225,2)</f>
        <v>0</v>
      </c>
      <c r="BL225" s="14" t="s">
        <v>94</v>
      </c>
      <c r="BM225" s="246" t="s">
        <v>965</v>
      </c>
    </row>
    <row r="226" s="2" customFormat="1" ht="16.5" customHeight="1">
      <c r="A226" s="35"/>
      <c r="B226" s="36"/>
      <c r="C226" s="235" t="s">
        <v>690</v>
      </c>
      <c r="D226" s="235" t="s">
        <v>222</v>
      </c>
      <c r="E226" s="236" t="s">
        <v>3055</v>
      </c>
      <c r="F226" s="237" t="s">
        <v>3056</v>
      </c>
      <c r="G226" s="238" t="s">
        <v>259</v>
      </c>
      <c r="H226" s="239">
        <v>5</v>
      </c>
      <c r="I226" s="240"/>
      <c r="J226" s="239">
        <f>ROUND(I226*H226,2)</f>
        <v>0</v>
      </c>
      <c r="K226" s="241"/>
      <c r="L226" s="41"/>
      <c r="M226" s="242" t="s">
        <v>1</v>
      </c>
      <c r="N226" s="243" t="s">
        <v>41</v>
      </c>
      <c r="O226" s="94"/>
      <c r="P226" s="244">
        <f>O226*H226</f>
        <v>0</v>
      </c>
      <c r="Q226" s="244">
        <v>0</v>
      </c>
      <c r="R226" s="244">
        <f>Q226*H226</f>
        <v>0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94</v>
      </c>
      <c r="AT226" s="246" t="s">
        <v>222</v>
      </c>
      <c r="AU226" s="246" t="s">
        <v>87</v>
      </c>
      <c r="AY226" s="14" t="s">
        <v>220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87</v>
      </c>
      <c r="BK226" s="247">
        <f>ROUND(I226*H226,2)</f>
        <v>0</v>
      </c>
      <c r="BL226" s="14" t="s">
        <v>94</v>
      </c>
      <c r="BM226" s="246" t="s">
        <v>973</v>
      </c>
    </row>
    <row r="227" s="2" customFormat="1" ht="16.5" customHeight="1">
      <c r="A227" s="35"/>
      <c r="B227" s="36"/>
      <c r="C227" s="253" t="s">
        <v>694</v>
      </c>
      <c r="D227" s="253" t="s">
        <v>571</v>
      </c>
      <c r="E227" s="254" t="s">
        <v>3057</v>
      </c>
      <c r="F227" s="255" t="s">
        <v>3058</v>
      </c>
      <c r="G227" s="256" t="s">
        <v>259</v>
      </c>
      <c r="H227" s="257">
        <v>1</v>
      </c>
      <c r="I227" s="258"/>
      <c r="J227" s="257">
        <f>ROUND(I227*H227,2)</f>
        <v>0</v>
      </c>
      <c r="K227" s="259"/>
      <c r="L227" s="260"/>
      <c r="M227" s="261" t="s">
        <v>1</v>
      </c>
      <c r="N227" s="262" t="s">
        <v>41</v>
      </c>
      <c r="O227" s="94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248</v>
      </c>
      <c r="AT227" s="246" t="s">
        <v>571</v>
      </c>
      <c r="AU227" s="246" t="s">
        <v>87</v>
      </c>
      <c r="AY227" s="14" t="s">
        <v>220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87</v>
      </c>
      <c r="BK227" s="247">
        <f>ROUND(I227*H227,2)</f>
        <v>0</v>
      </c>
      <c r="BL227" s="14" t="s">
        <v>94</v>
      </c>
      <c r="BM227" s="246" t="s">
        <v>983</v>
      </c>
    </row>
    <row r="228" s="2" customFormat="1" ht="16.5" customHeight="1">
      <c r="A228" s="35"/>
      <c r="B228" s="36"/>
      <c r="C228" s="235" t="s">
        <v>698</v>
      </c>
      <c r="D228" s="235" t="s">
        <v>222</v>
      </c>
      <c r="E228" s="236" t="s">
        <v>3059</v>
      </c>
      <c r="F228" s="237" t="s">
        <v>3060</v>
      </c>
      <c r="G228" s="238" t="s">
        <v>259</v>
      </c>
      <c r="H228" s="239">
        <v>1</v>
      </c>
      <c r="I228" s="240"/>
      <c r="J228" s="239">
        <f>ROUND(I228*H228,2)</f>
        <v>0</v>
      </c>
      <c r="K228" s="241"/>
      <c r="L228" s="41"/>
      <c r="M228" s="242" t="s">
        <v>1</v>
      </c>
      <c r="N228" s="243" t="s">
        <v>41</v>
      </c>
      <c r="O228" s="94"/>
      <c r="P228" s="244">
        <f>O228*H228</f>
        <v>0</v>
      </c>
      <c r="Q228" s="244">
        <v>0</v>
      </c>
      <c r="R228" s="244">
        <f>Q228*H228</f>
        <v>0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94</v>
      </c>
      <c r="AT228" s="246" t="s">
        <v>222</v>
      </c>
      <c r="AU228" s="246" t="s">
        <v>87</v>
      </c>
      <c r="AY228" s="14" t="s">
        <v>220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87</v>
      </c>
      <c r="BK228" s="247">
        <f>ROUND(I228*H228,2)</f>
        <v>0</v>
      </c>
      <c r="BL228" s="14" t="s">
        <v>94</v>
      </c>
      <c r="BM228" s="246" t="s">
        <v>991</v>
      </c>
    </row>
    <row r="229" s="12" customFormat="1" ht="22.8" customHeight="1">
      <c r="A229" s="12"/>
      <c r="B229" s="219"/>
      <c r="C229" s="220"/>
      <c r="D229" s="221" t="s">
        <v>74</v>
      </c>
      <c r="E229" s="233" t="s">
        <v>1151</v>
      </c>
      <c r="F229" s="233" t="s">
        <v>3061</v>
      </c>
      <c r="G229" s="220"/>
      <c r="H229" s="220"/>
      <c r="I229" s="223"/>
      <c r="J229" s="234">
        <f>BK229</f>
        <v>0</v>
      </c>
      <c r="K229" s="220"/>
      <c r="L229" s="225"/>
      <c r="M229" s="226"/>
      <c r="N229" s="227"/>
      <c r="O229" s="227"/>
      <c r="P229" s="228">
        <f>SUM(P230:P233)</f>
        <v>0</v>
      </c>
      <c r="Q229" s="227"/>
      <c r="R229" s="228">
        <f>SUM(R230:R233)</f>
        <v>0</v>
      </c>
      <c r="S229" s="227"/>
      <c r="T229" s="229">
        <f>SUM(T230:T233)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0" t="s">
        <v>82</v>
      </c>
      <c r="AT229" s="231" t="s">
        <v>74</v>
      </c>
      <c r="AU229" s="231" t="s">
        <v>82</v>
      </c>
      <c r="AY229" s="230" t="s">
        <v>220</v>
      </c>
      <c r="BK229" s="232">
        <f>SUM(BK230:BK233)</f>
        <v>0</v>
      </c>
    </row>
    <row r="230" s="2" customFormat="1" ht="16.5" customHeight="1">
      <c r="A230" s="35"/>
      <c r="B230" s="36"/>
      <c r="C230" s="253" t="s">
        <v>702</v>
      </c>
      <c r="D230" s="253" t="s">
        <v>571</v>
      </c>
      <c r="E230" s="254" t="s">
        <v>3062</v>
      </c>
      <c r="F230" s="255" t="s">
        <v>3063</v>
      </c>
      <c r="G230" s="256" t="s">
        <v>259</v>
      </c>
      <c r="H230" s="257">
        <v>2</v>
      </c>
      <c r="I230" s="258"/>
      <c r="J230" s="257">
        <f>ROUND(I230*H230,2)</f>
        <v>0</v>
      </c>
      <c r="K230" s="259"/>
      <c r="L230" s="260"/>
      <c r="M230" s="261" t="s">
        <v>1</v>
      </c>
      <c r="N230" s="262" t="s">
        <v>41</v>
      </c>
      <c r="O230" s="94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248</v>
      </c>
      <c r="AT230" s="246" t="s">
        <v>571</v>
      </c>
      <c r="AU230" s="246" t="s">
        <v>87</v>
      </c>
      <c r="AY230" s="14" t="s">
        <v>220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87</v>
      </c>
      <c r="BK230" s="247">
        <f>ROUND(I230*H230,2)</f>
        <v>0</v>
      </c>
      <c r="BL230" s="14" t="s">
        <v>94</v>
      </c>
      <c r="BM230" s="246" t="s">
        <v>999</v>
      </c>
    </row>
    <row r="231" s="2" customFormat="1" ht="16.5" customHeight="1">
      <c r="A231" s="35"/>
      <c r="B231" s="36"/>
      <c r="C231" s="253" t="s">
        <v>706</v>
      </c>
      <c r="D231" s="253" t="s">
        <v>571</v>
      </c>
      <c r="E231" s="254" t="s">
        <v>3064</v>
      </c>
      <c r="F231" s="255" t="s">
        <v>3065</v>
      </c>
      <c r="G231" s="256" t="s">
        <v>259</v>
      </c>
      <c r="H231" s="257">
        <v>16</v>
      </c>
      <c r="I231" s="258"/>
      <c r="J231" s="257">
        <f>ROUND(I231*H231,2)</f>
        <v>0</v>
      </c>
      <c r="K231" s="259"/>
      <c r="L231" s="260"/>
      <c r="M231" s="261" t="s">
        <v>1</v>
      </c>
      <c r="N231" s="262" t="s">
        <v>41</v>
      </c>
      <c r="O231" s="94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248</v>
      </c>
      <c r="AT231" s="246" t="s">
        <v>571</v>
      </c>
      <c r="AU231" s="246" t="s">
        <v>87</v>
      </c>
      <c r="AY231" s="14" t="s">
        <v>220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87</v>
      </c>
      <c r="BK231" s="247">
        <f>ROUND(I231*H231,2)</f>
        <v>0</v>
      </c>
      <c r="BL231" s="14" t="s">
        <v>94</v>
      </c>
      <c r="BM231" s="246" t="s">
        <v>1009</v>
      </c>
    </row>
    <row r="232" s="2" customFormat="1" ht="16.5" customHeight="1">
      <c r="A232" s="35"/>
      <c r="B232" s="36"/>
      <c r="C232" s="253" t="s">
        <v>710</v>
      </c>
      <c r="D232" s="253" t="s">
        <v>571</v>
      </c>
      <c r="E232" s="254" t="s">
        <v>3066</v>
      </c>
      <c r="F232" s="255" t="s">
        <v>3067</v>
      </c>
      <c r="G232" s="256" t="s">
        <v>259</v>
      </c>
      <c r="H232" s="257">
        <v>16</v>
      </c>
      <c r="I232" s="258"/>
      <c r="J232" s="257">
        <f>ROUND(I232*H232,2)</f>
        <v>0</v>
      </c>
      <c r="K232" s="259"/>
      <c r="L232" s="260"/>
      <c r="M232" s="261" t="s">
        <v>1</v>
      </c>
      <c r="N232" s="262" t="s">
        <v>41</v>
      </c>
      <c r="O232" s="94"/>
      <c r="P232" s="244">
        <f>O232*H232</f>
        <v>0</v>
      </c>
      <c r="Q232" s="244">
        <v>0</v>
      </c>
      <c r="R232" s="244">
        <f>Q232*H232</f>
        <v>0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248</v>
      </c>
      <c r="AT232" s="246" t="s">
        <v>571</v>
      </c>
      <c r="AU232" s="246" t="s">
        <v>87</v>
      </c>
      <c r="AY232" s="14" t="s">
        <v>220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87</v>
      </c>
      <c r="BK232" s="247">
        <f>ROUND(I232*H232,2)</f>
        <v>0</v>
      </c>
      <c r="BL232" s="14" t="s">
        <v>94</v>
      </c>
      <c r="BM232" s="246" t="s">
        <v>1019</v>
      </c>
    </row>
    <row r="233" s="2" customFormat="1" ht="21.75" customHeight="1">
      <c r="A233" s="35"/>
      <c r="B233" s="36"/>
      <c r="C233" s="235" t="s">
        <v>714</v>
      </c>
      <c r="D233" s="235" t="s">
        <v>222</v>
      </c>
      <c r="E233" s="236" t="s">
        <v>3068</v>
      </c>
      <c r="F233" s="237" t="s">
        <v>3069</v>
      </c>
      <c r="G233" s="238" t="s">
        <v>259</v>
      </c>
      <c r="H233" s="239">
        <v>18</v>
      </c>
      <c r="I233" s="240"/>
      <c r="J233" s="239">
        <f>ROUND(I233*H233,2)</f>
        <v>0</v>
      </c>
      <c r="K233" s="241"/>
      <c r="L233" s="41"/>
      <c r="M233" s="242" t="s">
        <v>1</v>
      </c>
      <c r="N233" s="243" t="s">
        <v>41</v>
      </c>
      <c r="O233" s="94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94</v>
      </c>
      <c r="AT233" s="246" t="s">
        <v>222</v>
      </c>
      <c r="AU233" s="246" t="s">
        <v>87</v>
      </c>
      <c r="AY233" s="14" t="s">
        <v>220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87</v>
      </c>
      <c r="BK233" s="247">
        <f>ROUND(I233*H233,2)</f>
        <v>0</v>
      </c>
      <c r="BL233" s="14" t="s">
        <v>94</v>
      </c>
      <c r="BM233" s="246" t="s">
        <v>1027</v>
      </c>
    </row>
    <row r="234" s="12" customFormat="1" ht="22.8" customHeight="1">
      <c r="A234" s="12"/>
      <c r="B234" s="219"/>
      <c r="C234" s="220"/>
      <c r="D234" s="221" t="s">
        <v>74</v>
      </c>
      <c r="E234" s="233" t="s">
        <v>1157</v>
      </c>
      <c r="F234" s="233" t="s">
        <v>3070</v>
      </c>
      <c r="G234" s="220"/>
      <c r="H234" s="220"/>
      <c r="I234" s="223"/>
      <c r="J234" s="234">
        <f>BK234</f>
        <v>0</v>
      </c>
      <c r="K234" s="220"/>
      <c r="L234" s="225"/>
      <c r="M234" s="226"/>
      <c r="N234" s="227"/>
      <c r="O234" s="227"/>
      <c r="P234" s="228">
        <f>SUM(P235:P238)</f>
        <v>0</v>
      </c>
      <c r="Q234" s="227"/>
      <c r="R234" s="228">
        <f>SUM(R235:R238)</f>
        <v>0</v>
      </c>
      <c r="S234" s="227"/>
      <c r="T234" s="229">
        <f>SUM(T235:T238)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30" t="s">
        <v>82</v>
      </c>
      <c r="AT234" s="231" t="s">
        <v>74</v>
      </c>
      <c r="AU234" s="231" t="s">
        <v>82</v>
      </c>
      <c r="AY234" s="230" t="s">
        <v>220</v>
      </c>
      <c r="BK234" s="232">
        <f>SUM(BK235:BK238)</f>
        <v>0</v>
      </c>
    </row>
    <row r="235" s="2" customFormat="1" ht="16.5" customHeight="1">
      <c r="A235" s="35"/>
      <c r="B235" s="36"/>
      <c r="C235" s="253" t="s">
        <v>718</v>
      </c>
      <c r="D235" s="253" t="s">
        <v>571</v>
      </c>
      <c r="E235" s="254" t="s">
        <v>3071</v>
      </c>
      <c r="F235" s="255" t="s">
        <v>3072</v>
      </c>
      <c r="G235" s="256" t="s">
        <v>259</v>
      </c>
      <c r="H235" s="257">
        <v>4</v>
      </c>
      <c r="I235" s="258"/>
      <c r="J235" s="257">
        <f>ROUND(I235*H235,2)</f>
        <v>0</v>
      </c>
      <c r="K235" s="259"/>
      <c r="L235" s="260"/>
      <c r="M235" s="261" t="s">
        <v>1</v>
      </c>
      <c r="N235" s="262" t="s">
        <v>41</v>
      </c>
      <c r="O235" s="94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6" t="s">
        <v>248</v>
      </c>
      <c r="AT235" s="246" t="s">
        <v>571</v>
      </c>
      <c r="AU235" s="246" t="s">
        <v>87</v>
      </c>
      <c r="AY235" s="14" t="s">
        <v>220</v>
      </c>
      <c r="BE235" s="247">
        <f>IF(N235="základná",J235,0)</f>
        <v>0</v>
      </c>
      <c r="BF235" s="247">
        <f>IF(N235="znížená",J235,0)</f>
        <v>0</v>
      </c>
      <c r="BG235" s="247">
        <f>IF(N235="zákl. prenesená",J235,0)</f>
        <v>0</v>
      </c>
      <c r="BH235" s="247">
        <f>IF(N235="zníž. prenesená",J235,0)</f>
        <v>0</v>
      </c>
      <c r="BI235" s="247">
        <f>IF(N235="nulová",J235,0)</f>
        <v>0</v>
      </c>
      <c r="BJ235" s="14" t="s">
        <v>87</v>
      </c>
      <c r="BK235" s="247">
        <f>ROUND(I235*H235,2)</f>
        <v>0</v>
      </c>
      <c r="BL235" s="14" t="s">
        <v>94</v>
      </c>
      <c r="BM235" s="246" t="s">
        <v>1104</v>
      </c>
    </row>
    <row r="236" s="2" customFormat="1" ht="16.5" customHeight="1">
      <c r="A236" s="35"/>
      <c r="B236" s="36"/>
      <c r="C236" s="253" t="s">
        <v>722</v>
      </c>
      <c r="D236" s="253" t="s">
        <v>571</v>
      </c>
      <c r="E236" s="254" t="s">
        <v>3073</v>
      </c>
      <c r="F236" s="255" t="s">
        <v>3074</v>
      </c>
      <c r="G236" s="256" t="s">
        <v>259</v>
      </c>
      <c r="H236" s="257">
        <v>1</v>
      </c>
      <c r="I236" s="258"/>
      <c r="J236" s="257">
        <f>ROUND(I236*H236,2)</f>
        <v>0</v>
      </c>
      <c r="K236" s="259"/>
      <c r="L236" s="260"/>
      <c r="M236" s="261" t="s">
        <v>1</v>
      </c>
      <c r="N236" s="262" t="s">
        <v>41</v>
      </c>
      <c r="O236" s="94"/>
      <c r="P236" s="244">
        <f>O236*H236</f>
        <v>0</v>
      </c>
      <c r="Q236" s="244">
        <v>0</v>
      </c>
      <c r="R236" s="244">
        <f>Q236*H236</f>
        <v>0</v>
      </c>
      <c r="S236" s="244">
        <v>0</v>
      </c>
      <c r="T236" s="24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6" t="s">
        <v>248</v>
      </c>
      <c r="AT236" s="246" t="s">
        <v>571</v>
      </c>
      <c r="AU236" s="246" t="s">
        <v>87</v>
      </c>
      <c r="AY236" s="14" t="s">
        <v>220</v>
      </c>
      <c r="BE236" s="247">
        <f>IF(N236="základná",J236,0)</f>
        <v>0</v>
      </c>
      <c r="BF236" s="247">
        <f>IF(N236="znížená",J236,0)</f>
        <v>0</v>
      </c>
      <c r="BG236" s="247">
        <f>IF(N236="zákl. prenesená",J236,0)</f>
        <v>0</v>
      </c>
      <c r="BH236" s="247">
        <f>IF(N236="zníž. prenesená",J236,0)</f>
        <v>0</v>
      </c>
      <c r="BI236" s="247">
        <f>IF(N236="nulová",J236,0)</f>
        <v>0</v>
      </c>
      <c r="BJ236" s="14" t="s">
        <v>87</v>
      </c>
      <c r="BK236" s="247">
        <f>ROUND(I236*H236,2)</f>
        <v>0</v>
      </c>
      <c r="BL236" s="14" t="s">
        <v>94</v>
      </c>
      <c r="BM236" s="246" t="s">
        <v>2068</v>
      </c>
    </row>
    <row r="237" s="2" customFormat="1" ht="16.5" customHeight="1">
      <c r="A237" s="35"/>
      <c r="B237" s="36"/>
      <c r="C237" s="253" t="s">
        <v>726</v>
      </c>
      <c r="D237" s="253" t="s">
        <v>571</v>
      </c>
      <c r="E237" s="254" t="s">
        <v>3075</v>
      </c>
      <c r="F237" s="255" t="s">
        <v>3076</v>
      </c>
      <c r="G237" s="256" t="s">
        <v>259</v>
      </c>
      <c r="H237" s="257">
        <v>4</v>
      </c>
      <c r="I237" s="258"/>
      <c r="J237" s="257">
        <f>ROUND(I237*H237,2)</f>
        <v>0</v>
      </c>
      <c r="K237" s="259"/>
      <c r="L237" s="260"/>
      <c r="M237" s="261" t="s">
        <v>1</v>
      </c>
      <c r="N237" s="262" t="s">
        <v>41</v>
      </c>
      <c r="O237" s="94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248</v>
      </c>
      <c r="AT237" s="246" t="s">
        <v>571</v>
      </c>
      <c r="AU237" s="246" t="s">
        <v>87</v>
      </c>
      <c r="AY237" s="14" t="s">
        <v>220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87</v>
      </c>
      <c r="BK237" s="247">
        <f>ROUND(I237*H237,2)</f>
        <v>0</v>
      </c>
      <c r="BL237" s="14" t="s">
        <v>94</v>
      </c>
      <c r="BM237" s="246" t="s">
        <v>2076</v>
      </c>
    </row>
    <row r="238" s="2" customFormat="1" ht="21.75" customHeight="1">
      <c r="A238" s="35"/>
      <c r="B238" s="36"/>
      <c r="C238" s="235" t="s">
        <v>730</v>
      </c>
      <c r="D238" s="235" t="s">
        <v>222</v>
      </c>
      <c r="E238" s="236" t="s">
        <v>3077</v>
      </c>
      <c r="F238" s="237" t="s">
        <v>3078</v>
      </c>
      <c r="G238" s="238" t="s">
        <v>259</v>
      </c>
      <c r="H238" s="239">
        <v>9</v>
      </c>
      <c r="I238" s="240"/>
      <c r="J238" s="239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94</v>
      </c>
      <c r="AT238" s="246" t="s">
        <v>222</v>
      </c>
      <c r="AU238" s="246" t="s">
        <v>87</v>
      </c>
      <c r="AY238" s="14" t="s">
        <v>220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87</v>
      </c>
      <c r="BK238" s="247">
        <f>ROUND(I238*H238,2)</f>
        <v>0</v>
      </c>
      <c r="BL238" s="14" t="s">
        <v>94</v>
      </c>
      <c r="BM238" s="246" t="s">
        <v>2084</v>
      </c>
    </row>
    <row r="239" s="12" customFormat="1" ht="22.8" customHeight="1">
      <c r="A239" s="12"/>
      <c r="B239" s="219"/>
      <c r="C239" s="220"/>
      <c r="D239" s="221" t="s">
        <v>74</v>
      </c>
      <c r="E239" s="233" t="s">
        <v>1078</v>
      </c>
      <c r="F239" s="233" t="s">
        <v>3079</v>
      </c>
      <c r="G239" s="220"/>
      <c r="H239" s="220"/>
      <c r="I239" s="223"/>
      <c r="J239" s="234">
        <f>BK239</f>
        <v>0</v>
      </c>
      <c r="K239" s="220"/>
      <c r="L239" s="225"/>
      <c r="M239" s="226"/>
      <c r="N239" s="227"/>
      <c r="O239" s="227"/>
      <c r="P239" s="228">
        <f>SUM(P240:P243)</f>
        <v>0</v>
      </c>
      <c r="Q239" s="227"/>
      <c r="R239" s="228">
        <f>SUM(R240:R243)</f>
        <v>0</v>
      </c>
      <c r="S239" s="227"/>
      <c r="T239" s="229">
        <f>SUM(T240:T243)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0" t="s">
        <v>82</v>
      </c>
      <c r="AT239" s="231" t="s">
        <v>74</v>
      </c>
      <c r="AU239" s="231" t="s">
        <v>82</v>
      </c>
      <c r="AY239" s="230" t="s">
        <v>220</v>
      </c>
      <c r="BK239" s="232">
        <f>SUM(BK240:BK243)</f>
        <v>0</v>
      </c>
    </row>
    <row r="240" s="2" customFormat="1" ht="24.15" customHeight="1">
      <c r="A240" s="35"/>
      <c r="B240" s="36"/>
      <c r="C240" s="253" t="s">
        <v>734</v>
      </c>
      <c r="D240" s="253" t="s">
        <v>571</v>
      </c>
      <c r="E240" s="254" t="s">
        <v>3080</v>
      </c>
      <c r="F240" s="255" t="s">
        <v>3081</v>
      </c>
      <c r="G240" s="256" t="s">
        <v>259</v>
      </c>
      <c r="H240" s="257">
        <v>11</v>
      </c>
      <c r="I240" s="258"/>
      <c r="J240" s="257">
        <f>ROUND(I240*H240,2)</f>
        <v>0</v>
      </c>
      <c r="K240" s="259"/>
      <c r="L240" s="260"/>
      <c r="M240" s="261" t="s">
        <v>1</v>
      </c>
      <c r="N240" s="262" t="s">
        <v>41</v>
      </c>
      <c r="O240" s="94"/>
      <c r="P240" s="244">
        <f>O240*H240</f>
        <v>0</v>
      </c>
      <c r="Q240" s="244">
        <v>0</v>
      </c>
      <c r="R240" s="244">
        <f>Q240*H240</f>
        <v>0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248</v>
      </c>
      <c r="AT240" s="246" t="s">
        <v>571</v>
      </c>
      <c r="AU240" s="246" t="s">
        <v>87</v>
      </c>
      <c r="AY240" s="14" t="s">
        <v>220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87</v>
      </c>
      <c r="BK240" s="247">
        <f>ROUND(I240*H240,2)</f>
        <v>0</v>
      </c>
      <c r="BL240" s="14" t="s">
        <v>94</v>
      </c>
      <c r="BM240" s="246" t="s">
        <v>2092</v>
      </c>
    </row>
    <row r="241" s="2" customFormat="1" ht="24.15" customHeight="1">
      <c r="A241" s="35"/>
      <c r="B241" s="36"/>
      <c r="C241" s="253" t="s">
        <v>738</v>
      </c>
      <c r="D241" s="253" t="s">
        <v>571</v>
      </c>
      <c r="E241" s="254" t="s">
        <v>3082</v>
      </c>
      <c r="F241" s="255" t="s">
        <v>3083</v>
      </c>
      <c r="G241" s="256" t="s">
        <v>259</v>
      </c>
      <c r="H241" s="257">
        <v>14</v>
      </c>
      <c r="I241" s="258"/>
      <c r="J241" s="257">
        <f>ROUND(I241*H241,2)</f>
        <v>0</v>
      </c>
      <c r="K241" s="259"/>
      <c r="L241" s="260"/>
      <c r="M241" s="261" t="s">
        <v>1</v>
      </c>
      <c r="N241" s="262" t="s">
        <v>41</v>
      </c>
      <c r="O241" s="94"/>
      <c r="P241" s="244">
        <f>O241*H241</f>
        <v>0</v>
      </c>
      <c r="Q241" s="244">
        <v>0</v>
      </c>
      <c r="R241" s="244">
        <f>Q241*H241</f>
        <v>0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248</v>
      </c>
      <c r="AT241" s="246" t="s">
        <v>571</v>
      </c>
      <c r="AU241" s="246" t="s">
        <v>87</v>
      </c>
      <c r="AY241" s="14" t="s">
        <v>220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87</v>
      </c>
      <c r="BK241" s="247">
        <f>ROUND(I241*H241,2)</f>
        <v>0</v>
      </c>
      <c r="BL241" s="14" t="s">
        <v>94</v>
      </c>
      <c r="BM241" s="246" t="s">
        <v>2100</v>
      </c>
    </row>
    <row r="242" s="2" customFormat="1" ht="16.5" customHeight="1">
      <c r="A242" s="35"/>
      <c r="B242" s="36"/>
      <c r="C242" s="253" t="s">
        <v>742</v>
      </c>
      <c r="D242" s="253" t="s">
        <v>571</v>
      </c>
      <c r="E242" s="254" t="s">
        <v>3084</v>
      </c>
      <c r="F242" s="255" t="s">
        <v>3085</v>
      </c>
      <c r="G242" s="256" t="s">
        <v>259</v>
      </c>
      <c r="H242" s="257">
        <v>2</v>
      </c>
      <c r="I242" s="258"/>
      <c r="J242" s="257">
        <f>ROUND(I242*H242,2)</f>
        <v>0</v>
      </c>
      <c r="K242" s="259"/>
      <c r="L242" s="260"/>
      <c r="M242" s="261" t="s">
        <v>1</v>
      </c>
      <c r="N242" s="262" t="s">
        <v>41</v>
      </c>
      <c r="O242" s="94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248</v>
      </c>
      <c r="AT242" s="246" t="s">
        <v>571</v>
      </c>
      <c r="AU242" s="246" t="s">
        <v>87</v>
      </c>
      <c r="AY242" s="14" t="s">
        <v>220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87</v>
      </c>
      <c r="BK242" s="247">
        <f>ROUND(I242*H242,2)</f>
        <v>0</v>
      </c>
      <c r="BL242" s="14" t="s">
        <v>94</v>
      </c>
      <c r="BM242" s="246" t="s">
        <v>2108</v>
      </c>
    </row>
    <row r="243" s="2" customFormat="1" ht="16.5" customHeight="1">
      <c r="A243" s="35"/>
      <c r="B243" s="36"/>
      <c r="C243" s="235" t="s">
        <v>746</v>
      </c>
      <c r="D243" s="235" t="s">
        <v>222</v>
      </c>
      <c r="E243" s="236" t="s">
        <v>3086</v>
      </c>
      <c r="F243" s="237" t="s">
        <v>3087</v>
      </c>
      <c r="G243" s="238" t="s">
        <v>259</v>
      </c>
      <c r="H243" s="239">
        <v>28</v>
      </c>
      <c r="I243" s="240"/>
      <c r="J243" s="239">
        <f>ROUND(I243*H243,2)</f>
        <v>0</v>
      </c>
      <c r="K243" s="241"/>
      <c r="L243" s="41"/>
      <c r="M243" s="242" t="s">
        <v>1</v>
      </c>
      <c r="N243" s="243" t="s">
        <v>41</v>
      </c>
      <c r="O243" s="94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94</v>
      </c>
      <c r="AT243" s="246" t="s">
        <v>222</v>
      </c>
      <c r="AU243" s="246" t="s">
        <v>87</v>
      </c>
      <c r="AY243" s="14" t="s">
        <v>220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87</v>
      </c>
      <c r="BK243" s="247">
        <f>ROUND(I243*H243,2)</f>
        <v>0</v>
      </c>
      <c r="BL243" s="14" t="s">
        <v>94</v>
      </c>
      <c r="BM243" s="246" t="s">
        <v>2116</v>
      </c>
    </row>
    <row r="244" s="12" customFormat="1" ht="22.8" customHeight="1">
      <c r="A244" s="12"/>
      <c r="B244" s="219"/>
      <c r="C244" s="220"/>
      <c r="D244" s="221" t="s">
        <v>74</v>
      </c>
      <c r="E244" s="233" t="s">
        <v>1097</v>
      </c>
      <c r="F244" s="233" t="s">
        <v>3088</v>
      </c>
      <c r="G244" s="220"/>
      <c r="H244" s="220"/>
      <c r="I244" s="223"/>
      <c r="J244" s="234">
        <f>BK244</f>
        <v>0</v>
      </c>
      <c r="K244" s="220"/>
      <c r="L244" s="225"/>
      <c r="M244" s="226"/>
      <c r="N244" s="227"/>
      <c r="O244" s="227"/>
      <c r="P244" s="228">
        <f>SUM(P245:P267)</f>
        <v>0</v>
      </c>
      <c r="Q244" s="227"/>
      <c r="R244" s="228">
        <f>SUM(R245:R267)</f>
        <v>0</v>
      </c>
      <c r="S244" s="227"/>
      <c r="T244" s="229">
        <f>SUM(T245:T267)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30" t="s">
        <v>82</v>
      </c>
      <c r="AT244" s="231" t="s">
        <v>74</v>
      </c>
      <c r="AU244" s="231" t="s">
        <v>82</v>
      </c>
      <c r="AY244" s="230" t="s">
        <v>220</v>
      </c>
      <c r="BK244" s="232">
        <f>SUM(BK245:BK267)</f>
        <v>0</v>
      </c>
    </row>
    <row r="245" s="2" customFormat="1" ht="24.15" customHeight="1">
      <c r="A245" s="35"/>
      <c r="B245" s="36"/>
      <c r="C245" s="253" t="s">
        <v>750</v>
      </c>
      <c r="D245" s="253" t="s">
        <v>571</v>
      </c>
      <c r="E245" s="254" t="s">
        <v>3089</v>
      </c>
      <c r="F245" s="255" t="s">
        <v>3090</v>
      </c>
      <c r="G245" s="256" t="s">
        <v>259</v>
      </c>
      <c r="H245" s="257">
        <v>29</v>
      </c>
      <c r="I245" s="258"/>
      <c r="J245" s="257">
        <f>ROUND(I245*H245,2)</f>
        <v>0</v>
      </c>
      <c r="K245" s="259"/>
      <c r="L245" s="260"/>
      <c r="M245" s="261" t="s">
        <v>1</v>
      </c>
      <c r="N245" s="262" t="s">
        <v>41</v>
      </c>
      <c r="O245" s="94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248</v>
      </c>
      <c r="AT245" s="246" t="s">
        <v>571</v>
      </c>
      <c r="AU245" s="246" t="s">
        <v>87</v>
      </c>
      <c r="AY245" s="14" t="s">
        <v>220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87</v>
      </c>
      <c r="BK245" s="247">
        <f>ROUND(I245*H245,2)</f>
        <v>0</v>
      </c>
      <c r="BL245" s="14" t="s">
        <v>94</v>
      </c>
      <c r="BM245" s="246" t="s">
        <v>2124</v>
      </c>
    </row>
    <row r="246" s="2" customFormat="1" ht="16.5" customHeight="1">
      <c r="A246" s="35"/>
      <c r="B246" s="36"/>
      <c r="C246" s="253" t="s">
        <v>754</v>
      </c>
      <c r="D246" s="253" t="s">
        <v>571</v>
      </c>
      <c r="E246" s="254" t="s">
        <v>3091</v>
      </c>
      <c r="F246" s="255" t="s">
        <v>3092</v>
      </c>
      <c r="G246" s="256" t="s">
        <v>259</v>
      </c>
      <c r="H246" s="257">
        <v>29</v>
      </c>
      <c r="I246" s="258"/>
      <c r="J246" s="257">
        <f>ROUND(I246*H246,2)</f>
        <v>0</v>
      </c>
      <c r="K246" s="259"/>
      <c r="L246" s="260"/>
      <c r="M246" s="261" t="s">
        <v>1</v>
      </c>
      <c r="N246" s="262" t="s">
        <v>41</v>
      </c>
      <c r="O246" s="94"/>
      <c r="P246" s="244">
        <f>O246*H246</f>
        <v>0</v>
      </c>
      <c r="Q246" s="244">
        <v>0</v>
      </c>
      <c r="R246" s="244">
        <f>Q246*H246</f>
        <v>0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248</v>
      </c>
      <c r="AT246" s="246" t="s">
        <v>571</v>
      </c>
      <c r="AU246" s="246" t="s">
        <v>87</v>
      </c>
      <c r="AY246" s="14" t="s">
        <v>220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87</v>
      </c>
      <c r="BK246" s="247">
        <f>ROUND(I246*H246,2)</f>
        <v>0</v>
      </c>
      <c r="BL246" s="14" t="s">
        <v>94</v>
      </c>
      <c r="BM246" s="246" t="s">
        <v>2132</v>
      </c>
    </row>
    <row r="247" s="2" customFormat="1" ht="16.5" customHeight="1">
      <c r="A247" s="35"/>
      <c r="B247" s="36"/>
      <c r="C247" s="253" t="s">
        <v>758</v>
      </c>
      <c r="D247" s="253" t="s">
        <v>571</v>
      </c>
      <c r="E247" s="254" t="s">
        <v>3093</v>
      </c>
      <c r="F247" s="255" t="s">
        <v>3094</v>
      </c>
      <c r="G247" s="256" t="s">
        <v>259</v>
      </c>
      <c r="H247" s="257">
        <v>15</v>
      </c>
      <c r="I247" s="258"/>
      <c r="J247" s="257">
        <f>ROUND(I247*H247,2)</f>
        <v>0</v>
      </c>
      <c r="K247" s="259"/>
      <c r="L247" s="260"/>
      <c r="M247" s="261" t="s">
        <v>1</v>
      </c>
      <c r="N247" s="262" t="s">
        <v>41</v>
      </c>
      <c r="O247" s="94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248</v>
      </c>
      <c r="AT247" s="246" t="s">
        <v>571</v>
      </c>
      <c r="AU247" s="246" t="s">
        <v>87</v>
      </c>
      <c r="AY247" s="14" t="s">
        <v>220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87</v>
      </c>
      <c r="BK247" s="247">
        <f>ROUND(I247*H247,2)</f>
        <v>0</v>
      </c>
      <c r="BL247" s="14" t="s">
        <v>94</v>
      </c>
      <c r="BM247" s="246" t="s">
        <v>2140</v>
      </c>
    </row>
    <row r="248" s="2" customFormat="1" ht="16.5" customHeight="1">
      <c r="A248" s="35"/>
      <c r="B248" s="36"/>
      <c r="C248" s="253" t="s">
        <v>762</v>
      </c>
      <c r="D248" s="253" t="s">
        <v>571</v>
      </c>
      <c r="E248" s="254" t="s">
        <v>3095</v>
      </c>
      <c r="F248" s="255" t="s">
        <v>3096</v>
      </c>
      <c r="G248" s="256" t="s">
        <v>259</v>
      </c>
      <c r="H248" s="257">
        <v>8</v>
      </c>
      <c r="I248" s="258"/>
      <c r="J248" s="257">
        <f>ROUND(I248*H248,2)</f>
        <v>0</v>
      </c>
      <c r="K248" s="259"/>
      <c r="L248" s="260"/>
      <c r="M248" s="261" t="s">
        <v>1</v>
      </c>
      <c r="N248" s="262" t="s">
        <v>41</v>
      </c>
      <c r="O248" s="94"/>
      <c r="P248" s="244">
        <f>O248*H248</f>
        <v>0</v>
      </c>
      <c r="Q248" s="244">
        <v>0</v>
      </c>
      <c r="R248" s="244">
        <f>Q248*H248</f>
        <v>0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248</v>
      </c>
      <c r="AT248" s="246" t="s">
        <v>571</v>
      </c>
      <c r="AU248" s="246" t="s">
        <v>87</v>
      </c>
      <c r="AY248" s="14" t="s">
        <v>220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87</v>
      </c>
      <c r="BK248" s="247">
        <f>ROUND(I248*H248,2)</f>
        <v>0</v>
      </c>
      <c r="BL248" s="14" t="s">
        <v>94</v>
      </c>
      <c r="BM248" s="246" t="s">
        <v>2148</v>
      </c>
    </row>
    <row r="249" s="2" customFormat="1" ht="16.5" customHeight="1">
      <c r="A249" s="35"/>
      <c r="B249" s="36"/>
      <c r="C249" s="253" t="s">
        <v>766</v>
      </c>
      <c r="D249" s="253" t="s">
        <v>571</v>
      </c>
      <c r="E249" s="254" t="s">
        <v>3097</v>
      </c>
      <c r="F249" s="255" t="s">
        <v>3098</v>
      </c>
      <c r="G249" s="256" t="s">
        <v>259</v>
      </c>
      <c r="H249" s="257">
        <v>6</v>
      </c>
      <c r="I249" s="258"/>
      <c r="J249" s="257">
        <f>ROUND(I249*H249,2)</f>
        <v>0</v>
      </c>
      <c r="K249" s="259"/>
      <c r="L249" s="260"/>
      <c r="M249" s="261" t="s">
        <v>1</v>
      </c>
      <c r="N249" s="262" t="s">
        <v>41</v>
      </c>
      <c r="O249" s="94"/>
      <c r="P249" s="244">
        <f>O249*H249</f>
        <v>0</v>
      </c>
      <c r="Q249" s="244">
        <v>0</v>
      </c>
      <c r="R249" s="244">
        <f>Q249*H249</f>
        <v>0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248</v>
      </c>
      <c r="AT249" s="246" t="s">
        <v>571</v>
      </c>
      <c r="AU249" s="246" t="s">
        <v>87</v>
      </c>
      <c r="AY249" s="14" t="s">
        <v>220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87</v>
      </c>
      <c r="BK249" s="247">
        <f>ROUND(I249*H249,2)</f>
        <v>0</v>
      </c>
      <c r="BL249" s="14" t="s">
        <v>94</v>
      </c>
      <c r="BM249" s="246" t="s">
        <v>2156</v>
      </c>
    </row>
    <row r="250" s="2" customFormat="1" ht="16.5" customHeight="1">
      <c r="A250" s="35"/>
      <c r="B250" s="36"/>
      <c r="C250" s="253" t="s">
        <v>770</v>
      </c>
      <c r="D250" s="253" t="s">
        <v>571</v>
      </c>
      <c r="E250" s="254" t="s">
        <v>3099</v>
      </c>
      <c r="F250" s="255" t="s">
        <v>3100</v>
      </c>
      <c r="G250" s="256" t="s">
        <v>259</v>
      </c>
      <c r="H250" s="257">
        <v>12</v>
      </c>
      <c r="I250" s="258"/>
      <c r="J250" s="257">
        <f>ROUND(I250*H250,2)</f>
        <v>0</v>
      </c>
      <c r="K250" s="259"/>
      <c r="L250" s="260"/>
      <c r="M250" s="261" t="s">
        <v>1</v>
      </c>
      <c r="N250" s="262" t="s">
        <v>41</v>
      </c>
      <c r="O250" s="94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248</v>
      </c>
      <c r="AT250" s="246" t="s">
        <v>571</v>
      </c>
      <c r="AU250" s="246" t="s">
        <v>87</v>
      </c>
      <c r="AY250" s="14" t="s">
        <v>220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87</v>
      </c>
      <c r="BK250" s="247">
        <f>ROUND(I250*H250,2)</f>
        <v>0</v>
      </c>
      <c r="BL250" s="14" t="s">
        <v>94</v>
      </c>
      <c r="BM250" s="246" t="s">
        <v>2164</v>
      </c>
    </row>
    <row r="251" s="2" customFormat="1" ht="16.5" customHeight="1">
      <c r="A251" s="35"/>
      <c r="B251" s="36"/>
      <c r="C251" s="253" t="s">
        <v>774</v>
      </c>
      <c r="D251" s="253" t="s">
        <v>571</v>
      </c>
      <c r="E251" s="254" t="s">
        <v>3101</v>
      </c>
      <c r="F251" s="255" t="s">
        <v>3102</v>
      </c>
      <c r="G251" s="256" t="s">
        <v>259</v>
      </c>
      <c r="H251" s="257">
        <v>2</v>
      </c>
      <c r="I251" s="258"/>
      <c r="J251" s="257">
        <f>ROUND(I251*H251,2)</f>
        <v>0</v>
      </c>
      <c r="K251" s="259"/>
      <c r="L251" s="260"/>
      <c r="M251" s="261" t="s">
        <v>1</v>
      </c>
      <c r="N251" s="262" t="s">
        <v>41</v>
      </c>
      <c r="O251" s="94"/>
      <c r="P251" s="244">
        <f>O251*H251</f>
        <v>0</v>
      </c>
      <c r="Q251" s="244">
        <v>0</v>
      </c>
      <c r="R251" s="244">
        <f>Q251*H251</f>
        <v>0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248</v>
      </c>
      <c r="AT251" s="246" t="s">
        <v>571</v>
      </c>
      <c r="AU251" s="246" t="s">
        <v>87</v>
      </c>
      <c r="AY251" s="14" t="s">
        <v>220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87</v>
      </c>
      <c r="BK251" s="247">
        <f>ROUND(I251*H251,2)</f>
        <v>0</v>
      </c>
      <c r="BL251" s="14" t="s">
        <v>94</v>
      </c>
      <c r="BM251" s="246" t="s">
        <v>2172</v>
      </c>
    </row>
    <row r="252" s="2" customFormat="1" ht="16.5" customHeight="1">
      <c r="A252" s="35"/>
      <c r="B252" s="36"/>
      <c r="C252" s="253" t="s">
        <v>778</v>
      </c>
      <c r="D252" s="253" t="s">
        <v>571</v>
      </c>
      <c r="E252" s="254" t="s">
        <v>3103</v>
      </c>
      <c r="F252" s="255" t="s">
        <v>3104</v>
      </c>
      <c r="G252" s="256" t="s">
        <v>259</v>
      </c>
      <c r="H252" s="257">
        <v>2</v>
      </c>
      <c r="I252" s="258"/>
      <c r="J252" s="257">
        <f>ROUND(I252*H252,2)</f>
        <v>0</v>
      </c>
      <c r="K252" s="259"/>
      <c r="L252" s="260"/>
      <c r="M252" s="261" t="s">
        <v>1</v>
      </c>
      <c r="N252" s="262" t="s">
        <v>41</v>
      </c>
      <c r="O252" s="94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248</v>
      </c>
      <c r="AT252" s="246" t="s">
        <v>571</v>
      </c>
      <c r="AU252" s="246" t="s">
        <v>87</v>
      </c>
      <c r="AY252" s="14" t="s">
        <v>220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87</v>
      </c>
      <c r="BK252" s="247">
        <f>ROUND(I252*H252,2)</f>
        <v>0</v>
      </c>
      <c r="BL252" s="14" t="s">
        <v>94</v>
      </c>
      <c r="BM252" s="246" t="s">
        <v>2180</v>
      </c>
    </row>
    <row r="253" s="2" customFormat="1" ht="16.5" customHeight="1">
      <c r="A253" s="35"/>
      <c r="B253" s="36"/>
      <c r="C253" s="253" t="s">
        <v>782</v>
      </c>
      <c r="D253" s="253" t="s">
        <v>571</v>
      </c>
      <c r="E253" s="254" t="s">
        <v>3105</v>
      </c>
      <c r="F253" s="255" t="s">
        <v>3106</v>
      </c>
      <c r="G253" s="256" t="s">
        <v>259</v>
      </c>
      <c r="H253" s="257">
        <v>5</v>
      </c>
      <c r="I253" s="258"/>
      <c r="J253" s="257">
        <f>ROUND(I253*H253,2)</f>
        <v>0</v>
      </c>
      <c r="K253" s="259"/>
      <c r="L253" s="260"/>
      <c r="M253" s="261" t="s">
        <v>1</v>
      </c>
      <c r="N253" s="262" t="s">
        <v>41</v>
      </c>
      <c r="O253" s="94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248</v>
      </c>
      <c r="AT253" s="246" t="s">
        <v>571</v>
      </c>
      <c r="AU253" s="246" t="s">
        <v>87</v>
      </c>
      <c r="AY253" s="14" t="s">
        <v>220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87</v>
      </c>
      <c r="BK253" s="247">
        <f>ROUND(I253*H253,2)</f>
        <v>0</v>
      </c>
      <c r="BL253" s="14" t="s">
        <v>94</v>
      </c>
      <c r="BM253" s="246" t="s">
        <v>2187</v>
      </c>
    </row>
    <row r="254" s="2" customFormat="1" ht="16.5" customHeight="1">
      <c r="A254" s="35"/>
      <c r="B254" s="36"/>
      <c r="C254" s="253" t="s">
        <v>786</v>
      </c>
      <c r="D254" s="253" t="s">
        <v>571</v>
      </c>
      <c r="E254" s="254" t="s">
        <v>3107</v>
      </c>
      <c r="F254" s="255" t="s">
        <v>3108</v>
      </c>
      <c r="G254" s="256" t="s">
        <v>259</v>
      </c>
      <c r="H254" s="257">
        <v>3</v>
      </c>
      <c r="I254" s="258"/>
      <c r="J254" s="257">
        <f>ROUND(I254*H254,2)</f>
        <v>0</v>
      </c>
      <c r="K254" s="259"/>
      <c r="L254" s="260"/>
      <c r="M254" s="261" t="s">
        <v>1</v>
      </c>
      <c r="N254" s="262" t="s">
        <v>41</v>
      </c>
      <c r="O254" s="94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248</v>
      </c>
      <c r="AT254" s="246" t="s">
        <v>571</v>
      </c>
      <c r="AU254" s="246" t="s">
        <v>87</v>
      </c>
      <c r="AY254" s="14" t="s">
        <v>220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87</v>
      </c>
      <c r="BK254" s="247">
        <f>ROUND(I254*H254,2)</f>
        <v>0</v>
      </c>
      <c r="BL254" s="14" t="s">
        <v>94</v>
      </c>
      <c r="BM254" s="246" t="s">
        <v>2195</v>
      </c>
    </row>
    <row r="255" s="2" customFormat="1" ht="16.5" customHeight="1">
      <c r="A255" s="35"/>
      <c r="B255" s="36"/>
      <c r="C255" s="253" t="s">
        <v>790</v>
      </c>
      <c r="D255" s="253" t="s">
        <v>571</v>
      </c>
      <c r="E255" s="254" t="s">
        <v>3109</v>
      </c>
      <c r="F255" s="255" t="s">
        <v>3110</v>
      </c>
      <c r="G255" s="256" t="s">
        <v>259</v>
      </c>
      <c r="H255" s="257">
        <v>5</v>
      </c>
      <c r="I255" s="258"/>
      <c r="J255" s="257">
        <f>ROUND(I255*H255,2)</f>
        <v>0</v>
      </c>
      <c r="K255" s="259"/>
      <c r="L255" s="260"/>
      <c r="M255" s="261" t="s">
        <v>1</v>
      </c>
      <c r="N255" s="262" t="s">
        <v>41</v>
      </c>
      <c r="O255" s="94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248</v>
      </c>
      <c r="AT255" s="246" t="s">
        <v>571</v>
      </c>
      <c r="AU255" s="246" t="s">
        <v>87</v>
      </c>
      <c r="AY255" s="14" t="s">
        <v>220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87</v>
      </c>
      <c r="BK255" s="247">
        <f>ROUND(I255*H255,2)</f>
        <v>0</v>
      </c>
      <c r="BL255" s="14" t="s">
        <v>94</v>
      </c>
      <c r="BM255" s="246" t="s">
        <v>2201</v>
      </c>
    </row>
    <row r="256" s="2" customFormat="1" ht="16.5" customHeight="1">
      <c r="A256" s="35"/>
      <c r="B256" s="36"/>
      <c r="C256" s="253" t="s">
        <v>794</v>
      </c>
      <c r="D256" s="253" t="s">
        <v>571</v>
      </c>
      <c r="E256" s="254" t="s">
        <v>3111</v>
      </c>
      <c r="F256" s="255" t="s">
        <v>3112</v>
      </c>
      <c r="G256" s="256" t="s">
        <v>259</v>
      </c>
      <c r="H256" s="257">
        <v>7</v>
      </c>
      <c r="I256" s="258"/>
      <c r="J256" s="257">
        <f>ROUND(I256*H256,2)</f>
        <v>0</v>
      </c>
      <c r="K256" s="259"/>
      <c r="L256" s="260"/>
      <c r="M256" s="261" t="s">
        <v>1</v>
      </c>
      <c r="N256" s="262" t="s">
        <v>41</v>
      </c>
      <c r="O256" s="94"/>
      <c r="P256" s="244">
        <f>O256*H256</f>
        <v>0</v>
      </c>
      <c r="Q256" s="244">
        <v>0</v>
      </c>
      <c r="R256" s="244">
        <f>Q256*H256</f>
        <v>0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248</v>
      </c>
      <c r="AT256" s="246" t="s">
        <v>571</v>
      </c>
      <c r="AU256" s="246" t="s">
        <v>87</v>
      </c>
      <c r="AY256" s="14" t="s">
        <v>220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87</v>
      </c>
      <c r="BK256" s="247">
        <f>ROUND(I256*H256,2)</f>
        <v>0</v>
      </c>
      <c r="BL256" s="14" t="s">
        <v>94</v>
      </c>
      <c r="BM256" s="246" t="s">
        <v>2209</v>
      </c>
    </row>
    <row r="257" s="2" customFormat="1" ht="16.5" customHeight="1">
      <c r="A257" s="35"/>
      <c r="B257" s="36"/>
      <c r="C257" s="253" t="s">
        <v>798</v>
      </c>
      <c r="D257" s="253" t="s">
        <v>571</v>
      </c>
      <c r="E257" s="254" t="s">
        <v>3113</v>
      </c>
      <c r="F257" s="255" t="s">
        <v>3114</v>
      </c>
      <c r="G257" s="256" t="s">
        <v>259</v>
      </c>
      <c r="H257" s="257">
        <v>5</v>
      </c>
      <c r="I257" s="258"/>
      <c r="J257" s="257">
        <f>ROUND(I257*H257,2)</f>
        <v>0</v>
      </c>
      <c r="K257" s="259"/>
      <c r="L257" s="260"/>
      <c r="M257" s="261" t="s">
        <v>1</v>
      </c>
      <c r="N257" s="262" t="s">
        <v>41</v>
      </c>
      <c r="O257" s="94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248</v>
      </c>
      <c r="AT257" s="246" t="s">
        <v>571</v>
      </c>
      <c r="AU257" s="246" t="s">
        <v>87</v>
      </c>
      <c r="AY257" s="14" t="s">
        <v>220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87</v>
      </c>
      <c r="BK257" s="247">
        <f>ROUND(I257*H257,2)</f>
        <v>0</v>
      </c>
      <c r="BL257" s="14" t="s">
        <v>94</v>
      </c>
      <c r="BM257" s="246" t="s">
        <v>2217</v>
      </c>
    </row>
    <row r="258" s="2" customFormat="1" ht="16.5" customHeight="1">
      <c r="A258" s="35"/>
      <c r="B258" s="36"/>
      <c r="C258" s="253" t="s">
        <v>802</v>
      </c>
      <c r="D258" s="253" t="s">
        <v>571</v>
      </c>
      <c r="E258" s="254" t="s">
        <v>3115</v>
      </c>
      <c r="F258" s="255" t="s">
        <v>3116</v>
      </c>
      <c r="G258" s="256" t="s">
        <v>259</v>
      </c>
      <c r="H258" s="257">
        <v>3</v>
      </c>
      <c r="I258" s="258"/>
      <c r="J258" s="257">
        <f>ROUND(I258*H258,2)</f>
        <v>0</v>
      </c>
      <c r="K258" s="259"/>
      <c r="L258" s="260"/>
      <c r="M258" s="261" t="s">
        <v>1</v>
      </c>
      <c r="N258" s="262" t="s">
        <v>41</v>
      </c>
      <c r="O258" s="94"/>
      <c r="P258" s="244">
        <f>O258*H258</f>
        <v>0</v>
      </c>
      <c r="Q258" s="244">
        <v>0</v>
      </c>
      <c r="R258" s="244">
        <f>Q258*H258</f>
        <v>0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248</v>
      </c>
      <c r="AT258" s="246" t="s">
        <v>571</v>
      </c>
      <c r="AU258" s="246" t="s">
        <v>87</v>
      </c>
      <c r="AY258" s="14" t="s">
        <v>220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87</v>
      </c>
      <c r="BK258" s="247">
        <f>ROUND(I258*H258,2)</f>
        <v>0</v>
      </c>
      <c r="BL258" s="14" t="s">
        <v>94</v>
      </c>
      <c r="BM258" s="246" t="s">
        <v>2225</v>
      </c>
    </row>
    <row r="259" s="2" customFormat="1" ht="16.5" customHeight="1">
      <c r="A259" s="35"/>
      <c r="B259" s="36"/>
      <c r="C259" s="253" t="s">
        <v>595</v>
      </c>
      <c r="D259" s="253" t="s">
        <v>571</v>
      </c>
      <c r="E259" s="254" t="s">
        <v>3117</v>
      </c>
      <c r="F259" s="255" t="s">
        <v>3118</v>
      </c>
      <c r="G259" s="256" t="s">
        <v>259</v>
      </c>
      <c r="H259" s="257">
        <v>5</v>
      </c>
      <c r="I259" s="258"/>
      <c r="J259" s="257">
        <f>ROUND(I259*H259,2)</f>
        <v>0</v>
      </c>
      <c r="K259" s="259"/>
      <c r="L259" s="260"/>
      <c r="M259" s="261" t="s">
        <v>1</v>
      </c>
      <c r="N259" s="262" t="s">
        <v>41</v>
      </c>
      <c r="O259" s="94"/>
      <c r="P259" s="244">
        <f>O259*H259</f>
        <v>0</v>
      </c>
      <c r="Q259" s="244">
        <v>0</v>
      </c>
      <c r="R259" s="244">
        <f>Q259*H259</f>
        <v>0</v>
      </c>
      <c r="S259" s="244">
        <v>0</v>
      </c>
      <c r="T259" s="24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6" t="s">
        <v>248</v>
      </c>
      <c r="AT259" s="246" t="s">
        <v>571</v>
      </c>
      <c r="AU259" s="246" t="s">
        <v>87</v>
      </c>
      <c r="AY259" s="14" t="s">
        <v>220</v>
      </c>
      <c r="BE259" s="247">
        <f>IF(N259="základná",J259,0)</f>
        <v>0</v>
      </c>
      <c r="BF259" s="247">
        <f>IF(N259="znížená",J259,0)</f>
        <v>0</v>
      </c>
      <c r="BG259" s="247">
        <f>IF(N259="zákl. prenesená",J259,0)</f>
        <v>0</v>
      </c>
      <c r="BH259" s="247">
        <f>IF(N259="zníž. prenesená",J259,0)</f>
        <v>0</v>
      </c>
      <c r="BI259" s="247">
        <f>IF(N259="nulová",J259,0)</f>
        <v>0</v>
      </c>
      <c r="BJ259" s="14" t="s">
        <v>87</v>
      </c>
      <c r="BK259" s="247">
        <f>ROUND(I259*H259,2)</f>
        <v>0</v>
      </c>
      <c r="BL259" s="14" t="s">
        <v>94</v>
      </c>
      <c r="BM259" s="246" t="s">
        <v>2231</v>
      </c>
    </row>
    <row r="260" s="2" customFormat="1" ht="16.5" customHeight="1">
      <c r="A260" s="35"/>
      <c r="B260" s="36"/>
      <c r="C260" s="253" t="s">
        <v>809</v>
      </c>
      <c r="D260" s="253" t="s">
        <v>571</v>
      </c>
      <c r="E260" s="254" t="s">
        <v>3119</v>
      </c>
      <c r="F260" s="255" t="s">
        <v>3120</v>
      </c>
      <c r="G260" s="256" t="s">
        <v>259</v>
      </c>
      <c r="H260" s="257">
        <v>7</v>
      </c>
      <c r="I260" s="258"/>
      <c r="J260" s="257">
        <f>ROUND(I260*H260,2)</f>
        <v>0</v>
      </c>
      <c r="K260" s="259"/>
      <c r="L260" s="260"/>
      <c r="M260" s="261" t="s">
        <v>1</v>
      </c>
      <c r="N260" s="262" t="s">
        <v>41</v>
      </c>
      <c r="O260" s="94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248</v>
      </c>
      <c r="AT260" s="246" t="s">
        <v>571</v>
      </c>
      <c r="AU260" s="246" t="s">
        <v>87</v>
      </c>
      <c r="AY260" s="14" t="s">
        <v>220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87</v>
      </c>
      <c r="BK260" s="247">
        <f>ROUND(I260*H260,2)</f>
        <v>0</v>
      </c>
      <c r="BL260" s="14" t="s">
        <v>94</v>
      </c>
      <c r="BM260" s="246" t="s">
        <v>2239</v>
      </c>
    </row>
    <row r="261" s="2" customFormat="1" ht="16.5" customHeight="1">
      <c r="A261" s="35"/>
      <c r="B261" s="36"/>
      <c r="C261" s="253" t="s">
        <v>813</v>
      </c>
      <c r="D261" s="253" t="s">
        <v>571</v>
      </c>
      <c r="E261" s="254" t="s">
        <v>3121</v>
      </c>
      <c r="F261" s="255" t="s">
        <v>3122</v>
      </c>
      <c r="G261" s="256" t="s">
        <v>259</v>
      </c>
      <c r="H261" s="257">
        <v>5</v>
      </c>
      <c r="I261" s="258"/>
      <c r="J261" s="257">
        <f>ROUND(I261*H261,2)</f>
        <v>0</v>
      </c>
      <c r="K261" s="259"/>
      <c r="L261" s="260"/>
      <c r="M261" s="261" t="s">
        <v>1</v>
      </c>
      <c r="N261" s="262" t="s">
        <v>41</v>
      </c>
      <c r="O261" s="94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248</v>
      </c>
      <c r="AT261" s="246" t="s">
        <v>571</v>
      </c>
      <c r="AU261" s="246" t="s">
        <v>87</v>
      </c>
      <c r="AY261" s="14" t="s">
        <v>220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87</v>
      </c>
      <c r="BK261" s="247">
        <f>ROUND(I261*H261,2)</f>
        <v>0</v>
      </c>
      <c r="BL261" s="14" t="s">
        <v>94</v>
      </c>
      <c r="BM261" s="246" t="s">
        <v>2245</v>
      </c>
    </row>
    <row r="262" s="2" customFormat="1" ht="21.75" customHeight="1">
      <c r="A262" s="35"/>
      <c r="B262" s="36"/>
      <c r="C262" s="253" t="s">
        <v>817</v>
      </c>
      <c r="D262" s="253" t="s">
        <v>571</v>
      </c>
      <c r="E262" s="254" t="s">
        <v>3123</v>
      </c>
      <c r="F262" s="255" t="s">
        <v>3124</v>
      </c>
      <c r="G262" s="256" t="s">
        <v>259</v>
      </c>
      <c r="H262" s="257">
        <v>3</v>
      </c>
      <c r="I262" s="258"/>
      <c r="J262" s="257">
        <f>ROUND(I262*H262,2)</f>
        <v>0</v>
      </c>
      <c r="K262" s="259"/>
      <c r="L262" s="260"/>
      <c r="M262" s="261" t="s">
        <v>1</v>
      </c>
      <c r="N262" s="262" t="s">
        <v>41</v>
      </c>
      <c r="O262" s="94"/>
      <c r="P262" s="244">
        <f>O262*H262</f>
        <v>0</v>
      </c>
      <c r="Q262" s="244">
        <v>0</v>
      </c>
      <c r="R262" s="244">
        <f>Q262*H262</f>
        <v>0</v>
      </c>
      <c r="S262" s="244">
        <v>0</v>
      </c>
      <c r="T262" s="24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6" t="s">
        <v>248</v>
      </c>
      <c r="AT262" s="246" t="s">
        <v>571</v>
      </c>
      <c r="AU262" s="246" t="s">
        <v>87</v>
      </c>
      <c r="AY262" s="14" t="s">
        <v>220</v>
      </c>
      <c r="BE262" s="247">
        <f>IF(N262="základná",J262,0)</f>
        <v>0</v>
      </c>
      <c r="BF262" s="247">
        <f>IF(N262="znížená",J262,0)</f>
        <v>0</v>
      </c>
      <c r="BG262" s="247">
        <f>IF(N262="zákl. prenesená",J262,0)</f>
        <v>0</v>
      </c>
      <c r="BH262" s="247">
        <f>IF(N262="zníž. prenesená",J262,0)</f>
        <v>0</v>
      </c>
      <c r="BI262" s="247">
        <f>IF(N262="nulová",J262,0)</f>
        <v>0</v>
      </c>
      <c r="BJ262" s="14" t="s">
        <v>87</v>
      </c>
      <c r="BK262" s="247">
        <f>ROUND(I262*H262,2)</f>
        <v>0</v>
      </c>
      <c r="BL262" s="14" t="s">
        <v>94</v>
      </c>
      <c r="BM262" s="246" t="s">
        <v>2252</v>
      </c>
    </row>
    <row r="263" s="2" customFormat="1" ht="21.75" customHeight="1">
      <c r="A263" s="35"/>
      <c r="B263" s="36"/>
      <c r="C263" s="253" t="s">
        <v>821</v>
      </c>
      <c r="D263" s="253" t="s">
        <v>571</v>
      </c>
      <c r="E263" s="254" t="s">
        <v>3125</v>
      </c>
      <c r="F263" s="255" t="s">
        <v>3126</v>
      </c>
      <c r="G263" s="256" t="s">
        <v>259</v>
      </c>
      <c r="H263" s="257">
        <v>5</v>
      </c>
      <c r="I263" s="258"/>
      <c r="J263" s="257">
        <f>ROUND(I263*H263,2)</f>
        <v>0</v>
      </c>
      <c r="K263" s="259"/>
      <c r="L263" s="260"/>
      <c r="M263" s="261" t="s">
        <v>1</v>
      </c>
      <c r="N263" s="262" t="s">
        <v>41</v>
      </c>
      <c r="O263" s="94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248</v>
      </c>
      <c r="AT263" s="246" t="s">
        <v>571</v>
      </c>
      <c r="AU263" s="246" t="s">
        <v>87</v>
      </c>
      <c r="AY263" s="14" t="s">
        <v>220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87</v>
      </c>
      <c r="BK263" s="247">
        <f>ROUND(I263*H263,2)</f>
        <v>0</v>
      </c>
      <c r="BL263" s="14" t="s">
        <v>94</v>
      </c>
      <c r="BM263" s="246" t="s">
        <v>2258</v>
      </c>
    </row>
    <row r="264" s="2" customFormat="1" ht="21.75" customHeight="1">
      <c r="A264" s="35"/>
      <c r="B264" s="36"/>
      <c r="C264" s="253" t="s">
        <v>825</v>
      </c>
      <c r="D264" s="253" t="s">
        <v>571</v>
      </c>
      <c r="E264" s="254" t="s">
        <v>3127</v>
      </c>
      <c r="F264" s="255" t="s">
        <v>3128</v>
      </c>
      <c r="G264" s="256" t="s">
        <v>259</v>
      </c>
      <c r="H264" s="257">
        <v>7</v>
      </c>
      <c r="I264" s="258"/>
      <c r="J264" s="257">
        <f>ROUND(I264*H264,2)</f>
        <v>0</v>
      </c>
      <c r="K264" s="259"/>
      <c r="L264" s="260"/>
      <c r="M264" s="261" t="s">
        <v>1</v>
      </c>
      <c r="N264" s="262" t="s">
        <v>41</v>
      </c>
      <c r="O264" s="94"/>
      <c r="P264" s="244">
        <f>O264*H264</f>
        <v>0</v>
      </c>
      <c r="Q264" s="244">
        <v>0</v>
      </c>
      <c r="R264" s="244">
        <f>Q264*H264</f>
        <v>0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248</v>
      </c>
      <c r="AT264" s="246" t="s">
        <v>571</v>
      </c>
      <c r="AU264" s="246" t="s">
        <v>87</v>
      </c>
      <c r="AY264" s="14" t="s">
        <v>220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87</v>
      </c>
      <c r="BK264" s="247">
        <f>ROUND(I264*H264,2)</f>
        <v>0</v>
      </c>
      <c r="BL264" s="14" t="s">
        <v>94</v>
      </c>
      <c r="BM264" s="246" t="s">
        <v>2266</v>
      </c>
    </row>
    <row r="265" s="2" customFormat="1" ht="24.15" customHeight="1">
      <c r="A265" s="35"/>
      <c r="B265" s="36"/>
      <c r="C265" s="235" t="s">
        <v>829</v>
      </c>
      <c r="D265" s="235" t="s">
        <v>222</v>
      </c>
      <c r="E265" s="236" t="s">
        <v>3129</v>
      </c>
      <c r="F265" s="237" t="s">
        <v>3130</v>
      </c>
      <c r="G265" s="238" t="s">
        <v>259</v>
      </c>
      <c r="H265" s="239">
        <v>45</v>
      </c>
      <c r="I265" s="240"/>
      <c r="J265" s="239">
        <f>ROUND(I265*H265,2)</f>
        <v>0</v>
      </c>
      <c r="K265" s="241"/>
      <c r="L265" s="41"/>
      <c r="M265" s="242" t="s">
        <v>1</v>
      </c>
      <c r="N265" s="243" t="s">
        <v>41</v>
      </c>
      <c r="O265" s="94"/>
      <c r="P265" s="244">
        <f>O265*H265</f>
        <v>0</v>
      </c>
      <c r="Q265" s="244">
        <v>0</v>
      </c>
      <c r="R265" s="244">
        <f>Q265*H265</f>
        <v>0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94</v>
      </c>
      <c r="AT265" s="246" t="s">
        <v>222</v>
      </c>
      <c r="AU265" s="246" t="s">
        <v>87</v>
      </c>
      <c r="AY265" s="14" t="s">
        <v>220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87</v>
      </c>
      <c r="BK265" s="247">
        <f>ROUND(I265*H265,2)</f>
        <v>0</v>
      </c>
      <c r="BL265" s="14" t="s">
        <v>94</v>
      </c>
      <c r="BM265" s="246" t="s">
        <v>2274</v>
      </c>
    </row>
    <row r="266" s="2" customFormat="1" ht="16.5" customHeight="1">
      <c r="A266" s="35"/>
      <c r="B266" s="36"/>
      <c r="C266" s="253" t="s">
        <v>833</v>
      </c>
      <c r="D266" s="253" t="s">
        <v>571</v>
      </c>
      <c r="E266" s="254" t="s">
        <v>3131</v>
      </c>
      <c r="F266" s="255" t="s">
        <v>3132</v>
      </c>
      <c r="G266" s="256" t="s">
        <v>259</v>
      </c>
      <c r="H266" s="257">
        <v>2</v>
      </c>
      <c r="I266" s="258"/>
      <c r="J266" s="257">
        <f>ROUND(I266*H266,2)</f>
        <v>0</v>
      </c>
      <c r="K266" s="259"/>
      <c r="L266" s="260"/>
      <c r="M266" s="261" t="s">
        <v>1</v>
      </c>
      <c r="N266" s="262" t="s">
        <v>41</v>
      </c>
      <c r="O266" s="94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248</v>
      </c>
      <c r="AT266" s="246" t="s">
        <v>571</v>
      </c>
      <c r="AU266" s="246" t="s">
        <v>87</v>
      </c>
      <c r="AY266" s="14" t="s">
        <v>220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87</v>
      </c>
      <c r="BK266" s="247">
        <f>ROUND(I266*H266,2)</f>
        <v>0</v>
      </c>
      <c r="BL266" s="14" t="s">
        <v>94</v>
      </c>
      <c r="BM266" s="246" t="s">
        <v>2282</v>
      </c>
    </row>
    <row r="267" s="2" customFormat="1" ht="16.5" customHeight="1">
      <c r="A267" s="35"/>
      <c r="B267" s="36"/>
      <c r="C267" s="235" t="s">
        <v>837</v>
      </c>
      <c r="D267" s="235" t="s">
        <v>222</v>
      </c>
      <c r="E267" s="236" t="s">
        <v>3133</v>
      </c>
      <c r="F267" s="237" t="s">
        <v>3134</v>
      </c>
      <c r="G267" s="238" t="s">
        <v>259</v>
      </c>
      <c r="H267" s="239">
        <v>2</v>
      </c>
      <c r="I267" s="240"/>
      <c r="J267" s="239">
        <f>ROUND(I267*H267,2)</f>
        <v>0</v>
      </c>
      <c r="K267" s="241"/>
      <c r="L267" s="41"/>
      <c r="M267" s="242" t="s">
        <v>1</v>
      </c>
      <c r="N267" s="243" t="s">
        <v>41</v>
      </c>
      <c r="O267" s="94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94</v>
      </c>
      <c r="AT267" s="246" t="s">
        <v>222</v>
      </c>
      <c r="AU267" s="246" t="s">
        <v>87</v>
      </c>
      <c r="AY267" s="14" t="s">
        <v>220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87</v>
      </c>
      <c r="BK267" s="247">
        <f>ROUND(I267*H267,2)</f>
        <v>0</v>
      </c>
      <c r="BL267" s="14" t="s">
        <v>94</v>
      </c>
      <c r="BM267" s="246" t="s">
        <v>2290</v>
      </c>
    </row>
    <row r="268" s="12" customFormat="1" ht="22.8" customHeight="1">
      <c r="A268" s="12"/>
      <c r="B268" s="219"/>
      <c r="C268" s="220"/>
      <c r="D268" s="221" t="s">
        <v>74</v>
      </c>
      <c r="E268" s="233" t="s">
        <v>3135</v>
      </c>
      <c r="F268" s="233" t="s">
        <v>3136</v>
      </c>
      <c r="G268" s="220"/>
      <c r="H268" s="220"/>
      <c r="I268" s="223"/>
      <c r="J268" s="234">
        <f>BK268</f>
        <v>0</v>
      </c>
      <c r="K268" s="220"/>
      <c r="L268" s="225"/>
      <c r="M268" s="226"/>
      <c r="N268" s="227"/>
      <c r="O268" s="227"/>
      <c r="P268" s="228">
        <f>SUM(P269:P272)</f>
        <v>0</v>
      </c>
      <c r="Q268" s="227"/>
      <c r="R268" s="228">
        <f>SUM(R269:R272)</f>
        <v>0</v>
      </c>
      <c r="S268" s="227"/>
      <c r="T268" s="229">
        <f>SUM(T269:T272)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30" t="s">
        <v>82</v>
      </c>
      <c r="AT268" s="231" t="s">
        <v>74</v>
      </c>
      <c r="AU268" s="231" t="s">
        <v>82</v>
      </c>
      <c r="AY268" s="230" t="s">
        <v>220</v>
      </c>
      <c r="BK268" s="232">
        <f>SUM(BK269:BK272)</f>
        <v>0</v>
      </c>
    </row>
    <row r="269" s="2" customFormat="1" ht="16.5" customHeight="1">
      <c r="A269" s="35"/>
      <c r="B269" s="36"/>
      <c r="C269" s="253" t="s">
        <v>841</v>
      </c>
      <c r="D269" s="253" t="s">
        <v>571</v>
      </c>
      <c r="E269" s="254" t="s">
        <v>3137</v>
      </c>
      <c r="F269" s="255" t="s">
        <v>3138</v>
      </c>
      <c r="G269" s="256" t="s">
        <v>259</v>
      </c>
      <c r="H269" s="257">
        <v>200</v>
      </c>
      <c r="I269" s="258"/>
      <c r="J269" s="257">
        <f>ROUND(I269*H269,2)</f>
        <v>0</v>
      </c>
      <c r="K269" s="259"/>
      <c r="L269" s="260"/>
      <c r="M269" s="261" t="s">
        <v>1</v>
      </c>
      <c r="N269" s="262" t="s">
        <v>41</v>
      </c>
      <c r="O269" s="94"/>
      <c r="P269" s="244">
        <f>O269*H269</f>
        <v>0</v>
      </c>
      <c r="Q269" s="244">
        <v>0</v>
      </c>
      <c r="R269" s="244">
        <f>Q269*H269</f>
        <v>0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248</v>
      </c>
      <c r="AT269" s="246" t="s">
        <v>571</v>
      </c>
      <c r="AU269" s="246" t="s">
        <v>87</v>
      </c>
      <c r="AY269" s="14" t="s">
        <v>220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87</v>
      </c>
      <c r="BK269" s="247">
        <f>ROUND(I269*H269,2)</f>
        <v>0</v>
      </c>
      <c r="BL269" s="14" t="s">
        <v>94</v>
      </c>
      <c r="BM269" s="246" t="s">
        <v>2298</v>
      </c>
    </row>
    <row r="270" s="2" customFormat="1" ht="24.15" customHeight="1">
      <c r="A270" s="35"/>
      <c r="B270" s="36"/>
      <c r="C270" s="253" t="s">
        <v>845</v>
      </c>
      <c r="D270" s="253" t="s">
        <v>571</v>
      </c>
      <c r="E270" s="254" t="s">
        <v>3139</v>
      </c>
      <c r="F270" s="255" t="s">
        <v>3140</v>
      </c>
      <c r="G270" s="256" t="s">
        <v>259</v>
      </c>
      <c r="H270" s="257">
        <v>300</v>
      </c>
      <c r="I270" s="258"/>
      <c r="J270" s="257">
        <f>ROUND(I270*H270,2)</f>
        <v>0</v>
      </c>
      <c r="K270" s="259"/>
      <c r="L270" s="260"/>
      <c r="M270" s="261" t="s">
        <v>1</v>
      </c>
      <c r="N270" s="262" t="s">
        <v>41</v>
      </c>
      <c r="O270" s="94"/>
      <c r="P270" s="244">
        <f>O270*H270</f>
        <v>0</v>
      </c>
      <c r="Q270" s="244">
        <v>0</v>
      </c>
      <c r="R270" s="244">
        <f>Q270*H270</f>
        <v>0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248</v>
      </c>
      <c r="AT270" s="246" t="s">
        <v>571</v>
      </c>
      <c r="AU270" s="246" t="s">
        <v>87</v>
      </c>
      <c r="AY270" s="14" t="s">
        <v>220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87</v>
      </c>
      <c r="BK270" s="247">
        <f>ROUND(I270*H270,2)</f>
        <v>0</v>
      </c>
      <c r="BL270" s="14" t="s">
        <v>94</v>
      </c>
      <c r="BM270" s="246" t="s">
        <v>2306</v>
      </c>
    </row>
    <row r="271" s="2" customFormat="1" ht="24.15" customHeight="1">
      <c r="A271" s="35"/>
      <c r="B271" s="36"/>
      <c r="C271" s="253" t="s">
        <v>849</v>
      </c>
      <c r="D271" s="253" t="s">
        <v>571</v>
      </c>
      <c r="E271" s="254" t="s">
        <v>3141</v>
      </c>
      <c r="F271" s="255" t="s">
        <v>3142</v>
      </c>
      <c r="G271" s="256" t="s">
        <v>259</v>
      </c>
      <c r="H271" s="257">
        <v>30</v>
      </c>
      <c r="I271" s="258"/>
      <c r="J271" s="257">
        <f>ROUND(I271*H271,2)</f>
        <v>0</v>
      </c>
      <c r="K271" s="259"/>
      <c r="L271" s="260"/>
      <c r="M271" s="261" t="s">
        <v>1</v>
      </c>
      <c r="N271" s="262" t="s">
        <v>41</v>
      </c>
      <c r="O271" s="94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248</v>
      </c>
      <c r="AT271" s="246" t="s">
        <v>571</v>
      </c>
      <c r="AU271" s="246" t="s">
        <v>87</v>
      </c>
      <c r="AY271" s="14" t="s">
        <v>220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87</v>
      </c>
      <c r="BK271" s="247">
        <f>ROUND(I271*H271,2)</f>
        <v>0</v>
      </c>
      <c r="BL271" s="14" t="s">
        <v>94</v>
      </c>
      <c r="BM271" s="246" t="s">
        <v>2314</v>
      </c>
    </row>
    <row r="272" s="2" customFormat="1" ht="16.5" customHeight="1">
      <c r="A272" s="35"/>
      <c r="B272" s="36"/>
      <c r="C272" s="235" t="s">
        <v>853</v>
      </c>
      <c r="D272" s="235" t="s">
        <v>222</v>
      </c>
      <c r="E272" s="236" t="s">
        <v>3143</v>
      </c>
      <c r="F272" s="237" t="s">
        <v>3144</v>
      </c>
      <c r="G272" s="238" t="s">
        <v>259</v>
      </c>
      <c r="H272" s="239">
        <v>530</v>
      </c>
      <c r="I272" s="240"/>
      <c r="J272" s="239">
        <f>ROUND(I272*H272,2)</f>
        <v>0</v>
      </c>
      <c r="K272" s="241"/>
      <c r="L272" s="41"/>
      <c r="M272" s="242" t="s">
        <v>1</v>
      </c>
      <c r="N272" s="243" t="s">
        <v>41</v>
      </c>
      <c r="O272" s="94"/>
      <c r="P272" s="244">
        <f>O272*H272</f>
        <v>0</v>
      </c>
      <c r="Q272" s="244">
        <v>0</v>
      </c>
      <c r="R272" s="244">
        <f>Q272*H272</f>
        <v>0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94</v>
      </c>
      <c r="AT272" s="246" t="s">
        <v>222</v>
      </c>
      <c r="AU272" s="246" t="s">
        <v>87</v>
      </c>
      <c r="AY272" s="14" t="s">
        <v>220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87</v>
      </c>
      <c r="BK272" s="247">
        <f>ROUND(I272*H272,2)</f>
        <v>0</v>
      </c>
      <c r="BL272" s="14" t="s">
        <v>94</v>
      </c>
      <c r="BM272" s="246" t="s">
        <v>2322</v>
      </c>
    </row>
    <row r="273" s="12" customFormat="1" ht="22.8" customHeight="1">
      <c r="A273" s="12"/>
      <c r="B273" s="219"/>
      <c r="C273" s="220"/>
      <c r="D273" s="221" t="s">
        <v>74</v>
      </c>
      <c r="E273" s="233" t="s">
        <v>3145</v>
      </c>
      <c r="F273" s="233" t="s">
        <v>3146</v>
      </c>
      <c r="G273" s="220"/>
      <c r="H273" s="220"/>
      <c r="I273" s="223"/>
      <c r="J273" s="234">
        <f>BK273</f>
        <v>0</v>
      </c>
      <c r="K273" s="220"/>
      <c r="L273" s="225"/>
      <c r="M273" s="226"/>
      <c r="N273" s="227"/>
      <c r="O273" s="227"/>
      <c r="P273" s="228">
        <f>SUM(P274:P278)</f>
        <v>0</v>
      </c>
      <c r="Q273" s="227"/>
      <c r="R273" s="228">
        <f>SUM(R274:R278)</f>
        <v>0</v>
      </c>
      <c r="S273" s="227"/>
      <c r="T273" s="229">
        <f>SUM(T274:T278)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0" t="s">
        <v>82</v>
      </c>
      <c r="AT273" s="231" t="s">
        <v>74</v>
      </c>
      <c r="AU273" s="231" t="s">
        <v>82</v>
      </c>
      <c r="AY273" s="230" t="s">
        <v>220</v>
      </c>
      <c r="BK273" s="232">
        <f>SUM(BK274:BK278)</f>
        <v>0</v>
      </c>
    </row>
    <row r="274" s="2" customFormat="1" ht="16.5" customHeight="1">
      <c r="A274" s="35"/>
      <c r="B274" s="36"/>
      <c r="C274" s="253" t="s">
        <v>857</v>
      </c>
      <c r="D274" s="253" t="s">
        <v>571</v>
      </c>
      <c r="E274" s="254" t="s">
        <v>3147</v>
      </c>
      <c r="F274" s="255" t="s">
        <v>3148</v>
      </c>
      <c r="G274" s="256" t="s">
        <v>259</v>
      </c>
      <c r="H274" s="257">
        <v>3</v>
      </c>
      <c r="I274" s="258"/>
      <c r="J274" s="257">
        <f>ROUND(I274*H274,2)</f>
        <v>0</v>
      </c>
      <c r="K274" s="259"/>
      <c r="L274" s="260"/>
      <c r="M274" s="261" t="s">
        <v>1</v>
      </c>
      <c r="N274" s="262" t="s">
        <v>41</v>
      </c>
      <c r="O274" s="94"/>
      <c r="P274" s="244">
        <f>O274*H274</f>
        <v>0</v>
      </c>
      <c r="Q274" s="244">
        <v>0</v>
      </c>
      <c r="R274" s="244">
        <f>Q274*H274</f>
        <v>0</v>
      </c>
      <c r="S274" s="244">
        <v>0</v>
      </c>
      <c r="T274" s="24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6" t="s">
        <v>248</v>
      </c>
      <c r="AT274" s="246" t="s">
        <v>571</v>
      </c>
      <c r="AU274" s="246" t="s">
        <v>87</v>
      </c>
      <c r="AY274" s="14" t="s">
        <v>220</v>
      </c>
      <c r="BE274" s="247">
        <f>IF(N274="základná",J274,0)</f>
        <v>0</v>
      </c>
      <c r="BF274" s="247">
        <f>IF(N274="znížená",J274,0)</f>
        <v>0</v>
      </c>
      <c r="BG274" s="247">
        <f>IF(N274="zákl. prenesená",J274,0)</f>
        <v>0</v>
      </c>
      <c r="BH274" s="247">
        <f>IF(N274="zníž. prenesená",J274,0)</f>
        <v>0</v>
      </c>
      <c r="BI274" s="247">
        <f>IF(N274="nulová",J274,0)</f>
        <v>0</v>
      </c>
      <c r="BJ274" s="14" t="s">
        <v>87</v>
      </c>
      <c r="BK274" s="247">
        <f>ROUND(I274*H274,2)</f>
        <v>0</v>
      </c>
      <c r="BL274" s="14" t="s">
        <v>94</v>
      </c>
      <c r="BM274" s="246" t="s">
        <v>2330</v>
      </c>
    </row>
    <row r="275" s="2" customFormat="1" ht="16.5" customHeight="1">
      <c r="A275" s="35"/>
      <c r="B275" s="36"/>
      <c r="C275" s="253" t="s">
        <v>861</v>
      </c>
      <c r="D275" s="253" t="s">
        <v>571</v>
      </c>
      <c r="E275" s="254" t="s">
        <v>3149</v>
      </c>
      <c r="F275" s="255" t="s">
        <v>3150</v>
      </c>
      <c r="G275" s="256" t="s">
        <v>259</v>
      </c>
      <c r="H275" s="257">
        <v>3</v>
      </c>
      <c r="I275" s="258"/>
      <c r="J275" s="257">
        <f>ROUND(I275*H275,2)</f>
        <v>0</v>
      </c>
      <c r="K275" s="259"/>
      <c r="L275" s="260"/>
      <c r="M275" s="261" t="s">
        <v>1</v>
      </c>
      <c r="N275" s="262" t="s">
        <v>41</v>
      </c>
      <c r="O275" s="94"/>
      <c r="P275" s="244">
        <f>O275*H275</f>
        <v>0</v>
      </c>
      <c r="Q275" s="244">
        <v>0</v>
      </c>
      <c r="R275" s="244">
        <f>Q275*H275</f>
        <v>0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248</v>
      </c>
      <c r="AT275" s="246" t="s">
        <v>571</v>
      </c>
      <c r="AU275" s="246" t="s">
        <v>87</v>
      </c>
      <c r="AY275" s="14" t="s">
        <v>220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87</v>
      </c>
      <c r="BK275" s="247">
        <f>ROUND(I275*H275,2)</f>
        <v>0</v>
      </c>
      <c r="BL275" s="14" t="s">
        <v>94</v>
      </c>
      <c r="BM275" s="246" t="s">
        <v>2337</v>
      </c>
    </row>
    <row r="276" s="2" customFormat="1" ht="16.5" customHeight="1">
      <c r="A276" s="35"/>
      <c r="B276" s="36"/>
      <c r="C276" s="253" t="s">
        <v>865</v>
      </c>
      <c r="D276" s="253" t="s">
        <v>571</v>
      </c>
      <c r="E276" s="254" t="s">
        <v>3151</v>
      </c>
      <c r="F276" s="255" t="s">
        <v>3152</v>
      </c>
      <c r="G276" s="256" t="s">
        <v>259</v>
      </c>
      <c r="H276" s="257">
        <v>3</v>
      </c>
      <c r="I276" s="258"/>
      <c r="J276" s="257">
        <f>ROUND(I276*H276,2)</f>
        <v>0</v>
      </c>
      <c r="K276" s="259"/>
      <c r="L276" s="260"/>
      <c r="M276" s="261" t="s">
        <v>1</v>
      </c>
      <c r="N276" s="262" t="s">
        <v>41</v>
      </c>
      <c r="O276" s="94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6" t="s">
        <v>248</v>
      </c>
      <c r="AT276" s="246" t="s">
        <v>571</v>
      </c>
      <c r="AU276" s="246" t="s">
        <v>87</v>
      </c>
      <c r="AY276" s="14" t="s">
        <v>220</v>
      </c>
      <c r="BE276" s="247">
        <f>IF(N276="základná",J276,0)</f>
        <v>0</v>
      </c>
      <c r="BF276" s="247">
        <f>IF(N276="znížená",J276,0)</f>
        <v>0</v>
      </c>
      <c r="BG276" s="247">
        <f>IF(N276="zákl. prenesená",J276,0)</f>
        <v>0</v>
      </c>
      <c r="BH276" s="247">
        <f>IF(N276="zníž. prenesená",J276,0)</f>
        <v>0</v>
      </c>
      <c r="BI276" s="247">
        <f>IF(N276="nulová",J276,0)</f>
        <v>0</v>
      </c>
      <c r="BJ276" s="14" t="s">
        <v>87</v>
      </c>
      <c r="BK276" s="247">
        <f>ROUND(I276*H276,2)</f>
        <v>0</v>
      </c>
      <c r="BL276" s="14" t="s">
        <v>94</v>
      </c>
      <c r="BM276" s="246" t="s">
        <v>2345</v>
      </c>
    </row>
    <row r="277" s="2" customFormat="1" ht="16.5" customHeight="1">
      <c r="A277" s="35"/>
      <c r="B277" s="36"/>
      <c r="C277" s="253" t="s">
        <v>869</v>
      </c>
      <c r="D277" s="253" t="s">
        <v>571</v>
      </c>
      <c r="E277" s="254" t="s">
        <v>3153</v>
      </c>
      <c r="F277" s="255" t="s">
        <v>3154</v>
      </c>
      <c r="G277" s="256" t="s">
        <v>259</v>
      </c>
      <c r="H277" s="257">
        <v>3</v>
      </c>
      <c r="I277" s="258"/>
      <c r="J277" s="257">
        <f>ROUND(I277*H277,2)</f>
        <v>0</v>
      </c>
      <c r="K277" s="259"/>
      <c r="L277" s="260"/>
      <c r="M277" s="261" t="s">
        <v>1</v>
      </c>
      <c r="N277" s="262" t="s">
        <v>41</v>
      </c>
      <c r="O277" s="94"/>
      <c r="P277" s="244">
        <f>O277*H277</f>
        <v>0</v>
      </c>
      <c r="Q277" s="244">
        <v>0</v>
      </c>
      <c r="R277" s="244">
        <f>Q277*H277</f>
        <v>0</v>
      </c>
      <c r="S277" s="244">
        <v>0</v>
      </c>
      <c r="T277" s="24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248</v>
      </c>
      <c r="AT277" s="246" t="s">
        <v>571</v>
      </c>
      <c r="AU277" s="246" t="s">
        <v>87</v>
      </c>
      <c r="AY277" s="14" t="s">
        <v>220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87</v>
      </c>
      <c r="BK277" s="247">
        <f>ROUND(I277*H277,2)</f>
        <v>0</v>
      </c>
      <c r="BL277" s="14" t="s">
        <v>94</v>
      </c>
      <c r="BM277" s="246" t="s">
        <v>2352</v>
      </c>
    </row>
    <row r="278" s="2" customFormat="1" ht="16.5" customHeight="1">
      <c r="A278" s="35"/>
      <c r="B278" s="36"/>
      <c r="C278" s="235" t="s">
        <v>873</v>
      </c>
      <c r="D278" s="235" t="s">
        <v>222</v>
      </c>
      <c r="E278" s="236" t="s">
        <v>3155</v>
      </c>
      <c r="F278" s="237" t="s">
        <v>3156</v>
      </c>
      <c r="G278" s="238" t="s">
        <v>259</v>
      </c>
      <c r="H278" s="239">
        <v>3</v>
      </c>
      <c r="I278" s="240"/>
      <c r="J278" s="239">
        <f>ROUND(I278*H278,2)</f>
        <v>0</v>
      </c>
      <c r="K278" s="241"/>
      <c r="L278" s="41"/>
      <c r="M278" s="242" t="s">
        <v>1</v>
      </c>
      <c r="N278" s="243" t="s">
        <v>41</v>
      </c>
      <c r="O278" s="94"/>
      <c r="P278" s="244">
        <f>O278*H278</f>
        <v>0</v>
      </c>
      <c r="Q278" s="244">
        <v>0</v>
      </c>
      <c r="R278" s="244">
        <f>Q278*H278</f>
        <v>0</v>
      </c>
      <c r="S278" s="244">
        <v>0</v>
      </c>
      <c r="T278" s="245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6" t="s">
        <v>94</v>
      </c>
      <c r="AT278" s="246" t="s">
        <v>222</v>
      </c>
      <c r="AU278" s="246" t="s">
        <v>87</v>
      </c>
      <c r="AY278" s="14" t="s">
        <v>220</v>
      </c>
      <c r="BE278" s="247">
        <f>IF(N278="základná",J278,0)</f>
        <v>0</v>
      </c>
      <c r="BF278" s="247">
        <f>IF(N278="znížená",J278,0)</f>
        <v>0</v>
      </c>
      <c r="BG278" s="247">
        <f>IF(N278="zákl. prenesená",J278,0)</f>
        <v>0</v>
      </c>
      <c r="BH278" s="247">
        <f>IF(N278="zníž. prenesená",J278,0)</f>
        <v>0</v>
      </c>
      <c r="BI278" s="247">
        <f>IF(N278="nulová",J278,0)</f>
        <v>0</v>
      </c>
      <c r="BJ278" s="14" t="s">
        <v>87</v>
      </c>
      <c r="BK278" s="247">
        <f>ROUND(I278*H278,2)</f>
        <v>0</v>
      </c>
      <c r="BL278" s="14" t="s">
        <v>94</v>
      </c>
      <c r="BM278" s="246" t="s">
        <v>2360</v>
      </c>
    </row>
    <row r="279" s="12" customFormat="1" ht="22.8" customHeight="1">
      <c r="A279" s="12"/>
      <c r="B279" s="219"/>
      <c r="C279" s="220"/>
      <c r="D279" s="221" t="s">
        <v>74</v>
      </c>
      <c r="E279" s="233" t="s">
        <v>3157</v>
      </c>
      <c r="F279" s="233" t="s">
        <v>3158</v>
      </c>
      <c r="G279" s="220"/>
      <c r="H279" s="220"/>
      <c r="I279" s="223"/>
      <c r="J279" s="234">
        <f>BK279</f>
        <v>0</v>
      </c>
      <c r="K279" s="220"/>
      <c r="L279" s="225"/>
      <c r="M279" s="226"/>
      <c r="N279" s="227"/>
      <c r="O279" s="227"/>
      <c r="P279" s="228">
        <f>SUM(P280:P281)</f>
        <v>0</v>
      </c>
      <c r="Q279" s="227"/>
      <c r="R279" s="228">
        <f>SUM(R280:R281)</f>
        <v>0</v>
      </c>
      <c r="S279" s="227"/>
      <c r="T279" s="229">
        <f>SUM(T280:T281)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30" t="s">
        <v>82</v>
      </c>
      <c r="AT279" s="231" t="s">
        <v>74</v>
      </c>
      <c r="AU279" s="231" t="s">
        <v>82</v>
      </c>
      <c r="AY279" s="230" t="s">
        <v>220</v>
      </c>
      <c r="BK279" s="232">
        <f>SUM(BK280:BK281)</f>
        <v>0</v>
      </c>
    </row>
    <row r="280" s="2" customFormat="1" ht="24.15" customHeight="1">
      <c r="A280" s="35"/>
      <c r="B280" s="36"/>
      <c r="C280" s="253" t="s">
        <v>877</v>
      </c>
      <c r="D280" s="253" t="s">
        <v>571</v>
      </c>
      <c r="E280" s="254" t="s">
        <v>3159</v>
      </c>
      <c r="F280" s="255" t="s">
        <v>3160</v>
      </c>
      <c r="G280" s="256" t="s">
        <v>259</v>
      </c>
      <c r="H280" s="257">
        <v>18</v>
      </c>
      <c r="I280" s="258"/>
      <c r="J280" s="257">
        <f>ROUND(I280*H280,2)</f>
        <v>0</v>
      </c>
      <c r="K280" s="259"/>
      <c r="L280" s="260"/>
      <c r="M280" s="261" t="s">
        <v>1</v>
      </c>
      <c r="N280" s="262" t="s">
        <v>41</v>
      </c>
      <c r="O280" s="94"/>
      <c r="P280" s="244">
        <f>O280*H280</f>
        <v>0</v>
      </c>
      <c r="Q280" s="244">
        <v>0</v>
      </c>
      <c r="R280" s="244">
        <f>Q280*H280</f>
        <v>0</v>
      </c>
      <c r="S280" s="244">
        <v>0</v>
      </c>
      <c r="T280" s="24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6" t="s">
        <v>248</v>
      </c>
      <c r="AT280" s="246" t="s">
        <v>571</v>
      </c>
      <c r="AU280" s="246" t="s">
        <v>87</v>
      </c>
      <c r="AY280" s="14" t="s">
        <v>220</v>
      </c>
      <c r="BE280" s="247">
        <f>IF(N280="základná",J280,0)</f>
        <v>0</v>
      </c>
      <c r="BF280" s="247">
        <f>IF(N280="znížená",J280,0)</f>
        <v>0</v>
      </c>
      <c r="BG280" s="247">
        <f>IF(N280="zákl. prenesená",J280,0)</f>
        <v>0</v>
      </c>
      <c r="BH280" s="247">
        <f>IF(N280="zníž. prenesená",J280,0)</f>
        <v>0</v>
      </c>
      <c r="BI280" s="247">
        <f>IF(N280="nulová",J280,0)</f>
        <v>0</v>
      </c>
      <c r="BJ280" s="14" t="s">
        <v>87</v>
      </c>
      <c r="BK280" s="247">
        <f>ROUND(I280*H280,2)</f>
        <v>0</v>
      </c>
      <c r="BL280" s="14" t="s">
        <v>94</v>
      </c>
      <c r="BM280" s="246" t="s">
        <v>2366</v>
      </c>
    </row>
    <row r="281" s="2" customFormat="1" ht="21.75" customHeight="1">
      <c r="A281" s="35"/>
      <c r="B281" s="36"/>
      <c r="C281" s="235" t="s">
        <v>881</v>
      </c>
      <c r="D281" s="235" t="s">
        <v>222</v>
      </c>
      <c r="E281" s="236" t="s">
        <v>3161</v>
      </c>
      <c r="F281" s="237" t="s">
        <v>3162</v>
      </c>
      <c r="G281" s="238" t="s">
        <v>259</v>
      </c>
      <c r="H281" s="239">
        <v>18</v>
      </c>
      <c r="I281" s="240"/>
      <c r="J281" s="239">
        <f>ROUND(I281*H281,2)</f>
        <v>0</v>
      </c>
      <c r="K281" s="241"/>
      <c r="L281" s="41"/>
      <c r="M281" s="242" t="s">
        <v>1</v>
      </c>
      <c r="N281" s="243" t="s">
        <v>41</v>
      </c>
      <c r="O281" s="94"/>
      <c r="P281" s="244">
        <f>O281*H281</f>
        <v>0</v>
      </c>
      <c r="Q281" s="244">
        <v>0</v>
      </c>
      <c r="R281" s="244">
        <f>Q281*H281</f>
        <v>0</v>
      </c>
      <c r="S281" s="244">
        <v>0</v>
      </c>
      <c r="T281" s="245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6" t="s">
        <v>94</v>
      </c>
      <c r="AT281" s="246" t="s">
        <v>222</v>
      </c>
      <c r="AU281" s="246" t="s">
        <v>87</v>
      </c>
      <c r="AY281" s="14" t="s">
        <v>220</v>
      </c>
      <c r="BE281" s="247">
        <f>IF(N281="základná",J281,0)</f>
        <v>0</v>
      </c>
      <c r="BF281" s="247">
        <f>IF(N281="znížená",J281,0)</f>
        <v>0</v>
      </c>
      <c r="BG281" s="247">
        <f>IF(N281="zákl. prenesená",J281,0)</f>
        <v>0</v>
      </c>
      <c r="BH281" s="247">
        <f>IF(N281="zníž. prenesená",J281,0)</f>
        <v>0</v>
      </c>
      <c r="BI281" s="247">
        <f>IF(N281="nulová",J281,0)</f>
        <v>0</v>
      </c>
      <c r="BJ281" s="14" t="s">
        <v>87</v>
      </c>
      <c r="BK281" s="247">
        <f>ROUND(I281*H281,2)</f>
        <v>0</v>
      </c>
      <c r="BL281" s="14" t="s">
        <v>94</v>
      </c>
      <c r="BM281" s="246" t="s">
        <v>2374</v>
      </c>
    </row>
    <row r="282" s="12" customFormat="1" ht="22.8" customHeight="1">
      <c r="A282" s="12"/>
      <c r="B282" s="219"/>
      <c r="C282" s="220"/>
      <c r="D282" s="221" t="s">
        <v>74</v>
      </c>
      <c r="E282" s="233" t="s">
        <v>3163</v>
      </c>
      <c r="F282" s="233" t="s">
        <v>3164</v>
      </c>
      <c r="G282" s="220"/>
      <c r="H282" s="220"/>
      <c r="I282" s="223"/>
      <c r="J282" s="234">
        <f>BK282</f>
        <v>0</v>
      </c>
      <c r="K282" s="220"/>
      <c r="L282" s="225"/>
      <c r="M282" s="226"/>
      <c r="N282" s="227"/>
      <c r="O282" s="227"/>
      <c r="P282" s="228">
        <f>SUM(P283:P286)</f>
        <v>0</v>
      </c>
      <c r="Q282" s="227"/>
      <c r="R282" s="228">
        <f>SUM(R283:R286)</f>
        <v>0</v>
      </c>
      <c r="S282" s="227"/>
      <c r="T282" s="229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30" t="s">
        <v>82</v>
      </c>
      <c r="AT282" s="231" t="s">
        <v>74</v>
      </c>
      <c r="AU282" s="231" t="s">
        <v>82</v>
      </c>
      <c r="AY282" s="230" t="s">
        <v>220</v>
      </c>
      <c r="BK282" s="232">
        <f>SUM(BK283:BK286)</f>
        <v>0</v>
      </c>
    </row>
    <row r="283" s="2" customFormat="1" ht="33" customHeight="1">
      <c r="A283" s="35"/>
      <c r="B283" s="36"/>
      <c r="C283" s="253" t="s">
        <v>885</v>
      </c>
      <c r="D283" s="253" t="s">
        <v>571</v>
      </c>
      <c r="E283" s="254" t="s">
        <v>3165</v>
      </c>
      <c r="F283" s="255" t="s">
        <v>3166</v>
      </c>
      <c r="G283" s="256" t="s">
        <v>259</v>
      </c>
      <c r="H283" s="257">
        <v>3</v>
      </c>
      <c r="I283" s="258"/>
      <c r="J283" s="257">
        <f>ROUND(I283*H283,2)</f>
        <v>0</v>
      </c>
      <c r="K283" s="259"/>
      <c r="L283" s="260"/>
      <c r="M283" s="261" t="s">
        <v>1</v>
      </c>
      <c r="N283" s="262" t="s">
        <v>41</v>
      </c>
      <c r="O283" s="94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6" t="s">
        <v>248</v>
      </c>
      <c r="AT283" s="246" t="s">
        <v>571</v>
      </c>
      <c r="AU283" s="246" t="s">
        <v>87</v>
      </c>
      <c r="AY283" s="14" t="s">
        <v>220</v>
      </c>
      <c r="BE283" s="247">
        <f>IF(N283="základná",J283,0)</f>
        <v>0</v>
      </c>
      <c r="BF283" s="247">
        <f>IF(N283="znížená",J283,0)</f>
        <v>0</v>
      </c>
      <c r="BG283" s="247">
        <f>IF(N283="zákl. prenesená",J283,0)</f>
        <v>0</v>
      </c>
      <c r="BH283" s="247">
        <f>IF(N283="zníž. prenesená",J283,0)</f>
        <v>0</v>
      </c>
      <c r="BI283" s="247">
        <f>IF(N283="nulová",J283,0)</f>
        <v>0</v>
      </c>
      <c r="BJ283" s="14" t="s">
        <v>87</v>
      </c>
      <c r="BK283" s="247">
        <f>ROUND(I283*H283,2)</f>
        <v>0</v>
      </c>
      <c r="BL283" s="14" t="s">
        <v>94</v>
      </c>
      <c r="BM283" s="246" t="s">
        <v>2382</v>
      </c>
    </row>
    <row r="284" s="2" customFormat="1" ht="33" customHeight="1">
      <c r="A284" s="35"/>
      <c r="B284" s="36"/>
      <c r="C284" s="253" t="s">
        <v>889</v>
      </c>
      <c r="D284" s="253" t="s">
        <v>571</v>
      </c>
      <c r="E284" s="254" t="s">
        <v>3167</v>
      </c>
      <c r="F284" s="255" t="s">
        <v>3168</v>
      </c>
      <c r="G284" s="256" t="s">
        <v>259</v>
      </c>
      <c r="H284" s="257">
        <v>2</v>
      </c>
      <c r="I284" s="258"/>
      <c r="J284" s="257">
        <f>ROUND(I284*H284,2)</f>
        <v>0</v>
      </c>
      <c r="K284" s="259"/>
      <c r="L284" s="260"/>
      <c r="M284" s="261" t="s">
        <v>1</v>
      </c>
      <c r="N284" s="262" t="s">
        <v>41</v>
      </c>
      <c r="O284" s="94"/>
      <c r="P284" s="244">
        <f>O284*H284</f>
        <v>0</v>
      </c>
      <c r="Q284" s="244">
        <v>0</v>
      </c>
      <c r="R284" s="244">
        <f>Q284*H284</f>
        <v>0</v>
      </c>
      <c r="S284" s="244">
        <v>0</v>
      </c>
      <c r="T284" s="245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6" t="s">
        <v>248</v>
      </c>
      <c r="AT284" s="246" t="s">
        <v>571</v>
      </c>
      <c r="AU284" s="246" t="s">
        <v>87</v>
      </c>
      <c r="AY284" s="14" t="s">
        <v>220</v>
      </c>
      <c r="BE284" s="247">
        <f>IF(N284="základná",J284,0)</f>
        <v>0</v>
      </c>
      <c r="BF284" s="247">
        <f>IF(N284="znížená",J284,0)</f>
        <v>0</v>
      </c>
      <c r="BG284" s="247">
        <f>IF(N284="zákl. prenesená",J284,0)</f>
        <v>0</v>
      </c>
      <c r="BH284" s="247">
        <f>IF(N284="zníž. prenesená",J284,0)</f>
        <v>0</v>
      </c>
      <c r="BI284" s="247">
        <f>IF(N284="nulová",J284,0)</f>
        <v>0</v>
      </c>
      <c r="BJ284" s="14" t="s">
        <v>87</v>
      </c>
      <c r="BK284" s="247">
        <f>ROUND(I284*H284,2)</f>
        <v>0</v>
      </c>
      <c r="BL284" s="14" t="s">
        <v>94</v>
      </c>
      <c r="BM284" s="246" t="s">
        <v>2390</v>
      </c>
    </row>
    <row r="285" s="2" customFormat="1" ht="16.5" customHeight="1">
      <c r="A285" s="35"/>
      <c r="B285" s="36"/>
      <c r="C285" s="253" t="s">
        <v>893</v>
      </c>
      <c r="D285" s="253" t="s">
        <v>571</v>
      </c>
      <c r="E285" s="254" t="s">
        <v>3169</v>
      </c>
      <c r="F285" s="255" t="s">
        <v>3170</v>
      </c>
      <c r="G285" s="256" t="s">
        <v>259</v>
      </c>
      <c r="H285" s="257">
        <v>60</v>
      </c>
      <c r="I285" s="258"/>
      <c r="J285" s="257">
        <f>ROUND(I285*H285,2)</f>
        <v>0</v>
      </c>
      <c r="K285" s="259"/>
      <c r="L285" s="260"/>
      <c r="M285" s="261" t="s">
        <v>1</v>
      </c>
      <c r="N285" s="262" t="s">
        <v>41</v>
      </c>
      <c r="O285" s="94"/>
      <c r="P285" s="244">
        <f>O285*H285</f>
        <v>0</v>
      </c>
      <c r="Q285" s="244">
        <v>0</v>
      </c>
      <c r="R285" s="244">
        <f>Q285*H285</f>
        <v>0</v>
      </c>
      <c r="S285" s="244">
        <v>0</v>
      </c>
      <c r="T285" s="24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6" t="s">
        <v>248</v>
      </c>
      <c r="AT285" s="246" t="s">
        <v>571</v>
      </c>
      <c r="AU285" s="246" t="s">
        <v>87</v>
      </c>
      <c r="AY285" s="14" t="s">
        <v>220</v>
      </c>
      <c r="BE285" s="247">
        <f>IF(N285="základná",J285,0)</f>
        <v>0</v>
      </c>
      <c r="BF285" s="247">
        <f>IF(N285="znížená",J285,0)</f>
        <v>0</v>
      </c>
      <c r="BG285" s="247">
        <f>IF(N285="zákl. prenesená",J285,0)</f>
        <v>0</v>
      </c>
      <c r="BH285" s="247">
        <f>IF(N285="zníž. prenesená",J285,0)</f>
        <v>0</v>
      </c>
      <c r="BI285" s="247">
        <f>IF(N285="nulová",J285,0)</f>
        <v>0</v>
      </c>
      <c r="BJ285" s="14" t="s">
        <v>87</v>
      </c>
      <c r="BK285" s="247">
        <f>ROUND(I285*H285,2)</f>
        <v>0</v>
      </c>
      <c r="BL285" s="14" t="s">
        <v>94</v>
      </c>
      <c r="BM285" s="246" t="s">
        <v>2398</v>
      </c>
    </row>
    <row r="286" s="2" customFormat="1" ht="16.5" customHeight="1">
      <c r="A286" s="35"/>
      <c r="B286" s="36"/>
      <c r="C286" s="235" t="s">
        <v>897</v>
      </c>
      <c r="D286" s="235" t="s">
        <v>222</v>
      </c>
      <c r="E286" s="236" t="s">
        <v>3171</v>
      </c>
      <c r="F286" s="237" t="s">
        <v>3172</v>
      </c>
      <c r="G286" s="238" t="s">
        <v>259</v>
      </c>
      <c r="H286" s="239">
        <v>5</v>
      </c>
      <c r="I286" s="240"/>
      <c r="J286" s="239">
        <f>ROUND(I286*H286,2)</f>
        <v>0</v>
      </c>
      <c r="K286" s="241"/>
      <c r="L286" s="41"/>
      <c r="M286" s="242" t="s">
        <v>1</v>
      </c>
      <c r="N286" s="243" t="s">
        <v>41</v>
      </c>
      <c r="O286" s="94"/>
      <c r="P286" s="244">
        <f>O286*H286</f>
        <v>0</v>
      </c>
      <c r="Q286" s="244">
        <v>0</v>
      </c>
      <c r="R286" s="244">
        <f>Q286*H286</f>
        <v>0</v>
      </c>
      <c r="S286" s="244">
        <v>0</v>
      </c>
      <c r="T286" s="245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6" t="s">
        <v>94</v>
      </c>
      <c r="AT286" s="246" t="s">
        <v>222</v>
      </c>
      <c r="AU286" s="246" t="s">
        <v>87</v>
      </c>
      <c r="AY286" s="14" t="s">
        <v>220</v>
      </c>
      <c r="BE286" s="247">
        <f>IF(N286="základná",J286,0)</f>
        <v>0</v>
      </c>
      <c r="BF286" s="247">
        <f>IF(N286="znížená",J286,0)</f>
        <v>0</v>
      </c>
      <c r="BG286" s="247">
        <f>IF(N286="zákl. prenesená",J286,0)</f>
        <v>0</v>
      </c>
      <c r="BH286" s="247">
        <f>IF(N286="zníž. prenesená",J286,0)</f>
        <v>0</v>
      </c>
      <c r="BI286" s="247">
        <f>IF(N286="nulová",J286,0)</f>
        <v>0</v>
      </c>
      <c r="BJ286" s="14" t="s">
        <v>87</v>
      </c>
      <c r="BK286" s="247">
        <f>ROUND(I286*H286,2)</f>
        <v>0</v>
      </c>
      <c r="BL286" s="14" t="s">
        <v>94</v>
      </c>
      <c r="BM286" s="246" t="s">
        <v>2406</v>
      </c>
    </row>
    <row r="287" s="12" customFormat="1" ht="22.8" customHeight="1">
      <c r="A287" s="12"/>
      <c r="B287" s="219"/>
      <c r="C287" s="220"/>
      <c r="D287" s="221" t="s">
        <v>74</v>
      </c>
      <c r="E287" s="233" t="s">
        <v>3173</v>
      </c>
      <c r="F287" s="233" t="s">
        <v>3174</v>
      </c>
      <c r="G287" s="220"/>
      <c r="H287" s="220"/>
      <c r="I287" s="223"/>
      <c r="J287" s="234">
        <f>BK287</f>
        <v>0</v>
      </c>
      <c r="K287" s="220"/>
      <c r="L287" s="225"/>
      <c r="M287" s="226"/>
      <c r="N287" s="227"/>
      <c r="O287" s="227"/>
      <c r="P287" s="228">
        <f>SUM(P288:P289)</f>
        <v>0</v>
      </c>
      <c r="Q287" s="227"/>
      <c r="R287" s="228">
        <f>SUM(R288:R289)</f>
        <v>0</v>
      </c>
      <c r="S287" s="227"/>
      <c r="T287" s="229">
        <f>SUM(T288:T289)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0" t="s">
        <v>82</v>
      </c>
      <c r="AT287" s="231" t="s">
        <v>74</v>
      </c>
      <c r="AU287" s="231" t="s">
        <v>82</v>
      </c>
      <c r="AY287" s="230" t="s">
        <v>220</v>
      </c>
      <c r="BK287" s="232">
        <f>SUM(BK288:BK289)</f>
        <v>0</v>
      </c>
    </row>
    <row r="288" s="2" customFormat="1" ht="21.75" customHeight="1">
      <c r="A288" s="35"/>
      <c r="B288" s="36"/>
      <c r="C288" s="253" t="s">
        <v>903</v>
      </c>
      <c r="D288" s="253" t="s">
        <v>571</v>
      </c>
      <c r="E288" s="254" t="s">
        <v>3175</v>
      </c>
      <c r="F288" s="255" t="s">
        <v>3176</v>
      </c>
      <c r="G288" s="256" t="s">
        <v>259</v>
      </c>
      <c r="H288" s="257">
        <v>50</v>
      </c>
      <c r="I288" s="258"/>
      <c r="J288" s="257">
        <f>ROUND(I288*H288,2)</f>
        <v>0</v>
      </c>
      <c r="K288" s="259"/>
      <c r="L288" s="260"/>
      <c r="M288" s="261" t="s">
        <v>1</v>
      </c>
      <c r="N288" s="262" t="s">
        <v>41</v>
      </c>
      <c r="O288" s="94"/>
      <c r="P288" s="244">
        <f>O288*H288</f>
        <v>0</v>
      </c>
      <c r="Q288" s="244">
        <v>0</v>
      </c>
      <c r="R288" s="244">
        <f>Q288*H288</f>
        <v>0</v>
      </c>
      <c r="S288" s="244">
        <v>0</v>
      </c>
      <c r="T288" s="245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6" t="s">
        <v>248</v>
      </c>
      <c r="AT288" s="246" t="s">
        <v>571</v>
      </c>
      <c r="AU288" s="246" t="s">
        <v>87</v>
      </c>
      <c r="AY288" s="14" t="s">
        <v>220</v>
      </c>
      <c r="BE288" s="247">
        <f>IF(N288="základná",J288,0)</f>
        <v>0</v>
      </c>
      <c r="BF288" s="247">
        <f>IF(N288="znížená",J288,0)</f>
        <v>0</v>
      </c>
      <c r="BG288" s="247">
        <f>IF(N288="zákl. prenesená",J288,0)</f>
        <v>0</v>
      </c>
      <c r="BH288" s="247">
        <f>IF(N288="zníž. prenesená",J288,0)</f>
        <v>0</v>
      </c>
      <c r="BI288" s="247">
        <f>IF(N288="nulová",J288,0)</f>
        <v>0</v>
      </c>
      <c r="BJ288" s="14" t="s">
        <v>87</v>
      </c>
      <c r="BK288" s="247">
        <f>ROUND(I288*H288,2)</f>
        <v>0</v>
      </c>
      <c r="BL288" s="14" t="s">
        <v>94</v>
      </c>
      <c r="BM288" s="246" t="s">
        <v>2413</v>
      </c>
    </row>
    <row r="289" s="2" customFormat="1" ht="16.5" customHeight="1">
      <c r="A289" s="35"/>
      <c r="B289" s="36"/>
      <c r="C289" s="235" t="s">
        <v>907</v>
      </c>
      <c r="D289" s="235" t="s">
        <v>222</v>
      </c>
      <c r="E289" s="236" t="s">
        <v>3177</v>
      </c>
      <c r="F289" s="237" t="s">
        <v>3178</v>
      </c>
      <c r="G289" s="238" t="s">
        <v>259</v>
      </c>
      <c r="H289" s="239">
        <v>50</v>
      </c>
      <c r="I289" s="240"/>
      <c r="J289" s="239">
        <f>ROUND(I289*H289,2)</f>
        <v>0</v>
      </c>
      <c r="K289" s="241"/>
      <c r="L289" s="41"/>
      <c r="M289" s="242" t="s">
        <v>1</v>
      </c>
      <c r="N289" s="243" t="s">
        <v>41</v>
      </c>
      <c r="O289" s="94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6" t="s">
        <v>94</v>
      </c>
      <c r="AT289" s="246" t="s">
        <v>222</v>
      </c>
      <c r="AU289" s="246" t="s">
        <v>87</v>
      </c>
      <c r="AY289" s="14" t="s">
        <v>220</v>
      </c>
      <c r="BE289" s="247">
        <f>IF(N289="základná",J289,0)</f>
        <v>0</v>
      </c>
      <c r="BF289" s="247">
        <f>IF(N289="znížená",J289,0)</f>
        <v>0</v>
      </c>
      <c r="BG289" s="247">
        <f>IF(N289="zákl. prenesená",J289,0)</f>
        <v>0</v>
      </c>
      <c r="BH289" s="247">
        <f>IF(N289="zníž. prenesená",J289,0)</f>
        <v>0</v>
      </c>
      <c r="BI289" s="247">
        <f>IF(N289="nulová",J289,0)</f>
        <v>0</v>
      </c>
      <c r="BJ289" s="14" t="s">
        <v>87</v>
      </c>
      <c r="BK289" s="247">
        <f>ROUND(I289*H289,2)</f>
        <v>0</v>
      </c>
      <c r="BL289" s="14" t="s">
        <v>94</v>
      </c>
      <c r="BM289" s="246" t="s">
        <v>2421</v>
      </c>
    </row>
    <row r="290" s="12" customFormat="1" ht="22.8" customHeight="1">
      <c r="A290" s="12"/>
      <c r="B290" s="219"/>
      <c r="C290" s="220"/>
      <c r="D290" s="221" t="s">
        <v>74</v>
      </c>
      <c r="E290" s="233" t="s">
        <v>3179</v>
      </c>
      <c r="F290" s="233" t="s">
        <v>3180</v>
      </c>
      <c r="G290" s="220"/>
      <c r="H290" s="220"/>
      <c r="I290" s="223"/>
      <c r="J290" s="234">
        <f>BK290</f>
        <v>0</v>
      </c>
      <c r="K290" s="220"/>
      <c r="L290" s="225"/>
      <c r="M290" s="226"/>
      <c r="N290" s="227"/>
      <c r="O290" s="227"/>
      <c r="P290" s="228">
        <f>SUM(P291:P296)</f>
        <v>0</v>
      </c>
      <c r="Q290" s="227"/>
      <c r="R290" s="228">
        <f>SUM(R291:R296)</f>
        <v>0</v>
      </c>
      <c r="S290" s="227"/>
      <c r="T290" s="229">
        <f>SUM(T291:T296)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30" t="s">
        <v>82</v>
      </c>
      <c r="AT290" s="231" t="s">
        <v>74</v>
      </c>
      <c r="AU290" s="231" t="s">
        <v>82</v>
      </c>
      <c r="AY290" s="230" t="s">
        <v>220</v>
      </c>
      <c r="BK290" s="232">
        <f>SUM(BK291:BK296)</f>
        <v>0</v>
      </c>
    </row>
    <row r="291" s="2" customFormat="1" ht="24.15" customHeight="1">
      <c r="A291" s="35"/>
      <c r="B291" s="36"/>
      <c r="C291" s="253" t="s">
        <v>911</v>
      </c>
      <c r="D291" s="253" t="s">
        <v>571</v>
      </c>
      <c r="E291" s="254" t="s">
        <v>3181</v>
      </c>
      <c r="F291" s="255" t="s">
        <v>3182</v>
      </c>
      <c r="G291" s="256" t="s">
        <v>234</v>
      </c>
      <c r="H291" s="257">
        <v>100</v>
      </c>
      <c r="I291" s="258"/>
      <c r="J291" s="257">
        <f>ROUND(I291*H291,2)</f>
        <v>0</v>
      </c>
      <c r="K291" s="259"/>
      <c r="L291" s="260"/>
      <c r="M291" s="261" t="s">
        <v>1</v>
      </c>
      <c r="N291" s="262" t="s">
        <v>41</v>
      </c>
      <c r="O291" s="94"/>
      <c r="P291" s="244">
        <f>O291*H291</f>
        <v>0</v>
      </c>
      <c r="Q291" s="244">
        <v>0</v>
      </c>
      <c r="R291" s="244">
        <f>Q291*H291</f>
        <v>0</v>
      </c>
      <c r="S291" s="244">
        <v>0</v>
      </c>
      <c r="T291" s="24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6" t="s">
        <v>248</v>
      </c>
      <c r="AT291" s="246" t="s">
        <v>571</v>
      </c>
      <c r="AU291" s="246" t="s">
        <v>87</v>
      </c>
      <c r="AY291" s="14" t="s">
        <v>220</v>
      </c>
      <c r="BE291" s="247">
        <f>IF(N291="základná",J291,0)</f>
        <v>0</v>
      </c>
      <c r="BF291" s="247">
        <f>IF(N291="znížená",J291,0)</f>
        <v>0</v>
      </c>
      <c r="BG291" s="247">
        <f>IF(N291="zákl. prenesená",J291,0)</f>
        <v>0</v>
      </c>
      <c r="BH291" s="247">
        <f>IF(N291="zníž. prenesená",J291,0)</f>
        <v>0</v>
      </c>
      <c r="BI291" s="247">
        <f>IF(N291="nulová",J291,0)</f>
        <v>0</v>
      </c>
      <c r="BJ291" s="14" t="s">
        <v>87</v>
      </c>
      <c r="BK291" s="247">
        <f>ROUND(I291*H291,2)</f>
        <v>0</v>
      </c>
      <c r="BL291" s="14" t="s">
        <v>94</v>
      </c>
      <c r="BM291" s="246" t="s">
        <v>2427</v>
      </c>
    </row>
    <row r="292" s="2" customFormat="1" ht="16.5" customHeight="1">
      <c r="A292" s="35"/>
      <c r="B292" s="36"/>
      <c r="C292" s="235" t="s">
        <v>917</v>
      </c>
      <c r="D292" s="235" t="s">
        <v>222</v>
      </c>
      <c r="E292" s="236" t="s">
        <v>3183</v>
      </c>
      <c r="F292" s="237" t="s">
        <v>3184</v>
      </c>
      <c r="G292" s="238" t="s">
        <v>234</v>
      </c>
      <c r="H292" s="239">
        <v>100</v>
      </c>
      <c r="I292" s="240"/>
      <c r="J292" s="239">
        <f>ROUND(I292*H292,2)</f>
        <v>0</v>
      </c>
      <c r="K292" s="241"/>
      <c r="L292" s="41"/>
      <c r="M292" s="242" t="s">
        <v>1</v>
      </c>
      <c r="N292" s="243" t="s">
        <v>41</v>
      </c>
      <c r="O292" s="94"/>
      <c r="P292" s="244">
        <f>O292*H292</f>
        <v>0</v>
      </c>
      <c r="Q292" s="244">
        <v>0</v>
      </c>
      <c r="R292" s="244">
        <f>Q292*H292</f>
        <v>0</v>
      </c>
      <c r="S292" s="244">
        <v>0</v>
      </c>
      <c r="T292" s="24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6" t="s">
        <v>94</v>
      </c>
      <c r="AT292" s="246" t="s">
        <v>222</v>
      </c>
      <c r="AU292" s="246" t="s">
        <v>87</v>
      </c>
      <c r="AY292" s="14" t="s">
        <v>220</v>
      </c>
      <c r="BE292" s="247">
        <f>IF(N292="základná",J292,0)</f>
        <v>0</v>
      </c>
      <c r="BF292" s="247">
        <f>IF(N292="znížená",J292,0)</f>
        <v>0</v>
      </c>
      <c r="BG292" s="247">
        <f>IF(N292="zákl. prenesená",J292,0)</f>
        <v>0</v>
      </c>
      <c r="BH292" s="247">
        <f>IF(N292="zníž. prenesená",J292,0)</f>
        <v>0</v>
      </c>
      <c r="BI292" s="247">
        <f>IF(N292="nulová",J292,0)</f>
        <v>0</v>
      </c>
      <c r="BJ292" s="14" t="s">
        <v>87</v>
      </c>
      <c r="BK292" s="247">
        <f>ROUND(I292*H292,2)</f>
        <v>0</v>
      </c>
      <c r="BL292" s="14" t="s">
        <v>94</v>
      </c>
      <c r="BM292" s="246" t="s">
        <v>2433</v>
      </c>
    </row>
    <row r="293" s="2" customFormat="1" ht="16.5" customHeight="1">
      <c r="A293" s="35"/>
      <c r="B293" s="36"/>
      <c r="C293" s="253" t="s">
        <v>921</v>
      </c>
      <c r="D293" s="253" t="s">
        <v>571</v>
      </c>
      <c r="E293" s="254" t="s">
        <v>3185</v>
      </c>
      <c r="F293" s="255" t="s">
        <v>3186</v>
      </c>
      <c r="G293" s="256" t="s">
        <v>234</v>
      </c>
      <c r="H293" s="257">
        <v>55</v>
      </c>
      <c r="I293" s="258"/>
      <c r="J293" s="257">
        <f>ROUND(I293*H293,2)</f>
        <v>0</v>
      </c>
      <c r="K293" s="259"/>
      <c r="L293" s="260"/>
      <c r="M293" s="261" t="s">
        <v>1</v>
      </c>
      <c r="N293" s="262" t="s">
        <v>41</v>
      </c>
      <c r="O293" s="94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6" t="s">
        <v>248</v>
      </c>
      <c r="AT293" s="246" t="s">
        <v>571</v>
      </c>
      <c r="AU293" s="246" t="s">
        <v>87</v>
      </c>
      <c r="AY293" s="14" t="s">
        <v>220</v>
      </c>
      <c r="BE293" s="247">
        <f>IF(N293="základná",J293,0)</f>
        <v>0</v>
      </c>
      <c r="BF293" s="247">
        <f>IF(N293="znížená",J293,0)</f>
        <v>0</v>
      </c>
      <c r="BG293" s="247">
        <f>IF(N293="zákl. prenesená",J293,0)</f>
        <v>0</v>
      </c>
      <c r="BH293" s="247">
        <f>IF(N293="zníž. prenesená",J293,0)</f>
        <v>0</v>
      </c>
      <c r="BI293" s="247">
        <f>IF(N293="nulová",J293,0)</f>
        <v>0</v>
      </c>
      <c r="BJ293" s="14" t="s">
        <v>87</v>
      </c>
      <c r="BK293" s="247">
        <f>ROUND(I293*H293,2)</f>
        <v>0</v>
      </c>
      <c r="BL293" s="14" t="s">
        <v>94</v>
      </c>
      <c r="BM293" s="246" t="s">
        <v>2441</v>
      </c>
    </row>
    <row r="294" s="2" customFormat="1" ht="16.5" customHeight="1">
      <c r="A294" s="35"/>
      <c r="B294" s="36"/>
      <c r="C294" s="235" t="s">
        <v>925</v>
      </c>
      <c r="D294" s="235" t="s">
        <v>222</v>
      </c>
      <c r="E294" s="236" t="s">
        <v>3187</v>
      </c>
      <c r="F294" s="237" t="s">
        <v>3188</v>
      </c>
      <c r="G294" s="238" t="s">
        <v>234</v>
      </c>
      <c r="H294" s="239">
        <v>55</v>
      </c>
      <c r="I294" s="240"/>
      <c r="J294" s="239">
        <f>ROUND(I294*H294,2)</f>
        <v>0</v>
      </c>
      <c r="K294" s="241"/>
      <c r="L294" s="41"/>
      <c r="M294" s="242" t="s">
        <v>1</v>
      </c>
      <c r="N294" s="243" t="s">
        <v>41</v>
      </c>
      <c r="O294" s="94"/>
      <c r="P294" s="244">
        <f>O294*H294</f>
        <v>0</v>
      </c>
      <c r="Q294" s="244">
        <v>0</v>
      </c>
      <c r="R294" s="244">
        <f>Q294*H294</f>
        <v>0</v>
      </c>
      <c r="S294" s="244">
        <v>0</v>
      </c>
      <c r="T294" s="245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6" t="s">
        <v>94</v>
      </c>
      <c r="AT294" s="246" t="s">
        <v>222</v>
      </c>
      <c r="AU294" s="246" t="s">
        <v>87</v>
      </c>
      <c r="AY294" s="14" t="s">
        <v>220</v>
      </c>
      <c r="BE294" s="247">
        <f>IF(N294="základná",J294,0)</f>
        <v>0</v>
      </c>
      <c r="BF294" s="247">
        <f>IF(N294="znížená",J294,0)</f>
        <v>0</v>
      </c>
      <c r="BG294" s="247">
        <f>IF(N294="zákl. prenesená",J294,0)</f>
        <v>0</v>
      </c>
      <c r="BH294" s="247">
        <f>IF(N294="zníž. prenesená",J294,0)</f>
        <v>0</v>
      </c>
      <c r="BI294" s="247">
        <f>IF(N294="nulová",J294,0)</f>
        <v>0</v>
      </c>
      <c r="BJ294" s="14" t="s">
        <v>87</v>
      </c>
      <c r="BK294" s="247">
        <f>ROUND(I294*H294,2)</f>
        <v>0</v>
      </c>
      <c r="BL294" s="14" t="s">
        <v>94</v>
      </c>
      <c r="BM294" s="246" t="s">
        <v>2454</v>
      </c>
    </row>
    <row r="295" s="2" customFormat="1" ht="49.05" customHeight="1">
      <c r="A295" s="35"/>
      <c r="B295" s="36"/>
      <c r="C295" s="253" t="s">
        <v>929</v>
      </c>
      <c r="D295" s="253" t="s">
        <v>571</v>
      </c>
      <c r="E295" s="254" t="s">
        <v>3189</v>
      </c>
      <c r="F295" s="255" t="s">
        <v>3190</v>
      </c>
      <c r="G295" s="256" t="s">
        <v>259</v>
      </c>
      <c r="H295" s="257">
        <v>1</v>
      </c>
      <c r="I295" s="258"/>
      <c r="J295" s="257">
        <f>ROUND(I295*H295,2)</f>
        <v>0</v>
      </c>
      <c r="K295" s="259"/>
      <c r="L295" s="260"/>
      <c r="M295" s="261" t="s">
        <v>1</v>
      </c>
      <c r="N295" s="262" t="s">
        <v>41</v>
      </c>
      <c r="O295" s="94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6" t="s">
        <v>248</v>
      </c>
      <c r="AT295" s="246" t="s">
        <v>571</v>
      </c>
      <c r="AU295" s="246" t="s">
        <v>87</v>
      </c>
      <c r="AY295" s="14" t="s">
        <v>220</v>
      </c>
      <c r="BE295" s="247">
        <f>IF(N295="základná",J295,0)</f>
        <v>0</v>
      </c>
      <c r="BF295" s="247">
        <f>IF(N295="znížená",J295,0)</f>
        <v>0</v>
      </c>
      <c r="BG295" s="247">
        <f>IF(N295="zákl. prenesená",J295,0)</f>
        <v>0</v>
      </c>
      <c r="BH295" s="247">
        <f>IF(N295="zníž. prenesená",J295,0)</f>
        <v>0</v>
      </c>
      <c r="BI295" s="247">
        <f>IF(N295="nulová",J295,0)</f>
        <v>0</v>
      </c>
      <c r="BJ295" s="14" t="s">
        <v>87</v>
      </c>
      <c r="BK295" s="247">
        <f>ROUND(I295*H295,2)</f>
        <v>0</v>
      </c>
      <c r="BL295" s="14" t="s">
        <v>94</v>
      </c>
      <c r="BM295" s="246" t="s">
        <v>2464</v>
      </c>
    </row>
    <row r="296" s="2" customFormat="1" ht="16.5" customHeight="1">
      <c r="A296" s="35"/>
      <c r="B296" s="36"/>
      <c r="C296" s="235" t="s">
        <v>933</v>
      </c>
      <c r="D296" s="235" t="s">
        <v>222</v>
      </c>
      <c r="E296" s="236" t="s">
        <v>3191</v>
      </c>
      <c r="F296" s="237" t="s">
        <v>3192</v>
      </c>
      <c r="G296" s="238" t="s">
        <v>234</v>
      </c>
      <c r="H296" s="239">
        <v>1</v>
      </c>
      <c r="I296" s="240"/>
      <c r="J296" s="239">
        <f>ROUND(I296*H296,2)</f>
        <v>0</v>
      </c>
      <c r="K296" s="241"/>
      <c r="L296" s="41"/>
      <c r="M296" s="242" t="s">
        <v>1</v>
      </c>
      <c r="N296" s="243" t="s">
        <v>41</v>
      </c>
      <c r="O296" s="94"/>
      <c r="P296" s="244">
        <f>O296*H296</f>
        <v>0</v>
      </c>
      <c r="Q296" s="244">
        <v>0</v>
      </c>
      <c r="R296" s="244">
        <f>Q296*H296</f>
        <v>0</v>
      </c>
      <c r="S296" s="244">
        <v>0</v>
      </c>
      <c r="T296" s="24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6" t="s">
        <v>94</v>
      </c>
      <c r="AT296" s="246" t="s">
        <v>222</v>
      </c>
      <c r="AU296" s="246" t="s">
        <v>87</v>
      </c>
      <c r="AY296" s="14" t="s">
        <v>220</v>
      </c>
      <c r="BE296" s="247">
        <f>IF(N296="základná",J296,0)</f>
        <v>0</v>
      </c>
      <c r="BF296" s="247">
        <f>IF(N296="znížená",J296,0)</f>
        <v>0</v>
      </c>
      <c r="BG296" s="247">
        <f>IF(N296="zákl. prenesená",J296,0)</f>
        <v>0</v>
      </c>
      <c r="BH296" s="247">
        <f>IF(N296="zníž. prenesená",J296,0)</f>
        <v>0</v>
      </c>
      <c r="BI296" s="247">
        <f>IF(N296="nulová",J296,0)</f>
        <v>0</v>
      </c>
      <c r="BJ296" s="14" t="s">
        <v>87</v>
      </c>
      <c r="BK296" s="247">
        <f>ROUND(I296*H296,2)</f>
        <v>0</v>
      </c>
      <c r="BL296" s="14" t="s">
        <v>94</v>
      </c>
      <c r="BM296" s="246" t="s">
        <v>3193</v>
      </c>
    </row>
    <row r="297" s="12" customFormat="1" ht="22.8" customHeight="1">
      <c r="A297" s="12"/>
      <c r="B297" s="219"/>
      <c r="C297" s="220"/>
      <c r="D297" s="221" t="s">
        <v>74</v>
      </c>
      <c r="E297" s="233" t="s">
        <v>3194</v>
      </c>
      <c r="F297" s="233" t="s">
        <v>3195</v>
      </c>
      <c r="G297" s="220"/>
      <c r="H297" s="220"/>
      <c r="I297" s="223"/>
      <c r="J297" s="234">
        <f>BK297</f>
        <v>0</v>
      </c>
      <c r="K297" s="220"/>
      <c r="L297" s="225"/>
      <c r="M297" s="226"/>
      <c r="N297" s="227"/>
      <c r="O297" s="227"/>
      <c r="P297" s="228">
        <f>SUM(P298:P303)</f>
        <v>0</v>
      </c>
      <c r="Q297" s="227"/>
      <c r="R297" s="228">
        <f>SUM(R298:R303)</f>
        <v>0</v>
      </c>
      <c r="S297" s="227"/>
      <c r="T297" s="229">
        <f>SUM(T298:T303)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30" t="s">
        <v>82</v>
      </c>
      <c r="AT297" s="231" t="s">
        <v>74</v>
      </c>
      <c r="AU297" s="231" t="s">
        <v>82</v>
      </c>
      <c r="AY297" s="230" t="s">
        <v>220</v>
      </c>
      <c r="BK297" s="232">
        <f>SUM(BK298:BK303)</f>
        <v>0</v>
      </c>
    </row>
    <row r="298" s="2" customFormat="1" ht="33" customHeight="1">
      <c r="A298" s="35"/>
      <c r="B298" s="36"/>
      <c r="C298" s="253" t="s">
        <v>937</v>
      </c>
      <c r="D298" s="253" t="s">
        <v>571</v>
      </c>
      <c r="E298" s="254" t="s">
        <v>3196</v>
      </c>
      <c r="F298" s="255" t="s">
        <v>3197</v>
      </c>
      <c r="G298" s="256" t="s">
        <v>234</v>
      </c>
      <c r="H298" s="257">
        <v>60</v>
      </c>
      <c r="I298" s="258"/>
      <c r="J298" s="257">
        <f>ROUND(I298*H298,2)</f>
        <v>0</v>
      </c>
      <c r="K298" s="259"/>
      <c r="L298" s="260"/>
      <c r="M298" s="261" t="s">
        <v>1</v>
      </c>
      <c r="N298" s="262" t="s">
        <v>41</v>
      </c>
      <c r="O298" s="94"/>
      <c r="P298" s="244">
        <f>O298*H298</f>
        <v>0</v>
      </c>
      <c r="Q298" s="244">
        <v>0</v>
      </c>
      <c r="R298" s="244">
        <f>Q298*H298</f>
        <v>0</v>
      </c>
      <c r="S298" s="244">
        <v>0</v>
      </c>
      <c r="T298" s="245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6" t="s">
        <v>248</v>
      </c>
      <c r="AT298" s="246" t="s">
        <v>571</v>
      </c>
      <c r="AU298" s="246" t="s">
        <v>87</v>
      </c>
      <c r="AY298" s="14" t="s">
        <v>220</v>
      </c>
      <c r="BE298" s="247">
        <f>IF(N298="základná",J298,0)</f>
        <v>0</v>
      </c>
      <c r="BF298" s="247">
        <f>IF(N298="znížená",J298,0)</f>
        <v>0</v>
      </c>
      <c r="BG298" s="247">
        <f>IF(N298="zákl. prenesená",J298,0)</f>
        <v>0</v>
      </c>
      <c r="BH298" s="247">
        <f>IF(N298="zníž. prenesená",J298,0)</f>
        <v>0</v>
      </c>
      <c r="BI298" s="247">
        <f>IF(N298="nulová",J298,0)</f>
        <v>0</v>
      </c>
      <c r="BJ298" s="14" t="s">
        <v>87</v>
      </c>
      <c r="BK298" s="247">
        <f>ROUND(I298*H298,2)</f>
        <v>0</v>
      </c>
      <c r="BL298" s="14" t="s">
        <v>94</v>
      </c>
      <c r="BM298" s="246" t="s">
        <v>3198</v>
      </c>
    </row>
    <row r="299" s="2" customFormat="1" ht="16.5" customHeight="1">
      <c r="A299" s="35"/>
      <c r="B299" s="36"/>
      <c r="C299" s="235" t="s">
        <v>941</v>
      </c>
      <c r="D299" s="235" t="s">
        <v>222</v>
      </c>
      <c r="E299" s="236" t="s">
        <v>3199</v>
      </c>
      <c r="F299" s="237" t="s">
        <v>3200</v>
      </c>
      <c r="G299" s="238" t="s">
        <v>234</v>
      </c>
      <c r="H299" s="239">
        <v>60</v>
      </c>
      <c r="I299" s="240"/>
      <c r="J299" s="239">
        <f>ROUND(I299*H299,2)</f>
        <v>0</v>
      </c>
      <c r="K299" s="241"/>
      <c r="L299" s="41"/>
      <c r="M299" s="242" t="s">
        <v>1</v>
      </c>
      <c r="N299" s="243" t="s">
        <v>41</v>
      </c>
      <c r="O299" s="94"/>
      <c r="P299" s="244">
        <f>O299*H299</f>
        <v>0</v>
      </c>
      <c r="Q299" s="244">
        <v>0</v>
      </c>
      <c r="R299" s="244">
        <f>Q299*H299</f>
        <v>0</v>
      </c>
      <c r="S299" s="244">
        <v>0</v>
      </c>
      <c r="T299" s="24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6" t="s">
        <v>94</v>
      </c>
      <c r="AT299" s="246" t="s">
        <v>222</v>
      </c>
      <c r="AU299" s="246" t="s">
        <v>87</v>
      </c>
      <c r="AY299" s="14" t="s">
        <v>220</v>
      </c>
      <c r="BE299" s="247">
        <f>IF(N299="základná",J299,0)</f>
        <v>0</v>
      </c>
      <c r="BF299" s="247">
        <f>IF(N299="znížená",J299,0)</f>
        <v>0</v>
      </c>
      <c r="BG299" s="247">
        <f>IF(N299="zákl. prenesená",J299,0)</f>
        <v>0</v>
      </c>
      <c r="BH299" s="247">
        <f>IF(N299="zníž. prenesená",J299,0)</f>
        <v>0</v>
      </c>
      <c r="BI299" s="247">
        <f>IF(N299="nulová",J299,0)</f>
        <v>0</v>
      </c>
      <c r="BJ299" s="14" t="s">
        <v>87</v>
      </c>
      <c r="BK299" s="247">
        <f>ROUND(I299*H299,2)</f>
        <v>0</v>
      </c>
      <c r="BL299" s="14" t="s">
        <v>94</v>
      </c>
      <c r="BM299" s="246" t="s">
        <v>3201</v>
      </c>
    </row>
    <row r="300" s="2" customFormat="1" ht="16.5" customHeight="1">
      <c r="A300" s="35"/>
      <c r="B300" s="36"/>
      <c r="C300" s="253" t="s">
        <v>945</v>
      </c>
      <c r="D300" s="253" t="s">
        <v>571</v>
      </c>
      <c r="E300" s="254" t="s">
        <v>3202</v>
      </c>
      <c r="F300" s="255" t="s">
        <v>3203</v>
      </c>
      <c r="G300" s="256" t="s">
        <v>234</v>
      </c>
      <c r="H300" s="257">
        <v>60</v>
      </c>
      <c r="I300" s="258"/>
      <c r="J300" s="257">
        <f>ROUND(I300*H300,2)</f>
        <v>0</v>
      </c>
      <c r="K300" s="259"/>
      <c r="L300" s="260"/>
      <c r="M300" s="261" t="s">
        <v>1</v>
      </c>
      <c r="N300" s="262" t="s">
        <v>41</v>
      </c>
      <c r="O300" s="94"/>
      <c r="P300" s="244">
        <f>O300*H300</f>
        <v>0</v>
      </c>
      <c r="Q300" s="244">
        <v>0</v>
      </c>
      <c r="R300" s="244">
        <f>Q300*H300</f>
        <v>0</v>
      </c>
      <c r="S300" s="244">
        <v>0</v>
      </c>
      <c r="T300" s="24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6" t="s">
        <v>248</v>
      </c>
      <c r="AT300" s="246" t="s">
        <v>571</v>
      </c>
      <c r="AU300" s="246" t="s">
        <v>87</v>
      </c>
      <c r="AY300" s="14" t="s">
        <v>220</v>
      </c>
      <c r="BE300" s="247">
        <f>IF(N300="základná",J300,0)</f>
        <v>0</v>
      </c>
      <c r="BF300" s="247">
        <f>IF(N300="znížená",J300,0)</f>
        <v>0</v>
      </c>
      <c r="BG300" s="247">
        <f>IF(N300="zákl. prenesená",J300,0)</f>
        <v>0</v>
      </c>
      <c r="BH300" s="247">
        <f>IF(N300="zníž. prenesená",J300,0)</f>
        <v>0</v>
      </c>
      <c r="BI300" s="247">
        <f>IF(N300="nulová",J300,0)</f>
        <v>0</v>
      </c>
      <c r="BJ300" s="14" t="s">
        <v>87</v>
      </c>
      <c r="BK300" s="247">
        <f>ROUND(I300*H300,2)</f>
        <v>0</v>
      </c>
      <c r="BL300" s="14" t="s">
        <v>94</v>
      </c>
      <c r="BM300" s="246" t="s">
        <v>3204</v>
      </c>
    </row>
    <row r="301" s="2" customFormat="1" ht="16.5" customHeight="1">
      <c r="A301" s="35"/>
      <c r="B301" s="36"/>
      <c r="C301" s="235" t="s">
        <v>949</v>
      </c>
      <c r="D301" s="235" t="s">
        <v>222</v>
      </c>
      <c r="E301" s="236" t="s">
        <v>3205</v>
      </c>
      <c r="F301" s="237" t="s">
        <v>3206</v>
      </c>
      <c r="G301" s="238" t="s">
        <v>234</v>
      </c>
      <c r="H301" s="239">
        <v>60</v>
      </c>
      <c r="I301" s="240"/>
      <c r="J301" s="239">
        <f>ROUND(I301*H301,2)</f>
        <v>0</v>
      </c>
      <c r="K301" s="241"/>
      <c r="L301" s="41"/>
      <c r="M301" s="242" t="s">
        <v>1</v>
      </c>
      <c r="N301" s="243" t="s">
        <v>41</v>
      </c>
      <c r="O301" s="94"/>
      <c r="P301" s="244">
        <f>O301*H301</f>
        <v>0</v>
      </c>
      <c r="Q301" s="244">
        <v>0</v>
      </c>
      <c r="R301" s="244">
        <f>Q301*H301</f>
        <v>0</v>
      </c>
      <c r="S301" s="244">
        <v>0</v>
      </c>
      <c r="T301" s="245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6" t="s">
        <v>94</v>
      </c>
      <c r="AT301" s="246" t="s">
        <v>222</v>
      </c>
      <c r="AU301" s="246" t="s">
        <v>87</v>
      </c>
      <c r="AY301" s="14" t="s">
        <v>220</v>
      </c>
      <c r="BE301" s="247">
        <f>IF(N301="základná",J301,0)</f>
        <v>0</v>
      </c>
      <c r="BF301" s="247">
        <f>IF(N301="znížená",J301,0)</f>
        <v>0</v>
      </c>
      <c r="BG301" s="247">
        <f>IF(N301="zákl. prenesená",J301,0)</f>
        <v>0</v>
      </c>
      <c r="BH301" s="247">
        <f>IF(N301="zníž. prenesená",J301,0)</f>
        <v>0</v>
      </c>
      <c r="BI301" s="247">
        <f>IF(N301="nulová",J301,0)</f>
        <v>0</v>
      </c>
      <c r="BJ301" s="14" t="s">
        <v>87</v>
      </c>
      <c r="BK301" s="247">
        <f>ROUND(I301*H301,2)</f>
        <v>0</v>
      </c>
      <c r="BL301" s="14" t="s">
        <v>94</v>
      </c>
      <c r="BM301" s="246" t="s">
        <v>3207</v>
      </c>
    </row>
    <row r="302" s="2" customFormat="1" ht="24.15" customHeight="1">
      <c r="A302" s="35"/>
      <c r="B302" s="36"/>
      <c r="C302" s="253" t="s">
        <v>953</v>
      </c>
      <c r="D302" s="253" t="s">
        <v>571</v>
      </c>
      <c r="E302" s="254" t="s">
        <v>3208</v>
      </c>
      <c r="F302" s="255" t="s">
        <v>3209</v>
      </c>
      <c r="G302" s="256" t="s">
        <v>234</v>
      </c>
      <c r="H302" s="257">
        <v>1</v>
      </c>
      <c r="I302" s="258"/>
      <c r="J302" s="257">
        <f>ROUND(I302*H302,2)</f>
        <v>0</v>
      </c>
      <c r="K302" s="259"/>
      <c r="L302" s="260"/>
      <c r="M302" s="261" t="s">
        <v>1</v>
      </c>
      <c r="N302" s="262" t="s">
        <v>41</v>
      </c>
      <c r="O302" s="94"/>
      <c r="P302" s="244">
        <f>O302*H302</f>
        <v>0</v>
      </c>
      <c r="Q302" s="244">
        <v>0</v>
      </c>
      <c r="R302" s="244">
        <f>Q302*H302</f>
        <v>0</v>
      </c>
      <c r="S302" s="244">
        <v>0</v>
      </c>
      <c r="T302" s="24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6" t="s">
        <v>248</v>
      </c>
      <c r="AT302" s="246" t="s">
        <v>571</v>
      </c>
      <c r="AU302" s="246" t="s">
        <v>87</v>
      </c>
      <c r="AY302" s="14" t="s">
        <v>220</v>
      </c>
      <c r="BE302" s="247">
        <f>IF(N302="základná",J302,0)</f>
        <v>0</v>
      </c>
      <c r="BF302" s="247">
        <f>IF(N302="znížená",J302,0)</f>
        <v>0</v>
      </c>
      <c r="BG302" s="247">
        <f>IF(N302="zákl. prenesená",J302,0)</f>
        <v>0</v>
      </c>
      <c r="BH302" s="247">
        <f>IF(N302="zníž. prenesená",J302,0)</f>
        <v>0</v>
      </c>
      <c r="BI302" s="247">
        <f>IF(N302="nulová",J302,0)</f>
        <v>0</v>
      </c>
      <c r="BJ302" s="14" t="s">
        <v>87</v>
      </c>
      <c r="BK302" s="247">
        <f>ROUND(I302*H302,2)</f>
        <v>0</v>
      </c>
      <c r="BL302" s="14" t="s">
        <v>94</v>
      </c>
      <c r="BM302" s="246" t="s">
        <v>3210</v>
      </c>
    </row>
    <row r="303" s="2" customFormat="1" ht="16.5" customHeight="1">
      <c r="A303" s="35"/>
      <c r="B303" s="36"/>
      <c r="C303" s="235" t="s">
        <v>957</v>
      </c>
      <c r="D303" s="235" t="s">
        <v>222</v>
      </c>
      <c r="E303" s="236" t="s">
        <v>3211</v>
      </c>
      <c r="F303" s="237" t="s">
        <v>3212</v>
      </c>
      <c r="G303" s="238" t="s">
        <v>234</v>
      </c>
      <c r="H303" s="239">
        <v>1</v>
      </c>
      <c r="I303" s="240"/>
      <c r="J303" s="239">
        <f>ROUND(I303*H303,2)</f>
        <v>0</v>
      </c>
      <c r="K303" s="241"/>
      <c r="L303" s="41"/>
      <c r="M303" s="242" t="s">
        <v>1</v>
      </c>
      <c r="N303" s="243" t="s">
        <v>41</v>
      </c>
      <c r="O303" s="94"/>
      <c r="P303" s="244">
        <f>O303*H303</f>
        <v>0</v>
      </c>
      <c r="Q303" s="244">
        <v>0</v>
      </c>
      <c r="R303" s="244">
        <f>Q303*H303</f>
        <v>0</v>
      </c>
      <c r="S303" s="244">
        <v>0</v>
      </c>
      <c r="T303" s="24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6" t="s">
        <v>94</v>
      </c>
      <c r="AT303" s="246" t="s">
        <v>222</v>
      </c>
      <c r="AU303" s="246" t="s">
        <v>87</v>
      </c>
      <c r="AY303" s="14" t="s">
        <v>220</v>
      </c>
      <c r="BE303" s="247">
        <f>IF(N303="základná",J303,0)</f>
        <v>0</v>
      </c>
      <c r="BF303" s="247">
        <f>IF(N303="znížená",J303,0)</f>
        <v>0</v>
      </c>
      <c r="BG303" s="247">
        <f>IF(N303="zákl. prenesená",J303,0)</f>
        <v>0</v>
      </c>
      <c r="BH303" s="247">
        <f>IF(N303="zníž. prenesená",J303,0)</f>
        <v>0</v>
      </c>
      <c r="BI303" s="247">
        <f>IF(N303="nulová",J303,0)</f>
        <v>0</v>
      </c>
      <c r="BJ303" s="14" t="s">
        <v>87</v>
      </c>
      <c r="BK303" s="247">
        <f>ROUND(I303*H303,2)</f>
        <v>0</v>
      </c>
      <c r="BL303" s="14" t="s">
        <v>94</v>
      </c>
      <c r="BM303" s="246" t="s">
        <v>3213</v>
      </c>
    </row>
    <row r="304" s="12" customFormat="1" ht="22.8" customHeight="1">
      <c r="A304" s="12"/>
      <c r="B304" s="219"/>
      <c r="C304" s="220"/>
      <c r="D304" s="221" t="s">
        <v>74</v>
      </c>
      <c r="E304" s="233" t="s">
        <v>3214</v>
      </c>
      <c r="F304" s="233" t="s">
        <v>3215</v>
      </c>
      <c r="G304" s="220"/>
      <c r="H304" s="220"/>
      <c r="I304" s="223"/>
      <c r="J304" s="234">
        <f>BK304</f>
        <v>0</v>
      </c>
      <c r="K304" s="220"/>
      <c r="L304" s="225"/>
      <c r="M304" s="226"/>
      <c r="N304" s="227"/>
      <c r="O304" s="227"/>
      <c r="P304" s="228">
        <f>SUM(P305:P310)</f>
        <v>0</v>
      </c>
      <c r="Q304" s="227"/>
      <c r="R304" s="228">
        <f>SUM(R305:R310)</f>
        <v>0</v>
      </c>
      <c r="S304" s="227"/>
      <c r="T304" s="229">
        <f>SUM(T305:T310)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30" t="s">
        <v>82</v>
      </c>
      <c r="AT304" s="231" t="s">
        <v>74</v>
      </c>
      <c r="AU304" s="231" t="s">
        <v>82</v>
      </c>
      <c r="AY304" s="230" t="s">
        <v>220</v>
      </c>
      <c r="BK304" s="232">
        <f>SUM(BK305:BK310)</f>
        <v>0</v>
      </c>
    </row>
    <row r="305" s="2" customFormat="1" ht="16.5" customHeight="1">
      <c r="A305" s="35"/>
      <c r="B305" s="36"/>
      <c r="C305" s="235" t="s">
        <v>961</v>
      </c>
      <c r="D305" s="235" t="s">
        <v>222</v>
      </c>
      <c r="E305" s="236" t="s">
        <v>3216</v>
      </c>
      <c r="F305" s="237" t="s">
        <v>3217</v>
      </c>
      <c r="G305" s="238" t="s">
        <v>259</v>
      </c>
      <c r="H305" s="239">
        <v>1</v>
      </c>
      <c r="I305" s="240"/>
      <c r="J305" s="239">
        <f>ROUND(I305*H305,2)</f>
        <v>0</v>
      </c>
      <c r="K305" s="241"/>
      <c r="L305" s="41"/>
      <c r="M305" s="242" t="s">
        <v>1</v>
      </c>
      <c r="N305" s="243" t="s">
        <v>41</v>
      </c>
      <c r="O305" s="94"/>
      <c r="P305" s="244">
        <f>O305*H305</f>
        <v>0</v>
      </c>
      <c r="Q305" s="244">
        <v>0</v>
      </c>
      <c r="R305" s="244">
        <f>Q305*H305</f>
        <v>0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6" t="s">
        <v>94</v>
      </c>
      <c r="AT305" s="246" t="s">
        <v>222</v>
      </c>
      <c r="AU305" s="246" t="s">
        <v>87</v>
      </c>
      <c r="AY305" s="14" t="s">
        <v>220</v>
      </c>
      <c r="BE305" s="247">
        <f>IF(N305="základná",J305,0)</f>
        <v>0</v>
      </c>
      <c r="BF305" s="247">
        <f>IF(N305="znížená",J305,0)</f>
        <v>0</v>
      </c>
      <c r="BG305" s="247">
        <f>IF(N305="zákl. prenesená",J305,0)</f>
        <v>0</v>
      </c>
      <c r="BH305" s="247">
        <f>IF(N305="zníž. prenesená",J305,0)</f>
        <v>0</v>
      </c>
      <c r="BI305" s="247">
        <f>IF(N305="nulová",J305,0)</f>
        <v>0</v>
      </c>
      <c r="BJ305" s="14" t="s">
        <v>87</v>
      </c>
      <c r="BK305" s="247">
        <f>ROUND(I305*H305,2)</f>
        <v>0</v>
      </c>
      <c r="BL305" s="14" t="s">
        <v>94</v>
      </c>
      <c r="BM305" s="246" t="s">
        <v>3218</v>
      </c>
    </row>
    <row r="306" s="2" customFormat="1" ht="24.15" customHeight="1">
      <c r="A306" s="35"/>
      <c r="B306" s="36"/>
      <c r="C306" s="235" t="s">
        <v>965</v>
      </c>
      <c r="D306" s="235" t="s">
        <v>222</v>
      </c>
      <c r="E306" s="236" t="s">
        <v>3219</v>
      </c>
      <c r="F306" s="237" t="s">
        <v>3220</v>
      </c>
      <c r="G306" s="238" t="s">
        <v>234</v>
      </c>
      <c r="H306" s="239">
        <v>35</v>
      </c>
      <c r="I306" s="240"/>
      <c r="J306" s="239">
        <f>ROUND(I306*H306,2)</f>
        <v>0</v>
      </c>
      <c r="K306" s="241"/>
      <c r="L306" s="41"/>
      <c r="M306" s="242" t="s">
        <v>1</v>
      </c>
      <c r="N306" s="243" t="s">
        <v>41</v>
      </c>
      <c r="O306" s="94"/>
      <c r="P306" s="244">
        <f>O306*H306</f>
        <v>0</v>
      </c>
      <c r="Q306" s="244">
        <v>0</v>
      </c>
      <c r="R306" s="244">
        <f>Q306*H306</f>
        <v>0</v>
      </c>
      <c r="S306" s="244">
        <v>0</v>
      </c>
      <c r="T306" s="24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6" t="s">
        <v>94</v>
      </c>
      <c r="AT306" s="246" t="s">
        <v>222</v>
      </c>
      <c r="AU306" s="246" t="s">
        <v>87</v>
      </c>
      <c r="AY306" s="14" t="s">
        <v>220</v>
      </c>
      <c r="BE306" s="247">
        <f>IF(N306="základná",J306,0)</f>
        <v>0</v>
      </c>
      <c r="BF306" s="247">
        <f>IF(N306="znížená",J306,0)</f>
        <v>0</v>
      </c>
      <c r="BG306" s="247">
        <f>IF(N306="zákl. prenesená",J306,0)</f>
        <v>0</v>
      </c>
      <c r="BH306" s="247">
        <f>IF(N306="zníž. prenesená",J306,0)</f>
        <v>0</v>
      </c>
      <c r="BI306" s="247">
        <f>IF(N306="nulová",J306,0)</f>
        <v>0</v>
      </c>
      <c r="BJ306" s="14" t="s">
        <v>87</v>
      </c>
      <c r="BK306" s="247">
        <f>ROUND(I306*H306,2)</f>
        <v>0</v>
      </c>
      <c r="BL306" s="14" t="s">
        <v>94</v>
      </c>
      <c r="BM306" s="246" t="s">
        <v>3221</v>
      </c>
    </row>
    <row r="307" s="2" customFormat="1" ht="24.15" customHeight="1">
      <c r="A307" s="35"/>
      <c r="B307" s="36"/>
      <c r="C307" s="235" t="s">
        <v>969</v>
      </c>
      <c r="D307" s="235" t="s">
        <v>222</v>
      </c>
      <c r="E307" s="236" t="s">
        <v>3222</v>
      </c>
      <c r="F307" s="237" t="s">
        <v>3223</v>
      </c>
      <c r="G307" s="238" t="s">
        <v>234</v>
      </c>
      <c r="H307" s="239">
        <v>35</v>
      </c>
      <c r="I307" s="240"/>
      <c r="J307" s="239">
        <f>ROUND(I307*H307,2)</f>
        <v>0</v>
      </c>
      <c r="K307" s="241"/>
      <c r="L307" s="41"/>
      <c r="M307" s="242" t="s">
        <v>1</v>
      </c>
      <c r="N307" s="243" t="s">
        <v>41</v>
      </c>
      <c r="O307" s="94"/>
      <c r="P307" s="244">
        <f>O307*H307</f>
        <v>0</v>
      </c>
      <c r="Q307" s="244">
        <v>0</v>
      </c>
      <c r="R307" s="244">
        <f>Q307*H307</f>
        <v>0</v>
      </c>
      <c r="S307" s="244">
        <v>0</v>
      </c>
      <c r="T307" s="24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6" t="s">
        <v>94</v>
      </c>
      <c r="AT307" s="246" t="s">
        <v>222</v>
      </c>
      <c r="AU307" s="246" t="s">
        <v>87</v>
      </c>
      <c r="AY307" s="14" t="s">
        <v>220</v>
      </c>
      <c r="BE307" s="247">
        <f>IF(N307="základná",J307,0)</f>
        <v>0</v>
      </c>
      <c r="BF307" s="247">
        <f>IF(N307="znížená",J307,0)</f>
        <v>0</v>
      </c>
      <c r="BG307" s="247">
        <f>IF(N307="zákl. prenesená",J307,0)</f>
        <v>0</v>
      </c>
      <c r="BH307" s="247">
        <f>IF(N307="zníž. prenesená",J307,0)</f>
        <v>0</v>
      </c>
      <c r="BI307" s="247">
        <f>IF(N307="nulová",J307,0)</f>
        <v>0</v>
      </c>
      <c r="BJ307" s="14" t="s">
        <v>87</v>
      </c>
      <c r="BK307" s="247">
        <f>ROUND(I307*H307,2)</f>
        <v>0</v>
      </c>
      <c r="BL307" s="14" t="s">
        <v>94</v>
      </c>
      <c r="BM307" s="246" t="s">
        <v>3224</v>
      </c>
    </row>
    <row r="308" s="2" customFormat="1" ht="24.15" customHeight="1">
      <c r="A308" s="35"/>
      <c r="B308" s="36"/>
      <c r="C308" s="235" t="s">
        <v>973</v>
      </c>
      <c r="D308" s="235" t="s">
        <v>222</v>
      </c>
      <c r="E308" s="236" t="s">
        <v>3225</v>
      </c>
      <c r="F308" s="237" t="s">
        <v>3226</v>
      </c>
      <c r="G308" s="238" t="s">
        <v>234</v>
      </c>
      <c r="H308" s="239">
        <v>35</v>
      </c>
      <c r="I308" s="240"/>
      <c r="J308" s="239">
        <f>ROUND(I308*H308,2)</f>
        <v>0</v>
      </c>
      <c r="K308" s="241"/>
      <c r="L308" s="41"/>
      <c r="M308" s="242" t="s">
        <v>1</v>
      </c>
      <c r="N308" s="243" t="s">
        <v>41</v>
      </c>
      <c r="O308" s="94"/>
      <c r="P308" s="244">
        <f>O308*H308</f>
        <v>0</v>
      </c>
      <c r="Q308" s="244">
        <v>0</v>
      </c>
      <c r="R308" s="244">
        <f>Q308*H308</f>
        <v>0</v>
      </c>
      <c r="S308" s="244">
        <v>0</v>
      </c>
      <c r="T308" s="24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6" t="s">
        <v>94</v>
      </c>
      <c r="AT308" s="246" t="s">
        <v>222</v>
      </c>
      <c r="AU308" s="246" t="s">
        <v>87</v>
      </c>
      <c r="AY308" s="14" t="s">
        <v>220</v>
      </c>
      <c r="BE308" s="247">
        <f>IF(N308="základná",J308,0)</f>
        <v>0</v>
      </c>
      <c r="BF308" s="247">
        <f>IF(N308="znížená",J308,0)</f>
        <v>0</v>
      </c>
      <c r="BG308" s="247">
        <f>IF(N308="zákl. prenesená",J308,0)</f>
        <v>0</v>
      </c>
      <c r="BH308" s="247">
        <f>IF(N308="zníž. prenesená",J308,0)</f>
        <v>0</v>
      </c>
      <c r="BI308" s="247">
        <f>IF(N308="nulová",J308,0)</f>
        <v>0</v>
      </c>
      <c r="BJ308" s="14" t="s">
        <v>87</v>
      </c>
      <c r="BK308" s="247">
        <f>ROUND(I308*H308,2)</f>
        <v>0</v>
      </c>
      <c r="BL308" s="14" t="s">
        <v>94</v>
      </c>
      <c r="BM308" s="246" t="s">
        <v>3227</v>
      </c>
    </row>
    <row r="309" s="2" customFormat="1" ht="24.15" customHeight="1">
      <c r="A309" s="35"/>
      <c r="B309" s="36"/>
      <c r="C309" s="235" t="s">
        <v>977</v>
      </c>
      <c r="D309" s="235" t="s">
        <v>222</v>
      </c>
      <c r="E309" s="236" t="s">
        <v>3228</v>
      </c>
      <c r="F309" s="237" t="s">
        <v>3229</v>
      </c>
      <c r="G309" s="238" t="s">
        <v>234</v>
      </c>
      <c r="H309" s="239">
        <v>35</v>
      </c>
      <c r="I309" s="240"/>
      <c r="J309" s="239">
        <f>ROUND(I309*H309,2)</f>
        <v>0</v>
      </c>
      <c r="K309" s="241"/>
      <c r="L309" s="41"/>
      <c r="M309" s="242" t="s">
        <v>1</v>
      </c>
      <c r="N309" s="243" t="s">
        <v>41</v>
      </c>
      <c r="O309" s="94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6" t="s">
        <v>94</v>
      </c>
      <c r="AT309" s="246" t="s">
        <v>222</v>
      </c>
      <c r="AU309" s="246" t="s">
        <v>87</v>
      </c>
      <c r="AY309" s="14" t="s">
        <v>220</v>
      </c>
      <c r="BE309" s="247">
        <f>IF(N309="základná",J309,0)</f>
        <v>0</v>
      </c>
      <c r="BF309" s="247">
        <f>IF(N309="znížená",J309,0)</f>
        <v>0</v>
      </c>
      <c r="BG309" s="247">
        <f>IF(N309="zákl. prenesená",J309,0)</f>
        <v>0</v>
      </c>
      <c r="BH309" s="247">
        <f>IF(N309="zníž. prenesená",J309,0)</f>
        <v>0</v>
      </c>
      <c r="BI309" s="247">
        <f>IF(N309="nulová",J309,0)</f>
        <v>0</v>
      </c>
      <c r="BJ309" s="14" t="s">
        <v>87</v>
      </c>
      <c r="BK309" s="247">
        <f>ROUND(I309*H309,2)</f>
        <v>0</v>
      </c>
      <c r="BL309" s="14" t="s">
        <v>94</v>
      </c>
      <c r="BM309" s="246" t="s">
        <v>3230</v>
      </c>
    </row>
    <row r="310" s="2" customFormat="1" ht="33" customHeight="1">
      <c r="A310" s="35"/>
      <c r="B310" s="36"/>
      <c r="C310" s="235" t="s">
        <v>983</v>
      </c>
      <c r="D310" s="235" t="s">
        <v>222</v>
      </c>
      <c r="E310" s="236" t="s">
        <v>3231</v>
      </c>
      <c r="F310" s="237" t="s">
        <v>3232</v>
      </c>
      <c r="G310" s="238" t="s">
        <v>234</v>
      </c>
      <c r="H310" s="239">
        <v>35</v>
      </c>
      <c r="I310" s="240"/>
      <c r="J310" s="239">
        <f>ROUND(I310*H310,2)</f>
        <v>0</v>
      </c>
      <c r="K310" s="241"/>
      <c r="L310" s="41"/>
      <c r="M310" s="242" t="s">
        <v>1</v>
      </c>
      <c r="N310" s="243" t="s">
        <v>41</v>
      </c>
      <c r="O310" s="94"/>
      <c r="P310" s="244">
        <f>O310*H310</f>
        <v>0</v>
      </c>
      <c r="Q310" s="244">
        <v>0</v>
      </c>
      <c r="R310" s="244">
        <f>Q310*H310</f>
        <v>0</v>
      </c>
      <c r="S310" s="244">
        <v>0</v>
      </c>
      <c r="T310" s="24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6" t="s">
        <v>94</v>
      </c>
      <c r="AT310" s="246" t="s">
        <v>222</v>
      </c>
      <c r="AU310" s="246" t="s">
        <v>87</v>
      </c>
      <c r="AY310" s="14" t="s">
        <v>220</v>
      </c>
      <c r="BE310" s="247">
        <f>IF(N310="základná",J310,0)</f>
        <v>0</v>
      </c>
      <c r="BF310" s="247">
        <f>IF(N310="znížená",J310,0)</f>
        <v>0</v>
      </c>
      <c r="BG310" s="247">
        <f>IF(N310="zákl. prenesená",J310,0)</f>
        <v>0</v>
      </c>
      <c r="BH310" s="247">
        <f>IF(N310="zníž. prenesená",J310,0)</f>
        <v>0</v>
      </c>
      <c r="BI310" s="247">
        <f>IF(N310="nulová",J310,0)</f>
        <v>0</v>
      </c>
      <c r="BJ310" s="14" t="s">
        <v>87</v>
      </c>
      <c r="BK310" s="247">
        <f>ROUND(I310*H310,2)</f>
        <v>0</v>
      </c>
      <c r="BL310" s="14" t="s">
        <v>94</v>
      </c>
      <c r="BM310" s="246" t="s">
        <v>3233</v>
      </c>
    </row>
    <row r="311" s="12" customFormat="1" ht="22.8" customHeight="1">
      <c r="A311" s="12"/>
      <c r="B311" s="219"/>
      <c r="C311" s="220"/>
      <c r="D311" s="221" t="s">
        <v>74</v>
      </c>
      <c r="E311" s="233" t="s">
        <v>3234</v>
      </c>
      <c r="F311" s="233" t="s">
        <v>3235</v>
      </c>
      <c r="G311" s="220"/>
      <c r="H311" s="220"/>
      <c r="I311" s="223"/>
      <c r="J311" s="234">
        <f>BK311</f>
        <v>0</v>
      </c>
      <c r="K311" s="220"/>
      <c r="L311" s="225"/>
      <c r="M311" s="226"/>
      <c r="N311" s="227"/>
      <c r="O311" s="227"/>
      <c r="P311" s="228">
        <f>SUM(P312:P331)</f>
        <v>0</v>
      </c>
      <c r="Q311" s="227"/>
      <c r="R311" s="228">
        <f>SUM(R312:R331)</f>
        <v>0</v>
      </c>
      <c r="S311" s="227"/>
      <c r="T311" s="229">
        <f>SUM(T312:T331)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30" t="s">
        <v>82</v>
      </c>
      <c r="AT311" s="231" t="s">
        <v>74</v>
      </c>
      <c r="AU311" s="231" t="s">
        <v>82</v>
      </c>
      <c r="AY311" s="230" t="s">
        <v>220</v>
      </c>
      <c r="BK311" s="232">
        <f>SUM(BK312:BK331)</f>
        <v>0</v>
      </c>
    </row>
    <row r="312" s="2" customFormat="1" ht="24.15" customHeight="1">
      <c r="A312" s="35"/>
      <c r="B312" s="36"/>
      <c r="C312" s="253" t="s">
        <v>987</v>
      </c>
      <c r="D312" s="253" t="s">
        <v>571</v>
      </c>
      <c r="E312" s="254" t="s">
        <v>3236</v>
      </c>
      <c r="F312" s="255" t="s">
        <v>3237</v>
      </c>
      <c r="G312" s="256" t="s">
        <v>234</v>
      </c>
      <c r="H312" s="257">
        <v>15</v>
      </c>
      <c r="I312" s="258"/>
      <c r="J312" s="257">
        <f>ROUND(I312*H312,2)</f>
        <v>0</v>
      </c>
      <c r="K312" s="259"/>
      <c r="L312" s="260"/>
      <c r="M312" s="261" t="s">
        <v>1</v>
      </c>
      <c r="N312" s="262" t="s">
        <v>41</v>
      </c>
      <c r="O312" s="94"/>
      <c r="P312" s="244">
        <f>O312*H312</f>
        <v>0</v>
      </c>
      <c r="Q312" s="244">
        <v>0</v>
      </c>
      <c r="R312" s="244">
        <f>Q312*H312</f>
        <v>0</v>
      </c>
      <c r="S312" s="244">
        <v>0</v>
      </c>
      <c r="T312" s="245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6" t="s">
        <v>248</v>
      </c>
      <c r="AT312" s="246" t="s">
        <v>571</v>
      </c>
      <c r="AU312" s="246" t="s">
        <v>87</v>
      </c>
      <c r="AY312" s="14" t="s">
        <v>220</v>
      </c>
      <c r="BE312" s="247">
        <f>IF(N312="základná",J312,0)</f>
        <v>0</v>
      </c>
      <c r="BF312" s="247">
        <f>IF(N312="znížená",J312,0)</f>
        <v>0</v>
      </c>
      <c r="BG312" s="247">
        <f>IF(N312="zákl. prenesená",J312,0)</f>
        <v>0</v>
      </c>
      <c r="BH312" s="247">
        <f>IF(N312="zníž. prenesená",J312,0)</f>
        <v>0</v>
      </c>
      <c r="BI312" s="247">
        <f>IF(N312="nulová",J312,0)</f>
        <v>0</v>
      </c>
      <c r="BJ312" s="14" t="s">
        <v>87</v>
      </c>
      <c r="BK312" s="247">
        <f>ROUND(I312*H312,2)</f>
        <v>0</v>
      </c>
      <c r="BL312" s="14" t="s">
        <v>94</v>
      </c>
      <c r="BM312" s="246" t="s">
        <v>3238</v>
      </c>
    </row>
    <row r="313" s="2" customFormat="1" ht="16.5" customHeight="1">
      <c r="A313" s="35"/>
      <c r="B313" s="36"/>
      <c r="C313" s="235" t="s">
        <v>991</v>
      </c>
      <c r="D313" s="235" t="s">
        <v>222</v>
      </c>
      <c r="E313" s="236" t="s">
        <v>3239</v>
      </c>
      <c r="F313" s="237" t="s">
        <v>3240</v>
      </c>
      <c r="G313" s="238" t="s">
        <v>234</v>
      </c>
      <c r="H313" s="239">
        <v>15</v>
      </c>
      <c r="I313" s="240"/>
      <c r="J313" s="239">
        <f>ROUND(I313*H313,2)</f>
        <v>0</v>
      </c>
      <c r="K313" s="241"/>
      <c r="L313" s="41"/>
      <c r="M313" s="242" t="s">
        <v>1</v>
      </c>
      <c r="N313" s="243" t="s">
        <v>41</v>
      </c>
      <c r="O313" s="94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6" t="s">
        <v>94</v>
      </c>
      <c r="AT313" s="246" t="s">
        <v>222</v>
      </c>
      <c r="AU313" s="246" t="s">
        <v>87</v>
      </c>
      <c r="AY313" s="14" t="s">
        <v>220</v>
      </c>
      <c r="BE313" s="247">
        <f>IF(N313="základná",J313,0)</f>
        <v>0</v>
      </c>
      <c r="BF313" s="247">
        <f>IF(N313="znížená",J313,0)</f>
        <v>0</v>
      </c>
      <c r="BG313" s="247">
        <f>IF(N313="zákl. prenesená",J313,0)</f>
        <v>0</v>
      </c>
      <c r="BH313" s="247">
        <f>IF(N313="zníž. prenesená",J313,0)</f>
        <v>0</v>
      </c>
      <c r="BI313" s="247">
        <f>IF(N313="nulová",J313,0)</f>
        <v>0</v>
      </c>
      <c r="BJ313" s="14" t="s">
        <v>87</v>
      </c>
      <c r="BK313" s="247">
        <f>ROUND(I313*H313,2)</f>
        <v>0</v>
      </c>
      <c r="BL313" s="14" t="s">
        <v>94</v>
      </c>
      <c r="BM313" s="246" t="s">
        <v>3241</v>
      </c>
    </row>
    <row r="314" s="2" customFormat="1" ht="16.5" customHeight="1">
      <c r="A314" s="35"/>
      <c r="B314" s="36"/>
      <c r="C314" s="253" t="s">
        <v>995</v>
      </c>
      <c r="D314" s="253" t="s">
        <v>571</v>
      </c>
      <c r="E314" s="254" t="s">
        <v>3242</v>
      </c>
      <c r="F314" s="255" t="s">
        <v>3243</v>
      </c>
      <c r="G314" s="256" t="s">
        <v>234</v>
      </c>
      <c r="H314" s="257">
        <v>90</v>
      </c>
      <c r="I314" s="258"/>
      <c r="J314" s="257">
        <f>ROUND(I314*H314,2)</f>
        <v>0</v>
      </c>
      <c r="K314" s="259"/>
      <c r="L314" s="260"/>
      <c r="M314" s="261" t="s">
        <v>1</v>
      </c>
      <c r="N314" s="262" t="s">
        <v>41</v>
      </c>
      <c r="O314" s="94"/>
      <c r="P314" s="244">
        <f>O314*H314</f>
        <v>0</v>
      </c>
      <c r="Q314" s="244">
        <v>0</v>
      </c>
      <c r="R314" s="244">
        <f>Q314*H314</f>
        <v>0</v>
      </c>
      <c r="S314" s="244">
        <v>0</v>
      </c>
      <c r="T314" s="24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6" t="s">
        <v>248</v>
      </c>
      <c r="AT314" s="246" t="s">
        <v>571</v>
      </c>
      <c r="AU314" s="246" t="s">
        <v>87</v>
      </c>
      <c r="AY314" s="14" t="s">
        <v>220</v>
      </c>
      <c r="BE314" s="247">
        <f>IF(N314="základná",J314,0)</f>
        <v>0</v>
      </c>
      <c r="BF314" s="247">
        <f>IF(N314="znížená",J314,0)</f>
        <v>0</v>
      </c>
      <c r="BG314" s="247">
        <f>IF(N314="zákl. prenesená",J314,0)</f>
        <v>0</v>
      </c>
      <c r="BH314" s="247">
        <f>IF(N314="zníž. prenesená",J314,0)</f>
        <v>0</v>
      </c>
      <c r="BI314" s="247">
        <f>IF(N314="nulová",J314,0)</f>
        <v>0</v>
      </c>
      <c r="BJ314" s="14" t="s">
        <v>87</v>
      </c>
      <c r="BK314" s="247">
        <f>ROUND(I314*H314,2)</f>
        <v>0</v>
      </c>
      <c r="BL314" s="14" t="s">
        <v>94</v>
      </c>
      <c r="BM314" s="246" t="s">
        <v>3244</v>
      </c>
    </row>
    <row r="315" s="2" customFormat="1" ht="16.5" customHeight="1">
      <c r="A315" s="35"/>
      <c r="B315" s="36"/>
      <c r="C315" s="253" t="s">
        <v>999</v>
      </c>
      <c r="D315" s="253" t="s">
        <v>571</v>
      </c>
      <c r="E315" s="254" t="s">
        <v>3245</v>
      </c>
      <c r="F315" s="255" t="s">
        <v>3246</v>
      </c>
      <c r="G315" s="256" t="s">
        <v>234</v>
      </c>
      <c r="H315" s="257">
        <v>340</v>
      </c>
      <c r="I315" s="258"/>
      <c r="J315" s="257">
        <f>ROUND(I315*H315,2)</f>
        <v>0</v>
      </c>
      <c r="K315" s="259"/>
      <c r="L315" s="260"/>
      <c r="M315" s="261" t="s">
        <v>1</v>
      </c>
      <c r="N315" s="262" t="s">
        <v>41</v>
      </c>
      <c r="O315" s="94"/>
      <c r="P315" s="244">
        <f>O315*H315</f>
        <v>0</v>
      </c>
      <c r="Q315" s="244">
        <v>0</v>
      </c>
      <c r="R315" s="244">
        <f>Q315*H315</f>
        <v>0</v>
      </c>
      <c r="S315" s="244">
        <v>0</v>
      </c>
      <c r="T315" s="24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6" t="s">
        <v>248</v>
      </c>
      <c r="AT315" s="246" t="s">
        <v>571</v>
      </c>
      <c r="AU315" s="246" t="s">
        <v>87</v>
      </c>
      <c r="AY315" s="14" t="s">
        <v>220</v>
      </c>
      <c r="BE315" s="247">
        <f>IF(N315="základná",J315,0)</f>
        <v>0</v>
      </c>
      <c r="BF315" s="247">
        <f>IF(N315="znížená",J315,0)</f>
        <v>0</v>
      </c>
      <c r="BG315" s="247">
        <f>IF(N315="zákl. prenesená",J315,0)</f>
        <v>0</v>
      </c>
      <c r="BH315" s="247">
        <f>IF(N315="zníž. prenesená",J315,0)</f>
        <v>0</v>
      </c>
      <c r="BI315" s="247">
        <f>IF(N315="nulová",J315,0)</f>
        <v>0</v>
      </c>
      <c r="BJ315" s="14" t="s">
        <v>87</v>
      </c>
      <c r="BK315" s="247">
        <f>ROUND(I315*H315,2)</f>
        <v>0</v>
      </c>
      <c r="BL315" s="14" t="s">
        <v>94</v>
      </c>
      <c r="BM315" s="246" t="s">
        <v>3247</v>
      </c>
    </row>
    <row r="316" s="2" customFormat="1" ht="16.5" customHeight="1">
      <c r="A316" s="35"/>
      <c r="B316" s="36"/>
      <c r="C316" s="253" t="s">
        <v>1005</v>
      </c>
      <c r="D316" s="253" t="s">
        <v>571</v>
      </c>
      <c r="E316" s="254" t="s">
        <v>3248</v>
      </c>
      <c r="F316" s="255" t="s">
        <v>3249</v>
      </c>
      <c r="G316" s="256" t="s">
        <v>234</v>
      </c>
      <c r="H316" s="257">
        <v>355</v>
      </c>
      <c r="I316" s="258"/>
      <c r="J316" s="257">
        <f>ROUND(I316*H316,2)</f>
        <v>0</v>
      </c>
      <c r="K316" s="259"/>
      <c r="L316" s="260"/>
      <c r="M316" s="261" t="s">
        <v>1</v>
      </c>
      <c r="N316" s="262" t="s">
        <v>41</v>
      </c>
      <c r="O316" s="94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6" t="s">
        <v>248</v>
      </c>
      <c r="AT316" s="246" t="s">
        <v>571</v>
      </c>
      <c r="AU316" s="246" t="s">
        <v>87</v>
      </c>
      <c r="AY316" s="14" t="s">
        <v>220</v>
      </c>
      <c r="BE316" s="247">
        <f>IF(N316="základná",J316,0)</f>
        <v>0</v>
      </c>
      <c r="BF316" s="247">
        <f>IF(N316="znížená",J316,0)</f>
        <v>0</v>
      </c>
      <c r="BG316" s="247">
        <f>IF(N316="zákl. prenesená",J316,0)</f>
        <v>0</v>
      </c>
      <c r="BH316" s="247">
        <f>IF(N316="zníž. prenesená",J316,0)</f>
        <v>0</v>
      </c>
      <c r="BI316" s="247">
        <f>IF(N316="nulová",J316,0)</f>
        <v>0</v>
      </c>
      <c r="BJ316" s="14" t="s">
        <v>87</v>
      </c>
      <c r="BK316" s="247">
        <f>ROUND(I316*H316,2)</f>
        <v>0</v>
      </c>
      <c r="BL316" s="14" t="s">
        <v>94</v>
      </c>
      <c r="BM316" s="246" t="s">
        <v>3250</v>
      </c>
    </row>
    <row r="317" s="2" customFormat="1" ht="16.5" customHeight="1">
      <c r="A317" s="35"/>
      <c r="B317" s="36"/>
      <c r="C317" s="253" t="s">
        <v>1009</v>
      </c>
      <c r="D317" s="253" t="s">
        <v>571</v>
      </c>
      <c r="E317" s="254" t="s">
        <v>3251</v>
      </c>
      <c r="F317" s="255" t="s">
        <v>3252</v>
      </c>
      <c r="G317" s="256" t="s">
        <v>234</v>
      </c>
      <c r="H317" s="257">
        <v>165</v>
      </c>
      <c r="I317" s="258"/>
      <c r="J317" s="257">
        <f>ROUND(I317*H317,2)</f>
        <v>0</v>
      </c>
      <c r="K317" s="259"/>
      <c r="L317" s="260"/>
      <c r="M317" s="261" t="s">
        <v>1</v>
      </c>
      <c r="N317" s="262" t="s">
        <v>41</v>
      </c>
      <c r="O317" s="94"/>
      <c r="P317" s="244">
        <f>O317*H317</f>
        <v>0</v>
      </c>
      <c r="Q317" s="244">
        <v>0</v>
      </c>
      <c r="R317" s="244">
        <f>Q317*H317</f>
        <v>0</v>
      </c>
      <c r="S317" s="244">
        <v>0</v>
      </c>
      <c r="T317" s="245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6" t="s">
        <v>248</v>
      </c>
      <c r="AT317" s="246" t="s">
        <v>571</v>
      </c>
      <c r="AU317" s="246" t="s">
        <v>87</v>
      </c>
      <c r="AY317" s="14" t="s">
        <v>220</v>
      </c>
      <c r="BE317" s="247">
        <f>IF(N317="základná",J317,0)</f>
        <v>0</v>
      </c>
      <c r="BF317" s="247">
        <f>IF(N317="znížená",J317,0)</f>
        <v>0</v>
      </c>
      <c r="BG317" s="247">
        <f>IF(N317="zákl. prenesená",J317,0)</f>
        <v>0</v>
      </c>
      <c r="BH317" s="247">
        <f>IF(N317="zníž. prenesená",J317,0)</f>
        <v>0</v>
      </c>
      <c r="BI317" s="247">
        <f>IF(N317="nulová",J317,0)</f>
        <v>0</v>
      </c>
      <c r="BJ317" s="14" t="s">
        <v>87</v>
      </c>
      <c r="BK317" s="247">
        <f>ROUND(I317*H317,2)</f>
        <v>0</v>
      </c>
      <c r="BL317" s="14" t="s">
        <v>94</v>
      </c>
      <c r="BM317" s="246" t="s">
        <v>3253</v>
      </c>
    </row>
    <row r="318" s="2" customFormat="1" ht="16.5" customHeight="1">
      <c r="A318" s="35"/>
      <c r="B318" s="36"/>
      <c r="C318" s="253" t="s">
        <v>1013</v>
      </c>
      <c r="D318" s="253" t="s">
        <v>571</v>
      </c>
      <c r="E318" s="254" t="s">
        <v>3254</v>
      </c>
      <c r="F318" s="255" t="s">
        <v>3255</v>
      </c>
      <c r="G318" s="256" t="s">
        <v>234</v>
      </c>
      <c r="H318" s="257">
        <v>520</v>
      </c>
      <c r="I318" s="258"/>
      <c r="J318" s="257">
        <f>ROUND(I318*H318,2)</f>
        <v>0</v>
      </c>
      <c r="K318" s="259"/>
      <c r="L318" s="260"/>
      <c r="M318" s="261" t="s">
        <v>1</v>
      </c>
      <c r="N318" s="262" t="s">
        <v>41</v>
      </c>
      <c r="O318" s="94"/>
      <c r="P318" s="244">
        <f>O318*H318</f>
        <v>0</v>
      </c>
      <c r="Q318" s="244">
        <v>0</v>
      </c>
      <c r="R318" s="244">
        <f>Q318*H318</f>
        <v>0</v>
      </c>
      <c r="S318" s="244">
        <v>0</v>
      </c>
      <c r="T318" s="24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6" t="s">
        <v>248</v>
      </c>
      <c r="AT318" s="246" t="s">
        <v>571</v>
      </c>
      <c r="AU318" s="246" t="s">
        <v>87</v>
      </c>
      <c r="AY318" s="14" t="s">
        <v>220</v>
      </c>
      <c r="BE318" s="247">
        <f>IF(N318="základná",J318,0)</f>
        <v>0</v>
      </c>
      <c r="BF318" s="247">
        <f>IF(N318="znížená",J318,0)</f>
        <v>0</v>
      </c>
      <c r="BG318" s="247">
        <f>IF(N318="zákl. prenesená",J318,0)</f>
        <v>0</v>
      </c>
      <c r="BH318" s="247">
        <f>IF(N318="zníž. prenesená",J318,0)</f>
        <v>0</v>
      </c>
      <c r="BI318" s="247">
        <f>IF(N318="nulová",J318,0)</f>
        <v>0</v>
      </c>
      <c r="BJ318" s="14" t="s">
        <v>87</v>
      </c>
      <c r="BK318" s="247">
        <f>ROUND(I318*H318,2)</f>
        <v>0</v>
      </c>
      <c r="BL318" s="14" t="s">
        <v>94</v>
      </c>
      <c r="BM318" s="246" t="s">
        <v>3256</v>
      </c>
    </row>
    <row r="319" s="2" customFormat="1" ht="16.5" customHeight="1">
      <c r="A319" s="35"/>
      <c r="B319" s="36"/>
      <c r="C319" s="253" t="s">
        <v>1019</v>
      </c>
      <c r="D319" s="253" t="s">
        <v>571</v>
      </c>
      <c r="E319" s="254" t="s">
        <v>3257</v>
      </c>
      <c r="F319" s="255" t="s">
        <v>3258</v>
      </c>
      <c r="G319" s="256" t="s">
        <v>234</v>
      </c>
      <c r="H319" s="257">
        <v>20</v>
      </c>
      <c r="I319" s="258"/>
      <c r="J319" s="257">
        <f>ROUND(I319*H319,2)</f>
        <v>0</v>
      </c>
      <c r="K319" s="259"/>
      <c r="L319" s="260"/>
      <c r="M319" s="261" t="s">
        <v>1</v>
      </c>
      <c r="N319" s="262" t="s">
        <v>41</v>
      </c>
      <c r="O319" s="94"/>
      <c r="P319" s="244">
        <f>O319*H319</f>
        <v>0</v>
      </c>
      <c r="Q319" s="244">
        <v>0</v>
      </c>
      <c r="R319" s="244">
        <f>Q319*H319</f>
        <v>0</v>
      </c>
      <c r="S319" s="244">
        <v>0</v>
      </c>
      <c r="T319" s="24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6" t="s">
        <v>248</v>
      </c>
      <c r="AT319" s="246" t="s">
        <v>571</v>
      </c>
      <c r="AU319" s="246" t="s">
        <v>87</v>
      </c>
      <c r="AY319" s="14" t="s">
        <v>220</v>
      </c>
      <c r="BE319" s="247">
        <f>IF(N319="základná",J319,0)</f>
        <v>0</v>
      </c>
      <c r="BF319" s="247">
        <f>IF(N319="znížená",J319,0)</f>
        <v>0</v>
      </c>
      <c r="BG319" s="247">
        <f>IF(N319="zákl. prenesená",J319,0)</f>
        <v>0</v>
      </c>
      <c r="BH319" s="247">
        <f>IF(N319="zníž. prenesená",J319,0)</f>
        <v>0</v>
      </c>
      <c r="BI319" s="247">
        <f>IF(N319="nulová",J319,0)</f>
        <v>0</v>
      </c>
      <c r="BJ319" s="14" t="s">
        <v>87</v>
      </c>
      <c r="BK319" s="247">
        <f>ROUND(I319*H319,2)</f>
        <v>0</v>
      </c>
      <c r="BL319" s="14" t="s">
        <v>94</v>
      </c>
      <c r="BM319" s="246" t="s">
        <v>3259</v>
      </c>
    </row>
    <row r="320" s="2" customFormat="1" ht="16.5" customHeight="1">
      <c r="A320" s="35"/>
      <c r="B320" s="36"/>
      <c r="C320" s="253" t="s">
        <v>1023</v>
      </c>
      <c r="D320" s="253" t="s">
        <v>571</v>
      </c>
      <c r="E320" s="254" t="s">
        <v>3260</v>
      </c>
      <c r="F320" s="255" t="s">
        <v>3261</v>
      </c>
      <c r="G320" s="256" t="s">
        <v>234</v>
      </c>
      <c r="H320" s="257">
        <v>70</v>
      </c>
      <c r="I320" s="258"/>
      <c r="J320" s="257">
        <f>ROUND(I320*H320,2)</f>
        <v>0</v>
      </c>
      <c r="K320" s="259"/>
      <c r="L320" s="260"/>
      <c r="M320" s="261" t="s">
        <v>1</v>
      </c>
      <c r="N320" s="262" t="s">
        <v>41</v>
      </c>
      <c r="O320" s="94"/>
      <c r="P320" s="244">
        <f>O320*H320</f>
        <v>0</v>
      </c>
      <c r="Q320" s="244">
        <v>0</v>
      </c>
      <c r="R320" s="244">
        <f>Q320*H320</f>
        <v>0</v>
      </c>
      <c r="S320" s="244">
        <v>0</v>
      </c>
      <c r="T320" s="245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6" t="s">
        <v>248</v>
      </c>
      <c r="AT320" s="246" t="s">
        <v>571</v>
      </c>
      <c r="AU320" s="246" t="s">
        <v>87</v>
      </c>
      <c r="AY320" s="14" t="s">
        <v>220</v>
      </c>
      <c r="BE320" s="247">
        <f>IF(N320="základná",J320,0)</f>
        <v>0</v>
      </c>
      <c r="BF320" s="247">
        <f>IF(N320="znížená",J320,0)</f>
        <v>0</v>
      </c>
      <c r="BG320" s="247">
        <f>IF(N320="zákl. prenesená",J320,0)</f>
        <v>0</v>
      </c>
      <c r="BH320" s="247">
        <f>IF(N320="zníž. prenesená",J320,0)</f>
        <v>0</v>
      </c>
      <c r="BI320" s="247">
        <f>IF(N320="nulová",J320,0)</f>
        <v>0</v>
      </c>
      <c r="BJ320" s="14" t="s">
        <v>87</v>
      </c>
      <c r="BK320" s="247">
        <f>ROUND(I320*H320,2)</f>
        <v>0</v>
      </c>
      <c r="BL320" s="14" t="s">
        <v>94</v>
      </c>
      <c r="BM320" s="246" t="s">
        <v>3262</v>
      </c>
    </row>
    <row r="321" s="2" customFormat="1" ht="16.5" customHeight="1">
      <c r="A321" s="35"/>
      <c r="B321" s="36"/>
      <c r="C321" s="253" t="s">
        <v>1027</v>
      </c>
      <c r="D321" s="253" t="s">
        <v>571</v>
      </c>
      <c r="E321" s="254" t="s">
        <v>3263</v>
      </c>
      <c r="F321" s="255" t="s">
        <v>3264</v>
      </c>
      <c r="G321" s="256" t="s">
        <v>234</v>
      </c>
      <c r="H321" s="257">
        <v>20</v>
      </c>
      <c r="I321" s="258"/>
      <c r="J321" s="257">
        <f>ROUND(I321*H321,2)</f>
        <v>0</v>
      </c>
      <c r="K321" s="259"/>
      <c r="L321" s="260"/>
      <c r="M321" s="261" t="s">
        <v>1</v>
      </c>
      <c r="N321" s="262" t="s">
        <v>41</v>
      </c>
      <c r="O321" s="94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6" t="s">
        <v>248</v>
      </c>
      <c r="AT321" s="246" t="s">
        <v>571</v>
      </c>
      <c r="AU321" s="246" t="s">
        <v>87</v>
      </c>
      <c r="AY321" s="14" t="s">
        <v>220</v>
      </c>
      <c r="BE321" s="247">
        <f>IF(N321="základná",J321,0)</f>
        <v>0</v>
      </c>
      <c r="BF321" s="247">
        <f>IF(N321="znížená",J321,0)</f>
        <v>0</v>
      </c>
      <c r="BG321" s="247">
        <f>IF(N321="zákl. prenesená",J321,0)</f>
        <v>0</v>
      </c>
      <c r="BH321" s="247">
        <f>IF(N321="zníž. prenesená",J321,0)</f>
        <v>0</v>
      </c>
      <c r="BI321" s="247">
        <f>IF(N321="nulová",J321,0)</f>
        <v>0</v>
      </c>
      <c r="BJ321" s="14" t="s">
        <v>87</v>
      </c>
      <c r="BK321" s="247">
        <f>ROUND(I321*H321,2)</f>
        <v>0</v>
      </c>
      <c r="BL321" s="14" t="s">
        <v>94</v>
      </c>
      <c r="BM321" s="246" t="s">
        <v>3265</v>
      </c>
    </row>
    <row r="322" s="2" customFormat="1" ht="16.5" customHeight="1">
      <c r="A322" s="35"/>
      <c r="B322" s="36"/>
      <c r="C322" s="253" t="s">
        <v>1033</v>
      </c>
      <c r="D322" s="253" t="s">
        <v>571</v>
      </c>
      <c r="E322" s="254" t="s">
        <v>3266</v>
      </c>
      <c r="F322" s="255" t="s">
        <v>3267</v>
      </c>
      <c r="G322" s="256" t="s">
        <v>234</v>
      </c>
      <c r="H322" s="257">
        <v>70</v>
      </c>
      <c r="I322" s="258"/>
      <c r="J322" s="257">
        <f>ROUND(I322*H322,2)</f>
        <v>0</v>
      </c>
      <c r="K322" s="259"/>
      <c r="L322" s="260"/>
      <c r="M322" s="261" t="s">
        <v>1</v>
      </c>
      <c r="N322" s="262" t="s">
        <v>41</v>
      </c>
      <c r="O322" s="94"/>
      <c r="P322" s="244">
        <f>O322*H322</f>
        <v>0</v>
      </c>
      <c r="Q322" s="244">
        <v>0</v>
      </c>
      <c r="R322" s="244">
        <f>Q322*H322</f>
        <v>0</v>
      </c>
      <c r="S322" s="244">
        <v>0</v>
      </c>
      <c r="T322" s="245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6" t="s">
        <v>248</v>
      </c>
      <c r="AT322" s="246" t="s">
        <v>571</v>
      </c>
      <c r="AU322" s="246" t="s">
        <v>87</v>
      </c>
      <c r="AY322" s="14" t="s">
        <v>220</v>
      </c>
      <c r="BE322" s="247">
        <f>IF(N322="základná",J322,0)</f>
        <v>0</v>
      </c>
      <c r="BF322" s="247">
        <f>IF(N322="znížená",J322,0)</f>
        <v>0</v>
      </c>
      <c r="BG322" s="247">
        <f>IF(N322="zákl. prenesená",J322,0)</f>
        <v>0</v>
      </c>
      <c r="BH322" s="247">
        <f>IF(N322="zníž. prenesená",J322,0)</f>
        <v>0</v>
      </c>
      <c r="BI322" s="247">
        <f>IF(N322="nulová",J322,0)</f>
        <v>0</v>
      </c>
      <c r="BJ322" s="14" t="s">
        <v>87</v>
      </c>
      <c r="BK322" s="247">
        <f>ROUND(I322*H322,2)</f>
        <v>0</v>
      </c>
      <c r="BL322" s="14" t="s">
        <v>94</v>
      </c>
      <c r="BM322" s="246" t="s">
        <v>3268</v>
      </c>
    </row>
    <row r="323" s="2" customFormat="1" ht="16.5" customHeight="1">
      <c r="A323" s="35"/>
      <c r="B323" s="36"/>
      <c r="C323" s="253" t="s">
        <v>1104</v>
      </c>
      <c r="D323" s="253" t="s">
        <v>571</v>
      </c>
      <c r="E323" s="254" t="s">
        <v>3269</v>
      </c>
      <c r="F323" s="255" t="s">
        <v>3270</v>
      </c>
      <c r="G323" s="256" t="s">
        <v>234</v>
      </c>
      <c r="H323" s="257">
        <v>300</v>
      </c>
      <c r="I323" s="258"/>
      <c r="J323" s="257">
        <f>ROUND(I323*H323,2)</f>
        <v>0</v>
      </c>
      <c r="K323" s="259"/>
      <c r="L323" s="260"/>
      <c r="M323" s="261" t="s">
        <v>1</v>
      </c>
      <c r="N323" s="262" t="s">
        <v>41</v>
      </c>
      <c r="O323" s="94"/>
      <c r="P323" s="244">
        <f>O323*H323</f>
        <v>0</v>
      </c>
      <c r="Q323" s="244">
        <v>0</v>
      </c>
      <c r="R323" s="244">
        <f>Q323*H323</f>
        <v>0</v>
      </c>
      <c r="S323" s="244">
        <v>0</v>
      </c>
      <c r="T323" s="245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6" t="s">
        <v>248</v>
      </c>
      <c r="AT323" s="246" t="s">
        <v>571</v>
      </c>
      <c r="AU323" s="246" t="s">
        <v>87</v>
      </c>
      <c r="AY323" s="14" t="s">
        <v>220</v>
      </c>
      <c r="BE323" s="247">
        <f>IF(N323="základná",J323,0)</f>
        <v>0</v>
      </c>
      <c r="BF323" s="247">
        <f>IF(N323="znížená",J323,0)</f>
        <v>0</v>
      </c>
      <c r="BG323" s="247">
        <f>IF(N323="zákl. prenesená",J323,0)</f>
        <v>0</v>
      </c>
      <c r="BH323" s="247">
        <f>IF(N323="zníž. prenesená",J323,0)</f>
        <v>0</v>
      </c>
      <c r="BI323" s="247">
        <f>IF(N323="nulová",J323,0)</f>
        <v>0</v>
      </c>
      <c r="BJ323" s="14" t="s">
        <v>87</v>
      </c>
      <c r="BK323" s="247">
        <f>ROUND(I323*H323,2)</f>
        <v>0</v>
      </c>
      <c r="BL323" s="14" t="s">
        <v>94</v>
      </c>
      <c r="BM323" s="246" t="s">
        <v>3271</v>
      </c>
    </row>
    <row r="324" s="2" customFormat="1" ht="16.5" customHeight="1">
      <c r="A324" s="35"/>
      <c r="B324" s="36"/>
      <c r="C324" s="235" t="s">
        <v>2064</v>
      </c>
      <c r="D324" s="235" t="s">
        <v>222</v>
      </c>
      <c r="E324" s="236" t="s">
        <v>3272</v>
      </c>
      <c r="F324" s="237" t="s">
        <v>3273</v>
      </c>
      <c r="G324" s="238" t="s">
        <v>234</v>
      </c>
      <c r="H324" s="239">
        <v>1950</v>
      </c>
      <c r="I324" s="240"/>
      <c r="J324" s="239">
        <f>ROUND(I324*H324,2)</f>
        <v>0</v>
      </c>
      <c r="K324" s="241"/>
      <c r="L324" s="41"/>
      <c r="M324" s="242" t="s">
        <v>1</v>
      </c>
      <c r="N324" s="243" t="s">
        <v>41</v>
      </c>
      <c r="O324" s="94"/>
      <c r="P324" s="244">
        <f>O324*H324</f>
        <v>0</v>
      </c>
      <c r="Q324" s="244">
        <v>0</v>
      </c>
      <c r="R324" s="244">
        <f>Q324*H324</f>
        <v>0</v>
      </c>
      <c r="S324" s="244">
        <v>0</v>
      </c>
      <c r="T324" s="245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6" t="s">
        <v>94</v>
      </c>
      <c r="AT324" s="246" t="s">
        <v>222</v>
      </c>
      <c r="AU324" s="246" t="s">
        <v>87</v>
      </c>
      <c r="AY324" s="14" t="s">
        <v>220</v>
      </c>
      <c r="BE324" s="247">
        <f>IF(N324="základná",J324,0)</f>
        <v>0</v>
      </c>
      <c r="BF324" s="247">
        <f>IF(N324="znížená",J324,0)</f>
        <v>0</v>
      </c>
      <c r="BG324" s="247">
        <f>IF(N324="zákl. prenesená",J324,0)</f>
        <v>0</v>
      </c>
      <c r="BH324" s="247">
        <f>IF(N324="zníž. prenesená",J324,0)</f>
        <v>0</v>
      </c>
      <c r="BI324" s="247">
        <f>IF(N324="nulová",J324,0)</f>
        <v>0</v>
      </c>
      <c r="BJ324" s="14" t="s">
        <v>87</v>
      </c>
      <c r="BK324" s="247">
        <f>ROUND(I324*H324,2)</f>
        <v>0</v>
      </c>
      <c r="BL324" s="14" t="s">
        <v>94</v>
      </c>
      <c r="BM324" s="246" t="s">
        <v>3274</v>
      </c>
    </row>
    <row r="325" s="2" customFormat="1" ht="24.15" customHeight="1">
      <c r="A325" s="35"/>
      <c r="B325" s="36"/>
      <c r="C325" s="253" t="s">
        <v>2068</v>
      </c>
      <c r="D325" s="253" t="s">
        <v>571</v>
      </c>
      <c r="E325" s="254" t="s">
        <v>3275</v>
      </c>
      <c r="F325" s="255" t="s">
        <v>3276</v>
      </c>
      <c r="G325" s="256" t="s">
        <v>259</v>
      </c>
      <c r="H325" s="257">
        <v>1</v>
      </c>
      <c r="I325" s="258"/>
      <c r="J325" s="257">
        <f>ROUND(I325*H325,2)</f>
        <v>0</v>
      </c>
      <c r="K325" s="259"/>
      <c r="L325" s="260"/>
      <c r="M325" s="261" t="s">
        <v>1</v>
      </c>
      <c r="N325" s="262" t="s">
        <v>41</v>
      </c>
      <c r="O325" s="94"/>
      <c r="P325" s="244">
        <f>O325*H325</f>
        <v>0</v>
      </c>
      <c r="Q325" s="244">
        <v>0</v>
      </c>
      <c r="R325" s="244">
        <f>Q325*H325</f>
        <v>0</v>
      </c>
      <c r="S325" s="244">
        <v>0</v>
      </c>
      <c r="T325" s="245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6" t="s">
        <v>248</v>
      </c>
      <c r="AT325" s="246" t="s">
        <v>571</v>
      </c>
      <c r="AU325" s="246" t="s">
        <v>87</v>
      </c>
      <c r="AY325" s="14" t="s">
        <v>220</v>
      </c>
      <c r="BE325" s="247">
        <f>IF(N325="základná",J325,0)</f>
        <v>0</v>
      </c>
      <c r="BF325" s="247">
        <f>IF(N325="znížená",J325,0)</f>
        <v>0</v>
      </c>
      <c r="BG325" s="247">
        <f>IF(N325="zákl. prenesená",J325,0)</f>
        <v>0</v>
      </c>
      <c r="BH325" s="247">
        <f>IF(N325="zníž. prenesená",J325,0)</f>
        <v>0</v>
      </c>
      <c r="BI325" s="247">
        <f>IF(N325="nulová",J325,0)</f>
        <v>0</v>
      </c>
      <c r="BJ325" s="14" t="s">
        <v>87</v>
      </c>
      <c r="BK325" s="247">
        <f>ROUND(I325*H325,2)</f>
        <v>0</v>
      </c>
      <c r="BL325" s="14" t="s">
        <v>94</v>
      </c>
      <c r="BM325" s="246" t="s">
        <v>3277</v>
      </c>
    </row>
    <row r="326" s="2" customFormat="1" ht="16.5" customHeight="1">
      <c r="A326" s="35"/>
      <c r="B326" s="36"/>
      <c r="C326" s="235" t="s">
        <v>2072</v>
      </c>
      <c r="D326" s="235" t="s">
        <v>222</v>
      </c>
      <c r="E326" s="236" t="s">
        <v>3278</v>
      </c>
      <c r="F326" s="237" t="s">
        <v>3279</v>
      </c>
      <c r="G326" s="238" t="s">
        <v>234</v>
      </c>
      <c r="H326" s="239">
        <v>10</v>
      </c>
      <c r="I326" s="240"/>
      <c r="J326" s="239">
        <f>ROUND(I326*H326,2)</f>
        <v>0</v>
      </c>
      <c r="K326" s="241"/>
      <c r="L326" s="41"/>
      <c r="M326" s="242" t="s">
        <v>1</v>
      </c>
      <c r="N326" s="243" t="s">
        <v>41</v>
      </c>
      <c r="O326" s="94"/>
      <c r="P326" s="244">
        <f>O326*H326</f>
        <v>0</v>
      </c>
      <c r="Q326" s="244">
        <v>0</v>
      </c>
      <c r="R326" s="244">
        <f>Q326*H326</f>
        <v>0</v>
      </c>
      <c r="S326" s="244">
        <v>0</v>
      </c>
      <c r="T326" s="245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6" t="s">
        <v>94</v>
      </c>
      <c r="AT326" s="246" t="s">
        <v>222</v>
      </c>
      <c r="AU326" s="246" t="s">
        <v>87</v>
      </c>
      <c r="AY326" s="14" t="s">
        <v>220</v>
      </c>
      <c r="BE326" s="247">
        <f>IF(N326="základná",J326,0)</f>
        <v>0</v>
      </c>
      <c r="BF326" s="247">
        <f>IF(N326="znížená",J326,0)</f>
        <v>0</v>
      </c>
      <c r="BG326" s="247">
        <f>IF(N326="zákl. prenesená",J326,0)</f>
        <v>0</v>
      </c>
      <c r="BH326" s="247">
        <f>IF(N326="zníž. prenesená",J326,0)</f>
        <v>0</v>
      </c>
      <c r="BI326" s="247">
        <f>IF(N326="nulová",J326,0)</f>
        <v>0</v>
      </c>
      <c r="BJ326" s="14" t="s">
        <v>87</v>
      </c>
      <c r="BK326" s="247">
        <f>ROUND(I326*H326,2)</f>
        <v>0</v>
      </c>
      <c r="BL326" s="14" t="s">
        <v>94</v>
      </c>
      <c r="BM326" s="246" t="s">
        <v>3280</v>
      </c>
    </row>
    <row r="327" s="2" customFormat="1" ht="16.5" customHeight="1">
      <c r="A327" s="35"/>
      <c r="B327" s="36"/>
      <c r="C327" s="253" t="s">
        <v>2076</v>
      </c>
      <c r="D327" s="253" t="s">
        <v>571</v>
      </c>
      <c r="E327" s="254" t="s">
        <v>3281</v>
      </c>
      <c r="F327" s="255" t="s">
        <v>3282</v>
      </c>
      <c r="G327" s="256" t="s">
        <v>234</v>
      </c>
      <c r="H327" s="257">
        <v>10</v>
      </c>
      <c r="I327" s="258"/>
      <c r="J327" s="257">
        <f>ROUND(I327*H327,2)</f>
        <v>0</v>
      </c>
      <c r="K327" s="259"/>
      <c r="L327" s="260"/>
      <c r="M327" s="261" t="s">
        <v>1</v>
      </c>
      <c r="N327" s="262" t="s">
        <v>41</v>
      </c>
      <c r="O327" s="94"/>
      <c r="P327" s="244">
        <f>O327*H327</f>
        <v>0</v>
      </c>
      <c r="Q327" s="244">
        <v>0</v>
      </c>
      <c r="R327" s="244">
        <f>Q327*H327</f>
        <v>0</v>
      </c>
      <c r="S327" s="244">
        <v>0</v>
      </c>
      <c r="T327" s="245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6" t="s">
        <v>248</v>
      </c>
      <c r="AT327" s="246" t="s">
        <v>571</v>
      </c>
      <c r="AU327" s="246" t="s">
        <v>87</v>
      </c>
      <c r="AY327" s="14" t="s">
        <v>220</v>
      </c>
      <c r="BE327" s="247">
        <f>IF(N327="základná",J327,0)</f>
        <v>0</v>
      </c>
      <c r="BF327" s="247">
        <f>IF(N327="znížená",J327,0)</f>
        <v>0</v>
      </c>
      <c r="BG327" s="247">
        <f>IF(N327="zákl. prenesená",J327,0)</f>
        <v>0</v>
      </c>
      <c r="BH327" s="247">
        <f>IF(N327="zníž. prenesená",J327,0)</f>
        <v>0</v>
      </c>
      <c r="BI327" s="247">
        <f>IF(N327="nulová",J327,0)</f>
        <v>0</v>
      </c>
      <c r="BJ327" s="14" t="s">
        <v>87</v>
      </c>
      <c r="BK327" s="247">
        <f>ROUND(I327*H327,2)</f>
        <v>0</v>
      </c>
      <c r="BL327" s="14" t="s">
        <v>94</v>
      </c>
      <c r="BM327" s="246" t="s">
        <v>3283</v>
      </c>
    </row>
    <row r="328" s="2" customFormat="1" ht="16.5" customHeight="1">
      <c r="A328" s="35"/>
      <c r="B328" s="36"/>
      <c r="C328" s="253" t="s">
        <v>2080</v>
      </c>
      <c r="D328" s="253" t="s">
        <v>571</v>
      </c>
      <c r="E328" s="254" t="s">
        <v>3284</v>
      </c>
      <c r="F328" s="255" t="s">
        <v>3285</v>
      </c>
      <c r="G328" s="256" t="s">
        <v>234</v>
      </c>
      <c r="H328" s="257">
        <v>100</v>
      </c>
      <c r="I328" s="258"/>
      <c r="J328" s="257">
        <f>ROUND(I328*H328,2)</f>
        <v>0</v>
      </c>
      <c r="K328" s="259"/>
      <c r="L328" s="260"/>
      <c r="M328" s="261" t="s">
        <v>1</v>
      </c>
      <c r="N328" s="262" t="s">
        <v>41</v>
      </c>
      <c r="O328" s="94"/>
      <c r="P328" s="244">
        <f>O328*H328</f>
        <v>0</v>
      </c>
      <c r="Q328" s="244">
        <v>0</v>
      </c>
      <c r="R328" s="244">
        <f>Q328*H328</f>
        <v>0</v>
      </c>
      <c r="S328" s="244">
        <v>0</v>
      </c>
      <c r="T328" s="245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6" t="s">
        <v>248</v>
      </c>
      <c r="AT328" s="246" t="s">
        <v>571</v>
      </c>
      <c r="AU328" s="246" t="s">
        <v>87</v>
      </c>
      <c r="AY328" s="14" t="s">
        <v>220</v>
      </c>
      <c r="BE328" s="247">
        <f>IF(N328="základná",J328,0)</f>
        <v>0</v>
      </c>
      <c r="BF328" s="247">
        <f>IF(N328="znížená",J328,0)</f>
        <v>0</v>
      </c>
      <c r="BG328" s="247">
        <f>IF(N328="zákl. prenesená",J328,0)</f>
        <v>0</v>
      </c>
      <c r="BH328" s="247">
        <f>IF(N328="zníž. prenesená",J328,0)</f>
        <v>0</v>
      </c>
      <c r="BI328" s="247">
        <f>IF(N328="nulová",J328,0)</f>
        <v>0</v>
      </c>
      <c r="BJ328" s="14" t="s">
        <v>87</v>
      </c>
      <c r="BK328" s="247">
        <f>ROUND(I328*H328,2)</f>
        <v>0</v>
      </c>
      <c r="BL328" s="14" t="s">
        <v>94</v>
      </c>
      <c r="BM328" s="246" t="s">
        <v>3286</v>
      </c>
    </row>
    <row r="329" s="2" customFormat="1" ht="16.5" customHeight="1">
      <c r="A329" s="35"/>
      <c r="B329" s="36"/>
      <c r="C329" s="235" t="s">
        <v>2084</v>
      </c>
      <c r="D329" s="235" t="s">
        <v>222</v>
      </c>
      <c r="E329" s="236" t="s">
        <v>3287</v>
      </c>
      <c r="F329" s="237" t="s">
        <v>3288</v>
      </c>
      <c r="G329" s="238" t="s">
        <v>234</v>
      </c>
      <c r="H329" s="239">
        <v>110</v>
      </c>
      <c r="I329" s="240"/>
      <c r="J329" s="239">
        <f>ROUND(I329*H329,2)</f>
        <v>0</v>
      </c>
      <c r="K329" s="241"/>
      <c r="L329" s="41"/>
      <c r="M329" s="242" t="s">
        <v>1</v>
      </c>
      <c r="N329" s="243" t="s">
        <v>41</v>
      </c>
      <c r="O329" s="94"/>
      <c r="P329" s="244">
        <f>O329*H329</f>
        <v>0</v>
      </c>
      <c r="Q329" s="244">
        <v>0</v>
      </c>
      <c r="R329" s="244">
        <f>Q329*H329</f>
        <v>0</v>
      </c>
      <c r="S329" s="244">
        <v>0</v>
      </c>
      <c r="T329" s="245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6" t="s">
        <v>94</v>
      </c>
      <c r="AT329" s="246" t="s">
        <v>222</v>
      </c>
      <c r="AU329" s="246" t="s">
        <v>87</v>
      </c>
      <c r="AY329" s="14" t="s">
        <v>220</v>
      </c>
      <c r="BE329" s="247">
        <f>IF(N329="základná",J329,0)</f>
        <v>0</v>
      </c>
      <c r="BF329" s="247">
        <f>IF(N329="znížená",J329,0)</f>
        <v>0</v>
      </c>
      <c r="BG329" s="247">
        <f>IF(N329="zákl. prenesená",J329,0)</f>
        <v>0</v>
      </c>
      <c r="BH329" s="247">
        <f>IF(N329="zníž. prenesená",J329,0)</f>
        <v>0</v>
      </c>
      <c r="BI329" s="247">
        <f>IF(N329="nulová",J329,0)</f>
        <v>0</v>
      </c>
      <c r="BJ329" s="14" t="s">
        <v>87</v>
      </c>
      <c r="BK329" s="247">
        <f>ROUND(I329*H329,2)</f>
        <v>0</v>
      </c>
      <c r="BL329" s="14" t="s">
        <v>94</v>
      </c>
      <c r="BM329" s="246" t="s">
        <v>3289</v>
      </c>
    </row>
    <row r="330" s="2" customFormat="1" ht="16.5" customHeight="1">
      <c r="A330" s="35"/>
      <c r="B330" s="36"/>
      <c r="C330" s="253" t="s">
        <v>2088</v>
      </c>
      <c r="D330" s="253" t="s">
        <v>571</v>
      </c>
      <c r="E330" s="254" t="s">
        <v>3290</v>
      </c>
      <c r="F330" s="255" t="s">
        <v>3291</v>
      </c>
      <c r="G330" s="256" t="s">
        <v>234</v>
      </c>
      <c r="H330" s="257">
        <v>1490</v>
      </c>
      <c r="I330" s="258"/>
      <c r="J330" s="257">
        <f>ROUND(I330*H330,2)</f>
        <v>0</v>
      </c>
      <c r="K330" s="259"/>
      <c r="L330" s="260"/>
      <c r="M330" s="261" t="s">
        <v>1</v>
      </c>
      <c r="N330" s="262" t="s">
        <v>41</v>
      </c>
      <c r="O330" s="94"/>
      <c r="P330" s="244">
        <f>O330*H330</f>
        <v>0</v>
      </c>
      <c r="Q330" s="244">
        <v>0</v>
      </c>
      <c r="R330" s="244">
        <f>Q330*H330</f>
        <v>0</v>
      </c>
      <c r="S330" s="244">
        <v>0</v>
      </c>
      <c r="T330" s="245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6" t="s">
        <v>248</v>
      </c>
      <c r="AT330" s="246" t="s">
        <v>571</v>
      </c>
      <c r="AU330" s="246" t="s">
        <v>87</v>
      </c>
      <c r="AY330" s="14" t="s">
        <v>220</v>
      </c>
      <c r="BE330" s="247">
        <f>IF(N330="základná",J330,0)</f>
        <v>0</v>
      </c>
      <c r="BF330" s="247">
        <f>IF(N330="znížená",J330,0)</f>
        <v>0</v>
      </c>
      <c r="BG330" s="247">
        <f>IF(N330="zákl. prenesená",J330,0)</f>
        <v>0</v>
      </c>
      <c r="BH330" s="247">
        <f>IF(N330="zníž. prenesená",J330,0)</f>
        <v>0</v>
      </c>
      <c r="BI330" s="247">
        <f>IF(N330="nulová",J330,0)</f>
        <v>0</v>
      </c>
      <c r="BJ330" s="14" t="s">
        <v>87</v>
      </c>
      <c r="BK330" s="247">
        <f>ROUND(I330*H330,2)</f>
        <v>0</v>
      </c>
      <c r="BL330" s="14" t="s">
        <v>94</v>
      </c>
      <c r="BM330" s="246" t="s">
        <v>3292</v>
      </c>
    </row>
    <row r="331" s="2" customFormat="1" ht="16.5" customHeight="1">
      <c r="A331" s="35"/>
      <c r="B331" s="36"/>
      <c r="C331" s="235" t="s">
        <v>2092</v>
      </c>
      <c r="D331" s="235" t="s">
        <v>222</v>
      </c>
      <c r="E331" s="236" t="s">
        <v>3293</v>
      </c>
      <c r="F331" s="237" t="s">
        <v>3294</v>
      </c>
      <c r="G331" s="238" t="s">
        <v>234</v>
      </c>
      <c r="H331" s="239">
        <v>1490</v>
      </c>
      <c r="I331" s="240"/>
      <c r="J331" s="239">
        <f>ROUND(I331*H331,2)</f>
        <v>0</v>
      </c>
      <c r="K331" s="241"/>
      <c r="L331" s="41"/>
      <c r="M331" s="242" t="s">
        <v>1</v>
      </c>
      <c r="N331" s="243" t="s">
        <v>41</v>
      </c>
      <c r="O331" s="94"/>
      <c r="P331" s="244">
        <f>O331*H331</f>
        <v>0</v>
      </c>
      <c r="Q331" s="244">
        <v>0</v>
      </c>
      <c r="R331" s="244">
        <f>Q331*H331</f>
        <v>0</v>
      </c>
      <c r="S331" s="244">
        <v>0</v>
      </c>
      <c r="T331" s="245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6" t="s">
        <v>94</v>
      </c>
      <c r="AT331" s="246" t="s">
        <v>222</v>
      </c>
      <c r="AU331" s="246" t="s">
        <v>87</v>
      </c>
      <c r="AY331" s="14" t="s">
        <v>220</v>
      </c>
      <c r="BE331" s="247">
        <f>IF(N331="základná",J331,0)</f>
        <v>0</v>
      </c>
      <c r="BF331" s="247">
        <f>IF(N331="znížená",J331,0)</f>
        <v>0</v>
      </c>
      <c r="BG331" s="247">
        <f>IF(N331="zákl. prenesená",J331,0)</f>
        <v>0</v>
      </c>
      <c r="BH331" s="247">
        <f>IF(N331="zníž. prenesená",J331,0)</f>
        <v>0</v>
      </c>
      <c r="BI331" s="247">
        <f>IF(N331="nulová",J331,0)</f>
        <v>0</v>
      </c>
      <c r="BJ331" s="14" t="s">
        <v>87</v>
      </c>
      <c r="BK331" s="247">
        <f>ROUND(I331*H331,2)</f>
        <v>0</v>
      </c>
      <c r="BL331" s="14" t="s">
        <v>94</v>
      </c>
      <c r="BM331" s="246" t="s">
        <v>3295</v>
      </c>
    </row>
    <row r="332" s="12" customFormat="1" ht="22.8" customHeight="1">
      <c r="A332" s="12"/>
      <c r="B332" s="219"/>
      <c r="C332" s="220"/>
      <c r="D332" s="221" t="s">
        <v>74</v>
      </c>
      <c r="E332" s="233" t="s">
        <v>3296</v>
      </c>
      <c r="F332" s="233" t="s">
        <v>3297</v>
      </c>
      <c r="G332" s="220"/>
      <c r="H332" s="220"/>
      <c r="I332" s="223"/>
      <c r="J332" s="234">
        <f>BK332</f>
        <v>0</v>
      </c>
      <c r="K332" s="220"/>
      <c r="L332" s="225"/>
      <c r="M332" s="226"/>
      <c r="N332" s="227"/>
      <c r="O332" s="227"/>
      <c r="P332" s="228">
        <f>SUM(P333:P344)</f>
        <v>0</v>
      </c>
      <c r="Q332" s="227"/>
      <c r="R332" s="228">
        <f>SUM(R333:R344)</f>
        <v>0</v>
      </c>
      <c r="S332" s="227"/>
      <c r="T332" s="229">
        <f>SUM(T333:T344)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30" t="s">
        <v>82</v>
      </c>
      <c r="AT332" s="231" t="s">
        <v>74</v>
      </c>
      <c r="AU332" s="231" t="s">
        <v>82</v>
      </c>
      <c r="AY332" s="230" t="s">
        <v>220</v>
      </c>
      <c r="BK332" s="232">
        <f>SUM(BK333:BK344)</f>
        <v>0</v>
      </c>
    </row>
    <row r="333" s="2" customFormat="1" ht="16.5" customHeight="1">
      <c r="A333" s="35"/>
      <c r="B333" s="36"/>
      <c r="C333" s="253" t="s">
        <v>2096</v>
      </c>
      <c r="D333" s="253" t="s">
        <v>571</v>
      </c>
      <c r="E333" s="254" t="s">
        <v>3298</v>
      </c>
      <c r="F333" s="255" t="s">
        <v>3299</v>
      </c>
      <c r="G333" s="256" t="s">
        <v>234</v>
      </c>
      <c r="H333" s="257">
        <v>3120</v>
      </c>
      <c r="I333" s="258"/>
      <c r="J333" s="257">
        <f>ROUND(I333*H333,2)</f>
        <v>0</v>
      </c>
      <c r="K333" s="259"/>
      <c r="L333" s="260"/>
      <c r="M333" s="261" t="s">
        <v>1</v>
      </c>
      <c r="N333" s="262" t="s">
        <v>41</v>
      </c>
      <c r="O333" s="94"/>
      <c r="P333" s="244">
        <f>O333*H333</f>
        <v>0</v>
      </c>
      <c r="Q333" s="244">
        <v>0</v>
      </c>
      <c r="R333" s="244">
        <f>Q333*H333</f>
        <v>0</v>
      </c>
      <c r="S333" s="244">
        <v>0</v>
      </c>
      <c r="T333" s="245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6" t="s">
        <v>248</v>
      </c>
      <c r="AT333" s="246" t="s">
        <v>571</v>
      </c>
      <c r="AU333" s="246" t="s">
        <v>87</v>
      </c>
      <c r="AY333" s="14" t="s">
        <v>220</v>
      </c>
      <c r="BE333" s="247">
        <f>IF(N333="základná",J333,0)</f>
        <v>0</v>
      </c>
      <c r="BF333" s="247">
        <f>IF(N333="znížená",J333,0)</f>
        <v>0</v>
      </c>
      <c r="BG333" s="247">
        <f>IF(N333="zákl. prenesená",J333,0)</f>
        <v>0</v>
      </c>
      <c r="BH333" s="247">
        <f>IF(N333="zníž. prenesená",J333,0)</f>
        <v>0</v>
      </c>
      <c r="BI333" s="247">
        <f>IF(N333="nulová",J333,0)</f>
        <v>0</v>
      </c>
      <c r="BJ333" s="14" t="s">
        <v>87</v>
      </c>
      <c r="BK333" s="247">
        <f>ROUND(I333*H333,2)</f>
        <v>0</v>
      </c>
      <c r="BL333" s="14" t="s">
        <v>94</v>
      </c>
      <c r="BM333" s="246" t="s">
        <v>3300</v>
      </c>
    </row>
    <row r="334" s="2" customFormat="1" ht="16.5" customHeight="1">
      <c r="A334" s="35"/>
      <c r="B334" s="36"/>
      <c r="C334" s="253" t="s">
        <v>2100</v>
      </c>
      <c r="D334" s="253" t="s">
        <v>571</v>
      </c>
      <c r="E334" s="254" t="s">
        <v>3301</v>
      </c>
      <c r="F334" s="255" t="s">
        <v>3302</v>
      </c>
      <c r="G334" s="256" t="s">
        <v>234</v>
      </c>
      <c r="H334" s="257">
        <v>20</v>
      </c>
      <c r="I334" s="258"/>
      <c r="J334" s="257">
        <f>ROUND(I334*H334,2)</f>
        <v>0</v>
      </c>
      <c r="K334" s="259"/>
      <c r="L334" s="260"/>
      <c r="M334" s="261" t="s">
        <v>1</v>
      </c>
      <c r="N334" s="262" t="s">
        <v>41</v>
      </c>
      <c r="O334" s="94"/>
      <c r="P334" s="244">
        <f>O334*H334</f>
        <v>0</v>
      </c>
      <c r="Q334" s="244">
        <v>0</v>
      </c>
      <c r="R334" s="244">
        <f>Q334*H334</f>
        <v>0</v>
      </c>
      <c r="S334" s="244">
        <v>0</v>
      </c>
      <c r="T334" s="245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6" t="s">
        <v>248</v>
      </c>
      <c r="AT334" s="246" t="s">
        <v>571</v>
      </c>
      <c r="AU334" s="246" t="s">
        <v>87</v>
      </c>
      <c r="AY334" s="14" t="s">
        <v>220</v>
      </c>
      <c r="BE334" s="247">
        <f>IF(N334="základná",J334,0)</f>
        <v>0</v>
      </c>
      <c r="BF334" s="247">
        <f>IF(N334="znížená",J334,0)</f>
        <v>0</v>
      </c>
      <c r="BG334" s="247">
        <f>IF(N334="zákl. prenesená",J334,0)</f>
        <v>0</v>
      </c>
      <c r="BH334" s="247">
        <f>IF(N334="zníž. prenesená",J334,0)</f>
        <v>0</v>
      </c>
      <c r="BI334" s="247">
        <f>IF(N334="nulová",J334,0)</f>
        <v>0</v>
      </c>
      <c r="BJ334" s="14" t="s">
        <v>87</v>
      </c>
      <c r="BK334" s="247">
        <f>ROUND(I334*H334,2)</f>
        <v>0</v>
      </c>
      <c r="BL334" s="14" t="s">
        <v>94</v>
      </c>
      <c r="BM334" s="246" t="s">
        <v>3303</v>
      </c>
    </row>
    <row r="335" s="2" customFormat="1" ht="24.15" customHeight="1">
      <c r="A335" s="35"/>
      <c r="B335" s="36"/>
      <c r="C335" s="253" t="s">
        <v>2104</v>
      </c>
      <c r="D335" s="253" t="s">
        <v>571</v>
      </c>
      <c r="E335" s="254" t="s">
        <v>3304</v>
      </c>
      <c r="F335" s="255" t="s">
        <v>3305</v>
      </c>
      <c r="G335" s="256" t="s">
        <v>234</v>
      </c>
      <c r="H335" s="257">
        <v>485</v>
      </c>
      <c r="I335" s="258"/>
      <c r="J335" s="257">
        <f>ROUND(I335*H335,2)</f>
        <v>0</v>
      </c>
      <c r="K335" s="259"/>
      <c r="L335" s="260"/>
      <c r="M335" s="261" t="s">
        <v>1</v>
      </c>
      <c r="N335" s="262" t="s">
        <v>41</v>
      </c>
      <c r="O335" s="94"/>
      <c r="P335" s="244">
        <f>O335*H335</f>
        <v>0</v>
      </c>
      <c r="Q335" s="244">
        <v>0</v>
      </c>
      <c r="R335" s="244">
        <f>Q335*H335</f>
        <v>0</v>
      </c>
      <c r="S335" s="244">
        <v>0</v>
      </c>
      <c r="T335" s="245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6" t="s">
        <v>248</v>
      </c>
      <c r="AT335" s="246" t="s">
        <v>571</v>
      </c>
      <c r="AU335" s="246" t="s">
        <v>87</v>
      </c>
      <c r="AY335" s="14" t="s">
        <v>220</v>
      </c>
      <c r="BE335" s="247">
        <f>IF(N335="základná",J335,0)</f>
        <v>0</v>
      </c>
      <c r="BF335" s="247">
        <f>IF(N335="znížená",J335,0)</f>
        <v>0</v>
      </c>
      <c r="BG335" s="247">
        <f>IF(N335="zákl. prenesená",J335,0)</f>
        <v>0</v>
      </c>
      <c r="BH335" s="247">
        <f>IF(N335="zníž. prenesená",J335,0)</f>
        <v>0</v>
      </c>
      <c r="BI335" s="247">
        <f>IF(N335="nulová",J335,0)</f>
        <v>0</v>
      </c>
      <c r="BJ335" s="14" t="s">
        <v>87</v>
      </c>
      <c r="BK335" s="247">
        <f>ROUND(I335*H335,2)</f>
        <v>0</v>
      </c>
      <c r="BL335" s="14" t="s">
        <v>94</v>
      </c>
      <c r="BM335" s="246" t="s">
        <v>3306</v>
      </c>
    </row>
    <row r="336" s="2" customFormat="1" ht="16.5" customHeight="1">
      <c r="A336" s="35"/>
      <c r="B336" s="36"/>
      <c r="C336" s="253" t="s">
        <v>2108</v>
      </c>
      <c r="D336" s="253" t="s">
        <v>571</v>
      </c>
      <c r="E336" s="254" t="s">
        <v>3307</v>
      </c>
      <c r="F336" s="255" t="s">
        <v>3308</v>
      </c>
      <c r="G336" s="256" t="s">
        <v>234</v>
      </c>
      <c r="H336" s="257">
        <v>15</v>
      </c>
      <c r="I336" s="258"/>
      <c r="J336" s="257">
        <f>ROUND(I336*H336,2)</f>
        <v>0</v>
      </c>
      <c r="K336" s="259"/>
      <c r="L336" s="260"/>
      <c r="M336" s="261" t="s">
        <v>1</v>
      </c>
      <c r="N336" s="262" t="s">
        <v>41</v>
      </c>
      <c r="O336" s="94"/>
      <c r="P336" s="244">
        <f>O336*H336</f>
        <v>0</v>
      </c>
      <c r="Q336" s="244">
        <v>0</v>
      </c>
      <c r="R336" s="244">
        <f>Q336*H336</f>
        <v>0</v>
      </c>
      <c r="S336" s="244">
        <v>0</v>
      </c>
      <c r="T336" s="245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6" t="s">
        <v>248</v>
      </c>
      <c r="AT336" s="246" t="s">
        <v>571</v>
      </c>
      <c r="AU336" s="246" t="s">
        <v>87</v>
      </c>
      <c r="AY336" s="14" t="s">
        <v>220</v>
      </c>
      <c r="BE336" s="247">
        <f>IF(N336="základná",J336,0)</f>
        <v>0</v>
      </c>
      <c r="BF336" s="247">
        <f>IF(N336="znížená",J336,0)</f>
        <v>0</v>
      </c>
      <c r="BG336" s="247">
        <f>IF(N336="zákl. prenesená",J336,0)</f>
        <v>0</v>
      </c>
      <c r="BH336" s="247">
        <f>IF(N336="zníž. prenesená",J336,0)</f>
        <v>0</v>
      </c>
      <c r="BI336" s="247">
        <f>IF(N336="nulová",J336,0)</f>
        <v>0</v>
      </c>
      <c r="BJ336" s="14" t="s">
        <v>87</v>
      </c>
      <c r="BK336" s="247">
        <f>ROUND(I336*H336,2)</f>
        <v>0</v>
      </c>
      <c r="BL336" s="14" t="s">
        <v>94</v>
      </c>
      <c r="BM336" s="246" t="s">
        <v>3309</v>
      </c>
    </row>
    <row r="337" s="2" customFormat="1" ht="21.75" customHeight="1">
      <c r="A337" s="35"/>
      <c r="B337" s="36"/>
      <c r="C337" s="253" t="s">
        <v>2112</v>
      </c>
      <c r="D337" s="253" t="s">
        <v>571</v>
      </c>
      <c r="E337" s="254" t="s">
        <v>3310</v>
      </c>
      <c r="F337" s="255" t="s">
        <v>3311</v>
      </c>
      <c r="G337" s="256" t="s">
        <v>234</v>
      </c>
      <c r="H337" s="257">
        <v>3</v>
      </c>
      <c r="I337" s="258"/>
      <c r="J337" s="257">
        <f>ROUND(I337*H337,2)</f>
        <v>0</v>
      </c>
      <c r="K337" s="259"/>
      <c r="L337" s="260"/>
      <c r="M337" s="261" t="s">
        <v>1</v>
      </c>
      <c r="N337" s="262" t="s">
        <v>41</v>
      </c>
      <c r="O337" s="94"/>
      <c r="P337" s="244">
        <f>O337*H337</f>
        <v>0</v>
      </c>
      <c r="Q337" s="244">
        <v>0</v>
      </c>
      <c r="R337" s="244">
        <f>Q337*H337</f>
        <v>0</v>
      </c>
      <c r="S337" s="244">
        <v>0</v>
      </c>
      <c r="T337" s="245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6" t="s">
        <v>248</v>
      </c>
      <c r="AT337" s="246" t="s">
        <v>571</v>
      </c>
      <c r="AU337" s="246" t="s">
        <v>87</v>
      </c>
      <c r="AY337" s="14" t="s">
        <v>220</v>
      </c>
      <c r="BE337" s="247">
        <f>IF(N337="základná",J337,0)</f>
        <v>0</v>
      </c>
      <c r="BF337" s="247">
        <f>IF(N337="znížená",J337,0)</f>
        <v>0</v>
      </c>
      <c r="BG337" s="247">
        <f>IF(N337="zákl. prenesená",J337,0)</f>
        <v>0</v>
      </c>
      <c r="BH337" s="247">
        <f>IF(N337="zníž. prenesená",J337,0)</f>
        <v>0</v>
      </c>
      <c r="BI337" s="247">
        <f>IF(N337="nulová",J337,0)</f>
        <v>0</v>
      </c>
      <c r="BJ337" s="14" t="s">
        <v>87</v>
      </c>
      <c r="BK337" s="247">
        <f>ROUND(I337*H337,2)</f>
        <v>0</v>
      </c>
      <c r="BL337" s="14" t="s">
        <v>94</v>
      </c>
      <c r="BM337" s="246" t="s">
        <v>3312</v>
      </c>
    </row>
    <row r="338" s="2" customFormat="1" ht="16.5" customHeight="1">
      <c r="A338" s="35"/>
      <c r="B338" s="36"/>
      <c r="C338" s="235" t="s">
        <v>2116</v>
      </c>
      <c r="D338" s="235" t="s">
        <v>222</v>
      </c>
      <c r="E338" s="236" t="s">
        <v>3313</v>
      </c>
      <c r="F338" s="237" t="s">
        <v>3188</v>
      </c>
      <c r="G338" s="238" t="s">
        <v>234</v>
      </c>
      <c r="H338" s="239">
        <v>3943</v>
      </c>
      <c r="I338" s="240"/>
      <c r="J338" s="239">
        <f>ROUND(I338*H338,2)</f>
        <v>0</v>
      </c>
      <c r="K338" s="241"/>
      <c r="L338" s="41"/>
      <c r="M338" s="242" t="s">
        <v>1</v>
      </c>
      <c r="N338" s="243" t="s">
        <v>41</v>
      </c>
      <c r="O338" s="94"/>
      <c r="P338" s="244">
        <f>O338*H338</f>
        <v>0</v>
      </c>
      <c r="Q338" s="244">
        <v>0</v>
      </c>
      <c r="R338" s="244">
        <f>Q338*H338</f>
        <v>0</v>
      </c>
      <c r="S338" s="244">
        <v>0</v>
      </c>
      <c r="T338" s="245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6" t="s">
        <v>94</v>
      </c>
      <c r="AT338" s="246" t="s">
        <v>222</v>
      </c>
      <c r="AU338" s="246" t="s">
        <v>87</v>
      </c>
      <c r="AY338" s="14" t="s">
        <v>220</v>
      </c>
      <c r="BE338" s="247">
        <f>IF(N338="základná",J338,0)</f>
        <v>0</v>
      </c>
      <c r="BF338" s="247">
        <f>IF(N338="znížená",J338,0)</f>
        <v>0</v>
      </c>
      <c r="BG338" s="247">
        <f>IF(N338="zákl. prenesená",J338,0)</f>
        <v>0</v>
      </c>
      <c r="BH338" s="247">
        <f>IF(N338="zníž. prenesená",J338,0)</f>
        <v>0</v>
      </c>
      <c r="BI338" s="247">
        <f>IF(N338="nulová",J338,0)</f>
        <v>0</v>
      </c>
      <c r="BJ338" s="14" t="s">
        <v>87</v>
      </c>
      <c r="BK338" s="247">
        <f>ROUND(I338*H338,2)</f>
        <v>0</v>
      </c>
      <c r="BL338" s="14" t="s">
        <v>94</v>
      </c>
      <c r="BM338" s="246" t="s">
        <v>3314</v>
      </c>
    </row>
    <row r="339" s="2" customFormat="1" ht="37.8" customHeight="1">
      <c r="A339" s="35"/>
      <c r="B339" s="36"/>
      <c r="C339" s="253" t="s">
        <v>2120</v>
      </c>
      <c r="D339" s="253" t="s">
        <v>571</v>
      </c>
      <c r="E339" s="254" t="s">
        <v>3315</v>
      </c>
      <c r="F339" s="255" t="s">
        <v>3316</v>
      </c>
      <c r="G339" s="256" t="s">
        <v>259</v>
      </c>
      <c r="H339" s="257">
        <v>1</v>
      </c>
      <c r="I339" s="258"/>
      <c r="J339" s="257">
        <f>ROUND(I339*H339,2)</f>
        <v>0</v>
      </c>
      <c r="K339" s="259"/>
      <c r="L339" s="260"/>
      <c r="M339" s="261" t="s">
        <v>1</v>
      </c>
      <c r="N339" s="262" t="s">
        <v>41</v>
      </c>
      <c r="O339" s="94"/>
      <c r="P339" s="244">
        <f>O339*H339</f>
        <v>0</v>
      </c>
      <c r="Q339" s="244">
        <v>0</v>
      </c>
      <c r="R339" s="244">
        <f>Q339*H339</f>
        <v>0</v>
      </c>
      <c r="S339" s="244">
        <v>0</v>
      </c>
      <c r="T339" s="245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6" t="s">
        <v>248</v>
      </c>
      <c r="AT339" s="246" t="s">
        <v>571</v>
      </c>
      <c r="AU339" s="246" t="s">
        <v>87</v>
      </c>
      <c r="AY339" s="14" t="s">
        <v>220</v>
      </c>
      <c r="BE339" s="247">
        <f>IF(N339="základná",J339,0)</f>
        <v>0</v>
      </c>
      <c r="BF339" s="247">
        <f>IF(N339="znížená",J339,0)</f>
        <v>0</v>
      </c>
      <c r="BG339" s="247">
        <f>IF(N339="zákl. prenesená",J339,0)</f>
        <v>0</v>
      </c>
      <c r="BH339" s="247">
        <f>IF(N339="zníž. prenesená",J339,0)</f>
        <v>0</v>
      </c>
      <c r="BI339" s="247">
        <f>IF(N339="nulová",J339,0)</f>
        <v>0</v>
      </c>
      <c r="BJ339" s="14" t="s">
        <v>87</v>
      </c>
      <c r="BK339" s="247">
        <f>ROUND(I339*H339,2)</f>
        <v>0</v>
      </c>
      <c r="BL339" s="14" t="s">
        <v>94</v>
      </c>
      <c r="BM339" s="246" t="s">
        <v>3317</v>
      </c>
    </row>
    <row r="340" s="2" customFormat="1" ht="37.8" customHeight="1">
      <c r="A340" s="35"/>
      <c r="B340" s="36"/>
      <c r="C340" s="253" t="s">
        <v>2124</v>
      </c>
      <c r="D340" s="253" t="s">
        <v>571</v>
      </c>
      <c r="E340" s="254" t="s">
        <v>3318</v>
      </c>
      <c r="F340" s="255" t="s">
        <v>3319</v>
      </c>
      <c r="G340" s="256" t="s">
        <v>259</v>
      </c>
      <c r="H340" s="257">
        <v>1</v>
      </c>
      <c r="I340" s="258"/>
      <c r="J340" s="257">
        <f>ROUND(I340*H340,2)</f>
        <v>0</v>
      </c>
      <c r="K340" s="259"/>
      <c r="L340" s="260"/>
      <c r="M340" s="261" t="s">
        <v>1</v>
      </c>
      <c r="N340" s="262" t="s">
        <v>41</v>
      </c>
      <c r="O340" s="94"/>
      <c r="P340" s="244">
        <f>O340*H340</f>
        <v>0</v>
      </c>
      <c r="Q340" s="244">
        <v>0</v>
      </c>
      <c r="R340" s="244">
        <f>Q340*H340</f>
        <v>0</v>
      </c>
      <c r="S340" s="244">
        <v>0</v>
      </c>
      <c r="T340" s="245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6" t="s">
        <v>248</v>
      </c>
      <c r="AT340" s="246" t="s">
        <v>571</v>
      </c>
      <c r="AU340" s="246" t="s">
        <v>87</v>
      </c>
      <c r="AY340" s="14" t="s">
        <v>220</v>
      </c>
      <c r="BE340" s="247">
        <f>IF(N340="základná",J340,0)</f>
        <v>0</v>
      </c>
      <c r="BF340" s="247">
        <f>IF(N340="znížená",J340,0)</f>
        <v>0</v>
      </c>
      <c r="BG340" s="247">
        <f>IF(N340="zákl. prenesená",J340,0)</f>
        <v>0</v>
      </c>
      <c r="BH340" s="247">
        <f>IF(N340="zníž. prenesená",J340,0)</f>
        <v>0</v>
      </c>
      <c r="BI340" s="247">
        <f>IF(N340="nulová",J340,0)</f>
        <v>0</v>
      </c>
      <c r="BJ340" s="14" t="s">
        <v>87</v>
      </c>
      <c r="BK340" s="247">
        <f>ROUND(I340*H340,2)</f>
        <v>0</v>
      </c>
      <c r="BL340" s="14" t="s">
        <v>94</v>
      </c>
      <c r="BM340" s="246" t="s">
        <v>3320</v>
      </c>
    </row>
    <row r="341" s="2" customFormat="1" ht="37.8" customHeight="1">
      <c r="A341" s="35"/>
      <c r="B341" s="36"/>
      <c r="C341" s="253" t="s">
        <v>2128</v>
      </c>
      <c r="D341" s="253" t="s">
        <v>571</v>
      </c>
      <c r="E341" s="254" t="s">
        <v>3321</v>
      </c>
      <c r="F341" s="255" t="s">
        <v>3322</v>
      </c>
      <c r="G341" s="256" t="s">
        <v>259</v>
      </c>
      <c r="H341" s="257">
        <v>1</v>
      </c>
      <c r="I341" s="258"/>
      <c r="J341" s="257">
        <f>ROUND(I341*H341,2)</f>
        <v>0</v>
      </c>
      <c r="K341" s="259"/>
      <c r="L341" s="260"/>
      <c r="M341" s="261" t="s">
        <v>1</v>
      </c>
      <c r="N341" s="262" t="s">
        <v>41</v>
      </c>
      <c r="O341" s="94"/>
      <c r="P341" s="244">
        <f>O341*H341</f>
        <v>0</v>
      </c>
      <c r="Q341" s="244">
        <v>0</v>
      </c>
      <c r="R341" s="244">
        <f>Q341*H341</f>
        <v>0</v>
      </c>
      <c r="S341" s="244">
        <v>0</v>
      </c>
      <c r="T341" s="245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6" t="s">
        <v>248</v>
      </c>
      <c r="AT341" s="246" t="s">
        <v>571</v>
      </c>
      <c r="AU341" s="246" t="s">
        <v>87</v>
      </c>
      <c r="AY341" s="14" t="s">
        <v>220</v>
      </c>
      <c r="BE341" s="247">
        <f>IF(N341="základná",J341,0)</f>
        <v>0</v>
      </c>
      <c r="BF341" s="247">
        <f>IF(N341="znížená",J341,0)</f>
        <v>0</v>
      </c>
      <c r="BG341" s="247">
        <f>IF(N341="zákl. prenesená",J341,0)</f>
        <v>0</v>
      </c>
      <c r="BH341" s="247">
        <f>IF(N341="zníž. prenesená",J341,0)</f>
        <v>0</v>
      </c>
      <c r="BI341" s="247">
        <f>IF(N341="nulová",J341,0)</f>
        <v>0</v>
      </c>
      <c r="BJ341" s="14" t="s">
        <v>87</v>
      </c>
      <c r="BK341" s="247">
        <f>ROUND(I341*H341,2)</f>
        <v>0</v>
      </c>
      <c r="BL341" s="14" t="s">
        <v>94</v>
      </c>
      <c r="BM341" s="246" t="s">
        <v>3323</v>
      </c>
    </row>
    <row r="342" s="2" customFormat="1" ht="16.5" customHeight="1">
      <c r="A342" s="35"/>
      <c r="B342" s="36"/>
      <c r="C342" s="235" t="s">
        <v>2132</v>
      </c>
      <c r="D342" s="235" t="s">
        <v>222</v>
      </c>
      <c r="E342" s="236" t="s">
        <v>3324</v>
      </c>
      <c r="F342" s="237" t="s">
        <v>3325</v>
      </c>
      <c r="G342" s="238" t="s">
        <v>259</v>
      </c>
      <c r="H342" s="239">
        <v>1</v>
      </c>
      <c r="I342" s="240"/>
      <c r="J342" s="239">
        <f>ROUND(I342*H342,2)</f>
        <v>0</v>
      </c>
      <c r="K342" s="241"/>
      <c r="L342" s="41"/>
      <c r="M342" s="242" t="s">
        <v>1</v>
      </c>
      <c r="N342" s="243" t="s">
        <v>41</v>
      </c>
      <c r="O342" s="94"/>
      <c r="P342" s="244">
        <f>O342*H342</f>
        <v>0</v>
      </c>
      <c r="Q342" s="244">
        <v>0</v>
      </c>
      <c r="R342" s="244">
        <f>Q342*H342</f>
        <v>0</v>
      </c>
      <c r="S342" s="244">
        <v>0</v>
      </c>
      <c r="T342" s="245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6" t="s">
        <v>94</v>
      </c>
      <c r="AT342" s="246" t="s">
        <v>222</v>
      </c>
      <c r="AU342" s="246" t="s">
        <v>87</v>
      </c>
      <c r="AY342" s="14" t="s">
        <v>220</v>
      </c>
      <c r="BE342" s="247">
        <f>IF(N342="základná",J342,0)</f>
        <v>0</v>
      </c>
      <c r="BF342" s="247">
        <f>IF(N342="znížená",J342,0)</f>
        <v>0</v>
      </c>
      <c r="BG342" s="247">
        <f>IF(N342="zákl. prenesená",J342,0)</f>
        <v>0</v>
      </c>
      <c r="BH342" s="247">
        <f>IF(N342="zníž. prenesená",J342,0)</f>
        <v>0</v>
      </c>
      <c r="BI342" s="247">
        <f>IF(N342="nulová",J342,0)</f>
        <v>0</v>
      </c>
      <c r="BJ342" s="14" t="s">
        <v>87</v>
      </c>
      <c r="BK342" s="247">
        <f>ROUND(I342*H342,2)</f>
        <v>0</v>
      </c>
      <c r="BL342" s="14" t="s">
        <v>94</v>
      </c>
      <c r="BM342" s="246" t="s">
        <v>3326</v>
      </c>
    </row>
    <row r="343" s="2" customFormat="1" ht="16.5" customHeight="1">
      <c r="A343" s="35"/>
      <c r="B343" s="36"/>
      <c r="C343" s="235" t="s">
        <v>2136</v>
      </c>
      <c r="D343" s="235" t="s">
        <v>222</v>
      </c>
      <c r="E343" s="236" t="s">
        <v>3327</v>
      </c>
      <c r="F343" s="237" t="s">
        <v>3328</v>
      </c>
      <c r="G343" s="238" t="s">
        <v>259</v>
      </c>
      <c r="H343" s="239">
        <v>1</v>
      </c>
      <c r="I343" s="240"/>
      <c r="J343" s="239">
        <f>ROUND(I343*H343,2)</f>
        <v>0</v>
      </c>
      <c r="K343" s="241"/>
      <c r="L343" s="41"/>
      <c r="M343" s="242" t="s">
        <v>1</v>
      </c>
      <c r="N343" s="243" t="s">
        <v>41</v>
      </c>
      <c r="O343" s="94"/>
      <c r="P343" s="244">
        <f>O343*H343</f>
        <v>0</v>
      </c>
      <c r="Q343" s="244">
        <v>0</v>
      </c>
      <c r="R343" s="244">
        <f>Q343*H343</f>
        <v>0</v>
      </c>
      <c r="S343" s="244">
        <v>0</v>
      </c>
      <c r="T343" s="245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6" t="s">
        <v>94</v>
      </c>
      <c r="AT343" s="246" t="s">
        <v>222</v>
      </c>
      <c r="AU343" s="246" t="s">
        <v>87</v>
      </c>
      <c r="AY343" s="14" t="s">
        <v>220</v>
      </c>
      <c r="BE343" s="247">
        <f>IF(N343="základná",J343,0)</f>
        <v>0</v>
      </c>
      <c r="BF343" s="247">
        <f>IF(N343="znížená",J343,0)</f>
        <v>0</v>
      </c>
      <c r="BG343" s="247">
        <f>IF(N343="zákl. prenesená",J343,0)</f>
        <v>0</v>
      </c>
      <c r="BH343" s="247">
        <f>IF(N343="zníž. prenesená",J343,0)</f>
        <v>0</v>
      </c>
      <c r="BI343" s="247">
        <f>IF(N343="nulová",J343,0)</f>
        <v>0</v>
      </c>
      <c r="BJ343" s="14" t="s">
        <v>87</v>
      </c>
      <c r="BK343" s="247">
        <f>ROUND(I343*H343,2)</f>
        <v>0</v>
      </c>
      <c r="BL343" s="14" t="s">
        <v>94</v>
      </c>
      <c r="BM343" s="246" t="s">
        <v>3329</v>
      </c>
    </row>
    <row r="344" s="2" customFormat="1" ht="16.5" customHeight="1">
      <c r="A344" s="35"/>
      <c r="B344" s="36"/>
      <c r="C344" s="235" t="s">
        <v>2140</v>
      </c>
      <c r="D344" s="235" t="s">
        <v>222</v>
      </c>
      <c r="E344" s="236" t="s">
        <v>3330</v>
      </c>
      <c r="F344" s="237" t="s">
        <v>3331</v>
      </c>
      <c r="G344" s="238" t="s">
        <v>259</v>
      </c>
      <c r="H344" s="239">
        <v>1</v>
      </c>
      <c r="I344" s="240"/>
      <c r="J344" s="239">
        <f>ROUND(I344*H344,2)</f>
        <v>0</v>
      </c>
      <c r="K344" s="241"/>
      <c r="L344" s="41"/>
      <c r="M344" s="242" t="s">
        <v>1</v>
      </c>
      <c r="N344" s="243" t="s">
        <v>41</v>
      </c>
      <c r="O344" s="94"/>
      <c r="P344" s="244">
        <f>O344*H344</f>
        <v>0</v>
      </c>
      <c r="Q344" s="244">
        <v>0</v>
      </c>
      <c r="R344" s="244">
        <f>Q344*H344</f>
        <v>0</v>
      </c>
      <c r="S344" s="244">
        <v>0</v>
      </c>
      <c r="T344" s="245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46" t="s">
        <v>94</v>
      </c>
      <c r="AT344" s="246" t="s">
        <v>222</v>
      </c>
      <c r="AU344" s="246" t="s">
        <v>87</v>
      </c>
      <c r="AY344" s="14" t="s">
        <v>220</v>
      </c>
      <c r="BE344" s="247">
        <f>IF(N344="základná",J344,0)</f>
        <v>0</v>
      </c>
      <c r="BF344" s="247">
        <f>IF(N344="znížená",J344,0)</f>
        <v>0</v>
      </c>
      <c r="BG344" s="247">
        <f>IF(N344="zákl. prenesená",J344,0)</f>
        <v>0</v>
      </c>
      <c r="BH344" s="247">
        <f>IF(N344="zníž. prenesená",J344,0)</f>
        <v>0</v>
      </c>
      <c r="BI344" s="247">
        <f>IF(N344="nulová",J344,0)</f>
        <v>0</v>
      </c>
      <c r="BJ344" s="14" t="s">
        <v>87</v>
      </c>
      <c r="BK344" s="247">
        <f>ROUND(I344*H344,2)</f>
        <v>0</v>
      </c>
      <c r="BL344" s="14" t="s">
        <v>94</v>
      </c>
      <c r="BM344" s="246" t="s">
        <v>3332</v>
      </c>
    </row>
    <row r="345" s="12" customFormat="1" ht="22.8" customHeight="1">
      <c r="A345" s="12"/>
      <c r="B345" s="219"/>
      <c r="C345" s="220"/>
      <c r="D345" s="221" t="s">
        <v>74</v>
      </c>
      <c r="E345" s="233" t="s">
        <v>3333</v>
      </c>
      <c r="F345" s="233" t="s">
        <v>3334</v>
      </c>
      <c r="G345" s="220"/>
      <c r="H345" s="220"/>
      <c r="I345" s="223"/>
      <c r="J345" s="234">
        <f>BK345</f>
        <v>0</v>
      </c>
      <c r="K345" s="220"/>
      <c r="L345" s="225"/>
      <c r="M345" s="226"/>
      <c r="N345" s="227"/>
      <c r="O345" s="227"/>
      <c r="P345" s="228">
        <f>SUM(P346:P353)</f>
        <v>0</v>
      </c>
      <c r="Q345" s="227"/>
      <c r="R345" s="228">
        <f>SUM(R346:R353)</f>
        <v>0</v>
      </c>
      <c r="S345" s="227"/>
      <c r="T345" s="229">
        <f>SUM(T346:T353)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30" t="s">
        <v>82</v>
      </c>
      <c r="AT345" s="231" t="s">
        <v>74</v>
      </c>
      <c r="AU345" s="231" t="s">
        <v>82</v>
      </c>
      <c r="AY345" s="230" t="s">
        <v>220</v>
      </c>
      <c r="BK345" s="232">
        <f>SUM(BK346:BK353)</f>
        <v>0</v>
      </c>
    </row>
    <row r="346" s="2" customFormat="1" ht="49.05" customHeight="1">
      <c r="A346" s="35"/>
      <c r="B346" s="36"/>
      <c r="C346" s="253" t="s">
        <v>2144</v>
      </c>
      <c r="D346" s="253" t="s">
        <v>571</v>
      </c>
      <c r="E346" s="254" t="s">
        <v>3335</v>
      </c>
      <c r="F346" s="255" t="s">
        <v>3336</v>
      </c>
      <c r="G346" s="256" t="s">
        <v>259</v>
      </c>
      <c r="H346" s="257">
        <v>1</v>
      </c>
      <c r="I346" s="258"/>
      <c r="J346" s="257">
        <f>ROUND(I346*H346,2)</f>
        <v>0</v>
      </c>
      <c r="K346" s="259"/>
      <c r="L346" s="260"/>
      <c r="M346" s="261" t="s">
        <v>1</v>
      </c>
      <c r="N346" s="262" t="s">
        <v>41</v>
      </c>
      <c r="O346" s="94"/>
      <c r="P346" s="244">
        <f>O346*H346</f>
        <v>0</v>
      </c>
      <c r="Q346" s="244">
        <v>0</v>
      </c>
      <c r="R346" s="244">
        <f>Q346*H346</f>
        <v>0</v>
      </c>
      <c r="S346" s="244">
        <v>0</v>
      </c>
      <c r="T346" s="245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6" t="s">
        <v>248</v>
      </c>
      <c r="AT346" s="246" t="s">
        <v>571</v>
      </c>
      <c r="AU346" s="246" t="s">
        <v>87</v>
      </c>
      <c r="AY346" s="14" t="s">
        <v>220</v>
      </c>
      <c r="BE346" s="247">
        <f>IF(N346="základná",J346,0)</f>
        <v>0</v>
      </c>
      <c r="BF346" s="247">
        <f>IF(N346="znížená",J346,0)</f>
        <v>0</v>
      </c>
      <c r="BG346" s="247">
        <f>IF(N346="zákl. prenesená",J346,0)</f>
        <v>0</v>
      </c>
      <c r="BH346" s="247">
        <f>IF(N346="zníž. prenesená",J346,0)</f>
        <v>0</v>
      </c>
      <c r="BI346" s="247">
        <f>IF(N346="nulová",J346,0)</f>
        <v>0</v>
      </c>
      <c r="BJ346" s="14" t="s">
        <v>87</v>
      </c>
      <c r="BK346" s="247">
        <f>ROUND(I346*H346,2)</f>
        <v>0</v>
      </c>
      <c r="BL346" s="14" t="s">
        <v>94</v>
      </c>
      <c r="BM346" s="246" t="s">
        <v>3337</v>
      </c>
    </row>
    <row r="347" s="2" customFormat="1" ht="44.25" customHeight="1">
      <c r="A347" s="35"/>
      <c r="B347" s="36"/>
      <c r="C347" s="235" t="s">
        <v>2148</v>
      </c>
      <c r="D347" s="235" t="s">
        <v>222</v>
      </c>
      <c r="E347" s="236" t="s">
        <v>3338</v>
      </c>
      <c r="F347" s="237" t="s">
        <v>3339</v>
      </c>
      <c r="G347" s="238" t="s">
        <v>259</v>
      </c>
      <c r="H347" s="239">
        <v>1</v>
      </c>
      <c r="I347" s="240"/>
      <c r="J347" s="239">
        <f>ROUND(I347*H347,2)</f>
        <v>0</v>
      </c>
      <c r="K347" s="241"/>
      <c r="L347" s="41"/>
      <c r="M347" s="242" t="s">
        <v>1</v>
      </c>
      <c r="N347" s="243" t="s">
        <v>41</v>
      </c>
      <c r="O347" s="94"/>
      <c r="P347" s="244">
        <f>O347*H347</f>
        <v>0</v>
      </c>
      <c r="Q347" s="244">
        <v>0</v>
      </c>
      <c r="R347" s="244">
        <f>Q347*H347</f>
        <v>0</v>
      </c>
      <c r="S347" s="244">
        <v>0</v>
      </c>
      <c r="T347" s="245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6" t="s">
        <v>94</v>
      </c>
      <c r="AT347" s="246" t="s">
        <v>222</v>
      </c>
      <c r="AU347" s="246" t="s">
        <v>87</v>
      </c>
      <c r="AY347" s="14" t="s">
        <v>220</v>
      </c>
      <c r="BE347" s="247">
        <f>IF(N347="základná",J347,0)</f>
        <v>0</v>
      </c>
      <c r="BF347" s="247">
        <f>IF(N347="znížená",J347,0)</f>
        <v>0</v>
      </c>
      <c r="BG347" s="247">
        <f>IF(N347="zákl. prenesená",J347,0)</f>
        <v>0</v>
      </c>
      <c r="BH347" s="247">
        <f>IF(N347="zníž. prenesená",J347,0)</f>
        <v>0</v>
      </c>
      <c r="BI347" s="247">
        <f>IF(N347="nulová",J347,0)</f>
        <v>0</v>
      </c>
      <c r="BJ347" s="14" t="s">
        <v>87</v>
      </c>
      <c r="BK347" s="247">
        <f>ROUND(I347*H347,2)</f>
        <v>0</v>
      </c>
      <c r="BL347" s="14" t="s">
        <v>94</v>
      </c>
      <c r="BM347" s="246" t="s">
        <v>3340</v>
      </c>
    </row>
    <row r="348" s="2" customFormat="1" ht="21.75" customHeight="1">
      <c r="A348" s="35"/>
      <c r="B348" s="36"/>
      <c r="C348" s="253" t="s">
        <v>2152</v>
      </c>
      <c r="D348" s="253" t="s">
        <v>571</v>
      </c>
      <c r="E348" s="254" t="s">
        <v>3341</v>
      </c>
      <c r="F348" s="255" t="s">
        <v>3342</v>
      </c>
      <c r="G348" s="256" t="s">
        <v>259</v>
      </c>
      <c r="H348" s="257">
        <v>1</v>
      </c>
      <c r="I348" s="258"/>
      <c r="J348" s="257">
        <f>ROUND(I348*H348,2)</f>
        <v>0</v>
      </c>
      <c r="K348" s="259"/>
      <c r="L348" s="260"/>
      <c r="M348" s="261" t="s">
        <v>1</v>
      </c>
      <c r="N348" s="262" t="s">
        <v>41</v>
      </c>
      <c r="O348" s="94"/>
      <c r="P348" s="244">
        <f>O348*H348</f>
        <v>0</v>
      </c>
      <c r="Q348" s="244">
        <v>0</v>
      </c>
      <c r="R348" s="244">
        <f>Q348*H348</f>
        <v>0</v>
      </c>
      <c r="S348" s="244">
        <v>0</v>
      </c>
      <c r="T348" s="245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6" t="s">
        <v>248</v>
      </c>
      <c r="AT348" s="246" t="s">
        <v>571</v>
      </c>
      <c r="AU348" s="246" t="s">
        <v>87</v>
      </c>
      <c r="AY348" s="14" t="s">
        <v>220</v>
      </c>
      <c r="BE348" s="247">
        <f>IF(N348="základná",J348,0)</f>
        <v>0</v>
      </c>
      <c r="BF348" s="247">
        <f>IF(N348="znížená",J348,0)</f>
        <v>0</v>
      </c>
      <c r="BG348" s="247">
        <f>IF(N348="zákl. prenesená",J348,0)</f>
        <v>0</v>
      </c>
      <c r="BH348" s="247">
        <f>IF(N348="zníž. prenesená",J348,0)</f>
        <v>0</v>
      </c>
      <c r="BI348" s="247">
        <f>IF(N348="nulová",J348,0)</f>
        <v>0</v>
      </c>
      <c r="BJ348" s="14" t="s">
        <v>87</v>
      </c>
      <c r="BK348" s="247">
        <f>ROUND(I348*H348,2)</f>
        <v>0</v>
      </c>
      <c r="BL348" s="14" t="s">
        <v>94</v>
      </c>
      <c r="BM348" s="246" t="s">
        <v>3343</v>
      </c>
    </row>
    <row r="349" s="2" customFormat="1" ht="24.15" customHeight="1">
      <c r="A349" s="35"/>
      <c r="B349" s="36"/>
      <c r="C349" s="235" t="s">
        <v>2156</v>
      </c>
      <c r="D349" s="235" t="s">
        <v>222</v>
      </c>
      <c r="E349" s="236" t="s">
        <v>3344</v>
      </c>
      <c r="F349" s="237" t="s">
        <v>3345</v>
      </c>
      <c r="G349" s="238" t="s">
        <v>259</v>
      </c>
      <c r="H349" s="239">
        <v>1</v>
      </c>
      <c r="I349" s="240"/>
      <c r="J349" s="239">
        <f>ROUND(I349*H349,2)</f>
        <v>0</v>
      </c>
      <c r="K349" s="241"/>
      <c r="L349" s="41"/>
      <c r="M349" s="242" t="s">
        <v>1</v>
      </c>
      <c r="N349" s="243" t="s">
        <v>41</v>
      </c>
      <c r="O349" s="94"/>
      <c r="P349" s="244">
        <f>O349*H349</f>
        <v>0</v>
      </c>
      <c r="Q349" s="244">
        <v>0</v>
      </c>
      <c r="R349" s="244">
        <f>Q349*H349</f>
        <v>0</v>
      </c>
      <c r="S349" s="244">
        <v>0</v>
      </c>
      <c r="T349" s="245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6" t="s">
        <v>94</v>
      </c>
      <c r="AT349" s="246" t="s">
        <v>222</v>
      </c>
      <c r="AU349" s="246" t="s">
        <v>87</v>
      </c>
      <c r="AY349" s="14" t="s">
        <v>220</v>
      </c>
      <c r="BE349" s="247">
        <f>IF(N349="základná",J349,0)</f>
        <v>0</v>
      </c>
      <c r="BF349" s="247">
        <f>IF(N349="znížená",J349,0)</f>
        <v>0</v>
      </c>
      <c r="BG349" s="247">
        <f>IF(N349="zákl. prenesená",J349,0)</f>
        <v>0</v>
      </c>
      <c r="BH349" s="247">
        <f>IF(N349="zníž. prenesená",J349,0)</f>
        <v>0</v>
      </c>
      <c r="BI349" s="247">
        <f>IF(N349="nulová",J349,0)</f>
        <v>0</v>
      </c>
      <c r="BJ349" s="14" t="s">
        <v>87</v>
      </c>
      <c r="BK349" s="247">
        <f>ROUND(I349*H349,2)</f>
        <v>0</v>
      </c>
      <c r="BL349" s="14" t="s">
        <v>94</v>
      </c>
      <c r="BM349" s="246" t="s">
        <v>3346</v>
      </c>
    </row>
    <row r="350" s="2" customFormat="1" ht="24.15" customHeight="1">
      <c r="A350" s="35"/>
      <c r="B350" s="36"/>
      <c r="C350" s="253" t="s">
        <v>2160</v>
      </c>
      <c r="D350" s="253" t="s">
        <v>571</v>
      </c>
      <c r="E350" s="254" t="s">
        <v>3347</v>
      </c>
      <c r="F350" s="255" t="s">
        <v>3348</v>
      </c>
      <c r="G350" s="256" t="s">
        <v>259</v>
      </c>
      <c r="H350" s="257">
        <v>1</v>
      </c>
      <c r="I350" s="258"/>
      <c r="J350" s="257">
        <f>ROUND(I350*H350,2)</f>
        <v>0</v>
      </c>
      <c r="K350" s="259"/>
      <c r="L350" s="260"/>
      <c r="M350" s="261" t="s">
        <v>1</v>
      </c>
      <c r="N350" s="262" t="s">
        <v>41</v>
      </c>
      <c r="O350" s="94"/>
      <c r="P350" s="244">
        <f>O350*H350</f>
        <v>0</v>
      </c>
      <c r="Q350" s="244">
        <v>0</v>
      </c>
      <c r="R350" s="244">
        <f>Q350*H350</f>
        <v>0</v>
      </c>
      <c r="S350" s="244">
        <v>0</v>
      </c>
      <c r="T350" s="245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6" t="s">
        <v>248</v>
      </c>
      <c r="AT350" s="246" t="s">
        <v>571</v>
      </c>
      <c r="AU350" s="246" t="s">
        <v>87</v>
      </c>
      <c r="AY350" s="14" t="s">
        <v>220</v>
      </c>
      <c r="BE350" s="247">
        <f>IF(N350="základná",J350,0)</f>
        <v>0</v>
      </c>
      <c r="BF350" s="247">
        <f>IF(N350="znížená",J350,0)</f>
        <v>0</v>
      </c>
      <c r="BG350" s="247">
        <f>IF(N350="zákl. prenesená",J350,0)</f>
        <v>0</v>
      </c>
      <c r="BH350" s="247">
        <f>IF(N350="zníž. prenesená",J350,0)</f>
        <v>0</v>
      </c>
      <c r="BI350" s="247">
        <f>IF(N350="nulová",J350,0)</f>
        <v>0</v>
      </c>
      <c r="BJ350" s="14" t="s">
        <v>87</v>
      </c>
      <c r="BK350" s="247">
        <f>ROUND(I350*H350,2)</f>
        <v>0</v>
      </c>
      <c r="BL350" s="14" t="s">
        <v>94</v>
      </c>
      <c r="BM350" s="246" t="s">
        <v>3349</v>
      </c>
    </row>
    <row r="351" s="2" customFormat="1" ht="24.15" customHeight="1">
      <c r="A351" s="35"/>
      <c r="B351" s="36"/>
      <c r="C351" s="235" t="s">
        <v>2164</v>
      </c>
      <c r="D351" s="235" t="s">
        <v>222</v>
      </c>
      <c r="E351" s="236" t="s">
        <v>3350</v>
      </c>
      <c r="F351" s="237" t="s">
        <v>3351</v>
      </c>
      <c r="G351" s="238" t="s">
        <v>259</v>
      </c>
      <c r="H351" s="239">
        <v>1</v>
      </c>
      <c r="I351" s="240"/>
      <c r="J351" s="239">
        <f>ROUND(I351*H351,2)</f>
        <v>0</v>
      </c>
      <c r="K351" s="241"/>
      <c r="L351" s="41"/>
      <c r="M351" s="242" t="s">
        <v>1</v>
      </c>
      <c r="N351" s="243" t="s">
        <v>41</v>
      </c>
      <c r="O351" s="94"/>
      <c r="P351" s="244">
        <f>O351*H351</f>
        <v>0</v>
      </c>
      <c r="Q351" s="244">
        <v>0</v>
      </c>
      <c r="R351" s="244">
        <f>Q351*H351</f>
        <v>0</v>
      </c>
      <c r="S351" s="244">
        <v>0</v>
      </c>
      <c r="T351" s="245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6" t="s">
        <v>94</v>
      </c>
      <c r="AT351" s="246" t="s">
        <v>222</v>
      </c>
      <c r="AU351" s="246" t="s">
        <v>87</v>
      </c>
      <c r="AY351" s="14" t="s">
        <v>220</v>
      </c>
      <c r="BE351" s="247">
        <f>IF(N351="základná",J351,0)</f>
        <v>0</v>
      </c>
      <c r="BF351" s="247">
        <f>IF(N351="znížená",J351,0)</f>
        <v>0</v>
      </c>
      <c r="BG351" s="247">
        <f>IF(N351="zákl. prenesená",J351,0)</f>
        <v>0</v>
      </c>
      <c r="BH351" s="247">
        <f>IF(N351="zníž. prenesená",J351,0)</f>
        <v>0</v>
      </c>
      <c r="BI351" s="247">
        <f>IF(N351="nulová",J351,0)</f>
        <v>0</v>
      </c>
      <c r="BJ351" s="14" t="s">
        <v>87</v>
      </c>
      <c r="BK351" s="247">
        <f>ROUND(I351*H351,2)</f>
        <v>0</v>
      </c>
      <c r="BL351" s="14" t="s">
        <v>94</v>
      </c>
      <c r="BM351" s="246" t="s">
        <v>3352</v>
      </c>
    </row>
    <row r="352" s="2" customFormat="1" ht="16.5" customHeight="1">
      <c r="A352" s="35"/>
      <c r="B352" s="36"/>
      <c r="C352" s="253" t="s">
        <v>2168</v>
      </c>
      <c r="D352" s="253" t="s">
        <v>571</v>
      </c>
      <c r="E352" s="254" t="s">
        <v>3353</v>
      </c>
      <c r="F352" s="255" t="s">
        <v>3354</v>
      </c>
      <c r="G352" s="256" t="s">
        <v>259</v>
      </c>
      <c r="H352" s="257">
        <v>1</v>
      </c>
      <c r="I352" s="258"/>
      <c r="J352" s="257">
        <f>ROUND(I352*H352,2)</f>
        <v>0</v>
      </c>
      <c r="K352" s="259"/>
      <c r="L352" s="260"/>
      <c r="M352" s="261" t="s">
        <v>1</v>
      </c>
      <c r="N352" s="262" t="s">
        <v>41</v>
      </c>
      <c r="O352" s="94"/>
      <c r="P352" s="244">
        <f>O352*H352</f>
        <v>0</v>
      </c>
      <c r="Q352" s="244">
        <v>0</v>
      </c>
      <c r="R352" s="244">
        <f>Q352*H352</f>
        <v>0</v>
      </c>
      <c r="S352" s="244">
        <v>0</v>
      </c>
      <c r="T352" s="245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6" t="s">
        <v>248</v>
      </c>
      <c r="AT352" s="246" t="s">
        <v>571</v>
      </c>
      <c r="AU352" s="246" t="s">
        <v>87</v>
      </c>
      <c r="AY352" s="14" t="s">
        <v>220</v>
      </c>
      <c r="BE352" s="247">
        <f>IF(N352="základná",J352,0)</f>
        <v>0</v>
      </c>
      <c r="BF352" s="247">
        <f>IF(N352="znížená",J352,0)</f>
        <v>0</v>
      </c>
      <c r="BG352" s="247">
        <f>IF(N352="zákl. prenesená",J352,0)</f>
        <v>0</v>
      </c>
      <c r="BH352" s="247">
        <f>IF(N352="zníž. prenesená",J352,0)</f>
        <v>0</v>
      </c>
      <c r="BI352" s="247">
        <f>IF(N352="nulová",J352,0)</f>
        <v>0</v>
      </c>
      <c r="BJ352" s="14" t="s">
        <v>87</v>
      </c>
      <c r="BK352" s="247">
        <f>ROUND(I352*H352,2)</f>
        <v>0</v>
      </c>
      <c r="BL352" s="14" t="s">
        <v>94</v>
      </c>
      <c r="BM352" s="246" t="s">
        <v>3355</v>
      </c>
    </row>
    <row r="353" s="2" customFormat="1" ht="16.5" customHeight="1">
      <c r="A353" s="35"/>
      <c r="B353" s="36"/>
      <c r="C353" s="235" t="s">
        <v>2172</v>
      </c>
      <c r="D353" s="235" t="s">
        <v>222</v>
      </c>
      <c r="E353" s="236" t="s">
        <v>3356</v>
      </c>
      <c r="F353" s="237" t="s">
        <v>3357</v>
      </c>
      <c r="G353" s="238" t="s">
        <v>259</v>
      </c>
      <c r="H353" s="239">
        <v>1</v>
      </c>
      <c r="I353" s="240"/>
      <c r="J353" s="239">
        <f>ROUND(I353*H353,2)</f>
        <v>0</v>
      </c>
      <c r="K353" s="241"/>
      <c r="L353" s="41"/>
      <c r="M353" s="242" t="s">
        <v>1</v>
      </c>
      <c r="N353" s="243" t="s">
        <v>41</v>
      </c>
      <c r="O353" s="94"/>
      <c r="P353" s="244">
        <f>O353*H353</f>
        <v>0</v>
      </c>
      <c r="Q353" s="244">
        <v>0</v>
      </c>
      <c r="R353" s="244">
        <f>Q353*H353</f>
        <v>0</v>
      </c>
      <c r="S353" s="244">
        <v>0</v>
      </c>
      <c r="T353" s="245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6" t="s">
        <v>94</v>
      </c>
      <c r="AT353" s="246" t="s">
        <v>222</v>
      </c>
      <c r="AU353" s="246" t="s">
        <v>87</v>
      </c>
      <c r="AY353" s="14" t="s">
        <v>220</v>
      </c>
      <c r="BE353" s="247">
        <f>IF(N353="základná",J353,0)</f>
        <v>0</v>
      </c>
      <c r="BF353" s="247">
        <f>IF(N353="znížená",J353,0)</f>
        <v>0</v>
      </c>
      <c r="BG353" s="247">
        <f>IF(N353="zákl. prenesená",J353,0)</f>
        <v>0</v>
      </c>
      <c r="BH353" s="247">
        <f>IF(N353="zníž. prenesená",J353,0)</f>
        <v>0</v>
      </c>
      <c r="BI353" s="247">
        <f>IF(N353="nulová",J353,0)</f>
        <v>0</v>
      </c>
      <c r="BJ353" s="14" t="s">
        <v>87</v>
      </c>
      <c r="BK353" s="247">
        <f>ROUND(I353*H353,2)</f>
        <v>0</v>
      </c>
      <c r="BL353" s="14" t="s">
        <v>94</v>
      </c>
      <c r="BM353" s="246" t="s">
        <v>3358</v>
      </c>
    </row>
    <row r="354" s="12" customFormat="1" ht="22.8" customHeight="1">
      <c r="A354" s="12"/>
      <c r="B354" s="219"/>
      <c r="C354" s="220"/>
      <c r="D354" s="221" t="s">
        <v>74</v>
      </c>
      <c r="E354" s="233" t="s">
        <v>3359</v>
      </c>
      <c r="F354" s="233" t="s">
        <v>3360</v>
      </c>
      <c r="G354" s="220"/>
      <c r="H354" s="220"/>
      <c r="I354" s="223"/>
      <c r="J354" s="234">
        <f>BK354</f>
        <v>0</v>
      </c>
      <c r="K354" s="220"/>
      <c r="L354" s="225"/>
      <c r="M354" s="226"/>
      <c r="N354" s="227"/>
      <c r="O354" s="227"/>
      <c r="P354" s="228">
        <f>SUM(P355:P381)</f>
        <v>0</v>
      </c>
      <c r="Q354" s="227"/>
      <c r="R354" s="228">
        <f>SUM(R355:R381)</f>
        <v>0</v>
      </c>
      <c r="S354" s="227"/>
      <c r="T354" s="229">
        <f>SUM(T355:T381)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30" t="s">
        <v>82</v>
      </c>
      <c r="AT354" s="231" t="s">
        <v>74</v>
      </c>
      <c r="AU354" s="231" t="s">
        <v>82</v>
      </c>
      <c r="AY354" s="230" t="s">
        <v>220</v>
      </c>
      <c r="BK354" s="232">
        <f>SUM(BK355:BK381)</f>
        <v>0</v>
      </c>
    </row>
    <row r="355" s="2" customFormat="1" ht="16.5" customHeight="1">
      <c r="A355" s="35"/>
      <c r="B355" s="36"/>
      <c r="C355" s="253" t="s">
        <v>2176</v>
      </c>
      <c r="D355" s="253" t="s">
        <v>571</v>
      </c>
      <c r="E355" s="254" t="s">
        <v>3361</v>
      </c>
      <c r="F355" s="255" t="s">
        <v>3362</v>
      </c>
      <c r="G355" s="256" t="s">
        <v>234</v>
      </c>
      <c r="H355" s="257">
        <v>65</v>
      </c>
      <c r="I355" s="258"/>
      <c r="J355" s="257">
        <f>ROUND(I355*H355,2)</f>
        <v>0</v>
      </c>
      <c r="K355" s="259"/>
      <c r="L355" s="260"/>
      <c r="M355" s="261" t="s">
        <v>1</v>
      </c>
      <c r="N355" s="262" t="s">
        <v>41</v>
      </c>
      <c r="O355" s="94"/>
      <c r="P355" s="244">
        <f>O355*H355</f>
        <v>0</v>
      </c>
      <c r="Q355" s="244">
        <v>0</v>
      </c>
      <c r="R355" s="244">
        <f>Q355*H355</f>
        <v>0</v>
      </c>
      <c r="S355" s="244">
        <v>0</v>
      </c>
      <c r="T355" s="245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6" t="s">
        <v>248</v>
      </c>
      <c r="AT355" s="246" t="s">
        <v>571</v>
      </c>
      <c r="AU355" s="246" t="s">
        <v>87</v>
      </c>
      <c r="AY355" s="14" t="s">
        <v>220</v>
      </c>
      <c r="BE355" s="247">
        <f>IF(N355="základná",J355,0)</f>
        <v>0</v>
      </c>
      <c r="BF355" s="247">
        <f>IF(N355="znížená",J355,0)</f>
        <v>0</v>
      </c>
      <c r="BG355" s="247">
        <f>IF(N355="zákl. prenesená",J355,0)</f>
        <v>0</v>
      </c>
      <c r="BH355" s="247">
        <f>IF(N355="zníž. prenesená",J355,0)</f>
        <v>0</v>
      </c>
      <c r="BI355" s="247">
        <f>IF(N355="nulová",J355,0)</f>
        <v>0</v>
      </c>
      <c r="BJ355" s="14" t="s">
        <v>87</v>
      </c>
      <c r="BK355" s="247">
        <f>ROUND(I355*H355,2)</f>
        <v>0</v>
      </c>
      <c r="BL355" s="14" t="s">
        <v>94</v>
      </c>
      <c r="BM355" s="246" t="s">
        <v>3363</v>
      </c>
    </row>
    <row r="356" s="2" customFormat="1" ht="16.5" customHeight="1">
      <c r="A356" s="35"/>
      <c r="B356" s="36"/>
      <c r="C356" s="235" t="s">
        <v>2180</v>
      </c>
      <c r="D356" s="235" t="s">
        <v>222</v>
      </c>
      <c r="E356" s="236" t="s">
        <v>3364</v>
      </c>
      <c r="F356" s="237" t="s">
        <v>3365</v>
      </c>
      <c r="G356" s="238" t="s">
        <v>234</v>
      </c>
      <c r="H356" s="239">
        <v>65</v>
      </c>
      <c r="I356" s="240"/>
      <c r="J356" s="239">
        <f>ROUND(I356*H356,2)</f>
        <v>0</v>
      </c>
      <c r="K356" s="241"/>
      <c r="L356" s="41"/>
      <c r="M356" s="242" t="s">
        <v>1</v>
      </c>
      <c r="N356" s="243" t="s">
        <v>41</v>
      </c>
      <c r="O356" s="94"/>
      <c r="P356" s="244">
        <f>O356*H356</f>
        <v>0</v>
      </c>
      <c r="Q356" s="244">
        <v>0</v>
      </c>
      <c r="R356" s="244">
        <f>Q356*H356</f>
        <v>0</v>
      </c>
      <c r="S356" s="244">
        <v>0</v>
      </c>
      <c r="T356" s="245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6" t="s">
        <v>94</v>
      </c>
      <c r="AT356" s="246" t="s">
        <v>222</v>
      </c>
      <c r="AU356" s="246" t="s">
        <v>87</v>
      </c>
      <c r="AY356" s="14" t="s">
        <v>220</v>
      </c>
      <c r="BE356" s="247">
        <f>IF(N356="základná",J356,0)</f>
        <v>0</v>
      </c>
      <c r="BF356" s="247">
        <f>IF(N356="znížená",J356,0)</f>
        <v>0</v>
      </c>
      <c r="BG356" s="247">
        <f>IF(N356="zákl. prenesená",J356,0)</f>
        <v>0</v>
      </c>
      <c r="BH356" s="247">
        <f>IF(N356="zníž. prenesená",J356,0)</f>
        <v>0</v>
      </c>
      <c r="BI356" s="247">
        <f>IF(N356="nulová",J356,0)</f>
        <v>0</v>
      </c>
      <c r="BJ356" s="14" t="s">
        <v>87</v>
      </c>
      <c r="BK356" s="247">
        <f>ROUND(I356*H356,2)</f>
        <v>0</v>
      </c>
      <c r="BL356" s="14" t="s">
        <v>94</v>
      </c>
      <c r="BM356" s="246" t="s">
        <v>3366</v>
      </c>
    </row>
    <row r="357" s="2" customFormat="1" ht="16.5" customHeight="1">
      <c r="A357" s="35"/>
      <c r="B357" s="36"/>
      <c r="C357" s="253" t="s">
        <v>2184</v>
      </c>
      <c r="D357" s="253" t="s">
        <v>571</v>
      </c>
      <c r="E357" s="254" t="s">
        <v>3367</v>
      </c>
      <c r="F357" s="255" t="s">
        <v>3368</v>
      </c>
      <c r="G357" s="256" t="s">
        <v>234</v>
      </c>
      <c r="H357" s="257">
        <v>75</v>
      </c>
      <c r="I357" s="258"/>
      <c r="J357" s="257">
        <f>ROUND(I357*H357,2)</f>
        <v>0</v>
      </c>
      <c r="K357" s="259"/>
      <c r="L357" s="260"/>
      <c r="M357" s="261" t="s">
        <v>1</v>
      </c>
      <c r="N357" s="262" t="s">
        <v>41</v>
      </c>
      <c r="O357" s="94"/>
      <c r="P357" s="244">
        <f>O357*H357</f>
        <v>0</v>
      </c>
      <c r="Q357" s="244">
        <v>0</v>
      </c>
      <c r="R357" s="244">
        <f>Q357*H357</f>
        <v>0</v>
      </c>
      <c r="S357" s="244">
        <v>0</v>
      </c>
      <c r="T357" s="245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6" t="s">
        <v>248</v>
      </c>
      <c r="AT357" s="246" t="s">
        <v>571</v>
      </c>
      <c r="AU357" s="246" t="s">
        <v>87</v>
      </c>
      <c r="AY357" s="14" t="s">
        <v>220</v>
      </c>
      <c r="BE357" s="247">
        <f>IF(N357="základná",J357,0)</f>
        <v>0</v>
      </c>
      <c r="BF357" s="247">
        <f>IF(N357="znížená",J357,0)</f>
        <v>0</v>
      </c>
      <c r="BG357" s="247">
        <f>IF(N357="zákl. prenesená",J357,0)</f>
        <v>0</v>
      </c>
      <c r="BH357" s="247">
        <f>IF(N357="zníž. prenesená",J357,0)</f>
        <v>0</v>
      </c>
      <c r="BI357" s="247">
        <f>IF(N357="nulová",J357,0)</f>
        <v>0</v>
      </c>
      <c r="BJ357" s="14" t="s">
        <v>87</v>
      </c>
      <c r="BK357" s="247">
        <f>ROUND(I357*H357,2)</f>
        <v>0</v>
      </c>
      <c r="BL357" s="14" t="s">
        <v>94</v>
      </c>
      <c r="BM357" s="246" t="s">
        <v>3369</v>
      </c>
    </row>
    <row r="358" s="2" customFormat="1" ht="16.5" customHeight="1">
      <c r="A358" s="35"/>
      <c r="B358" s="36"/>
      <c r="C358" s="235" t="s">
        <v>2187</v>
      </c>
      <c r="D358" s="235" t="s">
        <v>222</v>
      </c>
      <c r="E358" s="236" t="s">
        <v>3370</v>
      </c>
      <c r="F358" s="237" t="s">
        <v>3371</v>
      </c>
      <c r="G358" s="238" t="s">
        <v>234</v>
      </c>
      <c r="H358" s="239">
        <v>75</v>
      </c>
      <c r="I358" s="240"/>
      <c r="J358" s="239">
        <f>ROUND(I358*H358,2)</f>
        <v>0</v>
      </c>
      <c r="K358" s="241"/>
      <c r="L358" s="41"/>
      <c r="M358" s="242" t="s">
        <v>1</v>
      </c>
      <c r="N358" s="243" t="s">
        <v>41</v>
      </c>
      <c r="O358" s="94"/>
      <c r="P358" s="244">
        <f>O358*H358</f>
        <v>0</v>
      </c>
      <c r="Q358" s="244">
        <v>0</v>
      </c>
      <c r="R358" s="244">
        <f>Q358*H358</f>
        <v>0</v>
      </c>
      <c r="S358" s="244">
        <v>0</v>
      </c>
      <c r="T358" s="245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6" t="s">
        <v>94</v>
      </c>
      <c r="AT358" s="246" t="s">
        <v>222</v>
      </c>
      <c r="AU358" s="246" t="s">
        <v>87</v>
      </c>
      <c r="AY358" s="14" t="s">
        <v>220</v>
      </c>
      <c r="BE358" s="247">
        <f>IF(N358="základná",J358,0)</f>
        <v>0</v>
      </c>
      <c r="BF358" s="247">
        <f>IF(N358="znížená",J358,0)</f>
        <v>0</v>
      </c>
      <c r="BG358" s="247">
        <f>IF(N358="zákl. prenesená",J358,0)</f>
        <v>0</v>
      </c>
      <c r="BH358" s="247">
        <f>IF(N358="zníž. prenesená",J358,0)</f>
        <v>0</v>
      </c>
      <c r="BI358" s="247">
        <f>IF(N358="nulová",J358,0)</f>
        <v>0</v>
      </c>
      <c r="BJ358" s="14" t="s">
        <v>87</v>
      </c>
      <c r="BK358" s="247">
        <f>ROUND(I358*H358,2)</f>
        <v>0</v>
      </c>
      <c r="BL358" s="14" t="s">
        <v>94</v>
      </c>
      <c r="BM358" s="246" t="s">
        <v>3372</v>
      </c>
    </row>
    <row r="359" s="2" customFormat="1" ht="24.15" customHeight="1">
      <c r="A359" s="35"/>
      <c r="B359" s="36"/>
      <c r="C359" s="253" t="s">
        <v>2191</v>
      </c>
      <c r="D359" s="253" t="s">
        <v>571</v>
      </c>
      <c r="E359" s="254" t="s">
        <v>3373</v>
      </c>
      <c r="F359" s="255" t="s">
        <v>3374</v>
      </c>
      <c r="G359" s="256" t="s">
        <v>259</v>
      </c>
      <c r="H359" s="257">
        <v>6</v>
      </c>
      <c r="I359" s="258"/>
      <c r="J359" s="257">
        <f>ROUND(I359*H359,2)</f>
        <v>0</v>
      </c>
      <c r="K359" s="259"/>
      <c r="L359" s="260"/>
      <c r="M359" s="261" t="s">
        <v>1</v>
      </c>
      <c r="N359" s="262" t="s">
        <v>41</v>
      </c>
      <c r="O359" s="94"/>
      <c r="P359" s="244">
        <f>O359*H359</f>
        <v>0</v>
      </c>
      <c r="Q359" s="244">
        <v>0</v>
      </c>
      <c r="R359" s="244">
        <f>Q359*H359</f>
        <v>0</v>
      </c>
      <c r="S359" s="244">
        <v>0</v>
      </c>
      <c r="T359" s="245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6" t="s">
        <v>248</v>
      </c>
      <c r="AT359" s="246" t="s">
        <v>571</v>
      </c>
      <c r="AU359" s="246" t="s">
        <v>87</v>
      </c>
      <c r="AY359" s="14" t="s">
        <v>220</v>
      </c>
      <c r="BE359" s="247">
        <f>IF(N359="základná",J359,0)</f>
        <v>0</v>
      </c>
      <c r="BF359" s="247">
        <f>IF(N359="znížená",J359,0)</f>
        <v>0</v>
      </c>
      <c r="BG359" s="247">
        <f>IF(N359="zákl. prenesená",J359,0)</f>
        <v>0</v>
      </c>
      <c r="BH359" s="247">
        <f>IF(N359="zníž. prenesená",J359,0)</f>
        <v>0</v>
      </c>
      <c r="BI359" s="247">
        <f>IF(N359="nulová",J359,0)</f>
        <v>0</v>
      </c>
      <c r="BJ359" s="14" t="s">
        <v>87</v>
      </c>
      <c r="BK359" s="247">
        <f>ROUND(I359*H359,2)</f>
        <v>0</v>
      </c>
      <c r="BL359" s="14" t="s">
        <v>94</v>
      </c>
      <c r="BM359" s="246" t="s">
        <v>3375</v>
      </c>
    </row>
    <row r="360" s="2" customFormat="1" ht="16.5" customHeight="1">
      <c r="A360" s="35"/>
      <c r="B360" s="36"/>
      <c r="C360" s="235" t="s">
        <v>2195</v>
      </c>
      <c r="D360" s="235" t="s">
        <v>222</v>
      </c>
      <c r="E360" s="236" t="s">
        <v>3376</v>
      </c>
      <c r="F360" s="237" t="s">
        <v>3377</v>
      </c>
      <c r="G360" s="238" t="s">
        <v>259</v>
      </c>
      <c r="H360" s="239">
        <v>6</v>
      </c>
      <c r="I360" s="240"/>
      <c r="J360" s="239">
        <f>ROUND(I360*H360,2)</f>
        <v>0</v>
      </c>
      <c r="K360" s="241"/>
      <c r="L360" s="41"/>
      <c r="M360" s="242" t="s">
        <v>1</v>
      </c>
      <c r="N360" s="243" t="s">
        <v>41</v>
      </c>
      <c r="O360" s="94"/>
      <c r="P360" s="244">
        <f>O360*H360</f>
        <v>0</v>
      </c>
      <c r="Q360" s="244">
        <v>0</v>
      </c>
      <c r="R360" s="244">
        <f>Q360*H360</f>
        <v>0</v>
      </c>
      <c r="S360" s="244">
        <v>0</v>
      </c>
      <c r="T360" s="245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6" t="s">
        <v>94</v>
      </c>
      <c r="AT360" s="246" t="s">
        <v>222</v>
      </c>
      <c r="AU360" s="246" t="s">
        <v>87</v>
      </c>
      <c r="AY360" s="14" t="s">
        <v>220</v>
      </c>
      <c r="BE360" s="247">
        <f>IF(N360="základná",J360,0)</f>
        <v>0</v>
      </c>
      <c r="BF360" s="247">
        <f>IF(N360="znížená",J360,0)</f>
        <v>0</v>
      </c>
      <c r="BG360" s="247">
        <f>IF(N360="zákl. prenesená",J360,0)</f>
        <v>0</v>
      </c>
      <c r="BH360" s="247">
        <f>IF(N360="zníž. prenesená",J360,0)</f>
        <v>0</v>
      </c>
      <c r="BI360" s="247">
        <f>IF(N360="nulová",J360,0)</f>
        <v>0</v>
      </c>
      <c r="BJ360" s="14" t="s">
        <v>87</v>
      </c>
      <c r="BK360" s="247">
        <f>ROUND(I360*H360,2)</f>
        <v>0</v>
      </c>
      <c r="BL360" s="14" t="s">
        <v>94</v>
      </c>
      <c r="BM360" s="246" t="s">
        <v>3378</v>
      </c>
    </row>
    <row r="361" s="2" customFormat="1" ht="33" customHeight="1">
      <c r="A361" s="35"/>
      <c r="B361" s="36"/>
      <c r="C361" s="253" t="s">
        <v>2198</v>
      </c>
      <c r="D361" s="253" t="s">
        <v>571</v>
      </c>
      <c r="E361" s="254" t="s">
        <v>3379</v>
      </c>
      <c r="F361" s="255" t="s">
        <v>3380</v>
      </c>
      <c r="G361" s="256" t="s">
        <v>259</v>
      </c>
      <c r="H361" s="257">
        <v>6</v>
      </c>
      <c r="I361" s="258"/>
      <c r="J361" s="257">
        <f>ROUND(I361*H361,2)</f>
        <v>0</v>
      </c>
      <c r="K361" s="259"/>
      <c r="L361" s="260"/>
      <c r="M361" s="261" t="s">
        <v>1</v>
      </c>
      <c r="N361" s="262" t="s">
        <v>41</v>
      </c>
      <c r="O361" s="94"/>
      <c r="P361" s="244">
        <f>O361*H361</f>
        <v>0</v>
      </c>
      <c r="Q361" s="244">
        <v>0</v>
      </c>
      <c r="R361" s="244">
        <f>Q361*H361</f>
        <v>0</v>
      </c>
      <c r="S361" s="244">
        <v>0</v>
      </c>
      <c r="T361" s="245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6" t="s">
        <v>248</v>
      </c>
      <c r="AT361" s="246" t="s">
        <v>571</v>
      </c>
      <c r="AU361" s="246" t="s">
        <v>87</v>
      </c>
      <c r="AY361" s="14" t="s">
        <v>220</v>
      </c>
      <c r="BE361" s="247">
        <f>IF(N361="základná",J361,0)</f>
        <v>0</v>
      </c>
      <c r="BF361" s="247">
        <f>IF(N361="znížená",J361,0)</f>
        <v>0</v>
      </c>
      <c r="BG361" s="247">
        <f>IF(N361="zákl. prenesená",J361,0)</f>
        <v>0</v>
      </c>
      <c r="BH361" s="247">
        <f>IF(N361="zníž. prenesená",J361,0)</f>
        <v>0</v>
      </c>
      <c r="BI361" s="247">
        <f>IF(N361="nulová",J361,0)</f>
        <v>0</v>
      </c>
      <c r="BJ361" s="14" t="s">
        <v>87</v>
      </c>
      <c r="BK361" s="247">
        <f>ROUND(I361*H361,2)</f>
        <v>0</v>
      </c>
      <c r="BL361" s="14" t="s">
        <v>94</v>
      </c>
      <c r="BM361" s="246" t="s">
        <v>3381</v>
      </c>
    </row>
    <row r="362" s="2" customFormat="1" ht="24.15" customHeight="1">
      <c r="A362" s="35"/>
      <c r="B362" s="36"/>
      <c r="C362" s="253" t="s">
        <v>2201</v>
      </c>
      <c r="D362" s="253" t="s">
        <v>571</v>
      </c>
      <c r="E362" s="254" t="s">
        <v>3382</v>
      </c>
      <c r="F362" s="255" t="s">
        <v>3383</v>
      </c>
      <c r="G362" s="256" t="s">
        <v>259</v>
      </c>
      <c r="H362" s="257">
        <v>61</v>
      </c>
      <c r="I362" s="258"/>
      <c r="J362" s="257">
        <f>ROUND(I362*H362,2)</f>
        <v>0</v>
      </c>
      <c r="K362" s="259"/>
      <c r="L362" s="260"/>
      <c r="M362" s="261" t="s">
        <v>1</v>
      </c>
      <c r="N362" s="262" t="s">
        <v>41</v>
      </c>
      <c r="O362" s="94"/>
      <c r="P362" s="244">
        <f>O362*H362</f>
        <v>0</v>
      </c>
      <c r="Q362" s="244">
        <v>0</v>
      </c>
      <c r="R362" s="244">
        <f>Q362*H362</f>
        <v>0</v>
      </c>
      <c r="S362" s="244">
        <v>0</v>
      </c>
      <c r="T362" s="245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6" t="s">
        <v>248</v>
      </c>
      <c r="AT362" s="246" t="s">
        <v>571</v>
      </c>
      <c r="AU362" s="246" t="s">
        <v>87</v>
      </c>
      <c r="AY362" s="14" t="s">
        <v>220</v>
      </c>
      <c r="BE362" s="247">
        <f>IF(N362="základná",J362,0)</f>
        <v>0</v>
      </c>
      <c r="BF362" s="247">
        <f>IF(N362="znížená",J362,0)</f>
        <v>0</v>
      </c>
      <c r="BG362" s="247">
        <f>IF(N362="zákl. prenesená",J362,0)</f>
        <v>0</v>
      </c>
      <c r="BH362" s="247">
        <f>IF(N362="zníž. prenesená",J362,0)</f>
        <v>0</v>
      </c>
      <c r="BI362" s="247">
        <f>IF(N362="nulová",J362,0)</f>
        <v>0</v>
      </c>
      <c r="BJ362" s="14" t="s">
        <v>87</v>
      </c>
      <c r="BK362" s="247">
        <f>ROUND(I362*H362,2)</f>
        <v>0</v>
      </c>
      <c r="BL362" s="14" t="s">
        <v>94</v>
      </c>
      <c r="BM362" s="246" t="s">
        <v>3384</v>
      </c>
    </row>
    <row r="363" s="2" customFormat="1" ht="24.15" customHeight="1">
      <c r="A363" s="35"/>
      <c r="B363" s="36"/>
      <c r="C363" s="253" t="s">
        <v>2205</v>
      </c>
      <c r="D363" s="253" t="s">
        <v>571</v>
      </c>
      <c r="E363" s="254" t="s">
        <v>3385</v>
      </c>
      <c r="F363" s="255" t="s">
        <v>3386</v>
      </c>
      <c r="G363" s="256" t="s">
        <v>259</v>
      </c>
      <c r="H363" s="257">
        <v>6</v>
      </c>
      <c r="I363" s="258"/>
      <c r="J363" s="257">
        <f>ROUND(I363*H363,2)</f>
        <v>0</v>
      </c>
      <c r="K363" s="259"/>
      <c r="L363" s="260"/>
      <c r="M363" s="261" t="s">
        <v>1</v>
      </c>
      <c r="N363" s="262" t="s">
        <v>41</v>
      </c>
      <c r="O363" s="94"/>
      <c r="P363" s="244">
        <f>O363*H363</f>
        <v>0</v>
      </c>
      <c r="Q363" s="244">
        <v>0</v>
      </c>
      <c r="R363" s="244">
        <f>Q363*H363</f>
        <v>0</v>
      </c>
      <c r="S363" s="244">
        <v>0</v>
      </c>
      <c r="T363" s="245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6" t="s">
        <v>248</v>
      </c>
      <c r="AT363" s="246" t="s">
        <v>571</v>
      </c>
      <c r="AU363" s="246" t="s">
        <v>87</v>
      </c>
      <c r="AY363" s="14" t="s">
        <v>220</v>
      </c>
      <c r="BE363" s="247">
        <f>IF(N363="základná",J363,0)</f>
        <v>0</v>
      </c>
      <c r="BF363" s="247">
        <f>IF(N363="znížená",J363,0)</f>
        <v>0</v>
      </c>
      <c r="BG363" s="247">
        <f>IF(N363="zákl. prenesená",J363,0)</f>
        <v>0</v>
      </c>
      <c r="BH363" s="247">
        <f>IF(N363="zníž. prenesená",J363,0)</f>
        <v>0</v>
      </c>
      <c r="BI363" s="247">
        <f>IF(N363="nulová",J363,0)</f>
        <v>0</v>
      </c>
      <c r="BJ363" s="14" t="s">
        <v>87</v>
      </c>
      <c r="BK363" s="247">
        <f>ROUND(I363*H363,2)</f>
        <v>0</v>
      </c>
      <c r="BL363" s="14" t="s">
        <v>94</v>
      </c>
      <c r="BM363" s="246" t="s">
        <v>3387</v>
      </c>
    </row>
    <row r="364" s="2" customFormat="1" ht="16.5" customHeight="1">
      <c r="A364" s="35"/>
      <c r="B364" s="36"/>
      <c r="C364" s="235" t="s">
        <v>2209</v>
      </c>
      <c r="D364" s="235" t="s">
        <v>222</v>
      </c>
      <c r="E364" s="236" t="s">
        <v>3388</v>
      </c>
      <c r="F364" s="237" t="s">
        <v>3389</v>
      </c>
      <c r="G364" s="238" t="s">
        <v>259</v>
      </c>
      <c r="H364" s="239">
        <v>73</v>
      </c>
      <c r="I364" s="240"/>
      <c r="J364" s="239">
        <f>ROUND(I364*H364,2)</f>
        <v>0</v>
      </c>
      <c r="K364" s="241"/>
      <c r="L364" s="41"/>
      <c r="M364" s="242" t="s">
        <v>1</v>
      </c>
      <c r="N364" s="243" t="s">
        <v>41</v>
      </c>
      <c r="O364" s="94"/>
      <c r="P364" s="244">
        <f>O364*H364</f>
        <v>0</v>
      </c>
      <c r="Q364" s="244">
        <v>0</v>
      </c>
      <c r="R364" s="244">
        <f>Q364*H364</f>
        <v>0</v>
      </c>
      <c r="S364" s="244">
        <v>0</v>
      </c>
      <c r="T364" s="245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46" t="s">
        <v>94</v>
      </c>
      <c r="AT364" s="246" t="s">
        <v>222</v>
      </c>
      <c r="AU364" s="246" t="s">
        <v>87</v>
      </c>
      <c r="AY364" s="14" t="s">
        <v>220</v>
      </c>
      <c r="BE364" s="247">
        <f>IF(N364="základná",J364,0)</f>
        <v>0</v>
      </c>
      <c r="BF364" s="247">
        <f>IF(N364="znížená",J364,0)</f>
        <v>0</v>
      </c>
      <c r="BG364" s="247">
        <f>IF(N364="zákl. prenesená",J364,0)</f>
        <v>0</v>
      </c>
      <c r="BH364" s="247">
        <f>IF(N364="zníž. prenesená",J364,0)</f>
        <v>0</v>
      </c>
      <c r="BI364" s="247">
        <f>IF(N364="nulová",J364,0)</f>
        <v>0</v>
      </c>
      <c r="BJ364" s="14" t="s">
        <v>87</v>
      </c>
      <c r="BK364" s="247">
        <f>ROUND(I364*H364,2)</f>
        <v>0</v>
      </c>
      <c r="BL364" s="14" t="s">
        <v>94</v>
      </c>
      <c r="BM364" s="246" t="s">
        <v>3390</v>
      </c>
    </row>
    <row r="365" s="2" customFormat="1" ht="24.15" customHeight="1">
      <c r="A365" s="35"/>
      <c r="B365" s="36"/>
      <c r="C365" s="253" t="s">
        <v>2213</v>
      </c>
      <c r="D365" s="253" t="s">
        <v>571</v>
      </c>
      <c r="E365" s="254" t="s">
        <v>3391</v>
      </c>
      <c r="F365" s="255" t="s">
        <v>3392</v>
      </c>
      <c r="G365" s="256" t="s">
        <v>259</v>
      </c>
      <c r="H365" s="257">
        <v>6</v>
      </c>
      <c r="I365" s="258"/>
      <c r="J365" s="257">
        <f>ROUND(I365*H365,2)</f>
        <v>0</v>
      </c>
      <c r="K365" s="259"/>
      <c r="L365" s="260"/>
      <c r="M365" s="261" t="s">
        <v>1</v>
      </c>
      <c r="N365" s="262" t="s">
        <v>41</v>
      </c>
      <c r="O365" s="94"/>
      <c r="P365" s="244">
        <f>O365*H365</f>
        <v>0</v>
      </c>
      <c r="Q365" s="244">
        <v>0</v>
      </c>
      <c r="R365" s="244">
        <f>Q365*H365</f>
        <v>0</v>
      </c>
      <c r="S365" s="244">
        <v>0</v>
      </c>
      <c r="T365" s="245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6" t="s">
        <v>248</v>
      </c>
      <c r="AT365" s="246" t="s">
        <v>571</v>
      </c>
      <c r="AU365" s="246" t="s">
        <v>87</v>
      </c>
      <c r="AY365" s="14" t="s">
        <v>220</v>
      </c>
      <c r="BE365" s="247">
        <f>IF(N365="základná",J365,0)</f>
        <v>0</v>
      </c>
      <c r="BF365" s="247">
        <f>IF(N365="znížená",J365,0)</f>
        <v>0</v>
      </c>
      <c r="BG365" s="247">
        <f>IF(N365="zákl. prenesená",J365,0)</f>
        <v>0</v>
      </c>
      <c r="BH365" s="247">
        <f>IF(N365="zníž. prenesená",J365,0)</f>
        <v>0</v>
      </c>
      <c r="BI365" s="247">
        <f>IF(N365="nulová",J365,0)</f>
        <v>0</v>
      </c>
      <c r="BJ365" s="14" t="s">
        <v>87</v>
      </c>
      <c r="BK365" s="247">
        <f>ROUND(I365*H365,2)</f>
        <v>0</v>
      </c>
      <c r="BL365" s="14" t="s">
        <v>94</v>
      </c>
      <c r="BM365" s="246" t="s">
        <v>3393</v>
      </c>
    </row>
    <row r="366" s="2" customFormat="1" ht="16.5" customHeight="1">
      <c r="A366" s="35"/>
      <c r="B366" s="36"/>
      <c r="C366" s="235" t="s">
        <v>2217</v>
      </c>
      <c r="D366" s="235" t="s">
        <v>222</v>
      </c>
      <c r="E366" s="236" t="s">
        <v>3394</v>
      </c>
      <c r="F366" s="237" t="s">
        <v>3395</v>
      </c>
      <c r="G366" s="238" t="s">
        <v>259</v>
      </c>
      <c r="H366" s="239">
        <v>6</v>
      </c>
      <c r="I366" s="240"/>
      <c r="J366" s="239">
        <f>ROUND(I366*H366,2)</f>
        <v>0</v>
      </c>
      <c r="K366" s="241"/>
      <c r="L366" s="41"/>
      <c r="M366" s="242" t="s">
        <v>1</v>
      </c>
      <c r="N366" s="243" t="s">
        <v>41</v>
      </c>
      <c r="O366" s="94"/>
      <c r="P366" s="244">
        <f>O366*H366</f>
        <v>0</v>
      </c>
      <c r="Q366" s="244">
        <v>0</v>
      </c>
      <c r="R366" s="244">
        <f>Q366*H366</f>
        <v>0</v>
      </c>
      <c r="S366" s="244">
        <v>0</v>
      </c>
      <c r="T366" s="245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6" t="s">
        <v>94</v>
      </c>
      <c r="AT366" s="246" t="s">
        <v>222</v>
      </c>
      <c r="AU366" s="246" t="s">
        <v>87</v>
      </c>
      <c r="AY366" s="14" t="s">
        <v>220</v>
      </c>
      <c r="BE366" s="247">
        <f>IF(N366="základná",J366,0)</f>
        <v>0</v>
      </c>
      <c r="BF366" s="247">
        <f>IF(N366="znížená",J366,0)</f>
        <v>0</v>
      </c>
      <c r="BG366" s="247">
        <f>IF(N366="zákl. prenesená",J366,0)</f>
        <v>0</v>
      </c>
      <c r="BH366" s="247">
        <f>IF(N366="zníž. prenesená",J366,0)</f>
        <v>0</v>
      </c>
      <c r="BI366" s="247">
        <f>IF(N366="nulová",J366,0)</f>
        <v>0</v>
      </c>
      <c r="BJ366" s="14" t="s">
        <v>87</v>
      </c>
      <c r="BK366" s="247">
        <f>ROUND(I366*H366,2)</f>
        <v>0</v>
      </c>
      <c r="BL366" s="14" t="s">
        <v>94</v>
      </c>
      <c r="BM366" s="246" t="s">
        <v>3396</v>
      </c>
    </row>
    <row r="367" s="2" customFormat="1" ht="24.15" customHeight="1">
      <c r="A367" s="35"/>
      <c r="B367" s="36"/>
      <c r="C367" s="253" t="s">
        <v>2221</v>
      </c>
      <c r="D367" s="253" t="s">
        <v>571</v>
      </c>
      <c r="E367" s="254" t="s">
        <v>3397</v>
      </c>
      <c r="F367" s="255" t="s">
        <v>3398</v>
      </c>
      <c r="G367" s="256" t="s">
        <v>259</v>
      </c>
      <c r="H367" s="257">
        <v>46</v>
      </c>
      <c r="I367" s="258"/>
      <c r="J367" s="257">
        <f>ROUND(I367*H367,2)</f>
        <v>0</v>
      </c>
      <c r="K367" s="259"/>
      <c r="L367" s="260"/>
      <c r="M367" s="261" t="s">
        <v>1</v>
      </c>
      <c r="N367" s="262" t="s">
        <v>41</v>
      </c>
      <c r="O367" s="94"/>
      <c r="P367" s="244">
        <f>O367*H367</f>
        <v>0</v>
      </c>
      <c r="Q367" s="244">
        <v>0</v>
      </c>
      <c r="R367" s="244">
        <f>Q367*H367</f>
        <v>0</v>
      </c>
      <c r="S367" s="244">
        <v>0</v>
      </c>
      <c r="T367" s="245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6" t="s">
        <v>248</v>
      </c>
      <c r="AT367" s="246" t="s">
        <v>571</v>
      </c>
      <c r="AU367" s="246" t="s">
        <v>87</v>
      </c>
      <c r="AY367" s="14" t="s">
        <v>220</v>
      </c>
      <c r="BE367" s="247">
        <f>IF(N367="základná",J367,0)</f>
        <v>0</v>
      </c>
      <c r="BF367" s="247">
        <f>IF(N367="znížená",J367,0)</f>
        <v>0</v>
      </c>
      <c r="BG367" s="247">
        <f>IF(N367="zákl. prenesená",J367,0)</f>
        <v>0</v>
      </c>
      <c r="BH367" s="247">
        <f>IF(N367="zníž. prenesená",J367,0)</f>
        <v>0</v>
      </c>
      <c r="BI367" s="247">
        <f>IF(N367="nulová",J367,0)</f>
        <v>0</v>
      </c>
      <c r="BJ367" s="14" t="s">
        <v>87</v>
      </c>
      <c r="BK367" s="247">
        <f>ROUND(I367*H367,2)</f>
        <v>0</v>
      </c>
      <c r="BL367" s="14" t="s">
        <v>94</v>
      </c>
      <c r="BM367" s="246" t="s">
        <v>3399</v>
      </c>
    </row>
    <row r="368" s="2" customFormat="1" ht="21.75" customHeight="1">
      <c r="A368" s="35"/>
      <c r="B368" s="36"/>
      <c r="C368" s="253" t="s">
        <v>2225</v>
      </c>
      <c r="D368" s="253" t="s">
        <v>571</v>
      </c>
      <c r="E368" s="254" t="s">
        <v>3400</v>
      </c>
      <c r="F368" s="255" t="s">
        <v>3401</v>
      </c>
      <c r="G368" s="256" t="s">
        <v>259</v>
      </c>
      <c r="H368" s="257">
        <v>4</v>
      </c>
      <c r="I368" s="258"/>
      <c r="J368" s="257">
        <f>ROUND(I368*H368,2)</f>
        <v>0</v>
      </c>
      <c r="K368" s="259"/>
      <c r="L368" s="260"/>
      <c r="M368" s="261" t="s">
        <v>1</v>
      </c>
      <c r="N368" s="262" t="s">
        <v>41</v>
      </c>
      <c r="O368" s="94"/>
      <c r="P368" s="244">
        <f>O368*H368</f>
        <v>0</v>
      </c>
      <c r="Q368" s="244">
        <v>0</v>
      </c>
      <c r="R368" s="244">
        <f>Q368*H368</f>
        <v>0</v>
      </c>
      <c r="S368" s="244">
        <v>0</v>
      </c>
      <c r="T368" s="245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6" t="s">
        <v>248</v>
      </c>
      <c r="AT368" s="246" t="s">
        <v>571</v>
      </c>
      <c r="AU368" s="246" t="s">
        <v>87</v>
      </c>
      <c r="AY368" s="14" t="s">
        <v>220</v>
      </c>
      <c r="BE368" s="247">
        <f>IF(N368="základná",J368,0)</f>
        <v>0</v>
      </c>
      <c r="BF368" s="247">
        <f>IF(N368="znížená",J368,0)</f>
        <v>0</v>
      </c>
      <c r="BG368" s="247">
        <f>IF(N368="zákl. prenesená",J368,0)</f>
        <v>0</v>
      </c>
      <c r="BH368" s="247">
        <f>IF(N368="zníž. prenesená",J368,0)</f>
        <v>0</v>
      </c>
      <c r="BI368" s="247">
        <f>IF(N368="nulová",J368,0)</f>
        <v>0</v>
      </c>
      <c r="BJ368" s="14" t="s">
        <v>87</v>
      </c>
      <c r="BK368" s="247">
        <f>ROUND(I368*H368,2)</f>
        <v>0</v>
      </c>
      <c r="BL368" s="14" t="s">
        <v>94</v>
      </c>
      <c r="BM368" s="246" t="s">
        <v>3402</v>
      </c>
    </row>
    <row r="369" s="2" customFormat="1" ht="24.15" customHeight="1">
      <c r="A369" s="35"/>
      <c r="B369" s="36"/>
      <c r="C369" s="253" t="s">
        <v>2227</v>
      </c>
      <c r="D369" s="253" t="s">
        <v>571</v>
      </c>
      <c r="E369" s="254" t="s">
        <v>3403</v>
      </c>
      <c r="F369" s="255" t="s">
        <v>3404</v>
      </c>
      <c r="G369" s="256" t="s">
        <v>259</v>
      </c>
      <c r="H369" s="257">
        <v>1</v>
      </c>
      <c r="I369" s="258"/>
      <c r="J369" s="257">
        <f>ROUND(I369*H369,2)</f>
        <v>0</v>
      </c>
      <c r="K369" s="259"/>
      <c r="L369" s="260"/>
      <c r="M369" s="261" t="s">
        <v>1</v>
      </c>
      <c r="N369" s="262" t="s">
        <v>41</v>
      </c>
      <c r="O369" s="94"/>
      <c r="P369" s="244">
        <f>O369*H369</f>
        <v>0</v>
      </c>
      <c r="Q369" s="244">
        <v>0</v>
      </c>
      <c r="R369" s="244">
        <f>Q369*H369</f>
        <v>0</v>
      </c>
      <c r="S369" s="244">
        <v>0</v>
      </c>
      <c r="T369" s="245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6" t="s">
        <v>248</v>
      </c>
      <c r="AT369" s="246" t="s">
        <v>571</v>
      </c>
      <c r="AU369" s="246" t="s">
        <v>87</v>
      </c>
      <c r="AY369" s="14" t="s">
        <v>220</v>
      </c>
      <c r="BE369" s="247">
        <f>IF(N369="základná",J369,0)</f>
        <v>0</v>
      </c>
      <c r="BF369" s="247">
        <f>IF(N369="znížená",J369,0)</f>
        <v>0</v>
      </c>
      <c r="BG369" s="247">
        <f>IF(N369="zákl. prenesená",J369,0)</f>
        <v>0</v>
      </c>
      <c r="BH369" s="247">
        <f>IF(N369="zníž. prenesená",J369,0)</f>
        <v>0</v>
      </c>
      <c r="BI369" s="247">
        <f>IF(N369="nulová",J369,0)</f>
        <v>0</v>
      </c>
      <c r="BJ369" s="14" t="s">
        <v>87</v>
      </c>
      <c r="BK369" s="247">
        <f>ROUND(I369*H369,2)</f>
        <v>0</v>
      </c>
      <c r="BL369" s="14" t="s">
        <v>94</v>
      </c>
      <c r="BM369" s="246" t="s">
        <v>3405</v>
      </c>
    </row>
    <row r="370" s="2" customFormat="1" ht="16.5" customHeight="1">
      <c r="A370" s="35"/>
      <c r="B370" s="36"/>
      <c r="C370" s="253" t="s">
        <v>2231</v>
      </c>
      <c r="D370" s="253" t="s">
        <v>571</v>
      </c>
      <c r="E370" s="254" t="s">
        <v>3406</v>
      </c>
      <c r="F370" s="255" t="s">
        <v>3407</v>
      </c>
      <c r="G370" s="256" t="s">
        <v>259</v>
      </c>
      <c r="H370" s="257">
        <v>4</v>
      </c>
      <c r="I370" s="258"/>
      <c r="J370" s="257">
        <f>ROUND(I370*H370,2)</f>
        <v>0</v>
      </c>
      <c r="K370" s="259"/>
      <c r="L370" s="260"/>
      <c r="M370" s="261" t="s">
        <v>1</v>
      </c>
      <c r="N370" s="262" t="s">
        <v>41</v>
      </c>
      <c r="O370" s="94"/>
      <c r="P370" s="244">
        <f>O370*H370</f>
        <v>0</v>
      </c>
      <c r="Q370" s="244">
        <v>0</v>
      </c>
      <c r="R370" s="244">
        <f>Q370*H370</f>
        <v>0</v>
      </c>
      <c r="S370" s="244">
        <v>0</v>
      </c>
      <c r="T370" s="245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6" t="s">
        <v>248</v>
      </c>
      <c r="AT370" s="246" t="s">
        <v>571</v>
      </c>
      <c r="AU370" s="246" t="s">
        <v>87</v>
      </c>
      <c r="AY370" s="14" t="s">
        <v>220</v>
      </c>
      <c r="BE370" s="247">
        <f>IF(N370="základná",J370,0)</f>
        <v>0</v>
      </c>
      <c r="BF370" s="247">
        <f>IF(N370="znížená",J370,0)</f>
        <v>0</v>
      </c>
      <c r="BG370" s="247">
        <f>IF(N370="zákl. prenesená",J370,0)</f>
        <v>0</v>
      </c>
      <c r="BH370" s="247">
        <f>IF(N370="zníž. prenesená",J370,0)</f>
        <v>0</v>
      </c>
      <c r="BI370" s="247">
        <f>IF(N370="nulová",J370,0)</f>
        <v>0</v>
      </c>
      <c r="BJ370" s="14" t="s">
        <v>87</v>
      </c>
      <c r="BK370" s="247">
        <f>ROUND(I370*H370,2)</f>
        <v>0</v>
      </c>
      <c r="BL370" s="14" t="s">
        <v>94</v>
      </c>
      <c r="BM370" s="246" t="s">
        <v>3408</v>
      </c>
    </row>
    <row r="371" s="2" customFormat="1" ht="16.5" customHeight="1">
      <c r="A371" s="35"/>
      <c r="B371" s="36"/>
      <c r="C371" s="253" t="s">
        <v>2235</v>
      </c>
      <c r="D371" s="253" t="s">
        <v>571</v>
      </c>
      <c r="E371" s="254" t="s">
        <v>3409</v>
      </c>
      <c r="F371" s="255" t="s">
        <v>3410</v>
      </c>
      <c r="G371" s="256" t="s">
        <v>259</v>
      </c>
      <c r="H371" s="257">
        <v>4</v>
      </c>
      <c r="I371" s="258"/>
      <c r="J371" s="257">
        <f>ROUND(I371*H371,2)</f>
        <v>0</v>
      </c>
      <c r="K371" s="259"/>
      <c r="L371" s="260"/>
      <c r="M371" s="261" t="s">
        <v>1</v>
      </c>
      <c r="N371" s="262" t="s">
        <v>41</v>
      </c>
      <c r="O371" s="94"/>
      <c r="P371" s="244">
        <f>O371*H371</f>
        <v>0</v>
      </c>
      <c r="Q371" s="244">
        <v>0</v>
      </c>
      <c r="R371" s="244">
        <f>Q371*H371</f>
        <v>0</v>
      </c>
      <c r="S371" s="244">
        <v>0</v>
      </c>
      <c r="T371" s="245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6" t="s">
        <v>248</v>
      </c>
      <c r="AT371" s="246" t="s">
        <v>571</v>
      </c>
      <c r="AU371" s="246" t="s">
        <v>87</v>
      </c>
      <c r="AY371" s="14" t="s">
        <v>220</v>
      </c>
      <c r="BE371" s="247">
        <f>IF(N371="základná",J371,0)</f>
        <v>0</v>
      </c>
      <c r="BF371" s="247">
        <f>IF(N371="znížená",J371,0)</f>
        <v>0</v>
      </c>
      <c r="BG371" s="247">
        <f>IF(N371="zákl. prenesená",J371,0)</f>
        <v>0</v>
      </c>
      <c r="BH371" s="247">
        <f>IF(N371="zníž. prenesená",J371,0)</f>
        <v>0</v>
      </c>
      <c r="BI371" s="247">
        <f>IF(N371="nulová",J371,0)</f>
        <v>0</v>
      </c>
      <c r="BJ371" s="14" t="s">
        <v>87</v>
      </c>
      <c r="BK371" s="247">
        <f>ROUND(I371*H371,2)</f>
        <v>0</v>
      </c>
      <c r="BL371" s="14" t="s">
        <v>94</v>
      </c>
      <c r="BM371" s="246" t="s">
        <v>3411</v>
      </c>
    </row>
    <row r="372" s="2" customFormat="1" ht="33" customHeight="1">
      <c r="A372" s="35"/>
      <c r="B372" s="36"/>
      <c r="C372" s="253" t="s">
        <v>2239</v>
      </c>
      <c r="D372" s="253" t="s">
        <v>571</v>
      </c>
      <c r="E372" s="254" t="s">
        <v>3412</v>
      </c>
      <c r="F372" s="255" t="s">
        <v>3413</v>
      </c>
      <c r="G372" s="256" t="s">
        <v>259</v>
      </c>
      <c r="H372" s="257">
        <v>60</v>
      </c>
      <c r="I372" s="258"/>
      <c r="J372" s="257">
        <f>ROUND(I372*H372,2)</f>
        <v>0</v>
      </c>
      <c r="K372" s="259"/>
      <c r="L372" s="260"/>
      <c r="M372" s="261" t="s">
        <v>1</v>
      </c>
      <c r="N372" s="262" t="s">
        <v>41</v>
      </c>
      <c r="O372" s="94"/>
      <c r="P372" s="244">
        <f>O372*H372</f>
        <v>0</v>
      </c>
      <c r="Q372" s="244">
        <v>0</v>
      </c>
      <c r="R372" s="244">
        <f>Q372*H372</f>
        <v>0</v>
      </c>
      <c r="S372" s="244">
        <v>0</v>
      </c>
      <c r="T372" s="245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6" t="s">
        <v>248</v>
      </c>
      <c r="AT372" s="246" t="s">
        <v>571</v>
      </c>
      <c r="AU372" s="246" t="s">
        <v>87</v>
      </c>
      <c r="AY372" s="14" t="s">
        <v>220</v>
      </c>
      <c r="BE372" s="247">
        <f>IF(N372="základná",J372,0)</f>
        <v>0</v>
      </c>
      <c r="BF372" s="247">
        <f>IF(N372="znížená",J372,0)</f>
        <v>0</v>
      </c>
      <c r="BG372" s="247">
        <f>IF(N372="zákl. prenesená",J372,0)</f>
        <v>0</v>
      </c>
      <c r="BH372" s="247">
        <f>IF(N372="zníž. prenesená",J372,0)</f>
        <v>0</v>
      </c>
      <c r="BI372" s="247">
        <f>IF(N372="nulová",J372,0)</f>
        <v>0</v>
      </c>
      <c r="BJ372" s="14" t="s">
        <v>87</v>
      </c>
      <c r="BK372" s="247">
        <f>ROUND(I372*H372,2)</f>
        <v>0</v>
      </c>
      <c r="BL372" s="14" t="s">
        <v>94</v>
      </c>
      <c r="BM372" s="246" t="s">
        <v>3414</v>
      </c>
    </row>
    <row r="373" s="2" customFormat="1" ht="33" customHeight="1">
      <c r="A373" s="35"/>
      <c r="B373" s="36"/>
      <c r="C373" s="253" t="s">
        <v>2243</v>
      </c>
      <c r="D373" s="253" t="s">
        <v>571</v>
      </c>
      <c r="E373" s="254" t="s">
        <v>3415</v>
      </c>
      <c r="F373" s="255" t="s">
        <v>3416</v>
      </c>
      <c r="G373" s="256" t="s">
        <v>259</v>
      </c>
      <c r="H373" s="257">
        <v>10</v>
      </c>
      <c r="I373" s="258"/>
      <c r="J373" s="257">
        <f>ROUND(I373*H373,2)</f>
        <v>0</v>
      </c>
      <c r="K373" s="259"/>
      <c r="L373" s="260"/>
      <c r="M373" s="261" t="s">
        <v>1</v>
      </c>
      <c r="N373" s="262" t="s">
        <v>41</v>
      </c>
      <c r="O373" s="94"/>
      <c r="P373" s="244">
        <f>O373*H373</f>
        <v>0</v>
      </c>
      <c r="Q373" s="244">
        <v>0</v>
      </c>
      <c r="R373" s="244">
        <f>Q373*H373</f>
        <v>0</v>
      </c>
      <c r="S373" s="244">
        <v>0</v>
      </c>
      <c r="T373" s="245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6" t="s">
        <v>248</v>
      </c>
      <c r="AT373" s="246" t="s">
        <v>571</v>
      </c>
      <c r="AU373" s="246" t="s">
        <v>87</v>
      </c>
      <c r="AY373" s="14" t="s">
        <v>220</v>
      </c>
      <c r="BE373" s="247">
        <f>IF(N373="základná",J373,0)</f>
        <v>0</v>
      </c>
      <c r="BF373" s="247">
        <f>IF(N373="znížená",J373,0)</f>
        <v>0</v>
      </c>
      <c r="BG373" s="247">
        <f>IF(N373="zákl. prenesená",J373,0)</f>
        <v>0</v>
      </c>
      <c r="BH373" s="247">
        <f>IF(N373="zníž. prenesená",J373,0)</f>
        <v>0</v>
      </c>
      <c r="BI373" s="247">
        <f>IF(N373="nulová",J373,0)</f>
        <v>0</v>
      </c>
      <c r="BJ373" s="14" t="s">
        <v>87</v>
      </c>
      <c r="BK373" s="247">
        <f>ROUND(I373*H373,2)</f>
        <v>0</v>
      </c>
      <c r="BL373" s="14" t="s">
        <v>94</v>
      </c>
      <c r="BM373" s="246" t="s">
        <v>3417</v>
      </c>
    </row>
    <row r="374" s="2" customFormat="1" ht="24.15" customHeight="1">
      <c r="A374" s="35"/>
      <c r="B374" s="36"/>
      <c r="C374" s="253" t="s">
        <v>2245</v>
      </c>
      <c r="D374" s="253" t="s">
        <v>571</v>
      </c>
      <c r="E374" s="254" t="s">
        <v>1253</v>
      </c>
      <c r="F374" s="255" t="s">
        <v>2877</v>
      </c>
      <c r="G374" s="256" t="s">
        <v>2878</v>
      </c>
      <c r="H374" s="257">
        <v>1</v>
      </c>
      <c r="I374" s="258"/>
      <c r="J374" s="257">
        <f>ROUND(I374*H374,2)</f>
        <v>0</v>
      </c>
      <c r="K374" s="259"/>
      <c r="L374" s="260"/>
      <c r="M374" s="261" t="s">
        <v>1</v>
      </c>
      <c r="N374" s="262" t="s">
        <v>41</v>
      </c>
      <c r="O374" s="94"/>
      <c r="P374" s="244">
        <f>O374*H374</f>
        <v>0</v>
      </c>
      <c r="Q374" s="244">
        <v>0</v>
      </c>
      <c r="R374" s="244">
        <f>Q374*H374</f>
        <v>0</v>
      </c>
      <c r="S374" s="244">
        <v>0</v>
      </c>
      <c r="T374" s="245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6" t="s">
        <v>248</v>
      </c>
      <c r="AT374" s="246" t="s">
        <v>571</v>
      </c>
      <c r="AU374" s="246" t="s">
        <v>87</v>
      </c>
      <c r="AY374" s="14" t="s">
        <v>220</v>
      </c>
      <c r="BE374" s="247">
        <f>IF(N374="základná",J374,0)</f>
        <v>0</v>
      </c>
      <c r="BF374" s="247">
        <f>IF(N374="znížená",J374,0)</f>
        <v>0</v>
      </c>
      <c r="BG374" s="247">
        <f>IF(N374="zákl. prenesená",J374,0)</f>
        <v>0</v>
      </c>
      <c r="BH374" s="247">
        <f>IF(N374="zníž. prenesená",J374,0)</f>
        <v>0</v>
      </c>
      <c r="BI374" s="247">
        <f>IF(N374="nulová",J374,0)</f>
        <v>0</v>
      </c>
      <c r="BJ374" s="14" t="s">
        <v>87</v>
      </c>
      <c r="BK374" s="247">
        <f>ROUND(I374*H374,2)</f>
        <v>0</v>
      </c>
      <c r="BL374" s="14" t="s">
        <v>94</v>
      </c>
      <c r="BM374" s="246" t="s">
        <v>3418</v>
      </c>
    </row>
    <row r="375" s="2" customFormat="1" ht="16.5" customHeight="1">
      <c r="A375" s="35"/>
      <c r="B375" s="36"/>
      <c r="C375" s="235" t="s">
        <v>2248</v>
      </c>
      <c r="D375" s="235" t="s">
        <v>222</v>
      </c>
      <c r="E375" s="236" t="s">
        <v>3419</v>
      </c>
      <c r="F375" s="237" t="s">
        <v>3420</v>
      </c>
      <c r="G375" s="238" t="s">
        <v>259</v>
      </c>
      <c r="H375" s="239">
        <v>120</v>
      </c>
      <c r="I375" s="240"/>
      <c r="J375" s="239">
        <f>ROUND(I375*H375,2)</f>
        <v>0</v>
      </c>
      <c r="K375" s="241"/>
      <c r="L375" s="41"/>
      <c r="M375" s="242" t="s">
        <v>1</v>
      </c>
      <c r="N375" s="243" t="s">
        <v>41</v>
      </c>
      <c r="O375" s="94"/>
      <c r="P375" s="244">
        <f>O375*H375</f>
        <v>0</v>
      </c>
      <c r="Q375" s="244">
        <v>0</v>
      </c>
      <c r="R375" s="244">
        <f>Q375*H375</f>
        <v>0</v>
      </c>
      <c r="S375" s="244">
        <v>0</v>
      </c>
      <c r="T375" s="245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6" t="s">
        <v>94</v>
      </c>
      <c r="AT375" s="246" t="s">
        <v>222</v>
      </c>
      <c r="AU375" s="246" t="s">
        <v>87</v>
      </c>
      <c r="AY375" s="14" t="s">
        <v>220</v>
      </c>
      <c r="BE375" s="247">
        <f>IF(N375="základná",J375,0)</f>
        <v>0</v>
      </c>
      <c r="BF375" s="247">
        <f>IF(N375="znížená",J375,0)</f>
        <v>0</v>
      </c>
      <c r="BG375" s="247">
        <f>IF(N375="zákl. prenesená",J375,0)</f>
        <v>0</v>
      </c>
      <c r="BH375" s="247">
        <f>IF(N375="zníž. prenesená",J375,0)</f>
        <v>0</v>
      </c>
      <c r="BI375" s="247">
        <f>IF(N375="nulová",J375,0)</f>
        <v>0</v>
      </c>
      <c r="BJ375" s="14" t="s">
        <v>87</v>
      </c>
      <c r="BK375" s="247">
        <f>ROUND(I375*H375,2)</f>
        <v>0</v>
      </c>
      <c r="BL375" s="14" t="s">
        <v>94</v>
      </c>
      <c r="BM375" s="246" t="s">
        <v>3421</v>
      </c>
    </row>
    <row r="376" s="2" customFormat="1" ht="24.15" customHeight="1">
      <c r="A376" s="35"/>
      <c r="B376" s="36"/>
      <c r="C376" s="253" t="s">
        <v>2252</v>
      </c>
      <c r="D376" s="253" t="s">
        <v>571</v>
      </c>
      <c r="E376" s="254" t="s">
        <v>3422</v>
      </c>
      <c r="F376" s="255" t="s">
        <v>3423</v>
      </c>
      <c r="G376" s="256" t="s">
        <v>259</v>
      </c>
      <c r="H376" s="257">
        <v>6</v>
      </c>
      <c r="I376" s="258"/>
      <c r="J376" s="257">
        <f>ROUND(I376*H376,2)</f>
        <v>0</v>
      </c>
      <c r="K376" s="259"/>
      <c r="L376" s="260"/>
      <c r="M376" s="261" t="s">
        <v>1</v>
      </c>
      <c r="N376" s="262" t="s">
        <v>41</v>
      </c>
      <c r="O376" s="94"/>
      <c r="P376" s="244">
        <f>O376*H376</f>
        <v>0</v>
      </c>
      <c r="Q376" s="244">
        <v>0</v>
      </c>
      <c r="R376" s="244">
        <f>Q376*H376</f>
        <v>0</v>
      </c>
      <c r="S376" s="244">
        <v>0</v>
      </c>
      <c r="T376" s="245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6" t="s">
        <v>248</v>
      </c>
      <c r="AT376" s="246" t="s">
        <v>571</v>
      </c>
      <c r="AU376" s="246" t="s">
        <v>87</v>
      </c>
      <c r="AY376" s="14" t="s">
        <v>220</v>
      </c>
      <c r="BE376" s="247">
        <f>IF(N376="základná",J376,0)</f>
        <v>0</v>
      </c>
      <c r="BF376" s="247">
        <f>IF(N376="znížená",J376,0)</f>
        <v>0</v>
      </c>
      <c r="BG376" s="247">
        <f>IF(N376="zákl. prenesená",J376,0)</f>
        <v>0</v>
      </c>
      <c r="BH376" s="247">
        <f>IF(N376="zníž. prenesená",J376,0)</f>
        <v>0</v>
      </c>
      <c r="BI376" s="247">
        <f>IF(N376="nulová",J376,0)</f>
        <v>0</v>
      </c>
      <c r="BJ376" s="14" t="s">
        <v>87</v>
      </c>
      <c r="BK376" s="247">
        <f>ROUND(I376*H376,2)</f>
        <v>0</v>
      </c>
      <c r="BL376" s="14" t="s">
        <v>94</v>
      </c>
      <c r="BM376" s="246" t="s">
        <v>3424</v>
      </c>
    </row>
    <row r="377" s="2" customFormat="1" ht="16.5" customHeight="1">
      <c r="A377" s="35"/>
      <c r="B377" s="36"/>
      <c r="C377" s="235" t="s">
        <v>2256</v>
      </c>
      <c r="D377" s="235" t="s">
        <v>222</v>
      </c>
      <c r="E377" s="236" t="s">
        <v>3425</v>
      </c>
      <c r="F377" s="237" t="s">
        <v>3426</v>
      </c>
      <c r="G377" s="238" t="s">
        <v>259</v>
      </c>
      <c r="H377" s="239">
        <v>6</v>
      </c>
      <c r="I377" s="240"/>
      <c r="J377" s="239">
        <f>ROUND(I377*H377,2)</f>
        <v>0</v>
      </c>
      <c r="K377" s="241"/>
      <c r="L377" s="41"/>
      <c r="M377" s="242" t="s">
        <v>1</v>
      </c>
      <c r="N377" s="243" t="s">
        <v>41</v>
      </c>
      <c r="O377" s="94"/>
      <c r="P377" s="244">
        <f>O377*H377</f>
        <v>0</v>
      </c>
      <c r="Q377" s="244">
        <v>0</v>
      </c>
      <c r="R377" s="244">
        <f>Q377*H377</f>
        <v>0</v>
      </c>
      <c r="S377" s="244">
        <v>0</v>
      </c>
      <c r="T377" s="245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6" t="s">
        <v>94</v>
      </c>
      <c r="AT377" s="246" t="s">
        <v>222</v>
      </c>
      <c r="AU377" s="246" t="s">
        <v>87</v>
      </c>
      <c r="AY377" s="14" t="s">
        <v>220</v>
      </c>
      <c r="BE377" s="247">
        <f>IF(N377="základná",J377,0)</f>
        <v>0</v>
      </c>
      <c r="BF377" s="247">
        <f>IF(N377="znížená",J377,0)</f>
        <v>0</v>
      </c>
      <c r="BG377" s="247">
        <f>IF(N377="zákl. prenesená",J377,0)</f>
        <v>0</v>
      </c>
      <c r="BH377" s="247">
        <f>IF(N377="zníž. prenesená",J377,0)</f>
        <v>0</v>
      </c>
      <c r="BI377" s="247">
        <f>IF(N377="nulová",J377,0)</f>
        <v>0</v>
      </c>
      <c r="BJ377" s="14" t="s">
        <v>87</v>
      </c>
      <c r="BK377" s="247">
        <f>ROUND(I377*H377,2)</f>
        <v>0</v>
      </c>
      <c r="BL377" s="14" t="s">
        <v>94</v>
      </c>
      <c r="BM377" s="246" t="s">
        <v>3427</v>
      </c>
    </row>
    <row r="378" s="2" customFormat="1" ht="16.5" customHeight="1">
      <c r="A378" s="35"/>
      <c r="B378" s="36"/>
      <c r="C378" s="253" t="s">
        <v>2258</v>
      </c>
      <c r="D378" s="253" t="s">
        <v>571</v>
      </c>
      <c r="E378" s="254" t="s">
        <v>3428</v>
      </c>
      <c r="F378" s="255" t="s">
        <v>3429</v>
      </c>
      <c r="G378" s="256" t="s">
        <v>259</v>
      </c>
      <c r="H378" s="257">
        <v>6</v>
      </c>
      <c r="I378" s="258"/>
      <c r="J378" s="257">
        <f>ROUND(I378*H378,2)</f>
        <v>0</v>
      </c>
      <c r="K378" s="259"/>
      <c r="L378" s="260"/>
      <c r="M378" s="261" t="s">
        <v>1</v>
      </c>
      <c r="N378" s="262" t="s">
        <v>41</v>
      </c>
      <c r="O378" s="94"/>
      <c r="P378" s="244">
        <f>O378*H378</f>
        <v>0</v>
      </c>
      <c r="Q378" s="244">
        <v>0</v>
      </c>
      <c r="R378" s="244">
        <f>Q378*H378</f>
        <v>0</v>
      </c>
      <c r="S378" s="244">
        <v>0</v>
      </c>
      <c r="T378" s="245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6" t="s">
        <v>248</v>
      </c>
      <c r="AT378" s="246" t="s">
        <v>571</v>
      </c>
      <c r="AU378" s="246" t="s">
        <v>87</v>
      </c>
      <c r="AY378" s="14" t="s">
        <v>220</v>
      </c>
      <c r="BE378" s="247">
        <f>IF(N378="základná",J378,0)</f>
        <v>0</v>
      </c>
      <c r="BF378" s="247">
        <f>IF(N378="znížená",J378,0)</f>
        <v>0</v>
      </c>
      <c r="BG378" s="247">
        <f>IF(N378="zákl. prenesená",J378,0)</f>
        <v>0</v>
      </c>
      <c r="BH378" s="247">
        <f>IF(N378="zníž. prenesená",J378,0)</f>
        <v>0</v>
      </c>
      <c r="BI378" s="247">
        <f>IF(N378="nulová",J378,0)</f>
        <v>0</v>
      </c>
      <c r="BJ378" s="14" t="s">
        <v>87</v>
      </c>
      <c r="BK378" s="247">
        <f>ROUND(I378*H378,2)</f>
        <v>0</v>
      </c>
      <c r="BL378" s="14" t="s">
        <v>94</v>
      </c>
      <c r="BM378" s="246" t="s">
        <v>3430</v>
      </c>
    </row>
    <row r="379" s="2" customFormat="1" ht="16.5" customHeight="1">
      <c r="A379" s="35"/>
      <c r="B379" s="36"/>
      <c r="C379" s="235" t="s">
        <v>2262</v>
      </c>
      <c r="D379" s="235" t="s">
        <v>222</v>
      </c>
      <c r="E379" s="236" t="s">
        <v>3431</v>
      </c>
      <c r="F379" s="237" t="s">
        <v>3432</v>
      </c>
      <c r="G379" s="238" t="s">
        <v>259</v>
      </c>
      <c r="H379" s="239">
        <v>6</v>
      </c>
      <c r="I379" s="240"/>
      <c r="J379" s="239">
        <f>ROUND(I379*H379,2)</f>
        <v>0</v>
      </c>
      <c r="K379" s="241"/>
      <c r="L379" s="41"/>
      <c r="M379" s="242" t="s">
        <v>1</v>
      </c>
      <c r="N379" s="243" t="s">
        <v>41</v>
      </c>
      <c r="O379" s="94"/>
      <c r="P379" s="244">
        <f>O379*H379</f>
        <v>0</v>
      </c>
      <c r="Q379" s="244">
        <v>0</v>
      </c>
      <c r="R379" s="244">
        <f>Q379*H379</f>
        <v>0</v>
      </c>
      <c r="S379" s="244">
        <v>0</v>
      </c>
      <c r="T379" s="245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6" t="s">
        <v>94</v>
      </c>
      <c r="AT379" s="246" t="s">
        <v>222</v>
      </c>
      <c r="AU379" s="246" t="s">
        <v>87</v>
      </c>
      <c r="AY379" s="14" t="s">
        <v>220</v>
      </c>
      <c r="BE379" s="247">
        <f>IF(N379="základná",J379,0)</f>
        <v>0</v>
      </c>
      <c r="BF379" s="247">
        <f>IF(N379="znížená",J379,0)</f>
        <v>0</v>
      </c>
      <c r="BG379" s="247">
        <f>IF(N379="zákl. prenesená",J379,0)</f>
        <v>0</v>
      </c>
      <c r="BH379" s="247">
        <f>IF(N379="zníž. prenesená",J379,0)</f>
        <v>0</v>
      </c>
      <c r="BI379" s="247">
        <f>IF(N379="nulová",J379,0)</f>
        <v>0</v>
      </c>
      <c r="BJ379" s="14" t="s">
        <v>87</v>
      </c>
      <c r="BK379" s="247">
        <f>ROUND(I379*H379,2)</f>
        <v>0</v>
      </c>
      <c r="BL379" s="14" t="s">
        <v>94</v>
      </c>
      <c r="BM379" s="246" t="s">
        <v>3433</v>
      </c>
    </row>
    <row r="380" s="2" customFormat="1" ht="16.5" customHeight="1">
      <c r="A380" s="35"/>
      <c r="B380" s="36"/>
      <c r="C380" s="253" t="s">
        <v>2266</v>
      </c>
      <c r="D380" s="253" t="s">
        <v>571</v>
      </c>
      <c r="E380" s="254" t="s">
        <v>3434</v>
      </c>
      <c r="F380" s="255" t="s">
        <v>3435</v>
      </c>
      <c r="G380" s="256" t="s">
        <v>259</v>
      </c>
      <c r="H380" s="257">
        <v>2</v>
      </c>
      <c r="I380" s="258"/>
      <c r="J380" s="257">
        <f>ROUND(I380*H380,2)</f>
        <v>0</v>
      </c>
      <c r="K380" s="259"/>
      <c r="L380" s="260"/>
      <c r="M380" s="261" t="s">
        <v>1</v>
      </c>
      <c r="N380" s="262" t="s">
        <v>41</v>
      </c>
      <c r="O380" s="94"/>
      <c r="P380" s="244">
        <f>O380*H380</f>
        <v>0</v>
      </c>
      <c r="Q380" s="244">
        <v>0</v>
      </c>
      <c r="R380" s="244">
        <f>Q380*H380</f>
        <v>0</v>
      </c>
      <c r="S380" s="244">
        <v>0</v>
      </c>
      <c r="T380" s="245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6" t="s">
        <v>248</v>
      </c>
      <c r="AT380" s="246" t="s">
        <v>571</v>
      </c>
      <c r="AU380" s="246" t="s">
        <v>87</v>
      </c>
      <c r="AY380" s="14" t="s">
        <v>220</v>
      </c>
      <c r="BE380" s="247">
        <f>IF(N380="základná",J380,0)</f>
        <v>0</v>
      </c>
      <c r="BF380" s="247">
        <f>IF(N380="znížená",J380,0)</f>
        <v>0</v>
      </c>
      <c r="BG380" s="247">
        <f>IF(N380="zákl. prenesená",J380,0)</f>
        <v>0</v>
      </c>
      <c r="BH380" s="247">
        <f>IF(N380="zníž. prenesená",J380,0)</f>
        <v>0</v>
      </c>
      <c r="BI380" s="247">
        <f>IF(N380="nulová",J380,0)</f>
        <v>0</v>
      </c>
      <c r="BJ380" s="14" t="s">
        <v>87</v>
      </c>
      <c r="BK380" s="247">
        <f>ROUND(I380*H380,2)</f>
        <v>0</v>
      </c>
      <c r="BL380" s="14" t="s">
        <v>94</v>
      </c>
      <c r="BM380" s="246" t="s">
        <v>3436</v>
      </c>
    </row>
    <row r="381" s="2" customFormat="1" ht="24.15" customHeight="1">
      <c r="A381" s="35"/>
      <c r="B381" s="36"/>
      <c r="C381" s="235" t="s">
        <v>2270</v>
      </c>
      <c r="D381" s="235" t="s">
        <v>222</v>
      </c>
      <c r="E381" s="236" t="s">
        <v>3437</v>
      </c>
      <c r="F381" s="237" t="s">
        <v>3438</v>
      </c>
      <c r="G381" s="238" t="s">
        <v>259</v>
      </c>
      <c r="H381" s="239">
        <v>2</v>
      </c>
      <c r="I381" s="240"/>
      <c r="J381" s="239">
        <f>ROUND(I381*H381,2)</f>
        <v>0</v>
      </c>
      <c r="K381" s="241"/>
      <c r="L381" s="41"/>
      <c r="M381" s="242" t="s">
        <v>1</v>
      </c>
      <c r="N381" s="243" t="s">
        <v>41</v>
      </c>
      <c r="O381" s="94"/>
      <c r="P381" s="244">
        <f>O381*H381</f>
        <v>0</v>
      </c>
      <c r="Q381" s="244">
        <v>0</v>
      </c>
      <c r="R381" s="244">
        <f>Q381*H381</f>
        <v>0</v>
      </c>
      <c r="S381" s="244">
        <v>0</v>
      </c>
      <c r="T381" s="245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6" t="s">
        <v>94</v>
      </c>
      <c r="AT381" s="246" t="s">
        <v>222</v>
      </c>
      <c r="AU381" s="246" t="s">
        <v>87</v>
      </c>
      <c r="AY381" s="14" t="s">
        <v>220</v>
      </c>
      <c r="BE381" s="247">
        <f>IF(N381="základná",J381,0)</f>
        <v>0</v>
      </c>
      <c r="BF381" s="247">
        <f>IF(N381="znížená",J381,0)</f>
        <v>0</v>
      </c>
      <c r="BG381" s="247">
        <f>IF(N381="zákl. prenesená",J381,0)</f>
        <v>0</v>
      </c>
      <c r="BH381" s="247">
        <f>IF(N381="zníž. prenesená",J381,0)</f>
        <v>0</v>
      </c>
      <c r="BI381" s="247">
        <f>IF(N381="nulová",J381,0)</f>
        <v>0</v>
      </c>
      <c r="BJ381" s="14" t="s">
        <v>87</v>
      </c>
      <c r="BK381" s="247">
        <f>ROUND(I381*H381,2)</f>
        <v>0</v>
      </c>
      <c r="BL381" s="14" t="s">
        <v>94</v>
      </c>
      <c r="BM381" s="246" t="s">
        <v>3439</v>
      </c>
    </row>
    <row r="382" s="12" customFormat="1" ht="22.8" customHeight="1">
      <c r="A382" s="12"/>
      <c r="B382" s="219"/>
      <c r="C382" s="220"/>
      <c r="D382" s="221" t="s">
        <v>74</v>
      </c>
      <c r="E382" s="233" t="s">
        <v>3440</v>
      </c>
      <c r="F382" s="233" t="s">
        <v>3441</v>
      </c>
      <c r="G382" s="220"/>
      <c r="H382" s="220"/>
      <c r="I382" s="223"/>
      <c r="J382" s="234">
        <f>BK382</f>
        <v>0</v>
      </c>
      <c r="K382" s="220"/>
      <c r="L382" s="225"/>
      <c r="M382" s="226"/>
      <c r="N382" s="227"/>
      <c r="O382" s="227"/>
      <c r="P382" s="228">
        <f>SUM(P383:P389)</f>
        <v>0</v>
      </c>
      <c r="Q382" s="227"/>
      <c r="R382" s="228">
        <f>SUM(R383:R389)</f>
        <v>0</v>
      </c>
      <c r="S382" s="227"/>
      <c r="T382" s="229">
        <f>SUM(T383:T389)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30" t="s">
        <v>82</v>
      </c>
      <c r="AT382" s="231" t="s">
        <v>74</v>
      </c>
      <c r="AU382" s="231" t="s">
        <v>82</v>
      </c>
      <c r="AY382" s="230" t="s">
        <v>220</v>
      </c>
      <c r="BK382" s="232">
        <f>SUM(BK383:BK389)</f>
        <v>0</v>
      </c>
    </row>
    <row r="383" s="2" customFormat="1" ht="16.5" customHeight="1">
      <c r="A383" s="35"/>
      <c r="B383" s="36"/>
      <c r="C383" s="253" t="s">
        <v>2274</v>
      </c>
      <c r="D383" s="253" t="s">
        <v>571</v>
      </c>
      <c r="E383" s="254" t="s">
        <v>3442</v>
      </c>
      <c r="F383" s="255" t="s">
        <v>3443</v>
      </c>
      <c r="G383" s="256" t="s">
        <v>234</v>
      </c>
      <c r="H383" s="257">
        <v>80</v>
      </c>
      <c r="I383" s="258"/>
      <c r="J383" s="257">
        <f>ROUND(I383*H383,2)</f>
        <v>0</v>
      </c>
      <c r="K383" s="259"/>
      <c r="L383" s="260"/>
      <c r="M383" s="261" t="s">
        <v>1</v>
      </c>
      <c r="N383" s="262" t="s">
        <v>41</v>
      </c>
      <c r="O383" s="94"/>
      <c r="P383" s="244">
        <f>O383*H383</f>
        <v>0</v>
      </c>
      <c r="Q383" s="244">
        <v>0</v>
      </c>
      <c r="R383" s="244">
        <f>Q383*H383</f>
        <v>0</v>
      </c>
      <c r="S383" s="244">
        <v>0</v>
      </c>
      <c r="T383" s="245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6" t="s">
        <v>248</v>
      </c>
      <c r="AT383" s="246" t="s">
        <v>571</v>
      </c>
      <c r="AU383" s="246" t="s">
        <v>87</v>
      </c>
      <c r="AY383" s="14" t="s">
        <v>220</v>
      </c>
      <c r="BE383" s="247">
        <f>IF(N383="základná",J383,0)</f>
        <v>0</v>
      </c>
      <c r="BF383" s="247">
        <f>IF(N383="znížená",J383,0)</f>
        <v>0</v>
      </c>
      <c r="BG383" s="247">
        <f>IF(N383="zákl. prenesená",J383,0)</f>
        <v>0</v>
      </c>
      <c r="BH383" s="247">
        <f>IF(N383="zníž. prenesená",J383,0)</f>
        <v>0</v>
      </c>
      <c r="BI383" s="247">
        <f>IF(N383="nulová",J383,0)</f>
        <v>0</v>
      </c>
      <c r="BJ383" s="14" t="s">
        <v>87</v>
      </c>
      <c r="BK383" s="247">
        <f>ROUND(I383*H383,2)</f>
        <v>0</v>
      </c>
      <c r="BL383" s="14" t="s">
        <v>94</v>
      </c>
      <c r="BM383" s="246" t="s">
        <v>3444</v>
      </c>
    </row>
    <row r="384" s="2" customFormat="1" ht="16.5" customHeight="1">
      <c r="A384" s="35"/>
      <c r="B384" s="36"/>
      <c r="C384" s="235" t="s">
        <v>2278</v>
      </c>
      <c r="D384" s="235" t="s">
        <v>222</v>
      </c>
      <c r="E384" s="236" t="s">
        <v>3445</v>
      </c>
      <c r="F384" s="237" t="s">
        <v>3446</v>
      </c>
      <c r="G384" s="238" t="s">
        <v>234</v>
      </c>
      <c r="H384" s="239">
        <v>80</v>
      </c>
      <c r="I384" s="240"/>
      <c r="J384" s="239">
        <f>ROUND(I384*H384,2)</f>
        <v>0</v>
      </c>
      <c r="K384" s="241"/>
      <c r="L384" s="41"/>
      <c r="M384" s="242" t="s">
        <v>1</v>
      </c>
      <c r="N384" s="243" t="s">
        <v>41</v>
      </c>
      <c r="O384" s="94"/>
      <c r="P384" s="244">
        <f>O384*H384</f>
        <v>0</v>
      </c>
      <c r="Q384" s="244">
        <v>0</v>
      </c>
      <c r="R384" s="244">
        <f>Q384*H384</f>
        <v>0</v>
      </c>
      <c r="S384" s="244">
        <v>0</v>
      </c>
      <c r="T384" s="245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6" t="s">
        <v>94</v>
      </c>
      <c r="AT384" s="246" t="s">
        <v>222</v>
      </c>
      <c r="AU384" s="246" t="s">
        <v>87</v>
      </c>
      <c r="AY384" s="14" t="s">
        <v>220</v>
      </c>
      <c r="BE384" s="247">
        <f>IF(N384="základná",J384,0)</f>
        <v>0</v>
      </c>
      <c r="BF384" s="247">
        <f>IF(N384="znížená",J384,0)</f>
        <v>0</v>
      </c>
      <c r="BG384" s="247">
        <f>IF(N384="zákl. prenesená",J384,0)</f>
        <v>0</v>
      </c>
      <c r="BH384" s="247">
        <f>IF(N384="zníž. prenesená",J384,0)</f>
        <v>0</v>
      </c>
      <c r="BI384" s="247">
        <f>IF(N384="nulová",J384,0)</f>
        <v>0</v>
      </c>
      <c r="BJ384" s="14" t="s">
        <v>87</v>
      </c>
      <c r="BK384" s="247">
        <f>ROUND(I384*H384,2)</f>
        <v>0</v>
      </c>
      <c r="BL384" s="14" t="s">
        <v>94</v>
      </c>
      <c r="BM384" s="246" t="s">
        <v>3447</v>
      </c>
    </row>
    <row r="385" s="2" customFormat="1" ht="16.5" customHeight="1">
      <c r="A385" s="35"/>
      <c r="B385" s="36"/>
      <c r="C385" s="253" t="s">
        <v>2282</v>
      </c>
      <c r="D385" s="253" t="s">
        <v>571</v>
      </c>
      <c r="E385" s="254" t="s">
        <v>3448</v>
      </c>
      <c r="F385" s="255" t="s">
        <v>3449</v>
      </c>
      <c r="G385" s="256" t="s">
        <v>234</v>
      </c>
      <c r="H385" s="257">
        <v>25</v>
      </c>
      <c r="I385" s="258"/>
      <c r="J385" s="257">
        <f>ROUND(I385*H385,2)</f>
        <v>0</v>
      </c>
      <c r="K385" s="259"/>
      <c r="L385" s="260"/>
      <c r="M385" s="261" t="s">
        <v>1</v>
      </c>
      <c r="N385" s="262" t="s">
        <v>41</v>
      </c>
      <c r="O385" s="94"/>
      <c r="P385" s="244">
        <f>O385*H385</f>
        <v>0</v>
      </c>
      <c r="Q385" s="244">
        <v>0</v>
      </c>
      <c r="R385" s="244">
        <f>Q385*H385</f>
        <v>0</v>
      </c>
      <c r="S385" s="244">
        <v>0</v>
      </c>
      <c r="T385" s="245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6" t="s">
        <v>248</v>
      </c>
      <c r="AT385" s="246" t="s">
        <v>571</v>
      </c>
      <c r="AU385" s="246" t="s">
        <v>87</v>
      </c>
      <c r="AY385" s="14" t="s">
        <v>220</v>
      </c>
      <c r="BE385" s="247">
        <f>IF(N385="základná",J385,0)</f>
        <v>0</v>
      </c>
      <c r="BF385" s="247">
        <f>IF(N385="znížená",J385,0)</f>
        <v>0</v>
      </c>
      <c r="BG385" s="247">
        <f>IF(N385="zákl. prenesená",J385,0)</f>
        <v>0</v>
      </c>
      <c r="BH385" s="247">
        <f>IF(N385="zníž. prenesená",J385,0)</f>
        <v>0</v>
      </c>
      <c r="BI385" s="247">
        <f>IF(N385="nulová",J385,0)</f>
        <v>0</v>
      </c>
      <c r="BJ385" s="14" t="s">
        <v>87</v>
      </c>
      <c r="BK385" s="247">
        <f>ROUND(I385*H385,2)</f>
        <v>0</v>
      </c>
      <c r="BL385" s="14" t="s">
        <v>94</v>
      </c>
      <c r="BM385" s="246" t="s">
        <v>3450</v>
      </c>
    </row>
    <row r="386" s="2" customFormat="1" ht="16.5" customHeight="1">
      <c r="A386" s="35"/>
      <c r="B386" s="36"/>
      <c r="C386" s="235" t="s">
        <v>2286</v>
      </c>
      <c r="D386" s="235" t="s">
        <v>222</v>
      </c>
      <c r="E386" s="236" t="s">
        <v>3451</v>
      </c>
      <c r="F386" s="237" t="s">
        <v>3452</v>
      </c>
      <c r="G386" s="238" t="s">
        <v>234</v>
      </c>
      <c r="H386" s="239">
        <v>25</v>
      </c>
      <c r="I386" s="240"/>
      <c r="J386" s="239">
        <f>ROUND(I386*H386,2)</f>
        <v>0</v>
      </c>
      <c r="K386" s="241"/>
      <c r="L386" s="41"/>
      <c r="M386" s="242" t="s">
        <v>1</v>
      </c>
      <c r="N386" s="243" t="s">
        <v>41</v>
      </c>
      <c r="O386" s="94"/>
      <c r="P386" s="244">
        <f>O386*H386</f>
        <v>0</v>
      </c>
      <c r="Q386" s="244">
        <v>0</v>
      </c>
      <c r="R386" s="244">
        <f>Q386*H386</f>
        <v>0</v>
      </c>
      <c r="S386" s="244">
        <v>0</v>
      </c>
      <c r="T386" s="245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6" t="s">
        <v>94</v>
      </c>
      <c r="AT386" s="246" t="s">
        <v>222</v>
      </c>
      <c r="AU386" s="246" t="s">
        <v>87</v>
      </c>
      <c r="AY386" s="14" t="s">
        <v>220</v>
      </c>
      <c r="BE386" s="247">
        <f>IF(N386="základná",J386,0)</f>
        <v>0</v>
      </c>
      <c r="BF386" s="247">
        <f>IF(N386="znížená",J386,0)</f>
        <v>0</v>
      </c>
      <c r="BG386" s="247">
        <f>IF(N386="zákl. prenesená",J386,0)</f>
        <v>0</v>
      </c>
      <c r="BH386" s="247">
        <f>IF(N386="zníž. prenesená",J386,0)</f>
        <v>0</v>
      </c>
      <c r="BI386" s="247">
        <f>IF(N386="nulová",J386,0)</f>
        <v>0</v>
      </c>
      <c r="BJ386" s="14" t="s">
        <v>87</v>
      </c>
      <c r="BK386" s="247">
        <f>ROUND(I386*H386,2)</f>
        <v>0</v>
      </c>
      <c r="BL386" s="14" t="s">
        <v>94</v>
      </c>
      <c r="BM386" s="246" t="s">
        <v>3453</v>
      </c>
    </row>
    <row r="387" s="2" customFormat="1" ht="16.5" customHeight="1">
      <c r="A387" s="35"/>
      <c r="B387" s="36"/>
      <c r="C387" s="253" t="s">
        <v>2290</v>
      </c>
      <c r="D387" s="253" t="s">
        <v>571</v>
      </c>
      <c r="E387" s="254" t="s">
        <v>3454</v>
      </c>
      <c r="F387" s="255" t="s">
        <v>3455</v>
      </c>
      <c r="G387" s="256" t="s">
        <v>259</v>
      </c>
      <c r="H387" s="257">
        <v>12</v>
      </c>
      <c r="I387" s="258"/>
      <c r="J387" s="257">
        <f>ROUND(I387*H387,2)</f>
        <v>0</v>
      </c>
      <c r="K387" s="259"/>
      <c r="L387" s="260"/>
      <c r="M387" s="261" t="s">
        <v>1</v>
      </c>
      <c r="N387" s="262" t="s">
        <v>41</v>
      </c>
      <c r="O387" s="94"/>
      <c r="P387" s="244">
        <f>O387*H387</f>
        <v>0</v>
      </c>
      <c r="Q387" s="244">
        <v>0</v>
      </c>
      <c r="R387" s="244">
        <f>Q387*H387</f>
        <v>0</v>
      </c>
      <c r="S387" s="244">
        <v>0</v>
      </c>
      <c r="T387" s="245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6" t="s">
        <v>248</v>
      </c>
      <c r="AT387" s="246" t="s">
        <v>571</v>
      </c>
      <c r="AU387" s="246" t="s">
        <v>87</v>
      </c>
      <c r="AY387" s="14" t="s">
        <v>220</v>
      </c>
      <c r="BE387" s="247">
        <f>IF(N387="základná",J387,0)</f>
        <v>0</v>
      </c>
      <c r="BF387" s="247">
        <f>IF(N387="znížená",J387,0)</f>
        <v>0</v>
      </c>
      <c r="BG387" s="247">
        <f>IF(N387="zákl. prenesená",J387,0)</f>
        <v>0</v>
      </c>
      <c r="BH387" s="247">
        <f>IF(N387="zníž. prenesená",J387,0)</f>
        <v>0</v>
      </c>
      <c r="BI387" s="247">
        <f>IF(N387="nulová",J387,0)</f>
        <v>0</v>
      </c>
      <c r="BJ387" s="14" t="s">
        <v>87</v>
      </c>
      <c r="BK387" s="247">
        <f>ROUND(I387*H387,2)</f>
        <v>0</v>
      </c>
      <c r="BL387" s="14" t="s">
        <v>94</v>
      </c>
      <c r="BM387" s="246" t="s">
        <v>3456</v>
      </c>
    </row>
    <row r="388" s="2" customFormat="1" ht="16.5" customHeight="1">
      <c r="A388" s="35"/>
      <c r="B388" s="36"/>
      <c r="C388" s="253" t="s">
        <v>2294</v>
      </c>
      <c r="D388" s="253" t="s">
        <v>571</v>
      </c>
      <c r="E388" s="254" t="s">
        <v>3457</v>
      </c>
      <c r="F388" s="255" t="s">
        <v>3458</v>
      </c>
      <c r="G388" s="256" t="s">
        <v>259</v>
      </c>
      <c r="H388" s="257">
        <v>16</v>
      </c>
      <c r="I388" s="258"/>
      <c r="J388" s="257">
        <f>ROUND(I388*H388,2)</f>
        <v>0</v>
      </c>
      <c r="K388" s="259"/>
      <c r="L388" s="260"/>
      <c r="M388" s="261" t="s">
        <v>1</v>
      </c>
      <c r="N388" s="262" t="s">
        <v>41</v>
      </c>
      <c r="O388" s="94"/>
      <c r="P388" s="244">
        <f>O388*H388</f>
        <v>0</v>
      </c>
      <c r="Q388" s="244">
        <v>0</v>
      </c>
      <c r="R388" s="244">
        <f>Q388*H388</f>
        <v>0</v>
      </c>
      <c r="S388" s="244">
        <v>0</v>
      </c>
      <c r="T388" s="245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6" t="s">
        <v>248</v>
      </c>
      <c r="AT388" s="246" t="s">
        <v>571</v>
      </c>
      <c r="AU388" s="246" t="s">
        <v>87</v>
      </c>
      <c r="AY388" s="14" t="s">
        <v>220</v>
      </c>
      <c r="BE388" s="247">
        <f>IF(N388="základná",J388,0)</f>
        <v>0</v>
      </c>
      <c r="BF388" s="247">
        <f>IF(N388="znížená",J388,0)</f>
        <v>0</v>
      </c>
      <c r="BG388" s="247">
        <f>IF(N388="zákl. prenesená",J388,0)</f>
        <v>0</v>
      </c>
      <c r="BH388" s="247">
        <f>IF(N388="zníž. prenesená",J388,0)</f>
        <v>0</v>
      </c>
      <c r="BI388" s="247">
        <f>IF(N388="nulová",J388,0)</f>
        <v>0</v>
      </c>
      <c r="BJ388" s="14" t="s">
        <v>87</v>
      </c>
      <c r="BK388" s="247">
        <f>ROUND(I388*H388,2)</f>
        <v>0</v>
      </c>
      <c r="BL388" s="14" t="s">
        <v>94</v>
      </c>
      <c r="BM388" s="246" t="s">
        <v>3459</v>
      </c>
    </row>
    <row r="389" s="2" customFormat="1" ht="16.5" customHeight="1">
      <c r="A389" s="35"/>
      <c r="B389" s="36"/>
      <c r="C389" s="235" t="s">
        <v>2298</v>
      </c>
      <c r="D389" s="235" t="s">
        <v>222</v>
      </c>
      <c r="E389" s="236" t="s">
        <v>3460</v>
      </c>
      <c r="F389" s="237" t="s">
        <v>3461</v>
      </c>
      <c r="G389" s="238" t="s">
        <v>259</v>
      </c>
      <c r="H389" s="239">
        <v>28</v>
      </c>
      <c r="I389" s="240"/>
      <c r="J389" s="239">
        <f>ROUND(I389*H389,2)</f>
        <v>0</v>
      </c>
      <c r="K389" s="241"/>
      <c r="L389" s="41"/>
      <c r="M389" s="242" t="s">
        <v>1</v>
      </c>
      <c r="N389" s="243" t="s">
        <v>41</v>
      </c>
      <c r="O389" s="94"/>
      <c r="P389" s="244">
        <f>O389*H389</f>
        <v>0</v>
      </c>
      <c r="Q389" s="244">
        <v>0</v>
      </c>
      <c r="R389" s="244">
        <f>Q389*H389</f>
        <v>0</v>
      </c>
      <c r="S389" s="244">
        <v>0</v>
      </c>
      <c r="T389" s="245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6" t="s">
        <v>94</v>
      </c>
      <c r="AT389" s="246" t="s">
        <v>222</v>
      </c>
      <c r="AU389" s="246" t="s">
        <v>87</v>
      </c>
      <c r="AY389" s="14" t="s">
        <v>220</v>
      </c>
      <c r="BE389" s="247">
        <f>IF(N389="základná",J389,0)</f>
        <v>0</v>
      </c>
      <c r="BF389" s="247">
        <f>IF(N389="znížená",J389,0)</f>
        <v>0</v>
      </c>
      <c r="BG389" s="247">
        <f>IF(N389="zákl. prenesená",J389,0)</f>
        <v>0</v>
      </c>
      <c r="BH389" s="247">
        <f>IF(N389="zníž. prenesená",J389,0)</f>
        <v>0</v>
      </c>
      <c r="BI389" s="247">
        <f>IF(N389="nulová",J389,0)</f>
        <v>0</v>
      </c>
      <c r="BJ389" s="14" t="s">
        <v>87</v>
      </c>
      <c r="BK389" s="247">
        <f>ROUND(I389*H389,2)</f>
        <v>0</v>
      </c>
      <c r="BL389" s="14" t="s">
        <v>94</v>
      </c>
      <c r="BM389" s="246" t="s">
        <v>3462</v>
      </c>
    </row>
    <row r="390" s="12" customFormat="1" ht="25.92" customHeight="1">
      <c r="A390" s="12"/>
      <c r="B390" s="219"/>
      <c r="C390" s="220"/>
      <c r="D390" s="221" t="s">
        <v>74</v>
      </c>
      <c r="E390" s="222" t="s">
        <v>3463</v>
      </c>
      <c r="F390" s="222" t="s">
        <v>2885</v>
      </c>
      <c r="G390" s="220"/>
      <c r="H390" s="220"/>
      <c r="I390" s="223"/>
      <c r="J390" s="224">
        <f>BK390</f>
        <v>0</v>
      </c>
      <c r="K390" s="220"/>
      <c r="L390" s="225"/>
      <c r="M390" s="226"/>
      <c r="N390" s="227"/>
      <c r="O390" s="227"/>
      <c r="P390" s="228">
        <f>P391+SUM(P392:P395)</f>
        <v>0</v>
      </c>
      <c r="Q390" s="227"/>
      <c r="R390" s="228">
        <f>R391+SUM(R392:R395)</f>
        <v>0</v>
      </c>
      <c r="S390" s="227"/>
      <c r="T390" s="229">
        <f>T391+SUM(T392:T395)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30" t="s">
        <v>82</v>
      </c>
      <c r="AT390" s="231" t="s">
        <v>74</v>
      </c>
      <c r="AU390" s="231" t="s">
        <v>75</v>
      </c>
      <c r="AY390" s="230" t="s">
        <v>220</v>
      </c>
      <c r="BK390" s="232">
        <f>BK391+SUM(BK392:BK395)</f>
        <v>0</v>
      </c>
    </row>
    <row r="391" s="2" customFormat="1" ht="24.15" customHeight="1">
      <c r="A391" s="35"/>
      <c r="B391" s="36"/>
      <c r="C391" s="253" t="s">
        <v>2302</v>
      </c>
      <c r="D391" s="253" t="s">
        <v>571</v>
      </c>
      <c r="E391" s="254" t="s">
        <v>3464</v>
      </c>
      <c r="F391" s="255" t="s">
        <v>3465</v>
      </c>
      <c r="G391" s="256" t="s">
        <v>259</v>
      </c>
      <c r="H391" s="257">
        <v>1</v>
      </c>
      <c r="I391" s="258"/>
      <c r="J391" s="257">
        <f>ROUND(I391*H391,2)</f>
        <v>0</v>
      </c>
      <c r="K391" s="259"/>
      <c r="L391" s="260"/>
      <c r="M391" s="261" t="s">
        <v>1</v>
      </c>
      <c r="N391" s="262" t="s">
        <v>41</v>
      </c>
      <c r="O391" s="94"/>
      <c r="P391" s="244">
        <f>O391*H391</f>
        <v>0</v>
      </c>
      <c r="Q391" s="244">
        <v>0</v>
      </c>
      <c r="R391" s="244">
        <f>Q391*H391</f>
        <v>0</v>
      </c>
      <c r="S391" s="244">
        <v>0</v>
      </c>
      <c r="T391" s="245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6" t="s">
        <v>248</v>
      </c>
      <c r="AT391" s="246" t="s">
        <v>571</v>
      </c>
      <c r="AU391" s="246" t="s">
        <v>82</v>
      </c>
      <c r="AY391" s="14" t="s">
        <v>220</v>
      </c>
      <c r="BE391" s="247">
        <f>IF(N391="základná",J391,0)</f>
        <v>0</v>
      </c>
      <c r="BF391" s="247">
        <f>IF(N391="znížená",J391,0)</f>
        <v>0</v>
      </c>
      <c r="BG391" s="247">
        <f>IF(N391="zákl. prenesená",J391,0)</f>
        <v>0</v>
      </c>
      <c r="BH391" s="247">
        <f>IF(N391="zníž. prenesená",J391,0)</f>
        <v>0</v>
      </c>
      <c r="BI391" s="247">
        <f>IF(N391="nulová",J391,0)</f>
        <v>0</v>
      </c>
      <c r="BJ391" s="14" t="s">
        <v>87</v>
      </c>
      <c r="BK391" s="247">
        <f>ROUND(I391*H391,2)</f>
        <v>0</v>
      </c>
      <c r="BL391" s="14" t="s">
        <v>94</v>
      </c>
      <c r="BM391" s="246" t="s">
        <v>3466</v>
      </c>
    </row>
    <row r="392" s="2" customFormat="1" ht="16.5" customHeight="1">
      <c r="A392" s="35"/>
      <c r="B392" s="36"/>
      <c r="C392" s="235" t="s">
        <v>2306</v>
      </c>
      <c r="D392" s="235" t="s">
        <v>222</v>
      </c>
      <c r="E392" s="236" t="s">
        <v>3467</v>
      </c>
      <c r="F392" s="237" t="s">
        <v>3468</v>
      </c>
      <c r="G392" s="238" t="s">
        <v>259</v>
      </c>
      <c r="H392" s="239">
        <v>1</v>
      </c>
      <c r="I392" s="240"/>
      <c r="J392" s="239">
        <f>ROUND(I392*H392,2)</f>
        <v>0</v>
      </c>
      <c r="K392" s="241"/>
      <c r="L392" s="41"/>
      <c r="M392" s="242" t="s">
        <v>1</v>
      </c>
      <c r="N392" s="243" t="s">
        <v>41</v>
      </c>
      <c r="O392" s="94"/>
      <c r="P392" s="244">
        <f>O392*H392</f>
        <v>0</v>
      </c>
      <c r="Q392" s="244">
        <v>0</v>
      </c>
      <c r="R392" s="244">
        <f>Q392*H392</f>
        <v>0</v>
      </c>
      <c r="S392" s="244">
        <v>0</v>
      </c>
      <c r="T392" s="245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6" t="s">
        <v>94</v>
      </c>
      <c r="AT392" s="246" t="s">
        <v>222</v>
      </c>
      <c r="AU392" s="246" t="s">
        <v>82</v>
      </c>
      <c r="AY392" s="14" t="s">
        <v>220</v>
      </c>
      <c r="BE392" s="247">
        <f>IF(N392="základná",J392,0)</f>
        <v>0</v>
      </c>
      <c r="BF392" s="247">
        <f>IF(N392="znížená",J392,0)</f>
        <v>0</v>
      </c>
      <c r="BG392" s="247">
        <f>IF(N392="zákl. prenesená",J392,0)</f>
        <v>0</v>
      </c>
      <c r="BH392" s="247">
        <f>IF(N392="zníž. prenesená",J392,0)</f>
        <v>0</v>
      </c>
      <c r="BI392" s="247">
        <f>IF(N392="nulová",J392,0)</f>
        <v>0</v>
      </c>
      <c r="BJ392" s="14" t="s">
        <v>87</v>
      </c>
      <c r="BK392" s="247">
        <f>ROUND(I392*H392,2)</f>
        <v>0</v>
      </c>
      <c r="BL392" s="14" t="s">
        <v>94</v>
      </c>
      <c r="BM392" s="246" t="s">
        <v>3469</v>
      </c>
    </row>
    <row r="393" s="2" customFormat="1" ht="44.25" customHeight="1">
      <c r="A393" s="35"/>
      <c r="B393" s="36"/>
      <c r="C393" s="253" t="s">
        <v>2310</v>
      </c>
      <c r="D393" s="253" t="s">
        <v>571</v>
      </c>
      <c r="E393" s="254" t="s">
        <v>3470</v>
      </c>
      <c r="F393" s="255" t="s">
        <v>3471</v>
      </c>
      <c r="G393" s="256" t="s">
        <v>259</v>
      </c>
      <c r="H393" s="257">
        <v>1</v>
      </c>
      <c r="I393" s="258"/>
      <c r="J393" s="257">
        <f>ROUND(I393*H393,2)</f>
        <v>0</v>
      </c>
      <c r="K393" s="259"/>
      <c r="L393" s="260"/>
      <c r="M393" s="261" t="s">
        <v>1</v>
      </c>
      <c r="N393" s="262" t="s">
        <v>41</v>
      </c>
      <c r="O393" s="94"/>
      <c r="P393" s="244">
        <f>O393*H393</f>
        <v>0</v>
      </c>
      <c r="Q393" s="244">
        <v>0</v>
      </c>
      <c r="R393" s="244">
        <f>Q393*H393</f>
        <v>0</v>
      </c>
      <c r="S393" s="244">
        <v>0</v>
      </c>
      <c r="T393" s="245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6" t="s">
        <v>248</v>
      </c>
      <c r="AT393" s="246" t="s">
        <v>571</v>
      </c>
      <c r="AU393" s="246" t="s">
        <v>82</v>
      </c>
      <c r="AY393" s="14" t="s">
        <v>220</v>
      </c>
      <c r="BE393" s="247">
        <f>IF(N393="základná",J393,0)</f>
        <v>0</v>
      </c>
      <c r="BF393" s="247">
        <f>IF(N393="znížená",J393,0)</f>
        <v>0</v>
      </c>
      <c r="BG393" s="247">
        <f>IF(N393="zákl. prenesená",J393,0)</f>
        <v>0</v>
      </c>
      <c r="BH393" s="247">
        <f>IF(N393="zníž. prenesená",J393,0)</f>
        <v>0</v>
      </c>
      <c r="BI393" s="247">
        <f>IF(N393="nulová",J393,0)</f>
        <v>0</v>
      </c>
      <c r="BJ393" s="14" t="s">
        <v>87</v>
      </c>
      <c r="BK393" s="247">
        <f>ROUND(I393*H393,2)</f>
        <v>0</v>
      </c>
      <c r="BL393" s="14" t="s">
        <v>94</v>
      </c>
      <c r="BM393" s="246" t="s">
        <v>3472</v>
      </c>
    </row>
    <row r="394" s="2" customFormat="1" ht="16.5" customHeight="1">
      <c r="A394" s="35"/>
      <c r="B394" s="36"/>
      <c r="C394" s="235" t="s">
        <v>2314</v>
      </c>
      <c r="D394" s="235" t="s">
        <v>222</v>
      </c>
      <c r="E394" s="236" t="s">
        <v>3473</v>
      </c>
      <c r="F394" s="237" t="s">
        <v>3474</v>
      </c>
      <c r="G394" s="238" t="s">
        <v>259</v>
      </c>
      <c r="H394" s="239">
        <v>1</v>
      </c>
      <c r="I394" s="240"/>
      <c r="J394" s="239">
        <f>ROUND(I394*H394,2)</f>
        <v>0</v>
      </c>
      <c r="K394" s="241"/>
      <c r="L394" s="41"/>
      <c r="M394" s="242" t="s">
        <v>1</v>
      </c>
      <c r="N394" s="243" t="s">
        <v>41</v>
      </c>
      <c r="O394" s="94"/>
      <c r="P394" s="244">
        <f>O394*H394</f>
        <v>0</v>
      </c>
      <c r="Q394" s="244">
        <v>0</v>
      </c>
      <c r="R394" s="244">
        <f>Q394*H394</f>
        <v>0</v>
      </c>
      <c r="S394" s="244">
        <v>0</v>
      </c>
      <c r="T394" s="245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6" t="s">
        <v>94</v>
      </c>
      <c r="AT394" s="246" t="s">
        <v>222</v>
      </c>
      <c r="AU394" s="246" t="s">
        <v>82</v>
      </c>
      <c r="AY394" s="14" t="s">
        <v>220</v>
      </c>
      <c r="BE394" s="247">
        <f>IF(N394="základná",J394,0)</f>
        <v>0</v>
      </c>
      <c r="BF394" s="247">
        <f>IF(N394="znížená",J394,0)</f>
        <v>0</v>
      </c>
      <c r="BG394" s="247">
        <f>IF(N394="zákl. prenesená",J394,0)</f>
        <v>0</v>
      </c>
      <c r="BH394" s="247">
        <f>IF(N394="zníž. prenesená",J394,0)</f>
        <v>0</v>
      </c>
      <c r="BI394" s="247">
        <f>IF(N394="nulová",J394,0)</f>
        <v>0</v>
      </c>
      <c r="BJ394" s="14" t="s">
        <v>87</v>
      </c>
      <c r="BK394" s="247">
        <f>ROUND(I394*H394,2)</f>
        <v>0</v>
      </c>
      <c r="BL394" s="14" t="s">
        <v>94</v>
      </c>
      <c r="BM394" s="246" t="s">
        <v>3475</v>
      </c>
    </row>
    <row r="395" s="12" customFormat="1" ht="22.8" customHeight="1">
      <c r="A395" s="12"/>
      <c r="B395" s="219"/>
      <c r="C395" s="220"/>
      <c r="D395" s="221" t="s">
        <v>74</v>
      </c>
      <c r="E395" s="233" t="s">
        <v>3476</v>
      </c>
      <c r="F395" s="233" t="s">
        <v>3477</v>
      </c>
      <c r="G395" s="220"/>
      <c r="H395" s="220"/>
      <c r="I395" s="223"/>
      <c r="J395" s="234">
        <f>BK395</f>
        <v>0</v>
      </c>
      <c r="K395" s="220"/>
      <c r="L395" s="225"/>
      <c r="M395" s="226"/>
      <c r="N395" s="227"/>
      <c r="O395" s="227"/>
      <c r="P395" s="228">
        <f>SUM(P396:P400)</f>
        <v>0</v>
      </c>
      <c r="Q395" s="227"/>
      <c r="R395" s="228">
        <f>SUM(R396:R400)</f>
        <v>0</v>
      </c>
      <c r="S395" s="227"/>
      <c r="T395" s="229">
        <f>SUM(T396:T400)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30" t="s">
        <v>82</v>
      </c>
      <c r="AT395" s="231" t="s">
        <v>74</v>
      </c>
      <c r="AU395" s="231" t="s">
        <v>82</v>
      </c>
      <c r="AY395" s="230" t="s">
        <v>220</v>
      </c>
      <c r="BK395" s="232">
        <f>SUM(BK396:BK400)</f>
        <v>0</v>
      </c>
    </row>
    <row r="396" s="2" customFormat="1" ht="16.5" customHeight="1">
      <c r="A396" s="35"/>
      <c r="B396" s="36"/>
      <c r="C396" s="253" t="s">
        <v>2318</v>
      </c>
      <c r="D396" s="253" t="s">
        <v>571</v>
      </c>
      <c r="E396" s="254" t="s">
        <v>3478</v>
      </c>
      <c r="F396" s="255" t="s">
        <v>3479</v>
      </c>
      <c r="G396" s="256" t="s">
        <v>259</v>
      </c>
      <c r="H396" s="257">
        <v>1</v>
      </c>
      <c r="I396" s="258"/>
      <c r="J396" s="257">
        <f>ROUND(I396*H396,2)</f>
        <v>0</v>
      </c>
      <c r="K396" s="259"/>
      <c r="L396" s="260"/>
      <c r="M396" s="261" t="s">
        <v>1</v>
      </c>
      <c r="N396" s="262" t="s">
        <v>41</v>
      </c>
      <c r="O396" s="94"/>
      <c r="P396" s="244">
        <f>O396*H396</f>
        <v>0</v>
      </c>
      <c r="Q396" s="244">
        <v>0</v>
      </c>
      <c r="R396" s="244">
        <f>Q396*H396</f>
        <v>0</v>
      </c>
      <c r="S396" s="244">
        <v>0</v>
      </c>
      <c r="T396" s="245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6" t="s">
        <v>248</v>
      </c>
      <c r="AT396" s="246" t="s">
        <v>571</v>
      </c>
      <c r="AU396" s="246" t="s">
        <v>87</v>
      </c>
      <c r="AY396" s="14" t="s">
        <v>220</v>
      </c>
      <c r="BE396" s="247">
        <f>IF(N396="základná",J396,0)</f>
        <v>0</v>
      </c>
      <c r="BF396" s="247">
        <f>IF(N396="znížená",J396,0)</f>
        <v>0</v>
      </c>
      <c r="BG396" s="247">
        <f>IF(N396="zákl. prenesená",J396,0)</f>
        <v>0</v>
      </c>
      <c r="BH396" s="247">
        <f>IF(N396="zníž. prenesená",J396,0)</f>
        <v>0</v>
      </c>
      <c r="BI396" s="247">
        <f>IF(N396="nulová",J396,0)</f>
        <v>0</v>
      </c>
      <c r="BJ396" s="14" t="s">
        <v>87</v>
      </c>
      <c r="BK396" s="247">
        <f>ROUND(I396*H396,2)</f>
        <v>0</v>
      </c>
      <c r="BL396" s="14" t="s">
        <v>94</v>
      </c>
      <c r="BM396" s="246" t="s">
        <v>3480</v>
      </c>
    </row>
    <row r="397" s="2" customFormat="1" ht="16.5" customHeight="1">
      <c r="A397" s="35"/>
      <c r="B397" s="36"/>
      <c r="C397" s="253" t="s">
        <v>2322</v>
      </c>
      <c r="D397" s="253" t="s">
        <v>571</v>
      </c>
      <c r="E397" s="254" t="s">
        <v>3481</v>
      </c>
      <c r="F397" s="255" t="s">
        <v>3482</v>
      </c>
      <c r="G397" s="256" t="s">
        <v>259</v>
      </c>
      <c r="H397" s="257">
        <v>3</v>
      </c>
      <c r="I397" s="258"/>
      <c r="J397" s="257">
        <f>ROUND(I397*H397,2)</f>
        <v>0</v>
      </c>
      <c r="K397" s="259"/>
      <c r="L397" s="260"/>
      <c r="M397" s="261" t="s">
        <v>1</v>
      </c>
      <c r="N397" s="262" t="s">
        <v>41</v>
      </c>
      <c r="O397" s="94"/>
      <c r="P397" s="244">
        <f>O397*H397</f>
        <v>0</v>
      </c>
      <c r="Q397" s="244">
        <v>0</v>
      </c>
      <c r="R397" s="244">
        <f>Q397*H397</f>
        <v>0</v>
      </c>
      <c r="S397" s="244">
        <v>0</v>
      </c>
      <c r="T397" s="245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6" t="s">
        <v>248</v>
      </c>
      <c r="AT397" s="246" t="s">
        <v>571</v>
      </c>
      <c r="AU397" s="246" t="s">
        <v>87</v>
      </c>
      <c r="AY397" s="14" t="s">
        <v>220</v>
      </c>
      <c r="BE397" s="247">
        <f>IF(N397="základná",J397,0)</f>
        <v>0</v>
      </c>
      <c r="BF397" s="247">
        <f>IF(N397="znížená",J397,0)</f>
        <v>0</v>
      </c>
      <c r="BG397" s="247">
        <f>IF(N397="zákl. prenesená",J397,0)</f>
        <v>0</v>
      </c>
      <c r="BH397" s="247">
        <f>IF(N397="zníž. prenesená",J397,0)</f>
        <v>0</v>
      </c>
      <c r="BI397" s="247">
        <f>IF(N397="nulová",J397,0)</f>
        <v>0</v>
      </c>
      <c r="BJ397" s="14" t="s">
        <v>87</v>
      </c>
      <c r="BK397" s="247">
        <f>ROUND(I397*H397,2)</f>
        <v>0</v>
      </c>
      <c r="BL397" s="14" t="s">
        <v>94</v>
      </c>
      <c r="BM397" s="246" t="s">
        <v>3483</v>
      </c>
    </row>
    <row r="398" s="2" customFormat="1" ht="37.8" customHeight="1">
      <c r="A398" s="35"/>
      <c r="B398" s="36"/>
      <c r="C398" s="235" t="s">
        <v>2326</v>
      </c>
      <c r="D398" s="235" t="s">
        <v>222</v>
      </c>
      <c r="E398" s="236" t="s">
        <v>3484</v>
      </c>
      <c r="F398" s="237" t="s">
        <v>3485</v>
      </c>
      <c r="G398" s="238" t="s">
        <v>259</v>
      </c>
      <c r="H398" s="239">
        <v>1</v>
      </c>
      <c r="I398" s="240"/>
      <c r="J398" s="239">
        <f>ROUND(I398*H398,2)</f>
        <v>0</v>
      </c>
      <c r="K398" s="241"/>
      <c r="L398" s="41"/>
      <c r="M398" s="242" t="s">
        <v>1</v>
      </c>
      <c r="N398" s="243" t="s">
        <v>41</v>
      </c>
      <c r="O398" s="94"/>
      <c r="P398" s="244">
        <f>O398*H398</f>
        <v>0</v>
      </c>
      <c r="Q398" s="244">
        <v>0</v>
      </c>
      <c r="R398" s="244">
        <f>Q398*H398</f>
        <v>0</v>
      </c>
      <c r="S398" s="244">
        <v>0</v>
      </c>
      <c r="T398" s="245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46" t="s">
        <v>94</v>
      </c>
      <c r="AT398" s="246" t="s">
        <v>222</v>
      </c>
      <c r="AU398" s="246" t="s">
        <v>87</v>
      </c>
      <c r="AY398" s="14" t="s">
        <v>220</v>
      </c>
      <c r="BE398" s="247">
        <f>IF(N398="základná",J398,0)</f>
        <v>0</v>
      </c>
      <c r="BF398" s="247">
        <f>IF(N398="znížená",J398,0)</f>
        <v>0</v>
      </c>
      <c r="BG398" s="247">
        <f>IF(N398="zákl. prenesená",J398,0)</f>
        <v>0</v>
      </c>
      <c r="BH398" s="247">
        <f>IF(N398="zníž. prenesená",J398,0)</f>
        <v>0</v>
      </c>
      <c r="BI398" s="247">
        <f>IF(N398="nulová",J398,0)</f>
        <v>0</v>
      </c>
      <c r="BJ398" s="14" t="s">
        <v>87</v>
      </c>
      <c r="BK398" s="247">
        <f>ROUND(I398*H398,2)</f>
        <v>0</v>
      </c>
      <c r="BL398" s="14" t="s">
        <v>94</v>
      </c>
      <c r="BM398" s="246" t="s">
        <v>3486</v>
      </c>
    </row>
    <row r="399" s="2" customFormat="1" ht="24.15" customHeight="1">
      <c r="A399" s="35"/>
      <c r="B399" s="36"/>
      <c r="C399" s="253" t="s">
        <v>2330</v>
      </c>
      <c r="D399" s="253" t="s">
        <v>571</v>
      </c>
      <c r="E399" s="254" t="s">
        <v>3487</v>
      </c>
      <c r="F399" s="255" t="s">
        <v>3488</v>
      </c>
      <c r="G399" s="256" t="s">
        <v>259</v>
      </c>
      <c r="H399" s="257">
        <v>1</v>
      </c>
      <c r="I399" s="258"/>
      <c r="J399" s="257">
        <f>ROUND(I399*H399,2)</f>
        <v>0</v>
      </c>
      <c r="K399" s="259"/>
      <c r="L399" s="260"/>
      <c r="M399" s="261" t="s">
        <v>1</v>
      </c>
      <c r="N399" s="262" t="s">
        <v>41</v>
      </c>
      <c r="O399" s="94"/>
      <c r="P399" s="244">
        <f>O399*H399</f>
        <v>0</v>
      </c>
      <c r="Q399" s="244">
        <v>0</v>
      </c>
      <c r="R399" s="244">
        <f>Q399*H399</f>
        <v>0</v>
      </c>
      <c r="S399" s="244">
        <v>0</v>
      </c>
      <c r="T399" s="245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6" t="s">
        <v>248</v>
      </c>
      <c r="AT399" s="246" t="s">
        <v>571</v>
      </c>
      <c r="AU399" s="246" t="s">
        <v>87</v>
      </c>
      <c r="AY399" s="14" t="s">
        <v>220</v>
      </c>
      <c r="BE399" s="247">
        <f>IF(N399="základná",J399,0)</f>
        <v>0</v>
      </c>
      <c r="BF399" s="247">
        <f>IF(N399="znížená",J399,0)</f>
        <v>0</v>
      </c>
      <c r="BG399" s="247">
        <f>IF(N399="zákl. prenesená",J399,0)</f>
        <v>0</v>
      </c>
      <c r="BH399" s="247">
        <f>IF(N399="zníž. prenesená",J399,0)</f>
        <v>0</v>
      </c>
      <c r="BI399" s="247">
        <f>IF(N399="nulová",J399,0)</f>
        <v>0</v>
      </c>
      <c r="BJ399" s="14" t="s">
        <v>87</v>
      </c>
      <c r="BK399" s="247">
        <f>ROUND(I399*H399,2)</f>
        <v>0</v>
      </c>
      <c r="BL399" s="14" t="s">
        <v>94</v>
      </c>
      <c r="BM399" s="246" t="s">
        <v>3489</v>
      </c>
    </row>
    <row r="400" s="2" customFormat="1" ht="24.15" customHeight="1">
      <c r="A400" s="35"/>
      <c r="B400" s="36"/>
      <c r="C400" s="235" t="s">
        <v>2333</v>
      </c>
      <c r="D400" s="235" t="s">
        <v>222</v>
      </c>
      <c r="E400" s="236" t="s">
        <v>3490</v>
      </c>
      <c r="F400" s="237" t="s">
        <v>3491</v>
      </c>
      <c r="G400" s="238" t="s">
        <v>259</v>
      </c>
      <c r="H400" s="239">
        <v>1</v>
      </c>
      <c r="I400" s="240"/>
      <c r="J400" s="239">
        <f>ROUND(I400*H400,2)</f>
        <v>0</v>
      </c>
      <c r="K400" s="241"/>
      <c r="L400" s="41"/>
      <c r="M400" s="242" t="s">
        <v>1</v>
      </c>
      <c r="N400" s="243" t="s">
        <v>41</v>
      </c>
      <c r="O400" s="94"/>
      <c r="P400" s="244">
        <f>O400*H400</f>
        <v>0</v>
      </c>
      <c r="Q400" s="244">
        <v>0</v>
      </c>
      <c r="R400" s="244">
        <f>Q400*H400</f>
        <v>0</v>
      </c>
      <c r="S400" s="244">
        <v>0</v>
      </c>
      <c r="T400" s="245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46" t="s">
        <v>94</v>
      </c>
      <c r="AT400" s="246" t="s">
        <v>222</v>
      </c>
      <c r="AU400" s="246" t="s">
        <v>87</v>
      </c>
      <c r="AY400" s="14" t="s">
        <v>220</v>
      </c>
      <c r="BE400" s="247">
        <f>IF(N400="základná",J400,0)</f>
        <v>0</v>
      </c>
      <c r="BF400" s="247">
        <f>IF(N400="znížená",J400,0)</f>
        <v>0</v>
      </c>
      <c r="BG400" s="247">
        <f>IF(N400="zákl. prenesená",J400,0)</f>
        <v>0</v>
      </c>
      <c r="BH400" s="247">
        <f>IF(N400="zníž. prenesená",J400,0)</f>
        <v>0</v>
      </c>
      <c r="BI400" s="247">
        <f>IF(N400="nulová",J400,0)</f>
        <v>0</v>
      </c>
      <c r="BJ400" s="14" t="s">
        <v>87</v>
      </c>
      <c r="BK400" s="247">
        <f>ROUND(I400*H400,2)</f>
        <v>0</v>
      </c>
      <c r="BL400" s="14" t="s">
        <v>94</v>
      </c>
      <c r="BM400" s="246" t="s">
        <v>3492</v>
      </c>
    </row>
    <row r="401" s="12" customFormat="1" ht="25.92" customHeight="1">
      <c r="A401" s="12"/>
      <c r="B401" s="219"/>
      <c r="C401" s="220"/>
      <c r="D401" s="221" t="s">
        <v>74</v>
      </c>
      <c r="E401" s="222" t="s">
        <v>3493</v>
      </c>
      <c r="F401" s="222" t="s">
        <v>2890</v>
      </c>
      <c r="G401" s="220"/>
      <c r="H401" s="220"/>
      <c r="I401" s="223"/>
      <c r="J401" s="224">
        <f>BK401</f>
        <v>0</v>
      </c>
      <c r="K401" s="220"/>
      <c r="L401" s="225"/>
      <c r="M401" s="226"/>
      <c r="N401" s="227"/>
      <c r="O401" s="227"/>
      <c r="P401" s="228">
        <f>SUM(P402:P410)</f>
        <v>0</v>
      </c>
      <c r="Q401" s="227"/>
      <c r="R401" s="228">
        <f>SUM(R402:R410)</f>
        <v>0</v>
      </c>
      <c r="S401" s="227"/>
      <c r="T401" s="229">
        <f>SUM(T402:T410)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30" t="s">
        <v>82</v>
      </c>
      <c r="AT401" s="231" t="s">
        <v>74</v>
      </c>
      <c r="AU401" s="231" t="s">
        <v>75</v>
      </c>
      <c r="AY401" s="230" t="s">
        <v>220</v>
      </c>
      <c r="BK401" s="232">
        <f>SUM(BK402:BK410)</f>
        <v>0</v>
      </c>
    </row>
    <row r="402" s="2" customFormat="1" ht="16.5" customHeight="1">
      <c r="A402" s="35"/>
      <c r="B402" s="36"/>
      <c r="C402" s="253" t="s">
        <v>2337</v>
      </c>
      <c r="D402" s="253" t="s">
        <v>571</v>
      </c>
      <c r="E402" s="254" t="s">
        <v>3494</v>
      </c>
      <c r="F402" s="255" t="s">
        <v>3495</v>
      </c>
      <c r="G402" s="256" t="s">
        <v>259</v>
      </c>
      <c r="H402" s="257">
        <v>1</v>
      </c>
      <c r="I402" s="258"/>
      <c r="J402" s="257">
        <f>ROUND(I402*H402,2)</f>
        <v>0</v>
      </c>
      <c r="K402" s="259"/>
      <c r="L402" s="260"/>
      <c r="M402" s="261" t="s">
        <v>1</v>
      </c>
      <c r="N402" s="262" t="s">
        <v>41</v>
      </c>
      <c r="O402" s="94"/>
      <c r="P402" s="244">
        <f>O402*H402</f>
        <v>0</v>
      </c>
      <c r="Q402" s="244">
        <v>0</v>
      </c>
      <c r="R402" s="244">
        <f>Q402*H402</f>
        <v>0</v>
      </c>
      <c r="S402" s="244">
        <v>0</v>
      </c>
      <c r="T402" s="245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6" t="s">
        <v>248</v>
      </c>
      <c r="AT402" s="246" t="s">
        <v>571</v>
      </c>
      <c r="AU402" s="246" t="s">
        <v>82</v>
      </c>
      <c r="AY402" s="14" t="s">
        <v>220</v>
      </c>
      <c r="BE402" s="247">
        <f>IF(N402="základná",J402,0)</f>
        <v>0</v>
      </c>
      <c r="BF402" s="247">
        <f>IF(N402="znížená",J402,0)</f>
        <v>0</v>
      </c>
      <c r="BG402" s="247">
        <f>IF(N402="zákl. prenesená",J402,0)</f>
        <v>0</v>
      </c>
      <c r="BH402" s="247">
        <f>IF(N402="zníž. prenesená",J402,0)</f>
        <v>0</v>
      </c>
      <c r="BI402" s="247">
        <f>IF(N402="nulová",J402,0)</f>
        <v>0</v>
      </c>
      <c r="BJ402" s="14" t="s">
        <v>87</v>
      </c>
      <c r="BK402" s="247">
        <f>ROUND(I402*H402,2)</f>
        <v>0</v>
      </c>
      <c r="BL402" s="14" t="s">
        <v>94</v>
      </c>
      <c r="BM402" s="246" t="s">
        <v>3496</v>
      </c>
    </row>
    <row r="403" s="2" customFormat="1" ht="16.5" customHeight="1">
      <c r="A403" s="35"/>
      <c r="B403" s="36"/>
      <c r="C403" s="253" t="s">
        <v>2341</v>
      </c>
      <c r="D403" s="253" t="s">
        <v>571</v>
      </c>
      <c r="E403" s="254" t="s">
        <v>3497</v>
      </c>
      <c r="F403" s="255" t="s">
        <v>3498</v>
      </c>
      <c r="G403" s="256" t="s">
        <v>259</v>
      </c>
      <c r="H403" s="257">
        <v>21</v>
      </c>
      <c r="I403" s="258"/>
      <c r="J403" s="257">
        <f>ROUND(I403*H403,2)</f>
        <v>0</v>
      </c>
      <c r="K403" s="259"/>
      <c r="L403" s="260"/>
      <c r="M403" s="261" t="s">
        <v>1</v>
      </c>
      <c r="N403" s="262" t="s">
        <v>41</v>
      </c>
      <c r="O403" s="94"/>
      <c r="P403" s="244">
        <f>O403*H403</f>
        <v>0</v>
      </c>
      <c r="Q403" s="244">
        <v>0</v>
      </c>
      <c r="R403" s="244">
        <f>Q403*H403</f>
        <v>0</v>
      </c>
      <c r="S403" s="244">
        <v>0</v>
      </c>
      <c r="T403" s="245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6" t="s">
        <v>248</v>
      </c>
      <c r="AT403" s="246" t="s">
        <v>571</v>
      </c>
      <c r="AU403" s="246" t="s">
        <v>82</v>
      </c>
      <c r="AY403" s="14" t="s">
        <v>220</v>
      </c>
      <c r="BE403" s="247">
        <f>IF(N403="základná",J403,0)</f>
        <v>0</v>
      </c>
      <c r="BF403" s="247">
        <f>IF(N403="znížená",J403,0)</f>
        <v>0</v>
      </c>
      <c r="BG403" s="247">
        <f>IF(N403="zákl. prenesená",J403,0)</f>
        <v>0</v>
      </c>
      <c r="BH403" s="247">
        <f>IF(N403="zníž. prenesená",J403,0)</f>
        <v>0</v>
      </c>
      <c r="BI403" s="247">
        <f>IF(N403="nulová",J403,0)</f>
        <v>0</v>
      </c>
      <c r="BJ403" s="14" t="s">
        <v>87</v>
      </c>
      <c r="BK403" s="247">
        <f>ROUND(I403*H403,2)</f>
        <v>0</v>
      </c>
      <c r="BL403" s="14" t="s">
        <v>94</v>
      </c>
      <c r="BM403" s="246" t="s">
        <v>3499</v>
      </c>
    </row>
    <row r="404" s="2" customFormat="1" ht="16.5" customHeight="1">
      <c r="A404" s="35"/>
      <c r="B404" s="36"/>
      <c r="C404" s="253" t="s">
        <v>2345</v>
      </c>
      <c r="D404" s="253" t="s">
        <v>571</v>
      </c>
      <c r="E404" s="254" t="s">
        <v>3500</v>
      </c>
      <c r="F404" s="255" t="s">
        <v>3501</v>
      </c>
      <c r="G404" s="256" t="s">
        <v>259</v>
      </c>
      <c r="H404" s="257">
        <v>1</v>
      </c>
      <c r="I404" s="258"/>
      <c r="J404" s="257">
        <f>ROUND(I404*H404,2)</f>
        <v>0</v>
      </c>
      <c r="K404" s="259"/>
      <c r="L404" s="260"/>
      <c r="M404" s="261" t="s">
        <v>1</v>
      </c>
      <c r="N404" s="262" t="s">
        <v>41</v>
      </c>
      <c r="O404" s="94"/>
      <c r="P404" s="244">
        <f>O404*H404</f>
        <v>0</v>
      </c>
      <c r="Q404" s="244">
        <v>0</v>
      </c>
      <c r="R404" s="244">
        <f>Q404*H404</f>
        <v>0</v>
      </c>
      <c r="S404" s="244">
        <v>0</v>
      </c>
      <c r="T404" s="245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46" t="s">
        <v>248</v>
      </c>
      <c r="AT404" s="246" t="s">
        <v>571</v>
      </c>
      <c r="AU404" s="246" t="s">
        <v>82</v>
      </c>
      <c r="AY404" s="14" t="s">
        <v>220</v>
      </c>
      <c r="BE404" s="247">
        <f>IF(N404="základná",J404,0)</f>
        <v>0</v>
      </c>
      <c r="BF404" s="247">
        <f>IF(N404="znížená",J404,0)</f>
        <v>0</v>
      </c>
      <c r="BG404" s="247">
        <f>IF(N404="zákl. prenesená",J404,0)</f>
        <v>0</v>
      </c>
      <c r="BH404" s="247">
        <f>IF(N404="zníž. prenesená",J404,0)</f>
        <v>0</v>
      </c>
      <c r="BI404" s="247">
        <f>IF(N404="nulová",J404,0)</f>
        <v>0</v>
      </c>
      <c r="BJ404" s="14" t="s">
        <v>87</v>
      </c>
      <c r="BK404" s="247">
        <f>ROUND(I404*H404,2)</f>
        <v>0</v>
      </c>
      <c r="BL404" s="14" t="s">
        <v>94</v>
      </c>
      <c r="BM404" s="246" t="s">
        <v>3502</v>
      </c>
    </row>
    <row r="405" s="2" customFormat="1" ht="16.5" customHeight="1">
      <c r="A405" s="35"/>
      <c r="B405" s="36"/>
      <c r="C405" s="253" t="s">
        <v>2349</v>
      </c>
      <c r="D405" s="253" t="s">
        <v>571</v>
      </c>
      <c r="E405" s="254" t="s">
        <v>3503</v>
      </c>
      <c r="F405" s="255" t="s">
        <v>3504</v>
      </c>
      <c r="G405" s="256" t="s">
        <v>259</v>
      </c>
      <c r="H405" s="257">
        <v>146</v>
      </c>
      <c r="I405" s="258"/>
      <c r="J405" s="257">
        <f>ROUND(I405*H405,2)</f>
        <v>0</v>
      </c>
      <c r="K405" s="259"/>
      <c r="L405" s="260"/>
      <c r="M405" s="261" t="s">
        <v>1</v>
      </c>
      <c r="N405" s="262" t="s">
        <v>41</v>
      </c>
      <c r="O405" s="94"/>
      <c r="P405" s="244">
        <f>O405*H405</f>
        <v>0</v>
      </c>
      <c r="Q405" s="244">
        <v>0</v>
      </c>
      <c r="R405" s="244">
        <f>Q405*H405</f>
        <v>0</v>
      </c>
      <c r="S405" s="244">
        <v>0</v>
      </c>
      <c r="T405" s="245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6" t="s">
        <v>248</v>
      </c>
      <c r="AT405" s="246" t="s">
        <v>571</v>
      </c>
      <c r="AU405" s="246" t="s">
        <v>82</v>
      </c>
      <c r="AY405" s="14" t="s">
        <v>220</v>
      </c>
      <c r="BE405" s="247">
        <f>IF(N405="základná",J405,0)</f>
        <v>0</v>
      </c>
      <c r="BF405" s="247">
        <f>IF(N405="znížená",J405,0)</f>
        <v>0</v>
      </c>
      <c r="BG405" s="247">
        <f>IF(N405="zákl. prenesená",J405,0)</f>
        <v>0</v>
      </c>
      <c r="BH405" s="247">
        <f>IF(N405="zníž. prenesená",J405,0)</f>
        <v>0</v>
      </c>
      <c r="BI405" s="247">
        <f>IF(N405="nulová",J405,0)</f>
        <v>0</v>
      </c>
      <c r="BJ405" s="14" t="s">
        <v>87</v>
      </c>
      <c r="BK405" s="247">
        <f>ROUND(I405*H405,2)</f>
        <v>0</v>
      </c>
      <c r="BL405" s="14" t="s">
        <v>94</v>
      </c>
      <c r="BM405" s="246" t="s">
        <v>3505</v>
      </c>
    </row>
    <row r="406" s="2" customFormat="1" ht="16.5" customHeight="1">
      <c r="A406" s="35"/>
      <c r="B406" s="36"/>
      <c r="C406" s="253" t="s">
        <v>2352</v>
      </c>
      <c r="D406" s="253" t="s">
        <v>571</v>
      </c>
      <c r="E406" s="254" t="s">
        <v>3506</v>
      </c>
      <c r="F406" s="255" t="s">
        <v>3507</v>
      </c>
      <c r="G406" s="256" t="s">
        <v>259</v>
      </c>
      <c r="H406" s="257">
        <v>3</v>
      </c>
      <c r="I406" s="258"/>
      <c r="J406" s="257">
        <f>ROUND(I406*H406,2)</f>
        <v>0</v>
      </c>
      <c r="K406" s="259"/>
      <c r="L406" s="260"/>
      <c r="M406" s="261" t="s">
        <v>1</v>
      </c>
      <c r="N406" s="262" t="s">
        <v>41</v>
      </c>
      <c r="O406" s="94"/>
      <c r="P406" s="244">
        <f>O406*H406</f>
        <v>0</v>
      </c>
      <c r="Q406" s="244">
        <v>0</v>
      </c>
      <c r="R406" s="244">
        <f>Q406*H406</f>
        <v>0</v>
      </c>
      <c r="S406" s="244">
        <v>0</v>
      </c>
      <c r="T406" s="245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6" t="s">
        <v>248</v>
      </c>
      <c r="AT406" s="246" t="s">
        <v>571</v>
      </c>
      <c r="AU406" s="246" t="s">
        <v>82</v>
      </c>
      <c r="AY406" s="14" t="s">
        <v>220</v>
      </c>
      <c r="BE406" s="247">
        <f>IF(N406="základná",J406,0)</f>
        <v>0</v>
      </c>
      <c r="BF406" s="247">
        <f>IF(N406="znížená",J406,0)</f>
        <v>0</v>
      </c>
      <c r="BG406" s="247">
        <f>IF(N406="zákl. prenesená",J406,0)</f>
        <v>0</v>
      </c>
      <c r="BH406" s="247">
        <f>IF(N406="zníž. prenesená",J406,0)</f>
        <v>0</v>
      </c>
      <c r="BI406" s="247">
        <f>IF(N406="nulová",J406,0)</f>
        <v>0</v>
      </c>
      <c r="BJ406" s="14" t="s">
        <v>87</v>
      </c>
      <c r="BK406" s="247">
        <f>ROUND(I406*H406,2)</f>
        <v>0</v>
      </c>
      <c r="BL406" s="14" t="s">
        <v>94</v>
      </c>
      <c r="BM406" s="246" t="s">
        <v>3508</v>
      </c>
    </row>
    <row r="407" s="2" customFormat="1" ht="16.5" customHeight="1">
      <c r="A407" s="35"/>
      <c r="B407" s="36"/>
      <c r="C407" s="253" t="s">
        <v>2356</v>
      </c>
      <c r="D407" s="253" t="s">
        <v>571</v>
      </c>
      <c r="E407" s="254" t="s">
        <v>3509</v>
      </c>
      <c r="F407" s="255" t="s">
        <v>3510</v>
      </c>
      <c r="G407" s="256" t="s">
        <v>259</v>
      </c>
      <c r="H407" s="257">
        <v>2</v>
      </c>
      <c r="I407" s="258"/>
      <c r="J407" s="257">
        <f>ROUND(I407*H407,2)</f>
        <v>0</v>
      </c>
      <c r="K407" s="259"/>
      <c r="L407" s="260"/>
      <c r="M407" s="261" t="s">
        <v>1</v>
      </c>
      <c r="N407" s="262" t="s">
        <v>41</v>
      </c>
      <c r="O407" s="94"/>
      <c r="P407" s="244">
        <f>O407*H407</f>
        <v>0</v>
      </c>
      <c r="Q407" s="244">
        <v>0</v>
      </c>
      <c r="R407" s="244">
        <f>Q407*H407</f>
        <v>0</v>
      </c>
      <c r="S407" s="244">
        <v>0</v>
      </c>
      <c r="T407" s="245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46" t="s">
        <v>248</v>
      </c>
      <c r="AT407" s="246" t="s">
        <v>571</v>
      </c>
      <c r="AU407" s="246" t="s">
        <v>82</v>
      </c>
      <c r="AY407" s="14" t="s">
        <v>220</v>
      </c>
      <c r="BE407" s="247">
        <f>IF(N407="základná",J407,0)</f>
        <v>0</v>
      </c>
      <c r="BF407" s="247">
        <f>IF(N407="znížená",J407,0)</f>
        <v>0</v>
      </c>
      <c r="BG407" s="247">
        <f>IF(N407="zákl. prenesená",J407,0)</f>
        <v>0</v>
      </c>
      <c r="BH407" s="247">
        <f>IF(N407="zníž. prenesená",J407,0)</f>
        <v>0</v>
      </c>
      <c r="BI407" s="247">
        <f>IF(N407="nulová",J407,0)</f>
        <v>0</v>
      </c>
      <c r="BJ407" s="14" t="s">
        <v>87</v>
      </c>
      <c r="BK407" s="247">
        <f>ROUND(I407*H407,2)</f>
        <v>0</v>
      </c>
      <c r="BL407" s="14" t="s">
        <v>94</v>
      </c>
      <c r="BM407" s="246" t="s">
        <v>3511</v>
      </c>
    </row>
    <row r="408" s="2" customFormat="1" ht="16.5" customHeight="1">
      <c r="A408" s="35"/>
      <c r="B408" s="36"/>
      <c r="C408" s="253" t="s">
        <v>2360</v>
      </c>
      <c r="D408" s="253" t="s">
        <v>571</v>
      </c>
      <c r="E408" s="254" t="s">
        <v>3512</v>
      </c>
      <c r="F408" s="255" t="s">
        <v>3513</v>
      </c>
      <c r="G408" s="256" t="s">
        <v>2483</v>
      </c>
      <c r="H408" s="257">
        <v>1</v>
      </c>
      <c r="I408" s="258"/>
      <c r="J408" s="257">
        <f>ROUND(I408*H408,2)</f>
        <v>0</v>
      </c>
      <c r="K408" s="259"/>
      <c r="L408" s="260"/>
      <c r="M408" s="261" t="s">
        <v>1</v>
      </c>
      <c r="N408" s="262" t="s">
        <v>41</v>
      </c>
      <c r="O408" s="94"/>
      <c r="P408" s="244">
        <f>O408*H408</f>
        <v>0</v>
      </c>
      <c r="Q408" s="244">
        <v>0</v>
      </c>
      <c r="R408" s="244">
        <f>Q408*H408</f>
        <v>0</v>
      </c>
      <c r="S408" s="244">
        <v>0</v>
      </c>
      <c r="T408" s="245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46" t="s">
        <v>248</v>
      </c>
      <c r="AT408" s="246" t="s">
        <v>571</v>
      </c>
      <c r="AU408" s="246" t="s">
        <v>82</v>
      </c>
      <c r="AY408" s="14" t="s">
        <v>220</v>
      </c>
      <c r="BE408" s="247">
        <f>IF(N408="základná",J408,0)</f>
        <v>0</v>
      </c>
      <c r="BF408" s="247">
        <f>IF(N408="znížená",J408,0)</f>
        <v>0</v>
      </c>
      <c r="BG408" s="247">
        <f>IF(N408="zákl. prenesená",J408,0)</f>
        <v>0</v>
      </c>
      <c r="BH408" s="247">
        <f>IF(N408="zníž. prenesená",J408,0)</f>
        <v>0</v>
      </c>
      <c r="BI408" s="247">
        <f>IF(N408="nulová",J408,0)</f>
        <v>0</v>
      </c>
      <c r="BJ408" s="14" t="s">
        <v>87</v>
      </c>
      <c r="BK408" s="247">
        <f>ROUND(I408*H408,2)</f>
        <v>0</v>
      </c>
      <c r="BL408" s="14" t="s">
        <v>94</v>
      </c>
      <c r="BM408" s="246" t="s">
        <v>3514</v>
      </c>
    </row>
    <row r="409" s="2" customFormat="1" ht="16.5" customHeight="1">
      <c r="A409" s="35"/>
      <c r="B409" s="36"/>
      <c r="C409" s="253" t="s">
        <v>2362</v>
      </c>
      <c r="D409" s="253" t="s">
        <v>571</v>
      </c>
      <c r="E409" s="254" t="s">
        <v>3515</v>
      </c>
      <c r="F409" s="255" t="s">
        <v>3516</v>
      </c>
      <c r="G409" s="256" t="s">
        <v>259</v>
      </c>
      <c r="H409" s="257">
        <v>1</v>
      </c>
      <c r="I409" s="258"/>
      <c r="J409" s="257">
        <f>ROUND(I409*H409,2)</f>
        <v>0</v>
      </c>
      <c r="K409" s="259"/>
      <c r="L409" s="260"/>
      <c r="M409" s="261" t="s">
        <v>1</v>
      </c>
      <c r="N409" s="262" t="s">
        <v>41</v>
      </c>
      <c r="O409" s="94"/>
      <c r="P409" s="244">
        <f>O409*H409</f>
        <v>0</v>
      </c>
      <c r="Q409" s="244">
        <v>0</v>
      </c>
      <c r="R409" s="244">
        <f>Q409*H409</f>
        <v>0</v>
      </c>
      <c r="S409" s="244">
        <v>0</v>
      </c>
      <c r="T409" s="245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46" t="s">
        <v>248</v>
      </c>
      <c r="AT409" s="246" t="s">
        <v>571</v>
      </c>
      <c r="AU409" s="246" t="s">
        <v>82</v>
      </c>
      <c r="AY409" s="14" t="s">
        <v>220</v>
      </c>
      <c r="BE409" s="247">
        <f>IF(N409="základná",J409,0)</f>
        <v>0</v>
      </c>
      <c r="BF409" s="247">
        <f>IF(N409="znížená",J409,0)</f>
        <v>0</v>
      </c>
      <c r="BG409" s="247">
        <f>IF(N409="zákl. prenesená",J409,0)</f>
        <v>0</v>
      </c>
      <c r="BH409" s="247">
        <f>IF(N409="zníž. prenesená",J409,0)</f>
        <v>0</v>
      </c>
      <c r="BI409" s="247">
        <f>IF(N409="nulová",J409,0)</f>
        <v>0</v>
      </c>
      <c r="BJ409" s="14" t="s">
        <v>87</v>
      </c>
      <c r="BK409" s="247">
        <f>ROUND(I409*H409,2)</f>
        <v>0</v>
      </c>
      <c r="BL409" s="14" t="s">
        <v>94</v>
      </c>
      <c r="BM409" s="246" t="s">
        <v>3517</v>
      </c>
    </row>
    <row r="410" s="2" customFormat="1" ht="16.5" customHeight="1">
      <c r="A410" s="35"/>
      <c r="B410" s="36"/>
      <c r="C410" s="253" t="s">
        <v>2366</v>
      </c>
      <c r="D410" s="253" t="s">
        <v>571</v>
      </c>
      <c r="E410" s="254" t="s">
        <v>3518</v>
      </c>
      <c r="F410" s="255" t="s">
        <v>3519</v>
      </c>
      <c r="G410" s="256" t="s">
        <v>259</v>
      </c>
      <c r="H410" s="257">
        <v>1</v>
      </c>
      <c r="I410" s="258"/>
      <c r="J410" s="257">
        <f>ROUND(I410*H410,2)</f>
        <v>0</v>
      </c>
      <c r="K410" s="259"/>
      <c r="L410" s="260"/>
      <c r="M410" s="263" t="s">
        <v>1</v>
      </c>
      <c r="N410" s="264" t="s">
        <v>41</v>
      </c>
      <c r="O410" s="250"/>
      <c r="P410" s="251">
        <f>O410*H410</f>
        <v>0</v>
      </c>
      <c r="Q410" s="251">
        <v>0</v>
      </c>
      <c r="R410" s="251">
        <f>Q410*H410</f>
        <v>0</v>
      </c>
      <c r="S410" s="251">
        <v>0</v>
      </c>
      <c r="T410" s="25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6" t="s">
        <v>248</v>
      </c>
      <c r="AT410" s="246" t="s">
        <v>571</v>
      </c>
      <c r="AU410" s="246" t="s">
        <v>82</v>
      </c>
      <c r="AY410" s="14" t="s">
        <v>220</v>
      </c>
      <c r="BE410" s="247">
        <f>IF(N410="základná",J410,0)</f>
        <v>0</v>
      </c>
      <c r="BF410" s="247">
        <f>IF(N410="znížená",J410,0)</f>
        <v>0</v>
      </c>
      <c r="BG410" s="247">
        <f>IF(N410="zákl. prenesená",J410,0)</f>
        <v>0</v>
      </c>
      <c r="BH410" s="247">
        <f>IF(N410="zníž. prenesená",J410,0)</f>
        <v>0</v>
      </c>
      <c r="BI410" s="247">
        <f>IF(N410="nulová",J410,0)</f>
        <v>0</v>
      </c>
      <c r="BJ410" s="14" t="s">
        <v>87</v>
      </c>
      <c r="BK410" s="247">
        <f>ROUND(I410*H410,2)</f>
        <v>0</v>
      </c>
      <c r="BL410" s="14" t="s">
        <v>94</v>
      </c>
      <c r="BM410" s="246" t="s">
        <v>3520</v>
      </c>
    </row>
    <row r="411" s="2" customFormat="1" ht="6.96" customHeight="1">
      <c r="A411" s="35"/>
      <c r="B411" s="69"/>
      <c r="C411" s="70"/>
      <c r="D411" s="70"/>
      <c r="E411" s="70"/>
      <c r="F411" s="70"/>
      <c r="G411" s="70"/>
      <c r="H411" s="70"/>
      <c r="I411" s="70"/>
      <c r="J411" s="70"/>
      <c r="K411" s="70"/>
      <c r="L411" s="41"/>
      <c r="M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</row>
  </sheetData>
  <sheetProtection sheet="1" autoFilter="0" formatColumns="0" formatRows="0" objects="1" scenarios="1" spinCount="100000" saltValue="Mpqkeb+C3t5ctsvAqtOdikhYV9hwvL6OCkVZCaxJ0doIkbdy8RLCS5obM7A4GI3/FhJRS8JPzteFh/URzOOThQ==" hashValue="eoXcG/xL8L19aXKiqsLxry+4Giyl093jY7D4+wFVhjIFYLVE/aW68+lV2XzQ9/yrGx8hP3wPbZP/XSK2lCwVcQ==" algorithmName="SHA-512" password="CC35"/>
  <autoFilter ref="C149:K41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6:H136"/>
    <mergeCell ref="E140:H140"/>
    <mergeCell ref="E138:H138"/>
    <mergeCell ref="E142:H14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2902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3521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32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tr">
        <f>IF('Rekapitulácia stavby'!AN10="","",'Rekapitulácia stavby'!AN10)</f>
        <v/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tr">
        <f>IF('Rekapitulácia stavby'!E11="","",'Rekapitulácia stavby'!E11)</f>
        <v>BBSK, Námestie SNP 23/23, 974 01 BB</v>
      </c>
      <c r="F19" s="35"/>
      <c r="G19" s="35"/>
      <c r="H19" s="35"/>
      <c r="I19" s="154" t="s">
        <v>25</v>
      </c>
      <c r="J19" s="144" t="str">
        <f>IF('Rekapitulácia stavby'!AN11="","",'Rekapitulácia stavby'!AN11)</f>
        <v/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tr">
        <f>IF('Rekapitulácia stavby'!AN16="","",'Rekapitulácia stavby'!AN16)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tr">
        <f>IF('Rekapitulácia stavby'!E17="","",'Rekapitulácia stavby'!E17)</f>
        <v>Ing. Ladislav Chatrnúch,Sládkovičova 2052/50A Šala</v>
      </c>
      <c r="F25" s="35"/>
      <c r="G25" s="35"/>
      <c r="H25" s="35"/>
      <c r="I25" s="154" t="s">
        <v>25</v>
      </c>
      <c r="J25" s="144" t="str">
        <f>IF('Rekapitulácia stavby'!AN17="","",'Rekapitulácia stavby'!AN17)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tr">
        <f>IF('Rekapitulácia stavby'!AN19="","",'Rekapitulácia stavby'!AN19)</f>
        <v/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tr">
        <f>IF('Rekapitulácia stavby'!E20="","",'Rekapitulácia stavby'!E20)</f>
        <v xml:space="preserve"> </v>
      </c>
      <c r="F28" s="35"/>
      <c r="G28" s="35"/>
      <c r="H28" s="35"/>
      <c r="I28" s="154" t="s">
        <v>25</v>
      </c>
      <c r="J28" s="144" t="str">
        <f>IF('Rekapitulácia stavby'!AN20="","",'Rekapitulácia stavby'!AN20)</f>
        <v/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ROUND((SUM(BE129:BE166)),  2)</f>
        <v>0</v>
      </c>
      <c r="G37" s="169"/>
      <c r="H37" s="169"/>
      <c r="I37" s="170">
        <v>0.20000000000000001</v>
      </c>
      <c r="J37" s="168">
        <f>ROUND(((SUM(BE129:BE166))*I37),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ROUND((SUM(BF129:BF166)),  2)</f>
        <v>0</v>
      </c>
      <c r="G38" s="169"/>
      <c r="H38" s="169"/>
      <c r="I38" s="170">
        <v>0.20000000000000001</v>
      </c>
      <c r="J38" s="168">
        <f>ROUND(((SUM(BF129:BF166))*I38),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ROUND((SUM(BG129:BG166)),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ROUND((SUM(BH129:BH166)),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ROUND((SUM(BI129:BI166)),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2902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6.2 - SENZOMATIC systém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 xml:space="preserve"> 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2842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2904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2844</v>
      </c>
      <c r="E103" s="199"/>
      <c r="F103" s="199"/>
      <c r="G103" s="199"/>
      <c r="H103" s="199"/>
      <c r="I103" s="199"/>
      <c r="J103" s="200">
        <f>J136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3522</v>
      </c>
      <c r="E104" s="204"/>
      <c r="F104" s="204"/>
      <c r="G104" s="204"/>
      <c r="H104" s="204"/>
      <c r="I104" s="204"/>
      <c r="J104" s="205">
        <f>J137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2846</v>
      </c>
      <c r="E105" s="199"/>
      <c r="F105" s="199"/>
      <c r="G105" s="199"/>
      <c r="H105" s="199"/>
      <c r="I105" s="199"/>
      <c r="J105" s="200">
        <f>J158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206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6.25" customHeight="1">
      <c r="A115" s="35"/>
      <c r="B115" s="36"/>
      <c r="C115" s="37"/>
      <c r="D115" s="37"/>
      <c r="E115" s="191" t="str">
        <f>E7</f>
        <v>SOŠ technická Lučenec - novostavba edukačného centra, rekonštrukcia objektu školy a spoločenského objektu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184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1649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186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5" t="s">
        <v>2902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2645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6.2 - SENZOMATIC systém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 xml:space="preserve"> </v>
      </c>
      <c r="G123" s="37"/>
      <c r="H123" s="37"/>
      <c r="I123" s="29" t="s">
        <v>20</v>
      </c>
      <c r="J123" s="82" t="str">
        <f>IF(J16="","",J16)</f>
        <v>30. 9. 2024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BBSK, Námestie SNP 23/23, 974 01 BB</v>
      </c>
      <c r="G125" s="37"/>
      <c r="H125" s="37"/>
      <c r="I125" s="29" t="s">
        <v>28</v>
      </c>
      <c r="J125" s="33" t="str">
        <f>E25</f>
        <v>Ing. Ladislav Chatrnúch,Sládkovičova 2052/50A Šala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IF(E22="","",E22)</f>
        <v>Vyplň údaj</v>
      </c>
      <c r="G126" s="37"/>
      <c r="H126" s="37"/>
      <c r="I126" s="29" t="s">
        <v>31</v>
      </c>
      <c r="J126" s="33" t="str">
        <f>E28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207</v>
      </c>
      <c r="D128" s="210" t="s">
        <v>60</v>
      </c>
      <c r="E128" s="210" t="s">
        <v>56</v>
      </c>
      <c r="F128" s="210" t="s">
        <v>57</v>
      </c>
      <c r="G128" s="210" t="s">
        <v>208</v>
      </c>
      <c r="H128" s="210" t="s">
        <v>209</v>
      </c>
      <c r="I128" s="210" t="s">
        <v>210</v>
      </c>
      <c r="J128" s="211" t="s">
        <v>190</v>
      </c>
      <c r="K128" s="212" t="s">
        <v>211</v>
      </c>
      <c r="L128" s="213"/>
      <c r="M128" s="103" t="s">
        <v>1</v>
      </c>
      <c r="N128" s="104" t="s">
        <v>39</v>
      </c>
      <c r="O128" s="104" t="s">
        <v>212</v>
      </c>
      <c r="P128" s="104" t="s">
        <v>213</v>
      </c>
      <c r="Q128" s="104" t="s">
        <v>214</v>
      </c>
      <c r="R128" s="104" t="s">
        <v>215</v>
      </c>
      <c r="S128" s="104" t="s">
        <v>216</v>
      </c>
      <c r="T128" s="105" t="s">
        <v>217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191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P130+P136+P158</f>
        <v>0</v>
      </c>
      <c r="Q129" s="107"/>
      <c r="R129" s="216">
        <f>R130+R136+R158</f>
        <v>0</v>
      </c>
      <c r="S129" s="107"/>
      <c r="T129" s="217">
        <f>T130+T136+T158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192</v>
      </c>
      <c r="BK129" s="218">
        <f>BK130+BK136+BK158</f>
        <v>0</v>
      </c>
    </row>
    <row r="130" s="12" customFormat="1" ht="25.92" customHeight="1">
      <c r="A130" s="12"/>
      <c r="B130" s="219"/>
      <c r="C130" s="220"/>
      <c r="D130" s="221" t="s">
        <v>74</v>
      </c>
      <c r="E130" s="222" t="s">
        <v>1112</v>
      </c>
      <c r="F130" s="222" t="s">
        <v>2847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</f>
        <v>0</v>
      </c>
      <c r="Q130" s="227"/>
      <c r="R130" s="228">
        <f>R131</f>
        <v>0</v>
      </c>
      <c r="S130" s="227"/>
      <c r="T130" s="229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82</v>
      </c>
      <c r="AT130" s="231" t="s">
        <v>74</v>
      </c>
      <c r="AU130" s="231" t="s">
        <v>75</v>
      </c>
      <c r="AY130" s="230" t="s">
        <v>220</v>
      </c>
      <c r="BK130" s="232">
        <f>BK131</f>
        <v>0</v>
      </c>
    </row>
    <row r="131" s="12" customFormat="1" ht="22.8" customHeight="1">
      <c r="A131" s="12"/>
      <c r="B131" s="219"/>
      <c r="C131" s="220"/>
      <c r="D131" s="221" t="s">
        <v>74</v>
      </c>
      <c r="E131" s="233" t="s">
        <v>1131</v>
      </c>
      <c r="F131" s="233" t="s">
        <v>2929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SUM(P132:P135)</f>
        <v>0</v>
      </c>
      <c r="Q131" s="227"/>
      <c r="R131" s="228">
        <f>SUM(R132:R135)</f>
        <v>0</v>
      </c>
      <c r="S131" s="227"/>
      <c r="T131" s="229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82</v>
      </c>
      <c r="AT131" s="231" t="s">
        <v>74</v>
      </c>
      <c r="AU131" s="231" t="s">
        <v>82</v>
      </c>
      <c r="AY131" s="230" t="s">
        <v>220</v>
      </c>
      <c r="BK131" s="232">
        <f>SUM(BK132:BK135)</f>
        <v>0</v>
      </c>
    </row>
    <row r="132" s="2" customFormat="1" ht="16.5" customHeight="1">
      <c r="A132" s="35"/>
      <c r="B132" s="36"/>
      <c r="C132" s="253" t="s">
        <v>75</v>
      </c>
      <c r="D132" s="253" t="s">
        <v>571</v>
      </c>
      <c r="E132" s="254" t="s">
        <v>1225</v>
      </c>
      <c r="F132" s="255" t="s">
        <v>3523</v>
      </c>
      <c r="G132" s="256" t="s">
        <v>259</v>
      </c>
      <c r="H132" s="257">
        <v>1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87</v>
      </c>
    </row>
    <row r="133" s="2" customFormat="1" ht="16.5" customHeight="1">
      <c r="A133" s="35"/>
      <c r="B133" s="36"/>
      <c r="C133" s="235" t="s">
        <v>75</v>
      </c>
      <c r="D133" s="235" t="s">
        <v>222</v>
      </c>
      <c r="E133" s="236" t="s">
        <v>1237</v>
      </c>
      <c r="F133" s="237" t="s">
        <v>3524</v>
      </c>
      <c r="G133" s="238" t="s">
        <v>259</v>
      </c>
      <c r="H133" s="239">
        <v>1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94</v>
      </c>
    </row>
    <row r="134" s="2" customFormat="1" ht="24.15" customHeight="1">
      <c r="A134" s="35"/>
      <c r="B134" s="36"/>
      <c r="C134" s="253" t="s">
        <v>75</v>
      </c>
      <c r="D134" s="253" t="s">
        <v>571</v>
      </c>
      <c r="E134" s="254" t="s">
        <v>1239</v>
      </c>
      <c r="F134" s="255" t="s">
        <v>2883</v>
      </c>
      <c r="G134" s="256" t="s">
        <v>259</v>
      </c>
      <c r="H134" s="257">
        <v>1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124</v>
      </c>
    </row>
    <row r="135" s="2" customFormat="1" ht="24.15" customHeight="1">
      <c r="A135" s="35"/>
      <c r="B135" s="36"/>
      <c r="C135" s="235" t="s">
        <v>75</v>
      </c>
      <c r="D135" s="235" t="s">
        <v>222</v>
      </c>
      <c r="E135" s="236" t="s">
        <v>1241</v>
      </c>
      <c r="F135" s="237" t="s">
        <v>2884</v>
      </c>
      <c r="G135" s="238" t="s">
        <v>259</v>
      </c>
      <c r="H135" s="239">
        <v>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248</v>
      </c>
    </row>
    <row r="136" s="12" customFormat="1" ht="25.92" customHeight="1">
      <c r="A136" s="12"/>
      <c r="B136" s="219"/>
      <c r="C136" s="220"/>
      <c r="D136" s="221" t="s">
        <v>74</v>
      </c>
      <c r="E136" s="222" t="s">
        <v>1146</v>
      </c>
      <c r="F136" s="222" t="s">
        <v>2861</v>
      </c>
      <c r="G136" s="220"/>
      <c r="H136" s="220"/>
      <c r="I136" s="223"/>
      <c r="J136" s="224">
        <f>BK136</f>
        <v>0</v>
      </c>
      <c r="K136" s="220"/>
      <c r="L136" s="225"/>
      <c r="M136" s="226"/>
      <c r="N136" s="227"/>
      <c r="O136" s="227"/>
      <c r="P136" s="228">
        <f>P137</f>
        <v>0</v>
      </c>
      <c r="Q136" s="227"/>
      <c r="R136" s="228">
        <f>R137</f>
        <v>0</v>
      </c>
      <c r="S136" s="227"/>
      <c r="T136" s="229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82</v>
      </c>
      <c r="AT136" s="231" t="s">
        <v>74</v>
      </c>
      <c r="AU136" s="231" t="s">
        <v>75</v>
      </c>
      <c r="AY136" s="230" t="s">
        <v>220</v>
      </c>
      <c r="BK136" s="232">
        <f>BK137</f>
        <v>0</v>
      </c>
    </row>
    <row r="137" s="12" customFormat="1" ht="22.8" customHeight="1">
      <c r="A137" s="12"/>
      <c r="B137" s="219"/>
      <c r="C137" s="220"/>
      <c r="D137" s="221" t="s">
        <v>74</v>
      </c>
      <c r="E137" s="233" t="s">
        <v>1150</v>
      </c>
      <c r="F137" s="233" t="s">
        <v>130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SUM(P138:P157)</f>
        <v>0</v>
      </c>
      <c r="Q137" s="227"/>
      <c r="R137" s="228">
        <f>SUM(R138:R157)</f>
        <v>0</v>
      </c>
      <c r="S137" s="227"/>
      <c r="T137" s="229">
        <f>SUM(T138:T157)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82</v>
      </c>
      <c r="AT137" s="231" t="s">
        <v>74</v>
      </c>
      <c r="AU137" s="231" t="s">
        <v>82</v>
      </c>
      <c r="AY137" s="230" t="s">
        <v>220</v>
      </c>
      <c r="BK137" s="232">
        <f>SUM(BK138:BK157)</f>
        <v>0</v>
      </c>
    </row>
    <row r="138" s="2" customFormat="1" ht="24.15" customHeight="1">
      <c r="A138" s="35"/>
      <c r="B138" s="36"/>
      <c r="C138" s="253" t="s">
        <v>75</v>
      </c>
      <c r="D138" s="253" t="s">
        <v>571</v>
      </c>
      <c r="E138" s="254" t="s">
        <v>3525</v>
      </c>
      <c r="F138" s="255" t="s">
        <v>3526</v>
      </c>
      <c r="G138" s="256" t="s">
        <v>259</v>
      </c>
      <c r="H138" s="257">
        <v>21</v>
      </c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256</v>
      </c>
    </row>
    <row r="139" s="2" customFormat="1" ht="16.5" customHeight="1">
      <c r="A139" s="35"/>
      <c r="B139" s="36"/>
      <c r="C139" s="253" t="s">
        <v>75</v>
      </c>
      <c r="D139" s="253" t="s">
        <v>571</v>
      </c>
      <c r="E139" s="254" t="s">
        <v>3527</v>
      </c>
      <c r="F139" s="255" t="s">
        <v>3528</v>
      </c>
      <c r="G139" s="256" t="s">
        <v>259</v>
      </c>
      <c r="H139" s="257">
        <v>2</v>
      </c>
      <c r="I139" s="258"/>
      <c r="J139" s="257">
        <f>ROUND(I139*H139,2)</f>
        <v>0</v>
      </c>
      <c r="K139" s="259"/>
      <c r="L139" s="260"/>
      <c r="M139" s="261" t="s">
        <v>1</v>
      </c>
      <c r="N139" s="262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248</v>
      </c>
      <c r="AT139" s="246" t="s">
        <v>571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265</v>
      </c>
    </row>
    <row r="140" s="2" customFormat="1" ht="16.5" customHeight="1">
      <c r="A140" s="35"/>
      <c r="B140" s="36"/>
      <c r="C140" s="253" t="s">
        <v>75</v>
      </c>
      <c r="D140" s="253" t="s">
        <v>571</v>
      </c>
      <c r="E140" s="254" t="s">
        <v>3529</v>
      </c>
      <c r="F140" s="255" t="s">
        <v>3530</v>
      </c>
      <c r="G140" s="256" t="s">
        <v>259</v>
      </c>
      <c r="H140" s="257">
        <v>1</v>
      </c>
      <c r="I140" s="258"/>
      <c r="J140" s="257">
        <f>ROUND(I140*H140,2)</f>
        <v>0</v>
      </c>
      <c r="K140" s="259"/>
      <c r="L140" s="260"/>
      <c r="M140" s="261" t="s">
        <v>1</v>
      </c>
      <c r="N140" s="262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248</v>
      </c>
      <c r="AT140" s="246" t="s">
        <v>571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273</v>
      </c>
    </row>
    <row r="141" s="2" customFormat="1" ht="16.5" customHeight="1">
      <c r="A141" s="35"/>
      <c r="B141" s="36"/>
      <c r="C141" s="253" t="s">
        <v>75</v>
      </c>
      <c r="D141" s="253" t="s">
        <v>571</v>
      </c>
      <c r="E141" s="254" t="s">
        <v>3531</v>
      </c>
      <c r="F141" s="255" t="s">
        <v>3532</v>
      </c>
      <c r="G141" s="256" t="s">
        <v>259</v>
      </c>
      <c r="H141" s="257">
        <v>1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248</v>
      </c>
      <c r="AT141" s="246" t="s">
        <v>571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281</v>
      </c>
    </row>
    <row r="142" s="2" customFormat="1" ht="16.5" customHeight="1">
      <c r="A142" s="35"/>
      <c r="B142" s="36"/>
      <c r="C142" s="253" t="s">
        <v>75</v>
      </c>
      <c r="D142" s="253" t="s">
        <v>571</v>
      </c>
      <c r="E142" s="254" t="s">
        <v>3533</v>
      </c>
      <c r="F142" s="255" t="s">
        <v>3534</v>
      </c>
      <c r="G142" s="256" t="s">
        <v>259</v>
      </c>
      <c r="H142" s="257">
        <v>16</v>
      </c>
      <c r="I142" s="258"/>
      <c r="J142" s="257">
        <f>ROUND(I142*H142,2)</f>
        <v>0</v>
      </c>
      <c r="K142" s="259"/>
      <c r="L142" s="260"/>
      <c r="M142" s="261" t="s">
        <v>1</v>
      </c>
      <c r="N142" s="262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248</v>
      </c>
      <c r="AT142" s="246" t="s">
        <v>571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289</v>
      </c>
    </row>
    <row r="143" s="2" customFormat="1" ht="16.5" customHeight="1">
      <c r="A143" s="35"/>
      <c r="B143" s="36"/>
      <c r="C143" s="235" t="s">
        <v>75</v>
      </c>
      <c r="D143" s="235" t="s">
        <v>222</v>
      </c>
      <c r="E143" s="236" t="s">
        <v>3535</v>
      </c>
      <c r="F143" s="237" t="s">
        <v>3536</v>
      </c>
      <c r="G143" s="238" t="s">
        <v>259</v>
      </c>
      <c r="H143" s="239">
        <v>41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7</v>
      </c>
    </row>
    <row r="144" s="2" customFormat="1" ht="16.5" customHeight="1">
      <c r="A144" s="35"/>
      <c r="B144" s="36"/>
      <c r="C144" s="253" t="s">
        <v>75</v>
      </c>
      <c r="D144" s="253" t="s">
        <v>571</v>
      </c>
      <c r="E144" s="254" t="s">
        <v>3537</v>
      </c>
      <c r="F144" s="255" t="s">
        <v>3538</v>
      </c>
      <c r="G144" s="256" t="s">
        <v>259</v>
      </c>
      <c r="H144" s="257">
        <v>10</v>
      </c>
      <c r="I144" s="258"/>
      <c r="J144" s="257">
        <f>ROUND(I144*H144,2)</f>
        <v>0</v>
      </c>
      <c r="K144" s="259"/>
      <c r="L144" s="260"/>
      <c r="M144" s="261" t="s">
        <v>1</v>
      </c>
      <c r="N144" s="262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248</v>
      </c>
      <c r="AT144" s="246" t="s">
        <v>571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305</v>
      </c>
    </row>
    <row r="145" s="2" customFormat="1" ht="16.5" customHeight="1">
      <c r="A145" s="35"/>
      <c r="B145" s="36"/>
      <c r="C145" s="253" t="s">
        <v>75</v>
      </c>
      <c r="D145" s="253" t="s">
        <v>571</v>
      </c>
      <c r="E145" s="254" t="s">
        <v>3539</v>
      </c>
      <c r="F145" s="255" t="s">
        <v>3540</v>
      </c>
      <c r="G145" s="256" t="s">
        <v>259</v>
      </c>
      <c r="H145" s="257">
        <v>40</v>
      </c>
      <c r="I145" s="258"/>
      <c r="J145" s="257">
        <f>ROUND(I145*H145,2)</f>
        <v>0</v>
      </c>
      <c r="K145" s="259"/>
      <c r="L145" s="260"/>
      <c r="M145" s="261" t="s">
        <v>1</v>
      </c>
      <c r="N145" s="262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248</v>
      </c>
      <c r="AT145" s="246" t="s">
        <v>571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313</v>
      </c>
    </row>
    <row r="146" s="2" customFormat="1" ht="16.5" customHeight="1">
      <c r="A146" s="35"/>
      <c r="B146" s="36"/>
      <c r="C146" s="235" t="s">
        <v>75</v>
      </c>
      <c r="D146" s="235" t="s">
        <v>222</v>
      </c>
      <c r="E146" s="236" t="s">
        <v>3541</v>
      </c>
      <c r="F146" s="237" t="s">
        <v>3542</v>
      </c>
      <c r="G146" s="238" t="s">
        <v>234</v>
      </c>
      <c r="H146" s="239">
        <v>1820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321</v>
      </c>
    </row>
    <row r="147" s="2" customFormat="1" ht="16.5" customHeight="1">
      <c r="A147" s="35"/>
      <c r="B147" s="36"/>
      <c r="C147" s="253" t="s">
        <v>75</v>
      </c>
      <c r="D147" s="253" t="s">
        <v>571</v>
      </c>
      <c r="E147" s="254" t="s">
        <v>3543</v>
      </c>
      <c r="F147" s="255" t="s">
        <v>3544</v>
      </c>
      <c r="G147" s="256" t="s">
        <v>234</v>
      </c>
      <c r="H147" s="257">
        <v>900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329</v>
      </c>
    </row>
    <row r="148" s="2" customFormat="1" ht="16.5" customHeight="1">
      <c r="A148" s="35"/>
      <c r="B148" s="36"/>
      <c r="C148" s="253" t="s">
        <v>75</v>
      </c>
      <c r="D148" s="253" t="s">
        <v>571</v>
      </c>
      <c r="E148" s="254" t="s">
        <v>3202</v>
      </c>
      <c r="F148" s="255" t="s">
        <v>3203</v>
      </c>
      <c r="G148" s="256" t="s">
        <v>234</v>
      </c>
      <c r="H148" s="257">
        <v>920</v>
      </c>
      <c r="I148" s="258"/>
      <c r="J148" s="257">
        <f>ROUND(I148*H148,2)</f>
        <v>0</v>
      </c>
      <c r="K148" s="259"/>
      <c r="L148" s="260"/>
      <c r="M148" s="261" t="s">
        <v>1</v>
      </c>
      <c r="N148" s="262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248</v>
      </c>
      <c r="AT148" s="246" t="s">
        <v>571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341</v>
      </c>
    </row>
    <row r="149" s="2" customFormat="1" ht="16.5" customHeight="1">
      <c r="A149" s="35"/>
      <c r="B149" s="36"/>
      <c r="C149" s="235" t="s">
        <v>75</v>
      </c>
      <c r="D149" s="235" t="s">
        <v>222</v>
      </c>
      <c r="E149" s="236" t="s">
        <v>3187</v>
      </c>
      <c r="F149" s="237" t="s">
        <v>3188</v>
      </c>
      <c r="G149" s="238" t="s">
        <v>234</v>
      </c>
      <c r="H149" s="239">
        <v>1820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353</v>
      </c>
    </row>
    <row r="150" s="2" customFormat="1" ht="16.5" customHeight="1">
      <c r="A150" s="35"/>
      <c r="B150" s="36"/>
      <c r="C150" s="253" t="s">
        <v>75</v>
      </c>
      <c r="D150" s="253" t="s">
        <v>571</v>
      </c>
      <c r="E150" s="254" t="s">
        <v>3545</v>
      </c>
      <c r="F150" s="255" t="s">
        <v>3546</v>
      </c>
      <c r="G150" s="256" t="s">
        <v>259</v>
      </c>
      <c r="H150" s="257">
        <v>2</v>
      </c>
      <c r="I150" s="258"/>
      <c r="J150" s="257">
        <f>ROUND(I150*H150,2)</f>
        <v>0</v>
      </c>
      <c r="K150" s="259"/>
      <c r="L150" s="260"/>
      <c r="M150" s="261" t="s">
        <v>1</v>
      </c>
      <c r="N150" s="262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248</v>
      </c>
      <c r="AT150" s="246" t="s">
        <v>571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361</v>
      </c>
    </row>
    <row r="151" s="2" customFormat="1" ht="16.5" customHeight="1">
      <c r="A151" s="35"/>
      <c r="B151" s="36"/>
      <c r="C151" s="253" t="s">
        <v>75</v>
      </c>
      <c r="D151" s="253" t="s">
        <v>571</v>
      </c>
      <c r="E151" s="254" t="s">
        <v>3547</v>
      </c>
      <c r="F151" s="255" t="s">
        <v>3548</v>
      </c>
      <c r="G151" s="256" t="s">
        <v>259</v>
      </c>
      <c r="H151" s="257">
        <v>2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371</v>
      </c>
    </row>
    <row r="152" s="2" customFormat="1" ht="16.5" customHeight="1">
      <c r="A152" s="35"/>
      <c r="B152" s="36"/>
      <c r="C152" s="253" t="s">
        <v>75</v>
      </c>
      <c r="D152" s="253" t="s">
        <v>571</v>
      </c>
      <c r="E152" s="254" t="s">
        <v>3549</v>
      </c>
      <c r="F152" s="255" t="s">
        <v>3138</v>
      </c>
      <c r="G152" s="256" t="s">
        <v>259</v>
      </c>
      <c r="H152" s="257">
        <v>60</v>
      </c>
      <c r="I152" s="258"/>
      <c r="J152" s="257">
        <f>ROUND(I152*H152,2)</f>
        <v>0</v>
      </c>
      <c r="K152" s="259"/>
      <c r="L152" s="260"/>
      <c r="M152" s="261" t="s">
        <v>1</v>
      </c>
      <c r="N152" s="262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248</v>
      </c>
      <c r="AT152" s="246" t="s">
        <v>571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381</v>
      </c>
    </row>
    <row r="153" s="2" customFormat="1" ht="24.15" customHeight="1">
      <c r="A153" s="35"/>
      <c r="B153" s="36"/>
      <c r="C153" s="253" t="s">
        <v>75</v>
      </c>
      <c r="D153" s="253" t="s">
        <v>571</v>
      </c>
      <c r="E153" s="254" t="s">
        <v>3139</v>
      </c>
      <c r="F153" s="255" t="s">
        <v>3140</v>
      </c>
      <c r="G153" s="256" t="s">
        <v>259</v>
      </c>
      <c r="H153" s="257">
        <v>20</v>
      </c>
      <c r="I153" s="258"/>
      <c r="J153" s="257">
        <f>ROUND(I153*H153,2)</f>
        <v>0</v>
      </c>
      <c r="K153" s="259"/>
      <c r="L153" s="260"/>
      <c r="M153" s="261" t="s">
        <v>1</v>
      </c>
      <c r="N153" s="262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248</v>
      </c>
      <c r="AT153" s="246" t="s">
        <v>571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389</v>
      </c>
    </row>
    <row r="154" s="2" customFormat="1" ht="24.15" customHeight="1">
      <c r="A154" s="35"/>
      <c r="B154" s="36"/>
      <c r="C154" s="253" t="s">
        <v>75</v>
      </c>
      <c r="D154" s="253" t="s">
        <v>571</v>
      </c>
      <c r="E154" s="254" t="s">
        <v>3141</v>
      </c>
      <c r="F154" s="255" t="s">
        <v>3142</v>
      </c>
      <c r="G154" s="256" t="s">
        <v>259</v>
      </c>
      <c r="H154" s="257">
        <v>30</v>
      </c>
      <c r="I154" s="258"/>
      <c r="J154" s="257">
        <f>ROUND(I154*H154,2)</f>
        <v>0</v>
      </c>
      <c r="K154" s="259"/>
      <c r="L154" s="260"/>
      <c r="M154" s="261" t="s">
        <v>1</v>
      </c>
      <c r="N154" s="262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248</v>
      </c>
      <c r="AT154" s="246" t="s">
        <v>571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399</v>
      </c>
    </row>
    <row r="155" s="2" customFormat="1" ht="16.5" customHeight="1">
      <c r="A155" s="35"/>
      <c r="B155" s="36"/>
      <c r="C155" s="235" t="s">
        <v>75</v>
      </c>
      <c r="D155" s="235" t="s">
        <v>222</v>
      </c>
      <c r="E155" s="236" t="s">
        <v>3143</v>
      </c>
      <c r="F155" s="237" t="s">
        <v>3144</v>
      </c>
      <c r="G155" s="238" t="s">
        <v>259</v>
      </c>
      <c r="H155" s="239">
        <v>110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409</v>
      </c>
    </row>
    <row r="156" s="2" customFormat="1" ht="24.15" customHeight="1">
      <c r="A156" s="35"/>
      <c r="B156" s="36"/>
      <c r="C156" s="253" t="s">
        <v>75</v>
      </c>
      <c r="D156" s="253" t="s">
        <v>571</v>
      </c>
      <c r="E156" s="254" t="s">
        <v>3550</v>
      </c>
      <c r="F156" s="255" t="s">
        <v>3348</v>
      </c>
      <c r="G156" s="256" t="s">
        <v>259</v>
      </c>
      <c r="H156" s="257">
        <v>1</v>
      </c>
      <c r="I156" s="258"/>
      <c r="J156" s="257">
        <f>ROUND(I156*H156,2)</f>
        <v>0</v>
      </c>
      <c r="K156" s="259"/>
      <c r="L156" s="260"/>
      <c r="M156" s="261" t="s">
        <v>1</v>
      </c>
      <c r="N156" s="262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248</v>
      </c>
      <c r="AT156" s="246" t="s">
        <v>571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417</v>
      </c>
    </row>
    <row r="157" s="2" customFormat="1" ht="24.15" customHeight="1">
      <c r="A157" s="35"/>
      <c r="B157" s="36"/>
      <c r="C157" s="235" t="s">
        <v>75</v>
      </c>
      <c r="D157" s="235" t="s">
        <v>222</v>
      </c>
      <c r="E157" s="236" t="s">
        <v>3551</v>
      </c>
      <c r="F157" s="237" t="s">
        <v>3351</v>
      </c>
      <c r="G157" s="238" t="s">
        <v>259</v>
      </c>
      <c r="H157" s="239">
        <v>1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427</v>
      </c>
    </row>
    <row r="158" s="12" customFormat="1" ht="25.92" customHeight="1">
      <c r="A158" s="12"/>
      <c r="B158" s="219"/>
      <c r="C158" s="220"/>
      <c r="D158" s="221" t="s">
        <v>74</v>
      </c>
      <c r="E158" s="222" t="s">
        <v>1043</v>
      </c>
      <c r="F158" s="222" t="s">
        <v>2890</v>
      </c>
      <c r="G158" s="220"/>
      <c r="H158" s="220"/>
      <c r="I158" s="223"/>
      <c r="J158" s="224">
        <f>BK158</f>
        <v>0</v>
      </c>
      <c r="K158" s="220"/>
      <c r="L158" s="225"/>
      <c r="M158" s="226"/>
      <c r="N158" s="227"/>
      <c r="O158" s="227"/>
      <c r="P158" s="228">
        <f>SUM(P159:P166)</f>
        <v>0</v>
      </c>
      <c r="Q158" s="227"/>
      <c r="R158" s="228">
        <f>SUM(R159:R166)</f>
        <v>0</v>
      </c>
      <c r="S158" s="227"/>
      <c r="T158" s="229">
        <f>SUM(T159:T166)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82</v>
      </c>
      <c r="AT158" s="231" t="s">
        <v>74</v>
      </c>
      <c r="AU158" s="231" t="s">
        <v>75</v>
      </c>
      <c r="AY158" s="230" t="s">
        <v>220</v>
      </c>
      <c r="BK158" s="232">
        <f>SUM(BK159:BK166)</f>
        <v>0</v>
      </c>
    </row>
    <row r="159" s="2" customFormat="1" ht="16.5" customHeight="1">
      <c r="A159" s="35"/>
      <c r="B159" s="36"/>
      <c r="C159" s="253" t="s">
        <v>75</v>
      </c>
      <c r="D159" s="253" t="s">
        <v>571</v>
      </c>
      <c r="E159" s="254" t="s">
        <v>3552</v>
      </c>
      <c r="F159" s="255" t="s">
        <v>3553</v>
      </c>
      <c r="G159" s="256" t="s">
        <v>259</v>
      </c>
      <c r="H159" s="257">
        <v>1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248</v>
      </c>
      <c r="AT159" s="246" t="s">
        <v>571</v>
      </c>
      <c r="AU159" s="246" t="s">
        <v>82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437</v>
      </c>
    </row>
    <row r="160" s="2" customFormat="1" ht="16.5" customHeight="1">
      <c r="A160" s="35"/>
      <c r="B160" s="36"/>
      <c r="C160" s="253" t="s">
        <v>75</v>
      </c>
      <c r="D160" s="253" t="s">
        <v>571</v>
      </c>
      <c r="E160" s="254" t="s">
        <v>3554</v>
      </c>
      <c r="F160" s="255" t="s">
        <v>3555</v>
      </c>
      <c r="G160" s="256" t="s">
        <v>259</v>
      </c>
      <c r="H160" s="257">
        <v>1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248</v>
      </c>
      <c r="AT160" s="246" t="s">
        <v>571</v>
      </c>
      <c r="AU160" s="246" t="s">
        <v>82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616</v>
      </c>
    </row>
    <row r="161" s="2" customFormat="1" ht="16.5" customHeight="1">
      <c r="A161" s="35"/>
      <c r="B161" s="36"/>
      <c r="C161" s="253" t="s">
        <v>75</v>
      </c>
      <c r="D161" s="253" t="s">
        <v>571</v>
      </c>
      <c r="E161" s="254" t="s">
        <v>3556</v>
      </c>
      <c r="F161" s="255" t="s">
        <v>3557</v>
      </c>
      <c r="G161" s="256" t="s">
        <v>259</v>
      </c>
      <c r="H161" s="257">
        <v>41</v>
      </c>
      <c r="I161" s="258"/>
      <c r="J161" s="257">
        <f>ROUND(I161*H161,2)</f>
        <v>0</v>
      </c>
      <c r="K161" s="259"/>
      <c r="L161" s="260"/>
      <c r="M161" s="261" t="s">
        <v>1</v>
      </c>
      <c r="N161" s="262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248</v>
      </c>
      <c r="AT161" s="246" t="s">
        <v>571</v>
      </c>
      <c r="AU161" s="246" t="s">
        <v>82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624</v>
      </c>
    </row>
    <row r="162" s="2" customFormat="1" ht="16.5" customHeight="1">
      <c r="A162" s="35"/>
      <c r="B162" s="36"/>
      <c r="C162" s="253" t="s">
        <v>75</v>
      </c>
      <c r="D162" s="253" t="s">
        <v>571</v>
      </c>
      <c r="E162" s="254" t="s">
        <v>3558</v>
      </c>
      <c r="F162" s="255" t="s">
        <v>3559</v>
      </c>
      <c r="G162" s="256" t="s">
        <v>2893</v>
      </c>
      <c r="H162" s="257">
        <v>16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248</v>
      </c>
      <c r="AT162" s="246" t="s">
        <v>571</v>
      </c>
      <c r="AU162" s="246" t="s">
        <v>82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632</v>
      </c>
    </row>
    <row r="163" s="2" customFormat="1" ht="16.5" customHeight="1">
      <c r="A163" s="35"/>
      <c r="B163" s="36"/>
      <c r="C163" s="253" t="s">
        <v>75</v>
      </c>
      <c r="D163" s="253" t="s">
        <v>571</v>
      </c>
      <c r="E163" s="254" t="s">
        <v>3560</v>
      </c>
      <c r="F163" s="255" t="s">
        <v>3561</v>
      </c>
      <c r="G163" s="256" t="s">
        <v>2483</v>
      </c>
      <c r="H163" s="257">
        <v>1</v>
      </c>
      <c r="I163" s="258"/>
      <c r="J163" s="257">
        <f>ROUND(I163*H163,2)</f>
        <v>0</v>
      </c>
      <c r="K163" s="259"/>
      <c r="L163" s="260"/>
      <c r="M163" s="261" t="s">
        <v>1</v>
      </c>
      <c r="N163" s="262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248</v>
      </c>
      <c r="AT163" s="246" t="s">
        <v>571</v>
      </c>
      <c r="AU163" s="246" t="s">
        <v>82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640</v>
      </c>
    </row>
    <row r="164" s="2" customFormat="1" ht="16.5" customHeight="1">
      <c r="A164" s="35"/>
      <c r="B164" s="36"/>
      <c r="C164" s="253" t="s">
        <v>75</v>
      </c>
      <c r="D164" s="253" t="s">
        <v>571</v>
      </c>
      <c r="E164" s="254" t="s">
        <v>3562</v>
      </c>
      <c r="F164" s="255" t="s">
        <v>3513</v>
      </c>
      <c r="G164" s="256" t="s">
        <v>2483</v>
      </c>
      <c r="H164" s="257">
        <v>1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82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648</v>
      </c>
    </row>
    <row r="165" s="2" customFormat="1" ht="16.5" customHeight="1">
      <c r="A165" s="35"/>
      <c r="B165" s="36"/>
      <c r="C165" s="253" t="s">
        <v>75</v>
      </c>
      <c r="D165" s="253" t="s">
        <v>571</v>
      </c>
      <c r="E165" s="254" t="s">
        <v>3563</v>
      </c>
      <c r="F165" s="255" t="s">
        <v>3516</v>
      </c>
      <c r="G165" s="256" t="s">
        <v>259</v>
      </c>
      <c r="H165" s="257">
        <v>1</v>
      </c>
      <c r="I165" s="258"/>
      <c r="J165" s="257">
        <f>ROUND(I165*H165,2)</f>
        <v>0</v>
      </c>
      <c r="K165" s="259"/>
      <c r="L165" s="260"/>
      <c r="M165" s="261" t="s">
        <v>1</v>
      </c>
      <c r="N165" s="262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248</v>
      </c>
      <c r="AT165" s="246" t="s">
        <v>571</v>
      </c>
      <c r="AU165" s="246" t="s">
        <v>82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656</v>
      </c>
    </row>
    <row r="166" s="2" customFormat="1" ht="16.5" customHeight="1">
      <c r="A166" s="35"/>
      <c r="B166" s="36"/>
      <c r="C166" s="253" t="s">
        <v>75</v>
      </c>
      <c r="D166" s="253" t="s">
        <v>571</v>
      </c>
      <c r="E166" s="254" t="s">
        <v>3564</v>
      </c>
      <c r="F166" s="255" t="s">
        <v>3519</v>
      </c>
      <c r="G166" s="256" t="s">
        <v>259</v>
      </c>
      <c r="H166" s="257">
        <v>1</v>
      </c>
      <c r="I166" s="258"/>
      <c r="J166" s="257">
        <f>ROUND(I166*H166,2)</f>
        <v>0</v>
      </c>
      <c r="K166" s="259"/>
      <c r="L166" s="260"/>
      <c r="M166" s="263" t="s">
        <v>1</v>
      </c>
      <c r="N166" s="264" t="s">
        <v>41</v>
      </c>
      <c r="O166" s="250"/>
      <c r="P166" s="251">
        <f>O166*H166</f>
        <v>0</v>
      </c>
      <c r="Q166" s="251">
        <v>0</v>
      </c>
      <c r="R166" s="251">
        <f>Q166*H166</f>
        <v>0</v>
      </c>
      <c r="S166" s="251">
        <v>0</v>
      </c>
      <c r="T166" s="25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248</v>
      </c>
      <c r="AT166" s="246" t="s">
        <v>571</v>
      </c>
      <c r="AU166" s="246" t="s">
        <v>82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666</v>
      </c>
    </row>
    <row r="167" s="2" customFormat="1" ht="6.96" customHeight="1">
      <c r="A167" s="35"/>
      <c r="B167" s="69"/>
      <c r="C167" s="70"/>
      <c r="D167" s="70"/>
      <c r="E167" s="70"/>
      <c r="F167" s="70"/>
      <c r="G167" s="70"/>
      <c r="H167" s="70"/>
      <c r="I167" s="70"/>
      <c r="J167" s="70"/>
      <c r="K167" s="70"/>
      <c r="L167" s="41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sheetProtection sheet="1" autoFilter="0" formatColumns="0" formatRows="0" objects="1" scenarios="1" spinCount="100000" saltValue="DxmbvPsP+AYI+xb4iZ8tMskMn7d1zo37NCDrCSRWUpyo0EL8NVmoJPOJSIsHz8CGm5yUcjGPm+orCQzKvhcojw==" hashValue="b3zOgMLDB1HG1OjsztjmUx3WKuxDC3kDN+x9si5xwvM2eKezULoFBxAhfT3P1w6tC1YZQIopJqCu6U4Iz3PsRQ==" algorithmName="SHA-512" password="CC35"/>
  <autoFilter ref="C128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3565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3566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24</v>
      </c>
      <c r="F19" s="35"/>
      <c r="G19" s="35"/>
      <c r="H19" s="35"/>
      <c r="I19" s="154" t="s">
        <v>25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25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tr">
        <f>IF('Rekapitulácia stavby'!AN19="","",'Rekapitulácia stavby'!AN19)</f>
        <v/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tr">
        <f>IF('Rekapitulácia stavby'!E20="","",'Rekapitulácia stavby'!E20)</f>
        <v xml:space="preserve"> </v>
      </c>
      <c r="F28" s="35"/>
      <c r="G28" s="35"/>
      <c r="H28" s="35"/>
      <c r="I28" s="154" t="s">
        <v>25</v>
      </c>
      <c r="J28" s="144" t="str">
        <f>IF('Rekapitulácia stavby'!AN20="","",'Rekapitulácia stavby'!AN20)</f>
        <v/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ROUND((SUM(BE127:BE139)),  2)</f>
        <v>0</v>
      </c>
      <c r="G37" s="169"/>
      <c r="H37" s="169"/>
      <c r="I37" s="170">
        <v>0.20000000000000001</v>
      </c>
      <c r="J37" s="168">
        <f>ROUND(((SUM(BE127:BE139))*I37),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ROUND((SUM(BF127:BF139)),  2)</f>
        <v>0</v>
      </c>
      <c r="G38" s="169"/>
      <c r="H38" s="169"/>
      <c r="I38" s="170">
        <v>0.20000000000000001</v>
      </c>
      <c r="J38" s="168">
        <f>ROUND(((SUM(BF127:BF139))*I38),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ROUND((SUM(BG127:BG139)),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ROUND((SUM(BH127:BH139)),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ROUND((SUM(BI127:BI139)),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3565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7.1 - Asanácia a búracie práce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SOŠ Technická,Dukelských Hrdinov 2, 984 01 Lučenec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193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194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195</v>
      </c>
      <c r="E103" s="204"/>
      <c r="F103" s="204"/>
      <c r="G103" s="204"/>
      <c r="H103" s="204"/>
      <c r="I103" s="204"/>
      <c r="J103" s="205">
        <f>J133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206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1" t="str">
        <f>E7</f>
        <v>SOŠ technická Lučenec - novostavba edukačného centra, rekonštrukcia objektu školy a spoločenského objektu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184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1649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186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5" t="s">
        <v>3565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2645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7.1 - Asanácia a búracie práce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SOŠ Technická,Dukelských Hrdinov 2, 984 01 Lučenec</v>
      </c>
      <c r="G121" s="37"/>
      <c r="H121" s="37"/>
      <c r="I121" s="29" t="s">
        <v>20</v>
      </c>
      <c r="J121" s="82" t="str">
        <f>IF(J16="","",J16)</f>
        <v>30. 9. 2024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BBSK, Námestie SNP 23/23, 974 01 BB</v>
      </c>
      <c r="G123" s="37"/>
      <c r="H123" s="37"/>
      <c r="I123" s="29" t="s">
        <v>28</v>
      </c>
      <c r="J123" s="33" t="str">
        <f>E25</f>
        <v>Ing. Ladislav Chatrnúch,Sládkovičova 2052/50A Šala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26</v>
      </c>
      <c r="D124" s="37"/>
      <c r="E124" s="37"/>
      <c r="F124" s="24" t="str">
        <f>IF(E22="","",E22)</f>
        <v>Vyplň údaj</v>
      </c>
      <c r="G124" s="37"/>
      <c r="H124" s="37"/>
      <c r="I124" s="29" t="s">
        <v>31</v>
      </c>
      <c r="J124" s="33" t="str">
        <f>E28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207</v>
      </c>
      <c r="D126" s="210" t="s">
        <v>60</v>
      </c>
      <c r="E126" s="210" t="s">
        <v>56</v>
      </c>
      <c r="F126" s="210" t="s">
        <v>57</v>
      </c>
      <c r="G126" s="210" t="s">
        <v>208</v>
      </c>
      <c r="H126" s="210" t="s">
        <v>209</v>
      </c>
      <c r="I126" s="210" t="s">
        <v>210</v>
      </c>
      <c r="J126" s="211" t="s">
        <v>190</v>
      </c>
      <c r="K126" s="212" t="s">
        <v>211</v>
      </c>
      <c r="L126" s="213"/>
      <c r="M126" s="103" t="s">
        <v>1</v>
      </c>
      <c r="N126" s="104" t="s">
        <v>39</v>
      </c>
      <c r="O126" s="104" t="s">
        <v>212</v>
      </c>
      <c r="P126" s="104" t="s">
        <v>213</v>
      </c>
      <c r="Q126" s="104" t="s">
        <v>214</v>
      </c>
      <c r="R126" s="104" t="s">
        <v>215</v>
      </c>
      <c r="S126" s="104" t="s">
        <v>216</v>
      </c>
      <c r="T126" s="105" t="s">
        <v>217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191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192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74</v>
      </c>
      <c r="E128" s="222" t="s">
        <v>218</v>
      </c>
      <c r="F128" s="222" t="s">
        <v>219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P129+P133</f>
        <v>0</v>
      </c>
      <c r="Q128" s="227"/>
      <c r="R128" s="228">
        <f>R129+R133</f>
        <v>0</v>
      </c>
      <c r="S128" s="227"/>
      <c r="T128" s="229">
        <f>T129+T133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82</v>
      </c>
      <c r="AT128" s="231" t="s">
        <v>74</v>
      </c>
      <c r="AU128" s="231" t="s">
        <v>75</v>
      </c>
      <c r="AY128" s="230" t="s">
        <v>220</v>
      </c>
      <c r="BK128" s="232">
        <f>BK129+BK133</f>
        <v>0</v>
      </c>
    </row>
    <row r="129" s="12" customFormat="1" ht="22.8" customHeight="1">
      <c r="A129" s="12"/>
      <c r="B129" s="219"/>
      <c r="C129" s="220"/>
      <c r="D129" s="221" t="s">
        <v>74</v>
      </c>
      <c r="E129" s="233" t="s">
        <v>82</v>
      </c>
      <c r="F129" s="233" t="s">
        <v>221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SUM(P130:P132)</f>
        <v>0</v>
      </c>
      <c r="Q129" s="227"/>
      <c r="R129" s="228">
        <f>SUM(R130:R132)</f>
        <v>0</v>
      </c>
      <c r="S129" s="227"/>
      <c r="T129" s="229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82</v>
      </c>
      <c r="AT129" s="231" t="s">
        <v>74</v>
      </c>
      <c r="AU129" s="231" t="s">
        <v>82</v>
      </c>
      <c r="AY129" s="230" t="s">
        <v>220</v>
      </c>
      <c r="BK129" s="232">
        <f>SUM(BK130:BK132)</f>
        <v>0</v>
      </c>
    </row>
    <row r="130" s="2" customFormat="1" ht="37.8" customHeight="1">
      <c r="A130" s="35"/>
      <c r="B130" s="36"/>
      <c r="C130" s="235" t="s">
        <v>82</v>
      </c>
      <c r="D130" s="235" t="s">
        <v>222</v>
      </c>
      <c r="E130" s="236" t="s">
        <v>3567</v>
      </c>
      <c r="F130" s="237" t="s">
        <v>3568</v>
      </c>
      <c r="G130" s="238" t="s">
        <v>225</v>
      </c>
      <c r="H130" s="239">
        <v>39.100000000000001</v>
      </c>
      <c r="I130" s="240"/>
      <c r="J130" s="239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94</v>
      </c>
      <c r="AT130" s="246" t="s">
        <v>222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87</v>
      </c>
    </row>
    <row r="131" s="2" customFormat="1" ht="37.8" customHeight="1">
      <c r="A131" s="35"/>
      <c r="B131" s="36"/>
      <c r="C131" s="235" t="s">
        <v>87</v>
      </c>
      <c r="D131" s="235" t="s">
        <v>222</v>
      </c>
      <c r="E131" s="236" t="s">
        <v>3569</v>
      </c>
      <c r="F131" s="237" t="s">
        <v>3570</v>
      </c>
      <c r="G131" s="238" t="s">
        <v>225</v>
      </c>
      <c r="H131" s="239">
        <v>37.399999999999999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94</v>
      </c>
    </row>
    <row r="132" s="2" customFormat="1" ht="33" customHeight="1">
      <c r="A132" s="35"/>
      <c r="B132" s="36"/>
      <c r="C132" s="235" t="s">
        <v>91</v>
      </c>
      <c r="D132" s="235" t="s">
        <v>222</v>
      </c>
      <c r="E132" s="236" t="s">
        <v>3571</v>
      </c>
      <c r="F132" s="237" t="s">
        <v>3572</v>
      </c>
      <c r="G132" s="238" t="s">
        <v>225</v>
      </c>
      <c r="H132" s="239">
        <v>35.700000000000003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124</v>
      </c>
    </row>
    <row r="133" s="12" customFormat="1" ht="22.8" customHeight="1">
      <c r="A133" s="12"/>
      <c r="B133" s="219"/>
      <c r="C133" s="220"/>
      <c r="D133" s="221" t="s">
        <v>74</v>
      </c>
      <c r="E133" s="233" t="s">
        <v>230</v>
      </c>
      <c r="F133" s="233" t="s">
        <v>231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SUM(P134:P139)</f>
        <v>0</v>
      </c>
      <c r="Q133" s="227"/>
      <c r="R133" s="228">
        <f>SUM(R134:R139)</f>
        <v>0</v>
      </c>
      <c r="S133" s="227"/>
      <c r="T133" s="229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82</v>
      </c>
      <c r="AT133" s="231" t="s">
        <v>74</v>
      </c>
      <c r="AU133" s="231" t="s">
        <v>82</v>
      </c>
      <c r="AY133" s="230" t="s">
        <v>220</v>
      </c>
      <c r="BK133" s="232">
        <f>SUM(BK134:BK139)</f>
        <v>0</v>
      </c>
    </row>
    <row r="134" s="2" customFormat="1" ht="21.75" customHeight="1">
      <c r="A134" s="35"/>
      <c r="B134" s="36"/>
      <c r="C134" s="235" t="s">
        <v>94</v>
      </c>
      <c r="D134" s="235" t="s">
        <v>222</v>
      </c>
      <c r="E134" s="236" t="s">
        <v>310</v>
      </c>
      <c r="F134" s="237" t="s">
        <v>311</v>
      </c>
      <c r="G134" s="238" t="s">
        <v>303</v>
      </c>
      <c r="H134" s="239">
        <v>39.240000000000002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248</v>
      </c>
    </row>
    <row r="135" s="2" customFormat="1" ht="24.15" customHeight="1">
      <c r="A135" s="35"/>
      <c r="B135" s="36"/>
      <c r="C135" s="235" t="s">
        <v>97</v>
      </c>
      <c r="D135" s="235" t="s">
        <v>222</v>
      </c>
      <c r="E135" s="236" t="s">
        <v>314</v>
      </c>
      <c r="F135" s="237" t="s">
        <v>315</v>
      </c>
      <c r="G135" s="238" t="s">
        <v>303</v>
      </c>
      <c r="H135" s="239">
        <v>39.240000000000002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256</v>
      </c>
    </row>
    <row r="136" s="2" customFormat="1" ht="24.15" customHeight="1">
      <c r="A136" s="35"/>
      <c r="B136" s="36"/>
      <c r="C136" s="235" t="s">
        <v>124</v>
      </c>
      <c r="D136" s="235" t="s">
        <v>222</v>
      </c>
      <c r="E136" s="236" t="s">
        <v>3573</v>
      </c>
      <c r="F136" s="237" t="s">
        <v>3574</v>
      </c>
      <c r="G136" s="238" t="s">
        <v>303</v>
      </c>
      <c r="H136" s="239">
        <v>39.240000000000002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265</v>
      </c>
    </row>
    <row r="137" s="2" customFormat="1" ht="24.15" customHeight="1">
      <c r="A137" s="35"/>
      <c r="B137" s="36"/>
      <c r="C137" s="235" t="s">
        <v>132</v>
      </c>
      <c r="D137" s="235" t="s">
        <v>222</v>
      </c>
      <c r="E137" s="236" t="s">
        <v>3575</v>
      </c>
      <c r="F137" s="237" t="s">
        <v>3576</v>
      </c>
      <c r="G137" s="238" t="s">
        <v>303</v>
      </c>
      <c r="H137" s="239">
        <v>39.240000000000002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273</v>
      </c>
    </row>
    <row r="138" s="2" customFormat="1" ht="21.75" customHeight="1">
      <c r="A138" s="35"/>
      <c r="B138" s="36"/>
      <c r="C138" s="235" t="s">
        <v>248</v>
      </c>
      <c r="D138" s="235" t="s">
        <v>222</v>
      </c>
      <c r="E138" s="236" t="s">
        <v>326</v>
      </c>
      <c r="F138" s="237" t="s">
        <v>3577</v>
      </c>
      <c r="G138" s="238" t="s">
        <v>303</v>
      </c>
      <c r="H138" s="239">
        <v>30.309999999999999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281</v>
      </c>
    </row>
    <row r="139" s="2" customFormat="1" ht="24.15" customHeight="1">
      <c r="A139" s="35"/>
      <c r="B139" s="36"/>
      <c r="C139" s="235" t="s">
        <v>230</v>
      </c>
      <c r="D139" s="235" t="s">
        <v>222</v>
      </c>
      <c r="E139" s="236" t="s">
        <v>334</v>
      </c>
      <c r="F139" s="237" t="s">
        <v>335</v>
      </c>
      <c r="G139" s="238" t="s">
        <v>303</v>
      </c>
      <c r="H139" s="239">
        <v>8.9299999999999997</v>
      </c>
      <c r="I139" s="240"/>
      <c r="J139" s="239">
        <f>ROUND(I139*H139,2)</f>
        <v>0</v>
      </c>
      <c r="K139" s="241"/>
      <c r="L139" s="41"/>
      <c r="M139" s="248" t="s">
        <v>1</v>
      </c>
      <c r="N139" s="249" t="s">
        <v>41</v>
      </c>
      <c r="O139" s="250"/>
      <c r="P139" s="251">
        <f>O139*H139</f>
        <v>0</v>
      </c>
      <c r="Q139" s="251">
        <v>0</v>
      </c>
      <c r="R139" s="251">
        <f>Q139*H139</f>
        <v>0</v>
      </c>
      <c r="S139" s="251">
        <v>0</v>
      </c>
      <c r="T139" s="25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289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JxGLiReEqqMdlskoAYhQ6Kr5tLLiX2AOQ6DWjAIkcLYvECTalCn+PB6zpV9wxxyL0l4K0mPiwoS41MbHBrLwzg==" hashValue="0msKLE83FvUeOJgHmK0y439Zx51GqE65gXmzKuUBOAR7HepOa6UINp6xzHuo74bSpWy3ES+yvfCeUeohAhCEjg==" algorithmName="SHA-512" password="CC35"/>
  <autoFilter ref="C126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185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187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ROUND(J133,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ROUND((SUM(BE133:BE196)),  2)</f>
        <v>0</v>
      </c>
      <c r="G35" s="169"/>
      <c r="H35" s="169"/>
      <c r="I35" s="170">
        <v>0.20000000000000001</v>
      </c>
      <c r="J35" s="168">
        <f>ROUND(((SUM(BE133:BE196))*I35),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ROUND((SUM(BF133:BF196)),  2)</f>
        <v>0</v>
      </c>
      <c r="G36" s="169"/>
      <c r="H36" s="169"/>
      <c r="I36" s="170">
        <v>0.20000000000000001</v>
      </c>
      <c r="J36" s="168">
        <f>ROUND(((SUM(BF133:BF196))*I36),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ROUND((SUM(BG133:BG196)),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ROUND((SUM(BH133:BH196)),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ROUND((SUM(BI133:BI196)),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185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1 - Búracie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J133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J134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J135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195</v>
      </c>
      <c r="E101" s="204"/>
      <c r="F101" s="204"/>
      <c r="G101" s="204"/>
      <c r="H101" s="204"/>
      <c r="I101" s="204"/>
      <c r="J101" s="205">
        <f>J138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196</v>
      </c>
      <c r="E102" s="199"/>
      <c r="F102" s="199"/>
      <c r="G102" s="199"/>
      <c r="H102" s="199"/>
      <c r="I102" s="199"/>
      <c r="J102" s="200">
        <f>J166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197</v>
      </c>
      <c r="E103" s="204"/>
      <c r="F103" s="204"/>
      <c r="G103" s="204"/>
      <c r="H103" s="204"/>
      <c r="I103" s="204"/>
      <c r="J103" s="205">
        <f>J167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198</v>
      </c>
      <c r="E104" s="204"/>
      <c r="F104" s="204"/>
      <c r="G104" s="204"/>
      <c r="H104" s="204"/>
      <c r="I104" s="204"/>
      <c r="J104" s="205">
        <f>J169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199</v>
      </c>
      <c r="E105" s="204"/>
      <c r="F105" s="204"/>
      <c r="G105" s="204"/>
      <c r="H105" s="204"/>
      <c r="I105" s="204"/>
      <c r="J105" s="205">
        <f>J171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200</v>
      </c>
      <c r="E106" s="204"/>
      <c r="F106" s="204"/>
      <c r="G106" s="204"/>
      <c r="H106" s="204"/>
      <c r="I106" s="204"/>
      <c r="J106" s="205">
        <f>J176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201</v>
      </c>
      <c r="E107" s="204"/>
      <c r="F107" s="204"/>
      <c r="G107" s="204"/>
      <c r="H107" s="204"/>
      <c r="I107" s="204"/>
      <c r="J107" s="205">
        <f>J178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202</v>
      </c>
      <c r="E108" s="204"/>
      <c r="F108" s="204"/>
      <c r="G108" s="204"/>
      <c r="H108" s="204"/>
      <c r="I108" s="204"/>
      <c r="J108" s="205">
        <f>J184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203</v>
      </c>
      <c r="E109" s="204"/>
      <c r="F109" s="204"/>
      <c r="G109" s="204"/>
      <c r="H109" s="204"/>
      <c r="I109" s="204"/>
      <c r="J109" s="205">
        <f>J187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204</v>
      </c>
      <c r="E110" s="204"/>
      <c r="F110" s="204"/>
      <c r="G110" s="204"/>
      <c r="H110" s="204"/>
      <c r="I110" s="204"/>
      <c r="J110" s="205">
        <f>J191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205</v>
      </c>
      <c r="E111" s="204"/>
      <c r="F111" s="204"/>
      <c r="G111" s="204"/>
      <c r="H111" s="204"/>
      <c r="I111" s="204"/>
      <c r="J111" s="205">
        <f>J194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206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6.25" customHeight="1">
      <c r="A121" s="35"/>
      <c r="B121" s="36"/>
      <c r="C121" s="37"/>
      <c r="D121" s="37"/>
      <c r="E121" s="191" t="str">
        <f>E7</f>
        <v>SOŠ technická Lučenec - novostavba edukačného centra, rekonštrukcia objektu školy a spoločenského objektu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" customFormat="1" ht="12" customHeight="1">
      <c r="B122" s="18"/>
      <c r="C122" s="29" t="s">
        <v>184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191" t="s">
        <v>185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186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E11</f>
        <v>1 - Búracie práce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F14</f>
        <v>SOŠ Technická,Dukelských Hrdinov 2, 984 01 Lučenec</v>
      </c>
      <c r="G127" s="37"/>
      <c r="H127" s="37"/>
      <c r="I127" s="29" t="s">
        <v>20</v>
      </c>
      <c r="J127" s="82" t="str">
        <f>IF(J14="","",J14)</f>
        <v>30. 9. 2024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E17</f>
        <v>BBSK, Námestie SNP 23/23, 974 01 BB</v>
      </c>
      <c r="G129" s="37"/>
      <c r="H129" s="37"/>
      <c r="I129" s="29" t="s">
        <v>28</v>
      </c>
      <c r="J129" s="33" t="str">
        <f>E23</f>
        <v>Ing. Ladislav Chatrnúch,Sládkovičova 2052/50A Šala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26</v>
      </c>
      <c r="D130" s="37"/>
      <c r="E130" s="37"/>
      <c r="F130" s="24" t="str">
        <f>IF(E20="","",E20)</f>
        <v>Vyplň údaj</v>
      </c>
      <c r="G130" s="37"/>
      <c r="H130" s="37"/>
      <c r="I130" s="29" t="s">
        <v>31</v>
      </c>
      <c r="J130" s="33" t="str">
        <f>E26</f>
        <v xml:space="preserve"> 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207</v>
      </c>
      <c r="D132" s="210" t="s">
        <v>60</v>
      </c>
      <c r="E132" s="210" t="s">
        <v>56</v>
      </c>
      <c r="F132" s="210" t="s">
        <v>57</v>
      </c>
      <c r="G132" s="210" t="s">
        <v>208</v>
      </c>
      <c r="H132" s="210" t="s">
        <v>209</v>
      </c>
      <c r="I132" s="210" t="s">
        <v>210</v>
      </c>
      <c r="J132" s="211" t="s">
        <v>190</v>
      </c>
      <c r="K132" s="212" t="s">
        <v>211</v>
      </c>
      <c r="L132" s="213"/>
      <c r="M132" s="103" t="s">
        <v>1</v>
      </c>
      <c r="N132" s="104" t="s">
        <v>39</v>
      </c>
      <c r="O132" s="104" t="s">
        <v>212</v>
      </c>
      <c r="P132" s="104" t="s">
        <v>213</v>
      </c>
      <c r="Q132" s="104" t="s">
        <v>214</v>
      </c>
      <c r="R132" s="104" t="s">
        <v>215</v>
      </c>
      <c r="S132" s="104" t="s">
        <v>216</v>
      </c>
      <c r="T132" s="105" t="s">
        <v>217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191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P134+P166</f>
        <v>0</v>
      </c>
      <c r="Q133" s="107"/>
      <c r="R133" s="216">
        <f>R134+R166</f>
        <v>35.562635</v>
      </c>
      <c r="S133" s="107"/>
      <c r="T133" s="217">
        <f>T134+T166</f>
        <v>235.75989679999998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74</v>
      </c>
      <c r="AU133" s="14" t="s">
        <v>192</v>
      </c>
      <c r="BK133" s="218">
        <f>BK134+BK166</f>
        <v>0</v>
      </c>
    </row>
    <row r="134" s="12" customFormat="1" ht="25.92" customHeight="1">
      <c r="A134" s="12"/>
      <c r="B134" s="219"/>
      <c r="C134" s="220"/>
      <c r="D134" s="221" t="s">
        <v>74</v>
      </c>
      <c r="E134" s="222" t="s">
        <v>218</v>
      </c>
      <c r="F134" s="222" t="s">
        <v>219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P135+P138</f>
        <v>0</v>
      </c>
      <c r="Q134" s="227"/>
      <c r="R134" s="228">
        <f>R135+R138</f>
        <v>35.562635</v>
      </c>
      <c r="S134" s="227"/>
      <c r="T134" s="229">
        <f>T135+T138</f>
        <v>139.64720999999997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82</v>
      </c>
      <c r="AT134" s="231" t="s">
        <v>74</v>
      </c>
      <c r="AU134" s="231" t="s">
        <v>75</v>
      </c>
      <c r="AY134" s="230" t="s">
        <v>220</v>
      </c>
      <c r="BK134" s="232">
        <f>BK135+BK138</f>
        <v>0</v>
      </c>
    </row>
    <row r="135" s="12" customFormat="1" ht="22.8" customHeight="1">
      <c r="A135" s="12"/>
      <c r="B135" s="219"/>
      <c r="C135" s="220"/>
      <c r="D135" s="221" t="s">
        <v>74</v>
      </c>
      <c r="E135" s="233" t="s">
        <v>82</v>
      </c>
      <c r="F135" s="233" t="s">
        <v>221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SUM(P136:P137)</f>
        <v>0</v>
      </c>
      <c r="Q135" s="227"/>
      <c r="R135" s="228">
        <f>SUM(R136:R137)</f>
        <v>0</v>
      </c>
      <c r="S135" s="227"/>
      <c r="T135" s="229">
        <f>SUM(T136:T137)</f>
        <v>88.132799999999989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82</v>
      </c>
      <c r="AT135" s="231" t="s">
        <v>74</v>
      </c>
      <c r="AU135" s="231" t="s">
        <v>82</v>
      </c>
      <c r="AY135" s="230" t="s">
        <v>220</v>
      </c>
      <c r="BK135" s="232">
        <f>SUM(BK136:BK137)</f>
        <v>0</v>
      </c>
    </row>
    <row r="136" s="2" customFormat="1" ht="24.15" customHeight="1">
      <c r="A136" s="35"/>
      <c r="B136" s="36"/>
      <c r="C136" s="235" t="s">
        <v>82</v>
      </c>
      <c r="D136" s="235" t="s">
        <v>222</v>
      </c>
      <c r="E136" s="236" t="s">
        <v>223</v>
      </c>
      <c r="F136" s="237" t="s">
        <v>224</v>
      </c>
      <c r="G136" s="238" t="s">
        <v>225</v>
      </c>
      <c r="H136" s="239">
        <v>144.47999999999999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0.375</v>
      </c>
      <c r="T136" s="245">
        <f>S136*H136</f>
        <v>54.179999999999993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226</v>
      </c>
    </row>
    <row r="137" s="2" customFormat="1" ht="33" customHeight="1">
      <c r="A137" s="35"/>
      <c r="B137" s="36"/>
      <c r="C137" s="235" t="s">
        <v>87</v>
      </c>
      <c r="D137" s="235" t="s">
        <v>222</v>
      </c>
      <c r="E137" s="236" t="s">
        <v>227</v>
      </c>
      <c r="F137" s="237" t="s">
        <v>228</v>
      </c>
      <c r="G137" s="238" t="s">
        <v>225</v>
      </c>
      <c r="H137" s="239">
        <v>144.47999999999999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0.23499999999999999</v>
      </c>
      <c r="T137" s="245">
        <f>S137*H137</f>
        <v>33.952799999999996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229</v>
      </c>
    </row>
    <row r="138" s="12" customFormat="1" ht="22.8" customHeight="1">
      <c r="A138" s="12"/>
      <c r="B138" s="219"/>
      <c r="C138" s="220"/>
      <c r="D138" s="221" t="s">
        <v>74</v>
      </c>
      <c r="E138" s="233" t="s">
        <v>230</v>
      </c>
      <c r="F138" s="233" t="s">
        <v>231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SUM(P139:P165)</f>
        <v>0</v>
      </c>
      <c r="Q138" s="227"/>
      <c r="R138" s="228">
        <f>SUM(R139:R165)</f>
        <v>35.562635</v>
      </c>
      <c r="S138" s="227"/>
      <c r="T138" s="229">
        <f>SUM(T139:T165)</f>
        <v>51.514409999999998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82</v>
      </c>
      <c r="AT138" s="231" t="s">
        <v>74</v>
      </c>
      <c r="AU138" s="231" t="s">
        <v>82</v>
      </c>
      <c r="AY138" s="230" t="s">
        <v>220</v>
      </c>
      <c r="BK138" s="232">
        <f>SUM(BK139:BK165)</f>
        <v>0</v>
      </c>
    </row>
    <row r="139" s="2" customFormat="1" ht="24.15" customHeight="1">
      <c r="A139" s="35"/>
      <c r="B139" s="36"/>
      <c r="C139" s="235" t="s">
        <v>91</v>
      </c>
      <c r="D139" s="235" t="s">
        <v>222</v>
      </c>
      <c r="E139" s="236" t="s">
        <v>232</v>
      </c>
      <c r="F139" s="237" t="s">
        <v>233</v>
      </c>
      <c r="G139" s="238" t="s">
        <v>234</v>
      </c>
      <c r="H139" s="239">
        <v>123.95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235</v>
      </c>
    </row>
    <row r="140" s="2" customFormat="1" ht="33" customHeight="1">
      <c r="A140" s="35"/>
      <c r="B140" s="36"/>
      <c r="C140" s="235" t="s">
        <v>94</v>
      </c>
      <c r="D140" s="235" t="s">
        <v>222</v>
      </c>
      <c r="E140" s="236" t="s">
        <v>236</v>
      </c>
      <c r="F140" s="237" t="s">
        <v>237</v>
      </c>
      <c r="G140" s="238" t="s">
        <v>225</v>
      </c>
      <c r="H140" s="239">
        <v>2214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0.01601</v>
      </c>
      <c r="R140" s="244">
        <f>Q140*H140</f>
        <v>35.44614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238</v>
      </c>
    </row>
    <row r="141" s="2" customFormat="1" ht="37.8" customHeight="1">
      <c r="A141" s="35"/>
      <c r="B141" s="36"/>
      <c r="C141" s="235" t="s">
        <v>97</v>
      </c>
      <c r="D141" s="235" t="s">
        <v>222</v>
      </c>
      <c r="E141" s="236" t="s">
        <v>239</v>
      </c>
      <c r="F141" s="237" t="s">
        <v>240</v>
      </c>
      <c r="G141" s="238" t="s">
        <v>225</v>
      </c>
      <c r="H141" s="239">
        <v>8856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241</v>
      </c>
    </row>
    <row r="142" s="2" customFormat="1" ht="16.5" customHeight="1">
      <c r="A142" s="35"/>
      <c r="B142" s="36"/>
      <c r="C142" s="235" t="s">
        <v>124</v>
      </c>
      <c r="D142" s="235" t="s">
        <v>222</v>
      </c>
      <c r="E142" s="236" t="s">
        <v>242</v>
      </c>
      <c r="F142" s="237" t="s">
        <v>243</v>
      </c>
      <c r="G142" s="238" t="s">
        <v>225</v>
      </c>
      <c r="H142" s="239">
        <v>2322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5.0000000000000002E-05</v>
      </c>
      <c r="R142" s="244">
        <f>Q142*H142</f>
        <v>0.11610000000000001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244</v>
      </c>
    </row>
    <row r="143" s="2" customFormat="1" ht="37.8" customHeight="1">
      <c r="A143" s="35"/>
      <c r="B143" s="36"/>
      <c r="C143" s="235" t="s">
        <v>132</v>
      </c>
      <c r="D143" s="235" t="s">
        <v>222</v>
      </c>
      <c r="E143" s="236" t="s">
        <v>245</v>
      </c>
      <c r="F143" s="237" t="s">
        <v>246</v>
      </c>
      <c r="G143" s="238" t="s">
        <v>225</v>
      </c>
      <c r="H143" s="239">
        <v>39.859999999999999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0.11500000000000001</v>
      </c>
      <c r="T143" s="245">
        <f>S143*H143</f>
        <v>4.5838999999999999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247</v>
      </c>
    </row>
    <row r="144" s="2" customFormat="1" ht="44.25" customHeight="1">
      <c r="A144" s="35"/>
      <c r="B144" s="36"/>
      <c r="C144" s="235" t="s">
        <v>248</v>
      </c>
      <c r="D144" s="235" t="s">
        <v>222</v>
      </c>
      <c r="E144" s="236" t="s">
        <v>249</v>
      </c>
      <c r="F144" s="237" t="s">
        <v>250</v>
      </c>
      <c r="G144" s="238" t="s">
        <v>251</v>
      </c>
      <c r="H144" s="239">
        <v>3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1.905</v>
      </c>
      <c r="T144" s="245">
        <f>S144*H144</f>
        <v>5.7149999999999999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252</v>
      </c>
    </row>
    <row r="145" s="2" customFormat="1" ht="33" customHeight="1">
      <c r="A145" s="35"/>
      <c r="B145" s="36"/>
      <c r="C145" s="235" t="s">
        <v>230</v>
      </c>
      <c r="D145" s="235" t="s">
        <v>222</v>
      </c>
      <c r="E145" s="236" t="s">
        <v>253</v>
      </c>
      <c r="F145" s="237" t="s">
        <v>254</v>
      </c>
      <c r="G145" s="238" t="s">
        <v>225</v>
      </c>
      <c r="H145" s="239">
        <v>43.759999999999998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0.02</v>
      </c>
      <c r="T145" s="245">
        <f>S145*H145</f>
        <v>0.87519999999999998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255</v>
      </c>
    </row>
    <row r="146" s="2" customFormat="1" ht="24.15" customHeight="1">
      <c r="A146" s="35"/>
      <c r="B146" s="36"/>
      <c r="C146" s="235" t="s">
        <v>256</v>
      </c>
      <c r="D146" s="235" t="s">
        <v>222</v>
      </c>
      <c r="E146" s="236" t="s">
        <v>257</v>
      </c>
      <c r="F146" s="237" t="s">
        <v>258</v>
      </c>
      <c r="G146" s="238" t="s">
        <v>259</v>
      </c>
      <c r="H146" s="239">
        <v>67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0.012</v>
      </c>
      <c r="T146" s="245">
        <f>S146*H146</f>
        <v>0.80400000000000005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260</v>
      </c>
    </row>
    <row r="147" s="2" customFormat="1" ht="24.15" customHeight="1">
      <c r="A147" s="35"/>
      <c r="B147" s="36"/>
      <c r="C147" s="235" t="s">
        <v>261</v>
      </c>
      <c r="D147" s="235" t="s">
        <v>222</v>
      </c>
      <c r="E147" s="236" t="s">
        <v>262</v>
      </c>
      <c r="F147" s="237" t="s">
        <v>263</v>
      </c>
      <c r="G147" s="238" t="s">
        <v>259</v>
      </c>
      <c r="H147" s="239">
        <v>68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0.024</v>
      </c>
      <c r="T147" s="245">
        <f>S147*H147</f>
        <v>1.6320000000000001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264</v>
      </c>
    </row>
    <row r="148" s="2" customFormat="1" ht="24.15" customHeight="1">
      <c r="A148" s="35"/>
      <c r="B148" s="36"/>
      <c r="C148" s="235" t="s">
        <v>265</v>
      </c>
      <c r="D148" s="235" t="s">
        <v>222</v>
      </c>
      <c r="E148" s="236" t="s">
        <v>266</v>
      </c>
      <c r="F148" s="237" t="s">
        <v>267</v>
      </c>
      <c r="G148" s="238" t="s">
        <v>225</v>
      </c>
      <c r="H148" s="239">
        <v>23.039999999999999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0.062</v>
      </c>
      <c r="T148" s="245">
        <f>S148*H148</f>
        <v>1.42848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268</v>
      </c>
    </row>
    <row r="149" s="2" customFormat="1" ht="24.15" customHeight="1">
      <c r="A149" s="35"/>
      <c r="B149" s="36"/>
      <c r="C149" s="235" t="s">
        <v>269</v>
      </c>
      <c r="D149" s="235" t="s">
        <v>222</v>
      </c>
      <c r="E149" s="236" t="s">
        <v>270</v>
      </c>
      <c r="F149" s="237" t="s">
        <v>271</v>
      </c>
      <c r="G149" s="238" t="s">
        <v>225</v>
      </c>
      <c r="H149" s="239">
        <v>47.25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0.053999999999999999</v>
      </c>
      <c r="T149" s="245">
        <f>S149*H149</f>
        <v>2.5514999999999999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272</v>
      </c>
    </row>
    <row r="150" s="2" customFormat="1" ht="24.15" customHeight="1">
      <c r="A150" s="35"/>
      <c r="B150" s="36"/>
      <c r="C150" s="235" t="s">
        <v>273</v>
      </c>
      <c r="D150" s="235" t="s">
        <v>222</v>
      </c>
      <c r="E150" s="236" t="s">
        <v>274</v>
      </c>
      <c r="F150" s="237" t="s">
        <v>275</v>
      </c>
      <c r="G150" s="238" t="s">
        <v>225</v>
      </c>
      <c r="H150" s="239">
        <v>14.4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0.075999999999999998</v>
      </c>
      <c r="T150" s="245">
        <f>S150*H150</f>
        <v>1.0944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276</v>
      </c>
    </row>
    <row r="151" s="2" customFormat="1" ht="24.15" customHeight="1">
      <c r="A151" s="35"/>
      <c r="B151" s="36"/>
      <c r="C151" s="235" t="s">
        <v>277</v>
      </c>
      <c r="D151" s="235" t="s">
        <v>222</v>
      </c>
      <c r="E151" s="236" t="s">
        <v>278</v>
      </c>
      <c r="F151" s="237" t="s">
        <v>279</v>
      </c>
      <c r="G151" s="238" t="s">
        <v>225</v>
      </c>
      <c r="H151" s="239">
        <v>18.75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0.063</v>
      </c>
      <c r="T151" s="245">
        <f>S151*H151</f>
        <v>1.1812499999999999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280</v>
      </c>
    </row>
    <row r="152" s="2" customFormat="1" ht="24.15" customHeight="1">
      <c r="A152" s="35"/>
      <c r="B152" s="36"/>
      <c r="C152" s="235" t="s">
        <v>281</v>
      </c>
      <c r="D152" s="235" t="s">
        <v>222</v>
      </c>
      <c r="E152" s="236" t="s">
        <v>282</v>
      </c>
      <c r="F152" s="237" t="s">
        <v>283</v>
      </c>
      <c r="G152" s="238" t="s">
        <v>234</v>
      </c>
      <c r="H152" s="239">
        <v>39.5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1.0000000000000001E-05</v>
      </c>
      <c r="R152" s="244">
        <f>Q152*H152</f>
        <v>0.00039500000000000001</v>
      </c>
      <c r="S152" s="244">
        <v>0.0095999999999999992</v>
      </c>
      <c r="T152" s="245">
        <f>S152*H152</f>
        <v>0.37919999999999998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284</v>
      </c>
    </row>
    <row r="153" s="2" customFormat="1" ht="33" customHeight="1">
      <c r="A153" s="35"/>
      <c r="B153" s="36"/>
      <c r="C153" s="235" t="s">
        <v>285</v>
      </c>
      <c r="D153" s="235" t="s">
        <v>222</v>
      </c>
      <c r="E153" s="236" t="s">
        <v>286</v>
      </c>
      <c r="F153" s="237" t="s">
        <v>287</v>
      </c>
      <c r="G153" s="238" t="s">
        <v>225</v>
      </c>
      <c r="H153" s="239">
        <v>634.35000000000002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0.0040000000000000001</v>
      </c>
      <c r="T153" s="245">
        <f>S153*H153</f>
        <v>2.5374000000000003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288</v>
      </c>
    </row>
    <row r="154" s="2" customFormat="1" ht="33" customHeight="1">
      <c r="A154" s="35"/>
      <c r="B154" s="36"/>
      <c r="C154" s="235" t="s">
        <v>289</v>
      </c>
      <c r="D154" s="235" t="s">
        <v>222</v>
      </c>
      <c r="E154" s="236" t="s">
        <v>290</v>
      </c>
      <c r="F154" s="237" t="s">
        <v>291</v>
      </c>
      <c r="G154" s="238" t="s">
        <v>225</v>
      </c>
      <c r="H154" s="239">
        <v>2409.3600000000001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0.01</v>
      </c>
      <c r="T154" s="245">
        <f>S154*H154</f>
        <v>24.093600000000002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292</v>
      </c>
    </row>
    <row r="155" s="2" customFormat="1" ht="33" customHeight="1">
      <c r="A155" s="35"/>
      <c r="B155" s="36"/>
      <c r="C155" s="235" t="s">
        <v>293</v>
      </c>
      <c r="D155" s="235" t="s">
        <v>222</v>
      </c>
      <c r="E155" s="236" t="s">
        <v>294</v>
      </c>
      <c r="F155" s="237" t="s">
        <v>295</v>
      </c>
      <c r="G155" s="238" t="s">
        <v>225</v>
      </c>
      <c r="H155" s="239">
        <v>80.879999999999995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0.045999999999999999</v>
      </c>
      <c r="T155" s="245">
        <f>S155*H155</f>
        <v>3.7204799999999998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296</v>
      </c>
    </row>
    <row r="156" s="2" customFormat="1" ht="37.8" customHeight="1">
      <c r="A156" s="35"/>
      <c r="B156" s="36"/>
      <c r="C156" s="235" t="s">
        <v>7</v>
      </c>
      <c r="D156" s="235" t="s">
        <v>222</v>
      </c>
      <c r="E156" s="236" t="s">
        <v>297</v>
      </c>
      <c r="F156" s="237" t="s">
        <v>298</v>
      </c>
      <c r="G156" s="238" t="s">
        <v>225</v>
      </c>
      <c r="H156" s="239">
        <v>13.5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0.068000000000000005</v>
      </c>
      <c r="T156" s="245">
        <f>S156*H156</f>
        <v>0.91800000000000004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299</v>
      </c>
    </row>
    <row r="157" s="2" customFormat="1" ht="24.15" customHeight="1">
      <c r="A157" s="35"/>
      <c r="B157" s="36"/>
      <c r="C157" s="235" t="s">
        <v>300</v>
      </c>
      <c r="D157" s="235" t="s">
        <v>222</v>
      </c>
      <c r="E157" s="236" t="s">
        <v>301</v>
      </c>
      <c r="F157" s="237" t="s">
        <v>302</v>
      </c>
      <c r="G157" s="238" t="s">
        <v>303</v>
      </c>
      <c r="H157" s="239">
        <v>235.75999999999999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304</v>
      </c>
    </row>
    <row r="158" s="2" customFormat="1" ht="24.15" customHeight="1">
      <c r="A158" s="35"/>
      <c r="B158" s="36"/>
      <c r="C158" s="235" t="s">
        <v>305</v>
      </c>
      <c r="D158" s="235" t="s">
        <v>222</v>
      </c>
      <c r="E158" s="236" t="s">
        <v>306</v>
      </c>
      <c r="F158" s="237" t="s">
        <v>307</v>
      </c>
      <c r="G158" s="238" t="s">
        <v>303</v>
      </c>
      <c r="H158" s="239">
        <v>943.03999999999996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308</v>
      </c>
    </row>
    <row r="159" s="2" customFormat="1" ht="21.75" customHeight="1">
      <c r="A159" s="35"/>
      <c r="B159" s="36"/>
      <c r="C159" s="235" t="s">
        <v>309</v>
      </c>
      <c r="D159" s="235" t="s">
        <v>222</v>
      </c>
      <c r="E159" s="236" t="s">
        <v>310</v>
      </c>
      <c r="F159" s="237" t="s">
        <v>311</v>
      </c>
      <c r="G159" s="238" t="s">
        <v>303</v>
      </c>
      <c r="H159" s="239">
        <v>235.75999999999999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312</v>
      </c>
    </row>
    <row r="160" s="2" customFormat="1" ht="24.15" customHeight="1">
      <c r="A160" s="35"/>
      <c r="B160" s="36"/>
      <c r="C160" s="235" t="s">
        <v>313</v>
      </c>
      <c r="D160" s="235" t="s">
        <v>222</v>
      </c>
      <c r="E160" s="236" t="s">
        <v>314</v>
      </c>
      <c r="F160" s="237" t="s">
        <v>315</v>
      </c>
      <c r="G160" s="238" t="s">
        <v>303</v>
      </c>
      <c r="H160" s="239">
        <v>4479.4399999999996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316</v>
      </c>
    </row>
    <row r="161" s="2" customFormat="1" ht="24.15" customHeight="1">
      <c r="A161" s="35"/>
      <c r="B161" s="36"/>
      <c r="C161" s="235" t="s">
        <v>317</v>
      </c>
      <c r="D161" s="235" t="s">
        <v>222</v>
      </c>
      <c r="E161" s="236" t="s">
        <v>318</v>
      </c>
      <c r="F161" s="237" t="s">
        <v>319</v>
      </c>
      <c r="G161" s="238" t="s">
        <v>303</v>
      </c>
      <c r="H161" s="239">
        <v>235.75999999999999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320</v>
      </c>
    </row>
    <row r="162" s="2" customFormat="1" ht="24.15" customHeight="1">
      <c r="A162" s="35"/>
      <c r="B162" s="36"/>
      <c r="C162" s="235" t="s">
        <v>321</v>
      </c>
      <c r="D162" s="235" t="s">
        <v>222</v>
      </c>
      <c r="E162" s="236" t="s">
        <v>322</v>
      </c>
      <c r="F162" s="237" t="s">
        <v>323</v>
      </c>
      <c r="G162" s="238" t="s">
        <v>303</v>
      </c>
      <c r="H162" s="239">
        <v>1886.0799999999999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324</v>
      </c>
    </row>
    <row r="163" s="2" customFormat="1" ht="24.15" customHeight="1">
      <c r="A163" s="35"/>
      <c r="B163" s="36"/>
      <c r="C163" s="235" t="s">
        <v>325</v>
      </c>
      <c r="D163" s="235" t="s">
        <v>222</v>
      </c>
      <c r="E163" s="236" t="s">
        <v>326</v>
      </c>
      <c r="F163" s="237" t="s">
        <v>327</v>
      </c>
      <c r="G163" s="238" t="s">
        <v>303</v>
      </c>
      <c r="H163" s="239">
        <v>97.75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328</v>
      </c>
    </row>
    <row r="164" s="2" customFormat="1" ht="24.15" customHeight="1">
      <c r="A164" s="35"/>
      <c r="B164" s="36"/>
      <c r="C164" s="235" t="s">
        <v>329</v>
      </c>
      <c r="D164" s="235" t="s">
        <v>222</v>
      </c>
      <c r="E164" s="236" t="s">
        <v>330</v>
      </c>
      <c r="F164" s="237" t="s">
        <v>331</v>
      </c>
      <c r="G164" s="238" t="s">
        <v>303</v>
      </c>
      <c r="H164" s="239">
        <v>47.109999999999999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332</v>
      </c>
    </row>
    <row r="165" s="2" customFormat="1" ht="24.15" customHeight="1">
      <c r="A165" s="35"/>
      <c r="B165" s="36"/>
      <c r="C165" s="235" t="s">
        <v>333</v>
      </c>
      <c r="D165" s="235" t="s">
        <v>222</v>
      </c>
      <c r="E165" s="236" t="s">
        <v>334</v>
      </c>
      <c r="F165" s="237" t="s">
        <v>335</v>
      </c>
      <c r="G165" s="238" t="s">
        <v>303</v>
      </c>
      <c r="H165" s="239">
        <v>90.900000000000006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336</v>
      </c>
    </row>
    <row r="166" s="12" customFormat="1" ht="25.92" customHeight="1">
      <c r="A166" s="12"/>
      <c r="B166" s="219"/>
      <c r="C166" s="220"/>
      <c r="D166" s="221" t="s">
        <v>74</v>
      </c>
      <c r="E166" s="222" t="s">
        <v>337</v>
      </c>
      <c r="F166" s="222" t="s">
        <v>338</v>
      </c>
      <c r="G166" s="220"/>
      <c r="H166" s="220"/>
      <c r="I166" s="223"/>
      <c r="J166" s="224">
        <f>BK166</f>
        <v>0</v>
      </c>
      <c r="K166" s="220"/>
      <c r="L166" s="225"/>
      <c r="M166" s="226"/>
      <c r="N166" s="227"/>
      <c r="O166" s="227"/>
      <c r="P166" s="228">
        <f>P167+P169+P171+P176+P178+P184+P187+P191+P194</f>
        <v>0</v>
      </c>
      <c r="Q166" s="227"/>
      <c r="R166" s="228">
        <f>R167+R169+R171+R176+R178+R184+R187+R191+R194</f>
        <v>0</v>
      </c>
      <c r="S166" s="227"/>
      <c r="T166" s="229">
        <f>T167+T169+T171+T176+T178+T184+T187+T191+T194</f>
        <v>96.112686799999992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87</v>
      </c>
      <c r="AT166" s="231" t="s">
        <v>74</v>
      </c>
      <c r="AU166" s="231" t="s">
        <v>75</v>
      </c>
      <c r="AY166" s="230" t="s">
        <v>220</v>
      </c>
      <c r="BK166" s="232">
        <f>BK167+BK169+BK171+BK176+BK178+BK184+BK187+BK191+BK194</f>
        <v>0</v>
      </c>
    </row>
    <row r="167" s="12" customFormat="1" ht="22.8" customHeight="1">
      <c r="A167" s="12"/>
      <c r="B167" s="219"/>
      <c r="C167" s="220"/>
      <c r="D167" s="221" t="s">
        <v>74</v>
      </c>
      <c r="E167" s="233" t="s">
        <v>339</v>
      </c>
      <c r="F167" s="233" t="s">
        <v>340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</v>
      </c>
      <c r="S167" s="227"/>
      <c r="T167" s="229">
        <f>T168</f>
        <v>14.91048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87</v>
      </c>
      <c r="AT167" s="231" t="s">
        <v>74</v>
      </c>
      <c r="AU167" s="231" t="s">
        <v>82</v>
      </c>
      <c r="AY167" s="230" t="s">
        <v>220</v>
      </c>
      <c r="BK167" s="232">
        <f>BK168</f>
        <v>0</v>
      </c>
    </row>
    <row r="168" s="2" customFormat="1" ht="24.15" customHeight="1">
      <c r="A168" s="35"/>
      <c r="B168" s="36"/>
      <c r="C168" s="235" t="s">
        <v>341</v>
      </c>
      <c r="D168" s="235" t="s">
        <v>222</v>
      </c>
      <c r="E168" s="236" t="s">
        <v>342</v>
      </c>
      <c r="F168" s="237" t="s">
        <v>343</v>
      </c>
      <c r="G168" s="238" t="s">
        <v>225</v>
      </c>
      <c r="H168" s="239">
        <v>2485.0799999999999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0.0060000000000000001</v>
      </c>
      <c r="T168" s="245">
        <f>S168*H168</f>
        <v>14.91048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281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281</v>
      </c>
      <c r="BM168" s="246" t="s">
        <v>344</v>
      </c>
    </row>
    <row r="169" s="12" customFormat="1" ht="22.8" customHeight="1">
      <c r="A169" s="12"/>
      <c r="B169" s="219"/>
      <c r="C169" s="220"/>
      <c r="D169" s="221" t="s">
        <v>74</v>
      </c>
      <c r="E169" s="233" t="s">
        <v>345</v>
      </c>
      <c r="F169" s="233" t="s">
        <v>346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P170</f>
        <v>0</v>
      </c>
      <c r="Q169" s="227"/>
      <c r="R169" s="228">
        <f>R170</f>
        <v>0</v>
      </c>
      <c r="S169" s="227"/>
      <c r="T169" s="229">
        <f>T170</f>
        <v>1.86208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87</v>
      </c>
      <c r="AT169" s="231" t="s">
        <v>74</v>
      </c>
      <c r="AU169" s="231" t="s">
        <v>82</v>
      </c>
      <c r="AY169" s="230" t="s">
        <v>220</v>
      </c>
      <c r="BK169" s="232">
        <f>BK170</f>
        <v>0</v>
      </c>
    </row>
    <row r="170" s="2" customFormat="1" ht="37.8" customHeight="1">
      <c r="A170" s="35"/>
      <c r="B170" s="36"/>
      <c r="C170" s="235" t="s">
        <v>347</v>
      </c>
      <c r="D170" s="235" t="s">
        <v>222</v>
      </c>
      <c r="E170" s="236" t="s">
        <v>348</v>
      </c>
      <c r="F170" s="237" t="s">
        <v>349</v>
      </c>
      <c r="G170" s="238" t="s">
        <v>225</v>
      </c>
      <c r="H170" s="239">
        <v>931.03999999999996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0.002</v>
      </c>
      <c r="T170" s="245">
        <f>S170*H170</f>
        <v>1.86208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281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281</v>
      </c>
      <c r="BM170" s="246" t="s">
        <v>350</v>
      </c>
    </row>
    <row r="171" s="12" customFormat="1" ht="22.8" customHeight="1">
      <c r="A171" s="12"/>
      <c r="B171" s="219"/>
      <c r="C171" s="220"/>
      <c r="D171" s="221" t="s">
        <v>74</v>
      </c>
      <c r="E171" s="233" t="s">
        <v>351</v>
      </c>
      <c r="F171" s="233" t="s">
        <v>352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SUM(P172:P175)</f>
        <v>0</v>
      </c>
      <c r="Q171" s="227"/>
      <c r="R171" s="228">
        <f>SUM(R172:R175)</f>
        <v>0</v>
      </c>
      <c r="S171" s="227"/>
      <c r="T171" s="229">
        <f>SUM(T172:T175)</f>
        <v>31.494759999999999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87</v>
      </c>
      <c r="AT171" s="231" t="s">
        <v>74</v>
      </c>
      <c r="AU171" s="231" t="s">
        <v>82</v>
      </c>
      <c r="AY171" s="230" t="s">
        <v>220</v>
      </c>
      <c r="BK171" s="232">
        <f>SUM(BK172:BK175)</f>
        <v>0</v>
      </c>
    </row>
    <row r="172" s="2" customFormat="1" ht="33" customHeight="1">
      <c r="A172" s="35"/>
      <c r="B172" s="36"/>
      <c r="C172" s="235" t="s">
        <v>353</v>
      </c>
      <c r="D172" s="235" t="s">
        <v>222</v>
      </c>
      <c r="E172" s="236" t="s">
        <v>354</v>
      </c>
      <c r="F172" s="237" t="s">
        <v>355</v>
      </c>
      <c r="G172" s="238" t="s">
        <v>225</v>
      </c>
      <c r="H172" s="239">
        <v>1242.54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0.016</v>
      </c>
      <c r="T172" s="245">
        <f>S172*H172</f>
        <v>19.88064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281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281</v>
      </c>
      <c r="BM172" s="246" t="s">
        <v>356</v>
      </c>
    </row>
    <row r="173" s="2" customFormat="1" ht="33" customHeight="1">
      <c r="A173" s="35"/>
      <c r="B173" s="36"/>
      <c r="C173" s="235" t="s">
        <v>357</v>
      </c>
      <c r="D173" s="235" t="s">
        <v>222</v>
      </c>
      <c r="E173" s="236" t="s">
        <v>358</v>
      </c>
      <c r="F173" s="237" t="s">
        <v>359</v>
      </c>
      <c r="G173" s="238" t="s">
        <v>225</v>
      </c>
      <c r="H173" s="239">
        <v>1242.54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0.0070000000000000001</v>
      </c>
      <c r="T173" s="245">
        <f>S173*H173</f>
        <v>8.6977799999999998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281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281</v>
      </c>
      <c r="BM173" s="246" t="s">
        <v>360</v>
      </c>
    </row>
    <row r="174" s="2" customFormat="1" ht="33" customHeight="1">
      <c r="A174" s="35"/>
      <c r="B174" s="36"/>
      <c r="C174" s="235" t="s">
        <v>361</v>
      </c>
      <c r="D174" s="235" t="s">
        <v>222</v>
      </c>
      <c r="E174" s="236" t="s">
        <v>362</v>
      </c>
      <c r="F174" s="237" t="s">
        <v>363</v>
      </c>
      <c r="G174" s="238" t="s">
        <v>225</v>
      </c>
      <c r="H174" s="239">
        <v>311.5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0.0070000000000000001</v>
      </c>
      <c r="T174" s="245">
        <f>S174*H174</f>
        <v>2.1804999999999999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281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281</v>
      </c>
      <c r="BM174" s="246" t="s">
        <v>364</v>
      </c>
    </row>
    <row r="175" s="2" customFormat="1" ht="33" customHeight="1">
      <c r="A175" s="35"/>
      <c r="B175" s="36"/>
      <c r="C175" s="235" t="s">
        <v>365</v>
      </c>
      <c r="D175" s="235" t="s">
        <v>222</v>
      </c>
      <c r="E175" s="236" t="s">
        <v>366</v>
      </c>
      <c r="F175" s="237" t="s">
        <v>367</v>
      </c>
      <c r="G175" s="238" t="s">
        <v>225</v>
      </c>
      <c r="H175" s="239">
        <v>52.560000000000002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0.014</v>
      </c>
      <c r="T175" s="245">
        <f>S175*H175</f>
        <v>0.73584000000000005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281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281</v>
      </c>
      <c r="BM175" s="246" t="s">
        <v>368</v>
      </c>
    </row>
    <row r="176" s="12" customFormat="1" ht="22.8" customHeight="1">
      <c r="A176" s="12"/>
      <c r="B176" s="219"/>
      <c r="C176" s="220"/>
      <c r="D176" s="221" t="s">
        <v>74</v>
      </c>
      <c r="E176" s="233" t="s">
        <v>369</v>
      </c>
      <c r="F176" s="233" t="s">
        <v>370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P177</f>
        <v>0</v>
      </c>
      <c r="Q176" s="227"/>
      <c r="R176" s="228">
        <f>R177</f>
        <v>0</v>
      </c>
      <c r="S176" s="227"/>
      <c r="T176" s="229">
        <f>T177</f>
        <v>21.912851999999997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87</v>
      </c>
      <c r="AT176" s="231" t="s">
        <v>74</v>
      </c>
      <c r="AU176" s="231" t="s">
        <v>82</v>
      </c>
      <c r="AY176" s="230" t="s">
        <v>220</v>
      </c>
      <c r="BK176" s="232">
        <f>BK177</f>
        <v>0</v>
      </c>
    </row>
    <row r="177" s="2" customFormat="1" ht="37.8" customHeight="1">
      <c r="A177" s="35"/>
      <c r="B177" s="36"/>
      <c r="C177" s="235" t="s">
        <v>371</v>
      </c>
      <c r="D177" s="235" t="s">
        <v>222</v>
      </c>
      <c r="E177" s="236" t="s">
        <v>372</v>
      </c>
      <c r="F177" s="237" t="s">
        <v>373</v>
      </c>
      <c r="G177" s="238" t="s">
        <v>225</v>
      </c>
      <c r="H177" s="239">
        <v>739.29999999999995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0.02964</v>
      </c>
      <c r="T177" s="245">
        <f>S177*H177</f>
        <v>21.912851999999997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281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281</v>
      </c>
      <c r="BM177" s="246" t="s">
        <v>374</v>
      </c>
    </row>
    <row r="178" s="12" customFormat="1" ht="22.8" customHeight="1">
      <c r="A178" s="12"/>
      <c r="B178" s="219"/>
      <c r="C178" s="220"/>
      <c r="D178" s="221" t="s">
        <v>74</v>
      </c>
      <c r="E178" s="233" t="s">
        <v>375</v>
      </c>
      <c r="F178" s="233" t="s">
        <v>376</v>
      </c>
      <c r="G178" s="220"/>
      <c r="H178" s="220"/>
      <c r="I178" s="223"/>
      <c r="J178" s="234">
        <f>BK178</f>
        <v>0</v>
      </c>
      <c r="K178" s="220"/>
      <c r="L178" s="225"/>
      <c r="M178" s="226"/>
      <c r="N178" s="227"/>
      <c r="O178" s="227"/>
      <c r="P178" s="228">
        <f>SUM(P179:P183)</f>
        <v>0</v>
      </c>
      <c r="Q178" s="227"/>
      <c r="R178" s="228">
        <f>SUM(R179:R183)</f>
        <v>0</v>
      </c>
      <c r="S178" s="227"/>
      <c r="T178" s="229">
        <f>SUM(T179:T183)</f>
        <v>1.417476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87</v>
      </c>
      <c r="AT178" s="231" t="s">
        <v>74</v>
      </c>
      <c r="AU178" s="231" t="s">
        <v>82</v>
      </c>
      <c r="AY178" s="230" t="s">
        <v>220</v>
      </c>
      <c r="BK178" s="232">
        <f>SUM(BK179:BK183)</f>
        <v>0</v>
      </c>
    </row>
    <row r="179" s="2" customFormat="1" ht="24.15" customHeight="1">
      <c r="A179" s="35"/>
      <c r="B179" s="36"/>
      <c r="C179" s="235" t="s">
        <v>377</v>
      </c>
      <c r="D179" s="235" t="s">
        <v>222</v>
      </c>
      <c r="E179" s="236" t="s">
        <v>378</v>
      </c>
      <c r="F179" s="237" t="s">
        <v>379</v>
      </c>
      <c r="G179" s="238" t="s">
        <v>234</v>
      </c>
      <c r="H179" s="239">
        <v>205.19999999999999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0.0025999999999999999</v>
      </c>
      <c r="T179" s="245">
        <f>S179*H179</f>
        <v>0.53351999999999999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281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281</v>
      </c>
      <c r="BM179" s="246" t="s">
        <v>380</v>
      </c>
    </row>
    <row r="180" s="2" customFormat="1" ht="37.8" customHeight="1">
      <c r="A180" s="35"/>
      <c r="B180" s="36"/>
      <c r="C180" s="235" t="s">
        <v>381</v>
      </c>
      <c r="D180" s="235" t="s">
        <v>222</v>
      </c>
      <c r="E180" s="236" t="s">
        <v>382</v>
      </c>
      <c r="F180" s="237" t="s">
        <v>383</v>
      </c>
      <c r="G180" s="238" t="s">
        <v>234</v>
      </c>
      <c r="H180" s="239">
        <v>54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0.0020500000000000002</v>
      </c>
      <c r="T180" s="245">
        <f>S180*H180</f>
        <v>0.11070000000000001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281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281</v>
      </c>
      <c r="BM180" s="246" t="s">
        <v>384</v>
      </c>
    </row>
    <row r="181" s="2" customFormat="1" ht="24.15" customHeight="1">
      <c r="A181" s="35"/>
      <c r="B181" s="36"/>
      <c r="C181" s="235" t="s">
        <v>385</v>
      </c>
      <c r="D181" s="235" t="s">
        <v>222</v>
      </c>
      <c r="E181" s="236" t="s">
        <v>386</v>
      </c>
      <c r="F181" s="237" t="s">
        <v>387</v>
      </c>
      <c r="G181" s="238" t="s">
        <v>234</v>
      </c>
      <c r="H181" s="239">
        <v>103.7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0.0033</v>
      </c>
      <c r="T181" s="245">
        <f>S181*H181</f>
        <v>0.34221000000000001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281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281</v>
      </c>
      <c r="BM181" s="246" t="s">
        <v>388</v>
      </c>
    </row>
    <row r="182" s="2" customFormat="1" ht="24.15" customHeight="1">
      <c r="A182" s="35"/>
      <c r="B182" s="36"/>
      <c r="C182" s="235" t="s">
        <v>389</v>
      </c>
      <c r="D182" s="235" t="s">
        <v>222</v>
      </c>
      <c r="E182" s="236" t="s">
        <v>390</v>
      </c>
      <c r="F182" s="237" t="s">
        <v>391</v>
      </c>
      <c r="G182" s="238" t="s">
        <v>234</v>
      </c>
      <c r="H182" s="239">
        <v>162.59999999999999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0.0013500000000000001</v>
      </c>
      <c r="T182" s="245">
        <f>S182*H182</f>
        <v>0.21951000000000001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281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281</v>
      </c>
      <c r="BM182" s="246" t="s">
        <v>392</v>
      </c>
    </row>
    <row r="183" s="2" customFormat="1" ht="24.15" customHeight="1">
      <c r="A183" s="35"/>
      <c r="B183" s="36"/>
      <c r="C183" s="235" t="s">
        <v>393</v>
      </c>
      <c r="D183" s="235" t="s">
        <v>222</v>
      </c>
      <c r="E183" s="236" t="s">
        <v>394</v>
      </c>
      <c r="F183" s="237" t="s">
        <v>395</v>
      </c>
      <c r="G183" s="238" t="s">
        <v>234</v>
      </c>
      <c r="H183" s="239">
        <v>93.599999999999994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0.0022599999999999999</v>
      </c>
      <c r="T183" s="245">
        <f>S183*H183</f>
        <v>0.21153599999999997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281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281</v>
      </c>
      <c r="BM183" s="246" t="s">
        <v>396</v>
      </c>
    </row>
    <row r="184" s="12" customFormat="1" ht="22.8" customHeight="1">
      <c r="A184" s="12"/>
      <c r="B184" s="219"/>
      <c r="C184" s="220"/>
      <c r="D184" s="221" t="s">
        <v>74</v>
      </c>
      <c r="E184" s="233" t="s">
        <v>397</v>
      </c>
      <c r="F184" s="233" t="s">
        <v>398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SUM(P185:P186)</f>
        <v>0</v>
      </c>
      <c r="Q184" s="227"/>
      <c r="R184" s="228">
        <f>SUM(R185:R186)</f>
        <v>0</v>
      </c>
      <c r="S184" s="227"/>
      <c r="T184" s="229">
        <f>SUM(T185:T186)</f>
        <v>15.06268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87</v>
      </c>
      <c r="AT184" s="231" t="s">
        <v>74</v>
      </c>
      <c r="AU184" s="231" t="s">
        <v>82</v>
      </c>
      <c r="AY184" s="230" t="s">
        <v>220</v>
      </c>
      <c r="BK184" s="232">
        <f>SUM(BK185:BK186)</f>
        <v>0</v>
      </c>
    </row>
    <row r="185" s="2" customFormat="1" ht="24.15" customHeight="1">
      <c r="A185" s="35"/>
      <c r="B185" s="36"/>
      <c r="C185" s="235" t="s">
        <v>399</v>
      </c>
      <c r="D185" s="235" t="s">
        <v>222</v>
      </c>
      <c r="E185" s="236" t="s">
        <v>400</v>
      </c>
      <c r="F185" s="237" t="s">
        <v>401</v>
      </c>
      <c r="G185" s="238" t="s">
        <v>234</v>
      </c>
      <c r="H185" s="239">
        <v>76.099999999999994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0.002</v>
      </c>
      <c r="T185" s="245">
        <f>S185*H185</f>
        <v>0.1522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281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281</v>
      </c>
      <c r="BM185" s="246" t="s">
        <v>402</v>
      </c>
    </row>
    <row r="186" s="2" customFormat="1" ht="24.15" customHeight="1">
      <c r="A186" s="35"/>
      <c r="B186" s="36"/>
      <c r="C186" s="235" t="s">
        <v>403</v>
      </c>
      <c r="D186" s="235" t="s">
        <v>222</v>
      </c>
      <c r="E186" s="236" t="s">
        <v>404</v>
      </c>
      <c r="F186" s="237" t="s">
        <v>405</v>
      </c>
      <c r="G186" s="238" t="s">
        <v>225</v>
      </c>
      <c r="H186" s="239">
        <v>1242.54</v>
      </c>
      <c r="I186" s="240"/>
      <c r="J186" s="239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0.012</v>
      </c>
      <c r="T186" s="245">
        <f>S186*H186</f>
        <v>14.91048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281</v>
      </c>
      <c r="AT186" s="246" t="s">
        <v>222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281</v>
      </c>
      <c r="BM186" s="246" t="s">
        <v>406</v>
      </c>
    </row>
    <row r="187" s="12" customFormat="1" ht="22.8" customHeight="1">
      <c r="A187" s="12"/>
      <c r="B187" s="219"/>
      <c r="C187" s="220"/>
      <c r="D187" s="221" t="s">
        <v>74</v>
      </c>
      <c r="E187" s="233" t="s">
        <v>407</v>
      </c>
      <c r="F187" s="233" t="s">
        <v>408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SUM(P188:P190)</f>
        <v>0</v>
      </c>
      <c r="Q187" s="227"/>
      <c r="R187" s="228">
        <f>SUM(R188:R190)</f>
        <v>0</v>
      </c>
      <c r="S187" s="227"/>
      <c r="T187" s="229">
        <f>SUM(T188:T190)</f>
        <v>0.26746880000000001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87</v>
      </c>
      <c r="AT187" s="231" t="s">
        <v>74</v>
      </c>
      <c r="AU187" s="231" t="s">
        <v>82</v>
      </c>
      <c r="AY187" s="230" t="s">
        <v>220</v>
      </c>
      <c r="BK187" s="232">
        <f>SUM(BK188:BK190)</f>
        <v>0</v>
      </c>
    </row>
    <row r="188" s="2" customFormat="1" ht="24.15" customHeight="1">
      <c r="A188" s="35"/>
      <c r="B188" s="36"/>
      <c r="C188" s="235" t="s">
        <v>409</v>
      </c>
      <c r="D188" s="235" t="s">
        <v>222</v>
      </c>
      <c r="E188" s="236" t="s">
        <v>410</v>
      </c>
      <c r="F188" s="237" t="s">
        <v>411</v>
      </c>
      <c r="G188" s="238" t="s">
        <v>225</v>
      </c>
      <c r="H188" s="239">
        <v>8.5600000000000005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0.01098</v>
      </c>
      <c r="T188" s="245">
        <f>S188*H188</f>
        <v>0.093988800000000011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281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281</v>
      </c>
      <c r="BM188" s="246" t="s">
        <v>412</v>
      </c>
    </row>
    <row r="189" s="2" customFormat="1" ht="24.15" customHeight="1">
      <c r="A189" s="35"/>
      <c r="B189" s="36"/>
      <c r="C189" s="235" t="s">
        <v>413</v>
      </c>
      <c r="D189" s="235" t="s">
        <v>222</v>
      </c>
      <c r="E189" s="236" t="s">
        <v>414</v>
      </c>
      <c r="F189" s="237" t="s">
        <v>415</v>
      </c>
      <c r="G189" s="238" t="s">
        <v>225</v>
      </c>
      <c r="H189" s="239">
        <v>8.5600000000000005</v>
      </c>
      <c r="I189" s="240"/>
      <c r="J189" s="239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0.0080000000000000002</v>
      </c>
      <c r="T189" s="245">
        <f>S189*H189</f>
        <v>0.068479999999999999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281</v>
      </c>
      <c r="AT189" s="246" t="s">
        <v>222</v>
      </c>
      <c r="AU189" s="246" t="s">
        <v>87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281</v>
      </c>
      <c r="BM189" s="246" t="s">
        <v>416</v>
      </c>
    </row>
    <row r="190" s="2" customFormat="1" ht="24.15" customHeight="1">
      <c r="A190" s="35"/>
      <c r="B190" s="36"/>
      <c r="C190" s="235" t="s">
        <v>417</v>
      </c>
      <c r="D190" s="235" t="s">
        <v>222</v>
      </c>
      <c r="E190" s="236" t="s">
        <v>418</v>
      </c>
      <c r="F190" s="237" t="s">
        <v>419</v>
      </c>
      <c r="G190" s="238" t="s">
        <v>259</v>
      </c>
      <c r="H190" s="239">
        <v>35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0.0030000000000000001</v>
      </c>
      <c r="T190" s="245">
        <f>S190*H190</f>
        <v>0.105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281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281</v>
      </c>
      <c r="BM190" s="246" t="s">
        <v>420</v>
      </c>
    </row>
    <row r="191" s="12" customFormat="1" ht="22.8" customHeight="1">
      <c r="A191" s="12"/>
      <c r="B191" s="219"/>
      <c r="C191" s="220"/>
      <c r="D191" s="221" t="s">
        <v>74</v>
      </c>
      <c r="E191" s="233" t="s">
        <v>421</v>
      </c>
      <c r="F191" s="233" t="s">
        <v>422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SUM(P192:P193)</f>
        <v>0</v>
      </c>
      <c r="Q191" s="227"/>
      <c r="R191" s="228">
        <f>SUM(R192:R193)</f>
        <v>0</v>
      </c>
      <c r="S191" s="227"/>
      <c r="T191" s="229">
        <f>SUM(T192:T193)</f>
        <v>9.0275200000000009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87</v>
      </c>
      <c r="AT191" s="231" t="s">
        <v>74</v>
      </c>
      <c r="AU191" s="231" t="s">
        <v>82</v>
      </c>
      <c r="AY191" s="230" t="s">
        <v>220</v>
      </c>
      <c r="BK191" s="232">
        <f>SUM(BK192:BK193)</f>
        <v>0</v>
      </c>
    </row>
    <row r="192" s="2" customFormat="1" ht="24.15" customHeight="1">
      <c r="A192" s="35"/>
      <c r="B192" s="36"/>
      <c r="C192" s="235" t="s">
        <v>423</v>
      </c>
      <c r="D192" s="235" t="s">
        <v>222</v>
      </c>
      <c r="E192" s="236" t="s">
        <v>424</v>
      </c>
      <c r="F192" s="237" t="s">
        <v>425</v>
      </c>
      <c r="G192" s="238" t="s">
        <v>225</v>
      </c>
      <c r="H192" s="239">
        <v>564.22000000000003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0.001</v>
      </c>
      <c r="T192" s="245">
        <f>S192*H192</f>
        <v>0.56422000000000005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281</v>
      </c>
      <c r="AT192" s="246" t="s">
        <v>222</v>
      </c>
      <c r="AU192" s="246" t="s">
        <v>87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281</v>
      </c>
      <c r="BM192" s="246" t="s">
        <v>426</v>
      </c>
    </row>
    <row r="193" s="2" customFormat="1" ht="37.8" customHeight="1">
      <c r="A193" s="35"/>
      <c r="B193" s="36"/>
      <c r="C193" s="235" t="s">
        <v>427</v>
      </c>
      <c r="D193" s="235" t="s">
        <v>222</v>
      </c>
      <c r="E193" s="236" t="s">
        <v>428</v>
      </c>
      <c r="F193" s="237" t="s">
        <v>429</v>
      </c>
      <c r="G193" s="238" t="s">
        <v>225</v>
      </c>
      <c r="H193" s="239">
        <v>564.22000000000003</v>
      </c>
      <c r="I193" s="240"/>
      <c r="J193" s="239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0.014999999999999999</v>
      </c>
      <c r="T193" s="245">
        <f>S193*H193</f>
        <v>8.4633000000000003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281</v>
      </c>
      <c r="AT193" s="246" t="s">
        <v>222</v>
      </c>
      <c r="AU193" s="246" t="s">
        <v>87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281</v>
      </c>
      <c r="BM193" s="246" t="s">
        <v>430</v>
      </c>
    </row>
    <row r="194" s="12" customFormat="1" ht="22.8" customHeight="1">
      <c r="A194" s="12"/>
      <c r="B194" s="219"/>
      <c r="C194" s="220"/>
      <c r="D194" s="221" t="s">
        <v>74</v>
      </c>
      <c r="E194" s="233" t="s">
        <v>431</v>
      </c>
      <c r="F194" s="233" t="s">
        <v>432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SUM(P195:P196)</f>
        <v>0</v>
      </c>
      <c r="Q194" s="227"/>
      <c r="R194" s="228">
        <f>SUM(R195:R196)</f>
        <v>0</v>
      </c>
      <c r="S194" s="227"/>
      <c r="T194" s="229">
        <f>SUM(T195:T196)</f>
        <v>0.15737000000000001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87</v>
      </c>
      <c r="AT194" s="231" t="s">
        <v>74</v>
      </c>
      <c r="AU194" s="231" t="s">
        <v>82</v>
      </c>
      <c r="AY194" s="230" t="s">
        <v>220</v>
      </c>
      <c r="BK194" s="232">
        <f>SUM(BK195:BK196)</f>
        <v>0</v>
      </c>
    </row>
    <row r="195" s="2" customFormat="1" ht="33" customHeight="1">
      <c r="A195" s="35"/>
      <c r="B195" s="36"/>
      <c r="C195" s="235" t="s">
        <v>433</v>
      </c>
      <c r="D195" s="235" t="s">
        <v>222</v>
      </c>
      <c r="E195" s="236" t="s">
        <v>434</v>
      </c>
      <c r="F195" s="237" t="s">
        <v>435</v>
      </c>
      <c r="G195" s="238" t="s">
        <v>225</v>
      </c>
      <c r="H195" s="239">
        <v>157.37000000000001</v>
      </c>
      <c r="I195" s="240"/>
      <c r="J195" s="239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0.001</v>
      </c>
      <c r="T195" s="245">
        <f>S195*H195</f>
        <v>0.15737000000000001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281</v>
      </c>
      <c r="AT195" s="246" t="s">
        <v>222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281</v>
      </c>
      <c r="BM195" s="246" t="s">
        <v>436</v>
      </c>
    </row>
    <row r="196" s="2" customFormat="1" ht="24.15" customHeight="1">
      <c r="A196" s="35"/>
      <c r="B196" s="36"/>
      <c r="C196" s="235" t="s">
        <v>437</v>
      </c>
      <c r="D196" s="235" t="s">
        <v>222</v>
      </c>
      <c r="E196" s="236" t="s">
        <v>438</v>
      </c>
      <c r="F196" s="237" t="s">
        <v>439</v>
      </c>
      <c r="G196" s="238" t="s">
        <v>225</v>
      </c>
      <c r="H196" s="239">
        <v>765.35000000000002</v>
      </c>
      <c r="I196" s="240"/>
      <c r="J196" s="239">
        <f>ROUND(I196*H196,2)</f>
        <v>0</v>
      </c>
      <c r="K196" s="241"/>
      <c r="L196" s="41"/>
      <c r="M196" s="248" t="s">
        <v>1</v>
      </c>
      <c r="N196" s="249" t="s">
        <v>41</v>
      </c>
      <c r="O196" s="250"/>
      <c r="P196" s="251">
        <f>O196*H196</f>
        <v>0</v>
      </c>
      <c r="Q196" s="251">
        <v>0</v>
      </c>
      <c r="R196" s="251">
        <f>Q196*H196</f>
        <v>0</v>
      </c>
      <c r="S196" s="251">
        <v>0</v>
      </c>
      <c r="T196" s="25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281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281</v>
      </c>
      <c r="BM196" s="246" t="s">
        <v>440</v>
      </c>
    </row>
    <row r="197" s="2" customFormat="1" ht="6.96" customHeight="1">
      <c r="A197" s="35"/>
      <c r="B197" s="69"/>
      <c r="C197" s="70"/>
      <c r="D197" s="70"/>
      <c r="E197" s="70"/>
      <c r="F197" s="70"/>
      <c r="G197" s="70"/>
      <c r="H197" s="70"/>
      <c r="I197" s="70"/>
      <c r="J197" s="70"/>
      <c r="K197" s="70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CclonxwMF2/EAX/DlutKkAUVR4OCK5OvGB6uti1wQ/zpbwWKY1IOOcmScfr1D/z7A0fz4KTzJJpO4+u4aRLgZg==" hashValue="Y2Op5u1ylztmukaaItynxwmA1YGzGeiAJAUQBum6CQR8id/h3bDwcuYn7poJVJA15CrxmLi24im6EKHF1F0DjQ==" algorithmName="SHA-512" password="CC35"/>
  <autoFilter ref="C132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3565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3578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24</v>
      </c>
      <c r="F19" s="35"/>
      <c r="G19" s="35"/>
      <c r="H19" s="35"/>
      <c r="I19" s="154" t="s">
        <v>25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25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tr">
        <f>IF('Rekapitulácia stavby'!AN19="","",'Rekapitulácia stavby'!AN19)</f>
        <v/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tr">
        <f>IF('Rekapitulácia stavby'!E20="","",'Rekapitulácia stavby'!E20)</f>
        <v xml:space="preserve"> </v>
      </c>
      <c r="F28" s="35"/>
      <c r="G28" s="35"/>
      <c r="H28" s="35"/>
      <c r="I28" s="154" t="s">
        <v>25</v>
      </c>
      <c r="J28" s="144" t="str">
        <f>IF('Rekapitulácia stavby'!AN20="","",'Rekapitulácia stavby'!AN20)</f>
        <v/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ROUND(J132,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ROUND((SUM(BE132:BE158)),  2)</f>
        <v>0</v>
      </c>
      <c r="G37" s="169"/>
      <c r="H37" s="169"/>
      <c r="I37" s="170">
        <v>0.20000000000000001</v>
      </c>
      <c r="J37" s="168">
        <f>ROUND(((SUM(BE132:BE158))*I37),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ROUND((SUM(BF132:BF158)),  2)</f>
        <v>0</v>
      </c>
      <c r="G38" s="169"/>
      <c r="H38" s="169"/>
      <c r="I38" s="170">
        <v>0.20000000000000001</v>
      </c>
      <c r="J38" s="168">
        <f>ROUND(((SUM(BF132:BF158))*I38),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ROUND((SUM(BG132:BG158)),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ROUND((SUM(BH132:BH158)),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ROUND((SUM(BI132:BI158)),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3565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7.2 - Mlátové chodníky a spevnené plochy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SOŠ Technická,Dukelských Hrdinov 2, 984 01 Lučenec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J132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193</v>
      </c>
      <c r="E101" s="199"/>
      <c r="F101" s="199"/>
      <c r="G101" s="199"/>
      <c r="H101" s="199"/>
      <c r="I101" s="199"/>
      <c r="J101" s="200">
        <f>J133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194</v>
      </c>
      <c r="E102" s="204"/>
      <c r="F102" s="204"/>
      <c r="G102" s="204"/>
      <c r="H102" s="204"/>
      <c r="I102" s="204"/>
      <c r="J102" s="205">
        <f>J134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442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443</v>
      </c>
      <c r="E104" s="204"/>
      <c r="F104" s="204"/>
      <c r="G104" s="204"/>
      <c r="H104" s="204"/>
      <c r="I104" s="204"/>
      <c r="J104" s="205">
        <f>J139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195</v>
      </c>
      <c r="E105" s="204"/>
      <c r="F105" s="204"/>
      <c r="G105" s="204"/>
      <c r="H105" s="204"/>
      <c r="I105" s="204"/>
      <c r="J105" s="205">
        <f>J147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445</v>
      </c>
      <c r="E106" s="204"/>
      <c r="F106" s="204"/>
      <c r="G106" s="204"/>
      <c r="H106" s="204"/>
      <c r="I106" s="204"/>
      <c r="J106" s="205">
        <f>J153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196</v>
      </c>
      <c r="E107" s="199"/>
      <c r="F107" s="199"/>
      <c r="G107" s="199"/>
      <c r="H107" s="199"/>
      <c r="I107" s="199"/>
      <c r="J107" s="200">
        <f>J155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446</v>
      </c>
      <c r="E108" s="204"/>
      <c r="F108" s="204"/>
      <c r="G108" s="204"/>
      <c r="H108" s="204"/>
      <c r="I108" s="204"/>
      <c r="J108" s="205">
        <f>J156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206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6.25" customHeight="1">
      <c r="A118" s="35"/>
      <c r="B118" s="36"/>
      <c r="C118" s="37"/>
      <c r="D118" s="37"/>
      <c r="E118" s="191" t="str">
        <f>E7</f>
        <v>SOŠ technická Lučenec - novostavba edukačného centra, rekonštrukcia objektu školy a spoločenského objektu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184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1" customFormat="1" ht="16.5" customHeight="1">
      <c r="B120" s="18"/>
      <c r="C120" s="19"/>
      <c r="D120" s="19"/>
      <c r="E120" s="191" t="s">
        <v>1649</v>
      </c>
      <c r="F120" s="19"/>
      <c r="G120" s="19"/>
      <c r="H120" s="19"/>
      <c r="I120" s="19"/>
      <c r="J120" s="19"/>
      <c r="K120" s="19"/>
      <c r="L120" s="17"/>
    </row>
    <row r="121" s="1" customFormat="1" ht="12" customHeight="1">
      <c r="B121" s="18"/>
      <c r="C121" s="29" t="s">
        <v>186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5" customHeight="1">
      <c r="A122" s="35"/>
      <c r="B122" s="36"/>
      <c r="C122" s="37"/>
      <c r="D122" s="37"/>
      <c r="E122" s="265" t="s">
        <v>3565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2645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5" customHeight="1">
      <c r="A124" s="35"/>
      <c r="B124" s="36"/>
      <c r="C124" s="37"/>
      <c r="D124" s="37"/>
      <c r="E124" s="79" t="str">
        <f>E13</f>
        <v>7.2 - Mlátové chodníky a spevnené plochy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18</v>
      </c>
      <c r="D126" s="37"/>
      <c r="E126" s="37"/>
      <c r="F126" s="24" t="str">
        <f>F16</f>
        <v>SOŠ Technická,Dukelských Hrdinov 2, 984 01 Lučenec</v>
      </c>
      <c r="G126" s="37"/>
      <c r="H126" s="37"/>
      <c r="I126" s="29" t="s">
        <v>20</v>
      </c>
      <c r="J126" s="82" t="str">
        <f>IF(J16="","",J16)</f>
        <v>30. 9. 2024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40.05" customHeight="1">
      <c r="A128" s="35"/>
      <c r="B128" s="36"/>
      <c r="C128" s="29" t="s">
        <v>22</v>
      </c>
      <c r="D128" s="37"/>
      <c r="E128" s="37"/>
      <c r="F128" s="24" t="str">
        <f>E19</f>
        <v>BBSK, Námestie SNP 23/23, 974 01 BB</v>
      </c>
      <c r="G128" s="37"/>
      <c r="H128" s="37"/>
      <c r="I128" s="29" t="s">
        <v>28</v>
      </c>
      <c r="J128" s="33" t="str">
        <f>E25</f>
        <v>Ing. Ladislav Chatrnúch,Sládkovičova 2052/50A Šala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15" customHeight="1">
      <c r="A129" s="35"/>
      <c r="B129" s="36"/>
      <c r="C129" s="29" t="s">
        <v>26</v>
      </c>
      <c r="D129" s="37"/>
      <c r="E129" s="37"/>
      <c r="F129" s="24" t="str">
        <f>IF(E22="","",E22)</f>
        <v>Vyplň údaj</v>
      </c>
      <c r="G129" s="37"/>
      <c r="H129" s="37"/>
      <c r="I129" s="29" t="s">
        <v>31</v>
      </c>
      <c r="J129" s="33" t="str">
        <f>E28</f>
        <v xml:space="preserve"> 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7"/>
      <c r="B131" s="208"/>
      <c r="C131" s="209" t="s">
        <v>207</v>
      </c>
      <c r="D131" s="210" t="s">
        <v>60</v>
      </c>
      <c r="E131" s="210" t="s">
        <v>56</v>
      </c>
      <c r="F131" s="210" t="s">
        <v>57</v>
      </c>
      <c r="G131" s="210" t="s">
        <v>208</v>
      </c>
      <c r="H131" s="210" t="s">
        <v>209</v>
      </c>
      <c r="I131" s="210" t="s">
        <v>210</v>
      </c>
      <c r="J131" s="211" t="s">
        <v>190</v>
      </c>
      <c r="K131" s="212" t="s">
        <v>211</v>
      </c>
      <c r="L131" s="213"/>
      <c r="M131" s="103" t="s">
        <v>1</v>
      </c>
      <c r="N131" s="104" t="s">
        <v>39</v>
      </c>
      <c r="O131" s="104" t="s">
        <v>212</v>
      </c>
      <c r="P131" s="104" t="s">
        <v>213</v>
      </c>
      <c r="Q131" s="104" t="s">
        <v>214</v>
      </c>
      <c r="R131" s="104" t="s">
        <v>215</v>
      </c>
      <c r="S131" s="104" t="s">
        <v>216</v>
      </c>
      <c r="T131" s="105" t="s">
        <v>217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5"/>
      <c r="B132" s="36"/>
      <c r="C132" s="110" t="s">
        <v>191</v>
      </c>
      <c r="D132" s="37"/>
      <c r="E132" s="37"/>
      <c r="F132" s="37"/>
      <c r="G132" s="37"/>
      <c r="H132" s="37"/>
      <c r="I132" s="37"/>
      <c r="J132" s="214">
        <f>BK132</f>
        <v>0</v>
      </c>
      <c r="K132" s="37"/>
      <c r="L132" s="41"/>
      <c r="M132" s="106"/>
      <c r="N132" s="215"/>
      <c r="O132" s="107"/>
      <c r="P132" s="216">
        <f>P133+P155</f>
        <v>0</v>
      </c>
      <c r="Q132" s="107"/>
      <c r="R132" s="216">
        <f>R133+R155</f>
        <v>0</v>
      </c>
      <c r="S132" s="107"/>
      <c r="T132" s="217">
        <f>T133+T155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74</v>
      </c>
      <c r="AU132" s="14" t="s">
        <v>192</v>
      </c>
      <c r="BK132" s="218">
        <f>BK133+BK155</f>
        <v>0</v>
      </c>
    </row>
    <row r="133" s="12" customFormat="1" ht="25.92" customHeight="1">
      <c r="A133" s="12"/>
      <c r="B133" s="219"/>
      <c r="C133" s="220"/>
      <c r="D133" s="221" t="s">
        <v>74</v>
      </c>
      <c r="E133" s="222" t="s">
        <v>218</v>
      </c>
      <c r="F133" s="222" t="s">
        <v>219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P134+P137+P139+P147+P153</f>
        <v>0</v>
      </c>
      <c r="Q133" s="227"/>
      <c r="R133" s="228">
        <f>R134+R137+R139+R147+R153</f>
        <v>0</v>
      </c>
      <c r="S133" s="227"/>
      <c r="T133" s="229">
        <f>T134+T137+T139+T147+T153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82</v>
      </c>
      <c r="AT133" s="231" t="s">
        <v>74</v>
      </c>
      <c r="AU133" s="231" t="s">
        <v>75</v>
      </c>
      <c r="AY133" s="230" t="s">
        <v>220</v>
      </c>
      <c r="BK133" s="232">
        <f>BK134+BK137+BK139+BK147+BK153</f>
        <v>0</v>
      </c>
    </row>
    <row r="134" s="12" customFormat="1" ht="22.8" customHeight="1">
      <c r="A134" s="12"/>
      <c r="B134" s="219"/>
      <c r="C134" s="220"/>
      <c r="D134" s="221" t="s">
        <v>74</v>
      </c>
      <c r="E134" s="233" t="s">
        <v>82</v>
      </c>
      <c r="F134" s="233" t="s">
        <v>221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SUM(P135:P136)</f>
        <v>0</v>
      </c>
      <c r="Q134" s="227"/>
      <c r="R134" s="228">
        <f>SUM(R135:R136)</f>
        <v>0</v>
      </c>
      <c r="S134" s="227"/>
      <c r="T134" s="229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82</v>
      </c>
      <c r="AT134" s="231" t="s">
        <v>74</v>
      </c>
      <c r="AU134" s="231" t="s">
        <v>82</v>
      </c>
      <c r="AY134" s="230" t="s">
        <v>220</v>
      </c>
      <c r="BK134" s="232">
        <f>SUM(BK135:BK136)</f>
        <v>0</v>
      </c>
    </row>
    <row r="135" s="2" customFormat="1" ht="16.5" customHeight="1">
      <c r="A135" s="35"/>
      <c r="B135" s="36"/>
      <c r="C135" s="235" t="s">
        <v>82</v>
      </c>
      <c r="D135" s="235" t="s">
        <v>222</v>
      </c>
      <c r="E135" s="236" t="s">
        <v>3579</v>
      </c>
      <c r="F135" s="237" t="s">
        <v>3580</v>
      </c>
      <c r="G135" s="238" t="s">
        <v>251</v>
      </c>
      <c r="H135" s="239">
        <v>13.75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87</v>
      </c>
    </row>
    <row r="136" s="2" customFormat="1" ht="24.15" customHeight="1">
      <c r="A136" s="35"/>
      <c r="B136" s="36"/>
      <c r="C136" s="235" t="s">
        <v>87</v>
      </c>
      <c r="D136" s="235" t="s">
        <v>222</v>
      </c>
      <c r="E136" s="236" t="s">
        <v>3581</v>
      </c>
      <c r="F136" s="237" t="s">
        <v>3582</v>
      </c>
      <c r="G136" s="238" t="s">
        <v>251</v>
      </c>
      <c r="H136" s="239">
        <v>13.75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94</v>
      </c>
    </row>
    <row r="137" s="12" customFormat="1" ht="22.8" customHeight="1">
      <c r="A137" s="12"/>
      <c r="B137" s="219"/>
      <c r="C137" s="220"/>
      <c r="D137" s="221" t="s">
        <v>74</v>
      </c>
      <c r="E137" s="233" t="s">
        <v>87</v>
      </c>
      <c r="F137" s="233" t="s">
        <v>478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82</v>
      </c>
      <c r="AT137" s="231" t="s">
        <v>74</v>
      </c>
      <c r="AU137" s="231" t="s">
        <v>82</v>
      </c>
      <c r="AY137" s="230" t="s">
        <v>220</v>
      </c>
      <c r="BK137" s="232">
        <f>BK138</f>
        <v>0</v>
      </c>
    </row>
    <row r="138" s="2" customFormat="1" ht="16.5" customHeight="1">
      <c r="A138" s="35"/>
      <c r="B138" s="36"/>
      <c r="C138" s="235" t="s">
        <v>91</v>
      </c>
      <c r="D138" s="235" t="s">
        <v>222</v>
      </c>
      <c r="E138" s="236" t="s">
        <v>3583</v>
      </c>
      <c r="F138" s="237" t="s">
        <v>3584</v>
      </c>
      <c r="G138" s="238" t="s">
        <v>225</v>
      </c>
      <c r="H138" s="239">
        <v>113.15000000000001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124</v>
      </c>
    </row>
    <row r="139" s="12" customFormat="1" ht="22.8" customHeight="1">
      <c r="A139" s="12"/>
      <c r="B139" s="219"/>
      <c r="C139" s="220"/>
      <c r="D139" s="221" t="s">
        <v>74</v>
      </c>
      <c r="E139" s="233" t="s">
        <v>97</v>
      </c>
      <c r="F139" s="233" t="s">
        <v>482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SUM(P140:P146)</f>
        <v>0</v>
      </c>
      <c r="Q139" s="227"/>
      <c r="R139" s="228">
        <f>SUM(R140:R146)</f>
        <v>0</v>
      </c>
      <c r="S139" s="227"/>
      <c r="T139" s="229">
        <f>SUM(T140:T146)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82</v>
      </c>
      <c r="AT139" s="231" t="s">
        <v>74</v>
      </c>
      <c r="AU139" s="231" t="s">
        <v>82</v>
      </c>
      <c r="AY139" s="230" t="s">
        <v>220</v>
      </c>
      <c r="BK139" s="232">
        <f>SUM(BK140:BK146)</f>
        <v>0</v>
      </c>
    </row>
    <row r="140" s="2" customFormat="1" ht="37.8" customHeight="1">
      <c r="A140" s="35"/>
      <c r="B140" s="36"/>
      <c r="C140" s="235" t="s">
        <v>94</v>
      </c>
      <c r="D140" s="235" t="s">
        <v>222</v>
      </c>
      <c r="E140" s="236" t="s">
        <v>1754</v>
      </c>
      <c r="F140" s="237" t="s">
        <v>3585</v>
      </c>
      <c r="G140" s="238" t="s">
        <v>225</v>
      </c>
      <c r="H140" s="239">
        <v>55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248</v>
      </c>
    </row>
    <row r="141" s="2" customFormat="1" ht="24.15" customHeight="1">
      <c r="A141" s="35"/>
      <c r="B141" s="36"/>
      <c r="C141" s="235" t="s">
        <v>97</v>
      </c>
      <c r="D141" s="235" t="s">
        <v>222</v>
      </c>
      <c r="E141" s="236" t="s">
        <v>3586</v>
      </c>
      <c r="F141" s="237" t="s">
        <v>3587</v>
      </c>
      <c r="G141" s="238" t="s">
        <v>225</v>
      </c>
      <c r="H141" s="239">
        <v>55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256</v>
      </c>
    </row>
    <row r="142" s="2" customFormat="1" ht="33" customHeight="1">
      <c r="A142" s="35"/>
      <c r="B142" s="36"/>
      <c r="C142" s="235" t="s">
        <v>124</v>
      </c>
      <c r="D142" s="235" t="s">
        <v>222</v>
      </c>
      <c r="E142" s="236" t="s">
        <v>3588</v>
      </c>
      <c r="F142" s="237" t="s">
        <v>3589</v>
      </c>
      <c r="G142" s="238" t="s">
        <v>225</v>
      </c>
      <c r="H142" s="239">
        <v>55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265</v>
      </c>
    </row>
    <row r="143" s="2" customFormat="1" ht="33" customHeight="1">
      <c r="A143" s="35"/>
      <c r="B143" s="36"/>
      <c r="C143" s="235" t="s">
        <v>132</v>
      </c>
      <c r="D143" s="235" t="s">
        <v>222</v>
      </c>
      <c r="E143" s="236" t="s">
        <v>3590</v>
      </c>
      <c r="F143" s="237" t="s">
        <v>3591</v>
      </c>
      <c r="G143" s="238" t="s">
        <v>225</v>
      </c>
      <c r="H143" s="239">
        <v>57.75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273</v>
      </c>
    </row>
    <row r="144" s="2" customFormat="1" ht="33" customHeight="1">
      <c r="A144" s="35"/>
      <c r="B144" s="36"/>
      <c r="C144" s="235" t="s">
        <v>248</v>
      </c>
      <c r="D144" s="235" t="s">
        <v>222</v>
      </c>
      <c r="E144" s="236" t="s">
        <v>3592</v>
      </c>
      <c r="F144" s="237" t="s">
        <v>3593</v>
      </c>
      <c r="G144" s="238" t="s">
        <v>225</v>
      </c>
      <c r="H144" s="239">
        <v>34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281</v>
      </c>
    </row>
    <row r="145" s="2" customFormat="1" ht="37.8" customHeight="1">
      <c r="A145" s="35"/>
      <c r="B145" s="36"/>
      <c r="C145" s="235" t="s">
        <v>230</v>
      </c>
      <c r="D145" s="235" t="s">
        <v>222</v>
      </c>
      <c r="E145" s="236" t="s">
        <v>3594</v>
      </c>
      <c r="F145" s="237" t="s">
        <v>3595</v>
      </c>
      <c r="G145" s="238" t="s">
        <v>225</v>
      </c>
      <c r="H145" s="239">
        <v>12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289</v>
      </c>
    </row>
    <row r="146" s="2" customFormat="1" ht="37.8" customHeight="1">
      <c r="A146" s="35"/>
      <c r="B146" s="36"/>
      <c r="C146" s="235" t="s">
        <v>256</v>
      </c>
      <c r="D146" s="235" t="s">
        <v>222</v>
      </c>
      <c r="E146" s="236" t="s">
        <v>3596</v>
      </c>
      <c r="F146" s="237" t="s">
        <v>3597</v>
      </c>
      <c r="G146" s="238" t="s">
        <v>225</v>
      </c>
      <c r="H146" s="239">
        <v>10.699999999999999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7</v>
      </c>
    </row>
    <row r="147" s="12" customFormat="1" ht="22.8" customHeight="1">
      <c r="A147" s="12"/>
      <c r="B147" s="219"/>
      <c r="C147" s="220"/>
      <c r="D147" s="221" t="s">
        <v>74</v>
      </c>
      <c r="E147" s="233" t="s">
        <v>230</v>
      </c>
      <c r="F147" s="233" t="s">
        <v>231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SUM(P148:P152)</f>
        <v>0</v>
      </c>
      <c r="Q147" s="227"/>
      <c r="R147" s="228">
        <f>SUM(R148:R152)</f>
        <v>0</v>
      </c>
      <c r="S147" s="227"/>
      <c r="T147" s="229">
        <f>SUM(T148:T152)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82</v>
      </c>
      <c r="AT147" s="231" t="s">
        <v>74</v>
      </c>
      <c r="AU147" s="231" t="s">
        <v>82</v>
      </c>
      <c r="AY147" s="230" t="s">
        <v>220</v>
      </c>
      <c r="BK147" s="232">
        <f>SUM(BK148:BK152)</f>
        <v>0</v>
      </c>
    </row>
    <row r="148" s="2" customFormat="1" ht="37.8" customHeight="1">
      <c r="A148" s="35"/>
      <c r="B148" s="36"/>
      <c r="C148" s="235" t="s">
        <v>261</v>
      </c>
      <c r="D148" s="235" t="s">
        <v>222</v>
      </c>
      <c r="E148" s="236" t="s">
        <v>1807</v>
      </c>
      <c r="F148" s="237" t="s">
        <v>1808</v>
      </c>
      <c r="G148" s="238" t="s">
        <v>234</v>
      </c>
      <c r="H148" s="239">
        <v>48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305</v>
      </c>
    </row>
    <row r="149" s="2" customFormat="1" ht="21.75" customHeight="1">
      <c r="A149" s="35"/>
      <c r="B149" s="36"/>
      <c r="C149" s="253" t="s">
        <v>265</v>
      </c>
      <c r="D149" s="253" t="s">
        <v>571</v>
      </c>
      <c r="E149" s="254" t="s">
        <v>1810</v>
      </c>
      <c r="F149" s="255" t="s">
        <v>1811</v>
      </c>
      <c r="G149" s="256" t="s">
        <v>259</v>
      </c>
      <c r="H149" s="257">
        <v>48.479999999999997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248</v>
      </c>
      <c r="AT149" s="246" t="s">
        <v>571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313</v>
      </c>
    </row>
    <row r="150" s="2" customFormat="1" ht="16.5" customHeight="1">
      <c r="A150" s="35"/>
      <c r="B150" s="36"/>
      <c r="C150" s="235" t="s">
        <v>269</v>
      </c>
      <c r="D150" s="235" t="s">
        <v>222</v>
      </c>
      <c r="E150" s="236" t="s">
        <v>3598</v>
      </c>
      <c r="F150" s="237" t="s">
        <v>3599</v>
      </c>
      <c r="G150" s="238" t="s">
        <v>234</v>
      </c>
      <c r="H150" s="239">
        <v>10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321</v>
      </c>
    </row>
    <row r="151" s="2" customFormat="1" ht="37.8" customHeight="1">
      <c r="A151" s="35"/>
      <c r="B151" s="36"/>
      <c r="C151" s="235" t="s">
        <v>273</v>
      </c>
      <c r="D151" s="235" t="s">
        <v>222</v>
      </c>
      <c r="E151" s="236" t="s">
        <v>3600</v>
      </c>
      <c r="F151" s="237" t="s">
        <v>3601</v>
      </c>
      <c r="G151" s="238" t="s">
        <v>234</v>
      </c>
      <c r="H151" s="239">
        <v>63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329</v>
      </c>
    </row>
    <row r="152" s="2" customFormat="1" ht="24.15" customHeight="1">
      <c r="A152" s="35"/>
      <c r="B152" s="36"/>
      <c r="C152" s="253" t="s">
        <v>277</v>
      </c>
      <c r="D152" s="253" t="s">
        <v>571</v>
      </c>
      <c r="E152" s="254" t="s">
        <v>3602</v>
      </c>
      <c r="F152" s="255" t="s">
        <v>3603</v>
      </c>
      <c r="G152" s="256" t="s">
        <v>234</v>
      </c>
      <c r="H152" s="257">
        <v>66.150000000000006</v>
      </c>
      <c r="I152" s="258"/>
      <c r="J152" s="257">
        <f>ROUND(I152*H152,2)</f>
        <v>0</v>
      </c>
      <c r="K152" s="259"/>
      <c r="L152" s="260"/>
      <c r="M152" s="261" t="s">
        <v>1</v>
      </c>
      <c r="N152" s="262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248</v>
      </c>
      <c r="AT152" s="246" t="s">
        <v>571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341</v>
      </c>
    </row>
    <row r="153" s="12" customFormat="1" ht="22.8" customHeight="1">
      <c r="A153" s="12"/>
      <c r="B153" s="219"/>
      <c r="C153" s="220"/>
      <c r="D153" s="221" t="s">
        <v>74</v>
      </c>
      <c r="E153" s="233" t="s">
        <v>595</v>
      </c>
      <c r="F153" s="233" t="s">
        <v>596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P154</f>
        <v>0</v>
      </c>
      <c r="Q153" s="227"/>
      <c r="R153" s="228">
        <f>R154</f>
        <v>0</v>
      </c>
      <c r="S153" s="227"/>
      <c r="T153" s="229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82</v>
      </c>
      <c r="AT153" s="231" t="s">
        <v>74</v>
      </c>
      <c r="AU153" s="231" t="s">
        <v>82</v>
      </c>
      <c r="AY153" s="230" t="s">
        <v>220</v>
      </c>
      <c r="BK153" s="232">
        <f>BK154</f>
        <v>0</v>
      </c>
    </row>
    <row r="154" s="2" customFormat="1" ht="16.5" customHeight="1">
      <c r="A154" s="35"/>
      <c r="B154" s="36"/>
      <c r="C154" s="235" t="s">
        <v>281</v>
      </c>
      <c r="D154" s="235" t="s">
        <v>222</v>
      </c>
      <c r="E154" s="236" t="s">
        <v>3604</v>
      </c>
      <c r="F154" s="237" t="s">
        <v>3605</v>
      </c>
      <c r="G154" s="238" t="s">
        <v>303</v>
      </c>
      <c r="H154" s="239">
        <v>51.149999999999999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353</v>
      </c>
    </row>
    <row r="155" s="12" customFormat="1" ht="25.92" customHeight="1">
      <c r="A155" s="12"/>
      <c r="B155" s="219"/>
      <c r="C155" s="220"/>
      <c r="D155" s="221" t="s">
        <v>74</v>
      </c>
      <c r="E155" s="222" t="s">
        <v>337</v>
      </c>
      <c r="F155" s="222" t="s">
        <v>338</v>
      </c>
      <c r="G155" s="220"/>
      <c r="H155" s="220"/>
      <c r="I155" s="223"/>
      <c r="J155" s="224">
        <f>BK155</f>
        <v>0</v>
      </c>
      <c r="K155" s="220"/>
      <c r="L155" s="225"/>
      <c r="M155" s="226"/>
      <c r="N155" s="227"/>
      <c r="O155" s="227"/>
      <c r="P155" s="228">
        <f>P156</f>
        <v>0</v>
      </c>
      <c r="Q155" s="227"/>
      <c r="R155" s="228">
        <f>R156</f>
        <v>0</v>
      </c>
      <c r="S155" s="227"/>
      <c r="T155" s="229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87</v>
      </c>
      <c r="AT155" s="231" t="s">
        <v>74</v>
      </c>
      <c r="AU155" s="231" t="s">
        <v>75</v>
      </c>
      <c r="AY155" s="230" t="s">
        <v>220</v>
      </c>
      <c r="BK155" s="232">
        <f>BK156</f>
        <v>0</v>
      </c>
    </row>
    <row r="156" s="12" customFormat="1" ht="22.8" customHeight="1">
      <c r="A156" s="12"/>
      <c r="B156" s="219"/>
      <c r="C156" s="220"/>
      <c r="D156" s="221" t="s">
        <v>74</v>
      </c>
      <c r="E156" s="233" t="s">
        <v>600</v>
      </c>
      <c r="F156" s="233" t="s">
        <v>601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SUM(P157:P158)</f>
        <v>0</v>
      </c>
      <c r="Q156" s="227"/>
      <c r="R156" s="228">
        <f>SUM(R157:R158)</f>
        <v>0</v>
      </c>
      <c r="S156" s="227"/>
      <c r="T156" s="229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87</v>
      </c>
      <c r="AT156" s="231" t="s">
        <v>74</v>
      </c>
      <c r="AU156" s="231" t="s">
        <v>82</v>
      </c>
      <c r="AY156" s="230" t="s">
        <v>220</v>
      </c>
      <c r="BK156" s="232">
        <f>SUM(BK157:BK158)</f>
        <v>0</v>
      </c>
    </row>
    <row r="157" s="2" customFormat="1" ht="24.15" customHeight="1">
      <c r="A157" s="35"/>
      <c r="B157" s="36"/>
      <c r="C157" s="235" t="s">
        <v>285</v>
      </c>
      <c r="D157" s="235" t="s">
        <v>222</v>
      </c>
      <c r="E157" s="236" t="s">
        <v>3606</v>
      </c>
      <c r="F157" s="237" t="s">
        <v>3607</v>
      </c>
      <c r="G157" s="238" t="s">
        <v>225</v>
      </c>
      <c r="H157" s="239">
        <v>21.399999999999999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281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281</v>
      </c>
      <c r="BM157" s="246" t="s">
        <v>361</v>
      </c>
    </row>
    <row r="158" s="2" customFormat="1" ht="37.8" customHeight="1">
      <c r="A158" s="35"/>
      <c r="B158" s="36"/>
      <c r="C158" s="253" t="s">
        <v>289</v>
      </c>
      <c r="D158" s="253" t="s">
        <v>571</v>
      </c>
      <c r="E158" s="254" t="s">
        <v>605</v>
      </c>
      <c r="F158" s="255" t="s">
        <v>606</v>
      </c>
      <c r="G158" s="256" t="s">
        <v>225</v>
      </c>
      <c r="H158" s="257">
        <v>24.609999999999999</v>
      </c>
      <c r="I158" s="258"/>
      <c r="J158" s="257">
        <f>ROUND(I158*H158,2)</f>
        <v>0</v>
      </c>
      <c r="K158" s="259"/>
      <c r="L158" s="260"/>
      <c r="M158" s="263" t="s">
        <v>1</v>
      </c>
      <c r="N158" s="264" t="s">
        <v>41</v>
      </c>
      <c r="O158" s="250"/>
      <c r="P158" s="251">
        <f>O158*H158</f>
        <v>0</v>
      </c>
      <c r="Q158" s="251">
        <v>0</v>
      </c>
      <c r="R158" s="251">
        <f>Q158*H158</f>
        <v>0</v>
      </c>
      <c r="S158" s="251">
        <v>0</v>
      </c>
      <c r="T158" s="25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353</v>
      </c>
      <c r="AT158" s="246" t="s">
        <v>571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281</v>
      </c>
      <c r="BM158" s="246" t="s">
        <v>371</v>
      </c>
    </row>
    <row r="159" s="2" customFormat="1" ht="6.96" customHeight="1">
      <c r="A159" s="35"/>
      <c r="B159" s="69"/>
      <c r="C159" s="70"/>
      <c r="D159" s="70"/>
      <c r="E159" s="70"/>
      <c r="F159" s="70"/>
      <c r="G159" s="70"/>
      <c r="H159" s="70"/>
      <c r="I159" s="70"/>
      <c r="J159" s="70"/>
      <c r="K159" s="70"/>
      <c r="L159" s="41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sheetProtection sheet="1" autoFilter="0" formatColumns="0" formatRows="0" objects="1" scenarios="1" spinCount="100000" saltValue="q+FjgmqT+SUpL8zZrOhhfLWPj3yolSZmbT8lIc6UaUaKj92c9PY8Ue5Zijsmoa+umndNyDGxMNMNPyKE2kJ/xw==" hashValue="yjLKMf/3CrAfzAI1HFfeeF8UOMGNh6azbZaARw8PWYWCeJoB2ABOGKBFXbVXe0MVtYVUVasXt0Z/3HT1JWhobw==" algorithmName="SHA-512" password="CC35"/>
  <autoFilter ref="C131:K15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3565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3608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24</v>
      </c>
      <c r="F19" s="35"/>
      <c r="G19" s="35"/>
      <c r="H19" s="35"/>
      <c r="I19" s="154" t="s">
        <v>25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25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tr">
        <f>IF('Rekapitulácia stavby'!AN19="","",'Rekapitulácia stavby'!AN19)</f>
        <v/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tr">
        <f>IF('Rekapitulácia stavby'!E20="","",'Rekapitulácia stavby'!E20)</f>
        <v xml:space="preserve"> </v>
      </c>
      <c r="F28" s="35"/>
      <c r="G28" s="35"/>
      <c r="H28" s="35"/>
      <c r="I28" s="154" t="s">
        <v>25</v>
      </c>
      <c r="J28" s="144" t="str">
        <f>IF('Rekapitulácia stavby'!AN20="","",'Rekapitulácia stavby'!AN20)</f>
        <v/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ROUND((SUM(BE129:BE196)),  2)</f>
        <v>0</v>
      </c>
      <c r="G37" s="169"/>
      <c r="H37" s="169"/>
      <c r="I37" s="170">
        <v>0.20000000000000001</v>
      </c>
      <c r="J37" s="168">
        <f>ROUND(((SUM(BE129:BE196))*I37),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ROUND((SUM(BF129:BF196)),  2)</f>
        <v>0</v>
      </c>
      <c r="G38" s="169"/>
      <c r="H38" s="169"/>
      <c r="I38" s="170">
        <v>0.20000000000000001</v>
      </c>
      <c r="J38" s="168">
        <f>ROUND(((SUM(BF129:BF196))*I38),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ROUND((SUM(BG129:BG196)),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ROUND((SUM(BH129:BH196)),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ROUND((SUM(BI129:BI196)),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3565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7.3 - Krajinná architektúra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SOŠ Technická,Dukelských Hrdinov 2, 984 01 Lučenec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193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442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3609</v>
      </c>
      <c r="E103" s="204"/>
      <c r="F103" s="204"/>
      <c r="G103" s="204"/>
      <c r="H103" s="204"/>
      <c r="I103" s="204"/>
      <c r="J103" s="205">
        <f>J135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3610</v>
      </c>
      <c r="E104" s="204"/>
      <c r="F104" s="204"/>
      <c r="G104" s="204"/>
      <c r="H104" s="204"/>
      <c r="I104" s="204"/>
      <c r="J104" s="205">
        <f>J185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445</v>
      </c>
      <c r="E105" s="204"/>
      <c r="F105" s="204"/>
      <c r="G105" s="204"/>
      <c r="H105" s="204"/>
      <c r="I105" s="204"/>
      <c r="J105" s="205">
        <f>J194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206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6.25" customHeight="1">
      <c r="A115" s="35"/>
      <c r="B115" s="36"/>
      <c r="C115" s="37"/>
      <c r="D115" s="37"/>
      <c r="E115" s="191" t="str">
        <f>E7</f>
        <v>SOŠ technická Lučenec - novostavba edukačného centra, rekonštrukcia objektu školy a spoločenského objektu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184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1649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186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5" t="s">
        <v>3565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2645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7.3 - Krajinná architektúra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SOŠ Technická,Dukelských Hrdinov 2, 984 01 Lučenec</v>
      </c>
      <c r="G123" s="37"/>
      <c r="H123" s="37"/>
      <c r="I123" s="29" t="s">
        <v>20</v>
      </c>
      <c r="J123" s="82" t="str">
        <f>IF(J16="","",J16)</f>
        <v>30. 9. 2024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BBSK, Námestie SNP 23/23, 974 01 BB</v>
      </c>
      <c r="G125" s="37"/>
      <c r="H125" s="37"/>
      <c r="I125" s="29" t="s">
        <v>28</v>
      </c>
      <c r="J125" s="33" t="str">
        <f>E25</f>
        <v>Ing. Ladislav Chatrnúch,Sládkovičova 2052/50A Šala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IF(E22="","",E22)</f>
        <v>Vyplň údaj</v>
      </c>
      <c r="G126" s="37"/>
      <c r="H126" s="37"/>
      <c r="I126" s="29" t="s">
        <v>31</v>
      </c>
      <c r="J126" s="33" t="str">
        <f>E28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207</v>
      </c>
      <c r="D128" s="210" t="s">
        <v>60</v>
      </c>
      <c r="E128" s="210" t="s">
        <v>56</v>
      </c>
      <c r="F128" s="210" t="s">
        <v>57</v>
      </c>
      <c r="G128" s="210" t="s">
        <v>208</v>
      </c>
      <c r="H128" s="210" t="s">
        <v>209</v>
      </c>
      <c r="I128" s="210" t="s">
        <v>210</v>
      </c>
      <c r="J128" s="211" t="s">
        <v>190</v>
      </c>
      <c r="K128" s="212" t="s">
        <v>211</v>
      </c>
      <c r="L128" s="213"/>
      <c r="M128" s="103" t="s">
        <v>1</v>
      </c>
      <c r="N128" s="104" t="s">
        <v>39</v>
      </c>
      <c r="O128" s="104" t="s">
        <v>212</v>
      </c>
      <c r="P128" s="104" t="s">
        <v>213</v>
      </c>
      <c r="Q128" s="104" t="s">
        <v>214</v>
      </c>
      <c r="R128" s="104" t="s">
        <v>215</v>
      </c>
      <c r="S128" s="104" t="s">
        <v>216</v>
      </c>
      <c r="T128" s="105" t="s">
        <v>217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191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</f>
        <v>0</v>
      </c>
      <c r="Q129" s="107"/>
      <c r="R129" s="216">
        <f>R130</f>
        <v>0</v>
      </c>
      <c r="S129" s="107"/>
      <c r="T129" s="217">
        <f>T130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192</v>
      </c>
      <c r="BK129" s="218">
        <f>BK130</f>
        <v>0</v>
      </c>
    </row>
    <row r="130" s="12" customFormat="1" ht="25.92" customHeight="1">
      <c r="A130" s="12"/>
      <c r="B130" s="219"/>
      <c r="C130" s="220"/>
      <c r="D130" s="221" t="s">
        <v>74</v>
      </c>
      <c r="E130" s="222" t="s">
        <v>218</v>
      </c>
      <c r="F130" s="222" t="s">
        <v>219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P131+P135+P185+P194</f>
        <v>0</v>
      </c>
      <c r="Q130" s="227"/>
      <c r="R130" s="228">
        <f>R131+R135+R185+R194</f>
        <v>0</v>
      </c>
      <c r="S130" s="227"/>
      <c r="T130" s="229">
        <f>T131+T135+T185+T194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82</v>
      </c>
      <c r="AT130" s="231" t="s">
        <v>74</v>
      </c>
      <c r="AU130" s="231" t="s">
        <v>75</v>
      </c>
      <c r="AY130" s="230" t="s">
        <v>220</v>
      </c>
      <c r="BK130" s="232">
        <f>BK131+BK135+BK185+BK194</f>
        <v>0</v>
      </c>
    </row>
    <row r="131" s="12" customFormat="1" ht="22.8" customHeight="1">
      <c r="A131" s="12"/>
      <c r="B131" s="219"/>
      <c r="C131" s="220"/>
      <c r="D131" s="221" t="s">
        <v>74</v>
      </c>
      <c r="E131" s="233" t="s">
        <v>87</v>
      </c>
      <c r="F131" s="233" t="s">
        <v>478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SUM(P132:P134)</f>
        <v>0</v>
      </c>
      <c r="Q131" s="227"/>
      <c r="R131" s="228">
        <f>SUM(R132:R134)</f>
        <v>0</v>
      </c>
      <c r="S131" s="227"/>
      <c r="T131" s="229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82</v>
      </c>
      <c r="AT131" s="231" t="s">
        <v>74</v>
      </c>
      <c r="AU131" s="231" t="s">
        <v>82</v>
      </c>
      <c r="AY131" s="230" t="s">
        <v>220</v>
      </c>
      <c r="BK131" s="232">
        <f>SUM(BK132:BK134)</f>
        <v>0</v>
      </c>
    </row>
    <row r="132" s="2" customFormat="1" ht="33" customHeight="1">
      <c r="A132" s="35"/>
      <c r="B132" s="36"/>
      <c r="C132" s="235" t="s">
        <v>82</v>
      </c>
      <c r="D132" s="235" t="s">
        <v>222</v>
      </c>
      <c r="E132" s="236" t="s">
        <v>3611</v>
      </c>
      <c r="F132" s="237" t="s">
        <v>3612</v>
      </c>
      <c r="G132" s="238" t="s">
        <v>259</v>
      </c>
      <c r="H132" s="239">
        <v>7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87</v>
      </c>
    </row>
    <row r="133" s="2" customFormat="1" ht="16.5" customHeight="1">
      <c r="A133" s="35"/>
      <c r="B133" s="36"/>
      <c r="C133" s="253" t="s">
        <v>87</v>
      </c>
      <c r="D133" s="253" t="s">
        <v>571</v>
      </c>
      <c r="E133" s="254" t="s">
        <v>3613</v>
      </c>
      <c r="F133" s="255" t="s">
        <v>3614</v>
      </c>
      <c r="G133" s="256" t="s">
        <v>259</v>
      </c>
      <c r="H133" s="257">
        <v>15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248</v>
      </c>
      <c r="AT133" s="246" t="s">
        <v>571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94</v>
      </c>
    </row>
    <row r="134" s="2" customFormat="1" ht="21.75" customHeight="1">
      <c r="A134" s="35"/>
      <c r="B134" s="36"/>
      <c r="C134" s="253" t="s">
        <v>91</v>
      </c>
      <c r="D134" s="253" t="s">
        <v>571</v>
      </c>
      <c r="E134" s="254" t="s">
        <v>3615</v>
      </c>
      <c r="F134" s="255" t="s">
        <v>3616</v>
      </c>
      <c r="G134" s="256" t="s">
        <v>259</v>
      </c>
      <c r="H134" s="257">
        <v>12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124</v>
      </c>
    </row>
    <row r="135" s="12" customFormat="1" ht="22.8" customHeight="1">
      <c r="A135" s="12"/>
      <c r="B135" s="219"/>
      <c r="C135" s="220"/>
      <c r="D135" s="221" t="s">
        <v>74</v>
      </c>
      <c r="E135" s="233" t="s">
        <v>1131</v>
      </c>
      <c r="F135" s="233" t="s">
        <v>3617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SUM(P136:P184)</f>
        <v>0</v>
      </c>
      <c r="Q135" s="227"/>
      <c r="R135" s="228">
        <f>SUM(R136:R184)</f>
        <v>0</v>
      </c>
      <c r="S135" s="227"/>
      <c r="T135" s="229">
        <f>SUM(T136:T184)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82</v>
      </c>
      <c r="AT135" s="231" t="s">
        <v>74</v>
      </c>
      <c r="AU135" s="231" t="s">
        <v>82</v>
      </c>
      <c r="AY135" s="230" t="s">
        <v>220</v>
      </c>
      <c r="BK135" s="232">
        <f>SUM(BK136:BK184)</f>
        <v>0</v>
      </c>
    </row>
    <row r="136" s="2" customFormat="1" ht="37.8" customHeight="1">
      <c r="A136" s="35"/>
      <c r="B136" s="36"/>
      <c r="C136" s="235" t="s">
        <v>94</v>
      </c>
      <c r="D136" s="235" t="s">
        <v>222</v>
      </c>
      <c r="E136" s="236" t="s">
        <v>3618</v>
      </c>
      <c r="F136" s="237" t="s">
        <v>3619</v>
      </c>
      <c r="G136" s="238" t="s">
        <v>1255</v>
      </c>
      <c r="H136" s="239">
        <v>6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248</v>
      </c>
    </row>
    <row r="137" s="2" customFormat="1" ht="33" customHeight="1">
      <c r="A137" s="35"/>
      <c r="B137" s="36"/>
      <c r="C137" s="235" t="s">
        <v>97</v>
      </c>
      <c r="D137" s="235" t="s">
        <v>222</v>
      </c>
      <c r="E137" s="236" t="s">
        <v>3620</v>
      </c>
      <c r="F137" s="237" t="s">
        <v>3621</v>
      </c>
      <c r="G137" s="238" t="s">
        <v>3622</v>
      </c>
      <c r="H137" s="239">
        <v>1132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256</v>
      </c>
    </row>
    <row r="138" s="2" customFormat="1" ht="37.8" customHeight="1">
      <c r="A138" s="35"/>
      <c r="B138" s="36"/>
      <c r="C138" s="235" t="s">
        <v>124</v>
      </c>
      <c r="D138" s="235" t="s">
        <v>222</v>
      </c>
      <c r="E138" s="236" t="s">
        <v>3623</v>
      </c>
      <c r="F138" s="237" t="s">
        <v>3624</v>
      </c>
      <c r="G138" s="238" t="s">
        <v>3622</v>
      </c>
      <c r="H138" s="239">
        <v>566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265</v>
      </c>
    </row>
    <row r="139" s="2" customFormat="1" ht="49.05" customHeight="1">
      <c r="A139" s="35"/>
      <c r="B139" s="36"/>
      <c r="C139" s="235" t="s">
        <v>132</v>
      </c>
      <c r="D139" s="235" t="s">
        <v>222</v>
      </c>
      <c r="E139" s="236" t="s">
        <v>3625</v>
      </c>
      <c r="F139" s="237" t="s">
        <v>3626</v>
      </c>
      <c r="G139" s="238" t="s">
        <v>3622</v>
      </c>
      <c r="H139" s="239">
        <v>182.80000000000001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273</v>
      </c>
    </row>
    <row r="140" s="2" customFormat="1" ht="24.15" customHeight="1">
      <c r="A140" s="35"/>
      <c r="B140" s="36"/>
      <c r="C140" s="253" t="s">
        <v>248</v>
      </c>
      <c r="D140" s="253" t="s">
        <v>571</v>
      </c>
      <c r="E140" s="254" t="s">
        <v>3627</v>
      </c>
      <c r="F140" s="255" t="s">
        <v>3628</v>
      </c>
      <c r="G140" s="256" t="s">
        <v>259</v>
      </c>
      <c r="H140" s="257">
        <v>2</v>
      </c>
      <c r="I140" s="258"/>
      <c r="J140" s="257">
        <f>ROUND(I140*H140,2)</f>
        <v>0</v>
      </c>
      <c r="K140" s="259"/>
      <c r="L140" s="260"/>
      <c r="M140" s="261" t="s">
        <v>1</v>
      </c>
      <c r="N140" s="262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248</v>
      </c>
      <c r="AT140" s="246" t="s">
        <v>571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281</v>
      </c>
    </row>
    <row r="141" s="2" customFormat="1" ht="16.5" customHeight="1">
      <c r="A141" s="35"/>
      <c r="B141" s="36"/>
      <c r="C141" s="235" t="s">
        <v>230</v>
      </c>
      <c r="D141" s="235" t="s">
        <v>222</v>
      </c>
      <c r="E141" s="236" t="s">
        <v>3629</v>
      </c>
      <c r="F141" s="237" t="s">
        <v>3630</v>
      </c>
      <c r="G141" s="238" t="s">
        <v>3622</v>
      </c>
      <c r="H141" s="239">
        <v>566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289</v>
      </c>
    </row>
    <row r="142" s="2" customFormat="1" ht="16.5" customHeight="1">
      <c r="A142" s="35"/>
      <c r="B142" s="36"/>
      <c r="C142" s="235" t="s">
        <v>256</v>
      </c>
      <c r="D142" s="235" t="s">
        <v>222</v>
      </c>
      <c r="E142" s="236" t="s">
        <v>3631</v>
      </c>
      <c r="F142" s="237" t="s">
        <v>3632</v>
      </c>
      <c r="G142" s="238" t="s">
        <v>3622</v>
      </c>
      <c r="H142" s="239">
        <v>1132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7</v>
      </c>
    </row>
    <row r="143" s="2" customFormat="1" ht="24.15" customHeight="1">
      <c r="A143" s="35"/>
      <c r="B143" s="36"/>
      <c r="C143" s="235" t="s">
        <v>261</v>
      </c>
      <c r="D143" s="235" t="s">
        <v>222</v>
      </c>
      <c r="E143" s="236" t="s">
        <v>3633</v>
      </c>
      <c r="F143" s="237" t="s">
        <v>3634</v>
      </c>
      <c r="G143" s="238" t="s">
        <v>3635</v>
      </c>
      <c r="H143" s="239">
        <v>11.32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305</v>
      </c>
    </row>
    <row r="144" s="2" customFormat="1" ht="24.15" customHeight="1">
      <c r="A144" s="35"/>
      <c r="B144" s="36"/>
      <c r="C144" s="235" t="s">
        <v>265</v>
      </c>
      <c r="D144" s="235" t="s">
        <v>222</v>
      </c>
      <c r="E144" s="236" t="s">
        <v>3636</v>
      </c>
      <c r="F144" s="237" t="s">
        <v>3637</v>
      </c>
      <c r="G144" s="238" t="s">
        <v>3635</v>
      </c>
      <c r="H144" s="239">
        <v>11.32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313</v>
      </c>
    </row>
    <row r="145" s="2" customFormat="1" ht="16.5" customHeight="1">
      <c r="A145" s="35"/>
      <c r="B145" s="36"/>
      <c r="C145" s="235" t="s">
        <v>269</v>
      </c>
      <c r="D145" s="235" t="s">
        <v>222</v>
      </c>
      <c r="E145" s="236" t="s">
        <v>3638</v>
      </c>
      <c r="F145" s="237" t="s">
        <v>3639</v>
      </c>
      <c r="G145" s="238" t="s">
        <v>259</v>
      </c>
      <c r="H145" s="239">
        <v>7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321</v>
      </c>
    </row>
    <row r="146" s="2" customFormat="1" ht="37.8" customHeight="1">
      <c r="A146" s="35"/>
      <c r="B146" s="36"/>
      <c r="C146" s="235" t="s">
        <v>273</v>
      </c>
      <c r="D146" s="235" t="s">
        <v>222</v>
      </c>
      <c r="E146" s="236" t="s">
        <v>3640</v>
      </c>
      <c r="F146" s="237" t="s">
        <v>3641</v>
      </c>
      <c r="G146" s="238" t="s">
        <v>259</v>
      </c>
      <c r="H146" s="239">
        <v>7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329</v>
      </c>
    </row>
    <row r="147" s="2" customFormat="1" ht="55.5" customHeight="1">
      <c r="A147" s="35"/>
      <c r="B147" s="36"/>
      <c r="C147" s="235" t="s">
        <v>277</v>
      </c>
      <c r="D147" s="235" t="s">
        <v>222</v>
      </c>
      <c r="E147" s="236" t="s">
        <v>3642</v>
      </c>
      <c r="F147" s="237" t="s">
        <v>3643</v>
      </c>
      <c r="G147" s="238" t="s">
        <v>259</v>
      </c>
      <c r="H147" s="239">
        <v>7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341</v>
      </c>
    </row>
    <row r="148" s="2" customFormat="1" ht="24.15" customHeight="1">
      <c r="A148" s="35"/>
      <c r="B148" s="36"/>
      <c r="C148" s="235" t="s">
        <v>281</v>
      </c>
      <c r="D148" s="235" t="s">
        <v>222</v>
      </c>
      <c r="E148" s="236" t="s">
        <v>3644</v>
      </c>
      <c r="F148" s="237" t="s">
        <v>3645</v>
      </c>
      <c r="G148" s="238" t="s">
        <v>3635</v>
      </c>
      <c r="H148" s="239">
        <v>2.7999999999999998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353</v>
      </c>
    </row>
    <row r="149" s="2" customFormat="1" ht="24.15" customHeight="1">
      <c r="A149" s="35"/>
      <c r="B149" s="36"/>
      <c r="C149" s="235" t="s">
        <v>285</v>
      </c>
      <c r="D149" s="235" t="s">
        <v>222</v>
      </c>
      <c r="E149" s="236" t="s">
        <v>3646</v>
      </c>
      <c r="F149" s="237" t="s">
        <v>3647</v>
      </c>
      <c r="G149" s="238" t="s">
        <v>3635</v>
      </c>
      <c r="H149" s="239">
        <v>2.7999999999999998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361</v>
      </c>
    </row>
    <row r="150" s="2" customFormat="1" ht="33" customHeight="1">
      <c r="A150" s="35"/>
      <c r="B150" s="36"/>
      <c r="C150" s="235" t="s">
        <v>289</v>
      </c>
      <c r="D150" s="235" t="s">
        <v>222</v>
      </c>
      <c r="E150" s="236" t="s">
        <v>3648</v>
      </c>
      <c r="F150" s="237" t="s">
        <v>3649</v>
      </c>
      <c r="G150" s="238" t="s">
        <v>259</v>
      </c>
      <c r="H150" s="239">
        <v>7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371</v>
      </c>
    </row>
    <row r="151" s="2" customFormat="1" ht="16.5" customHeight="1">
      <c r="A151" s="35"/>
      <c r="B151" s="36"/>
      <c r="C151" s="253" t="s">
        <v>293</v>
      </c>
      <c r="D151" s="253" t="s">
        <v>571</v>
      </c>
      <c r="E151" s="254" t="s">
        <v>3650</v>
      </c>
      <c r="F151" s="255" t="s">
        <v>3651</v>
      </c>
      <c r="G151" s="256" t="s">
        <v>259</v>
      </c>
      <c r="H151" s="257">
        <v>1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381</v>
      </c>
    </row>
    <row r="152" s="2" customFormat="1" ht="16.5" customHeight="1">
      <c r="A152" s="35"/>
      <c r="B152" s="36"/>
      <c r="C152" s="253" t="s">
        <v>7</v>
      </c>
      <c r="D152" s="253" t="s">
        <v>571</v>
      </c>
      <c r="E152" s="254" t="s">
        <v>3652</v>
      </c>
      <c r="F152" s="255" t="s">
        <v>3653</v>
      </c>
      <c r="G152" s="256" t="s">
        <v>259</v>
      </c>
      <c r="H152" s="257">
        <v>1</v>
      </c>
      <c r="I152" s="258"/>
      <c r="J152" s="257">
        <f>ROUND(I152*H152,2)</f>
        <v>0</v>
      </c>
      <c r="K152" s="259"/>
      <c r="L152" s="260"/>
      <c r="M152" s="261" t="s">
        <v>1</v>
      </c>
      <c r="N152" s="262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248</v>
      </c>
      <c r="AT152" s="246" t="s">
        <v>571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389</v>
      </c>
    </row>
    <row r="153" s="2" customFormat="1" ht="24.15" customHeight="1">
      <c r="A153" s="35"/>
      <c r="B153" s="36"/>
      <c r="C153" s="235" t="s">
        <v>300</v>
      </c>
      <c r="D153" s="235" t="s">
        <v>222</v>
      </c>
      <c r="E153" s="236" t="s">
        <v>3654</v>
      </c>
      <c r="F153" s="237" t="s">
        <v>3655</v>
      </c>
      <c r="G153" s="238" t="s">
        <v>259</v>
      </c>
      <c r="H153" s="239">
        <v>7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399</v>
      </c>
    </row>
    <row r="154" s="2" customFormat="1" ht="24.15" customHeight="1">
      <c r="A154" s="35"/>
      <c r="B154" s="36"/>
      <c r="C154" s="253" t="s">
        <v>305</v>
      </c>
      <c r="D154" s="253" t="s">
        <v>571</v>
      </c>
      <c r="E154" s="254" t="s">
        <v>3656</v>
      </c>
      <c r="F154" s="255" t="s">
        <v>3657</v>
      </c>
      <c r="G154" s="256" t="s">
        <v>259</v>
      </c>
      <c r="H154" s="257">
        <v>1</v>
      </c>
      <c r="I154" s="258"/>
      <c r="J154" s="257">
        <f>ROUND(I154*H154,2)</f>
        <v>0</v>
      </c>
      <c r="K154" s="259"/>
      <c r="L154" s="260"/>
      <c r="M154" s="261" t="s">
        <v>1</v>
      </c>
      <c r="N154" s="262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248</v>
      </c>
      <c r="AT154" s="246" t="s">
        <v>571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409</v>
      </c>
    </row>
    <row r="155" s="2" customFormat="1" ht="24.15" customHeight="1">
      <c r="A155" s="35"/>
      <c r="B155" s="36"/>
      <c r="C155" s="253" t="s">
        <v>309</v>
      </c>
      <c r="D155" s="253" t="s">
        <v>571</v>
      </c>
      <c r="E155" s="254" t="s">
        <v>3658</v>
      </c>
      <c r="F155" s="255" t="s">
        <v>3659</v>
      </c>
      <c r="G155" s="256" t="s">
        <v>259</v>
      </c>
      <c r="H155" s="257">
        <v>3</v>
      </c>
      <c r="I155" s="258"/>
      <c r="J155" s="257">
        <f>ROUND(I155*H155,2)</f>
        <v>0</v>
      </c>
      <c r="K155" s="259"/>
      <c r="L155" s="260"/>
      <c r="M155" s="261" t="s">
        <v>1</v>
      </c>
      <c r="N155" s="262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248</v>
      </c>
      <c r="AT155" s="246" t="s">
        <v>571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417</v>
      </c>
    </row>
    <row r="156" s="2" customFormat="1" ht="24.15" customHeight="1">
      <c r="A156" s="35"/>
      <c r="B156" s="36"/>
      <c r="C156" s="253" t="s">
        <v>313</v>
      </c>
      <c r="D156" s="253" t="s">
        <v>571</v>
      </c>
      <c r="E156" s="254" t="s">
        <v>3660</v>
      </c>
      <c r="F156" s="255" t="s">
        <v>3661</v>
      </c>
      <c r="G156" s="256" t="s">
        <v>259</v>
      </c>
      <c r="H156" s="257">
        <v>3</v>
      </c>
      <c r="I156" s="258"/>
      <c r="J156" s="257">
        <f>ROUND(I156*H156,2)</f>
        <v>0</v>
      </c>
      <c r="K156" s="259"/>
      <c r="L156" s="260"/>
      <c r="M156" s="261" t="s">
        <v>1</v>
      </c>
      <c r="N156" s="262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248</v>
      </c>
      <c r="AT156" s="246" t="s">
        <v>571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427</v>
      </c>
    </row>
    <row r="157" s="2" customFormat="1" ht="24.15" customHeight="1">
      <c r="A157" s="35"/>
      <c r="B157" s="36"/>
      <c r="C157" s="235" t="s">
        <v>317</v>
      </c>
      <c r="D157" s="235" t="s">
        <v>222</v>
      </c>
      <c r="E157" s="236" t="s">
        <v>3662</v>
      </c>
      <c r="F157" s="237" t="s">
        <v>3663</v>
      </c>
      <c r="G157" s="238" t="s">
        <v>259</v>
      </c>
      <c r="H157" s="239">
        <v>7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437</v>
      </c>
    </row>
    <row r="158" s="2" customFormat="1" ht="21.75" customHeight="1">
      <c r="A158" s="35"/>
      <c r="B158" s="36"/>
      <c r="C158" s="253" t="s">
        <v>321</v>
      </c>
      <c r="D158" s="253" t="s">
        <v>571</v>
      </c>
      <c r="E158" s="254" t="s">
        <v>3664</v>
      </c>
      <c r="F158" s="255" t="s">
        <v>3665</v>
      </c>
      <c r="G158" s="256" t="s">
        <v>259</v>
      </c>
      <c r="H158" s="257">
        <v>3</v>
      </c>
      <c r="I158" s="258"/>
      <c r="J158" s="257">
        <f>ROUND(I158*H158,2)</f>
        <v>0</v>
      </c>
      <c r="K158" s="259"/>
      <c r="L158" s="260"/>
      <c r="M158" s="261" t="s">
        <v>1</v>
      </c>
      <c r="N158" s="262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248</v>
      </c>
      <c r="AT158" s="246" t="s">
        <v>571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616</v>
      </c>
    </row>
    <row r="159" s="2" customFormat="1" ht="24.15" customHeight="1">
      <c r="A159" s="35"/>
      <c r="B159" s="36"/>
      <c r="C159" s="253" t="s">
        <v>325</v>
      </c>
      <c r="D159" s="253" t="s">
        <v>571</v>
      </c>
      <c r="E159" s="254" t="s">
        <v>3666</v>
      </c>
      <c r="F159" s="255" t="s">
        <v>3667</v>
      </c>
      <c r="G159" s="256" t="s">
        <v>259</v>
      </c>
      <c r="H159" s="257">
        <v>1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248</v>
      </c>
      <c r="AT159" s="246" t="s">
        <v>571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624</v>
      </c>
    </row>
    <row r="160" s="2" customFormat="1" ht="24.15" customHeight="1">
      <c r="A160" s="35"/>
      <c r="B160" s="36"/>
      <c r="C160" s="235" t="s">
        <v>329</v>
      </c>
      <c r="D160" s="235" t="s">
        <v>222</v>
      </c>
      <c r="E160" s="236" t="s">
        <v>3668</v>
      </c>
      <c r="F160" s="237" t="s">
        <v>3669</v>
      </c>
      <c r="G160" s="238" t="s">
        <v>259</v>
      </c>
      <c r="H160" s="239">
        <v>7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632</v>
      </c>
    </row>
    <row r="161" s="2" customFormat="1" ht="24.15" customHeight="1">
      <c r="A161" s="35"/>
      <c r="B161" s="36"/>
      <c r="C161" s="235" t="s">
        <v>333</v>
      </c>
      <c r="D161" s="235" t="s">
        <v>222</v>
      </c>
      <c r="E161" s="236" t="s">
        <v>3670</v>
      </c>
      <c r="F161" s="237" t="s">
        <v>3671</v>
      </c>
      <c r="G161" s="238" t="s">
        <v>259</v>
      </c>
      <c r="H161" s="239">
        <v>7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640</v>
      </c>
    </row>
    <row r="162" s="2" customFormat="1" ht="37.8" customHeight="1">
      <c r="A162" s="35"/>
      <c r="B162" s="36"/>
      <c r="C162" s="253" t="s">
        <v>341</v>
      </c>
      <c r="D162" s="253" t="s">
        <v>571</v>
      </c>
      <c r="E162" s="254" t="s">
        <v>3672</v>
      </c>
      <c r="F162" s="255" t="s">
        <v>3673</v>
      </c>
      <c r="G162" s="256" t="s">
        <v>234</v>
      </c>
      <c r="H162" s="257">
        <v>10.5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248</v>
      </c>
      <c r="AT162" s="246" t="s">
        <v>571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648</v>
      </c>
    </row>
    <row r="163" s="2" customFormat="1" ht="24.15" customHeight="1">
      <c r="A163" s="35"/>
      <c r="B163" s="36"/>
      <c r="C163" s="235" t="s">
        <v>347</v>
      </c>
      <c r="D163" s="235" t="s">
        <v>222</v>
      </c>
      <c r="E163" s="236" t="s">
        <v>3674</v>
      </c>
      <c r="F163" s="237" t="s">
        <v>3675</v>
      </c>
      <c r="G163" s="238" t="s">
        <v>259</v>
      </c>
      <c r="H163" s="239">
        <v>7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656</v>
      </c>
    </row>
    <row r="164" s="2" customFormat="1" ht="16.5" customHeight="1">
      <c r="A164" s="35"/>
      <c r="B164" s="36"/>
      <c r="C164" s="253" t="s">
        <v>353</v>
      </c>
      <c r="D164" s="253" t="s">
        <v>571</v>
      </c>
      <c r="E164" s="254" t="s">
        <v>3676</v>
      </c>
      <c r="F164" s="255" t="s">
        <v>3677</v>
      </c>
      <c r="G164" s="256" t="s">
        <v>259</v>
      </c>
      <c r="H164" s="257">
        <v>7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666</v>
      </c>
    </row>
    <row r="165" s="2" customFormat="1" ht="24.15" customHeight="1">
      <c r="A165" s="35"/>
      <c r="B165" s="36"/>
      <c r="C165" s="235" t="s">
        <v>357</v>
      </c>
      <c r="D165" s="235" t="s">
        <v>222</v>
      </c>
      <c r="E165" s="236" t="s">
        <v>3678</v>
      </c>
      <c r="F165" s="237" t="s">
        <v>3679</v>
      </c>
      <c r="G165" s="238" t="s">
        <v>3635</v>
      </c>
      <c r="H165" s="239">
        <v>1.05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674</v>
      </c>
    </row>
    <row r="166" s="2" customFormat="1" ht="24.15" customHeight="1">
      <c r="A166" s="35"/>
      <c r="B166" s="36"/>
      <c r="C166" s="235" t="s">
        <v>361</v>
      </c>
      <c r="D166" s="235" t="s">
        <v>222</v>
      </c>
      <c r="E166" s="236" t="s">
        <v>3680</v>
      </c>
      <c r="F166" s="237" t="s">
        <v>3637</v>
      </c>
      <c r="G166" s="238" t="s">
        <v>3635</v>
      </c>
      <c r="H166" s="239">
        <v>1.05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682</v>
      </c>
    </row>
    <row r="167" s="2" customFormat="1" ht="24.15" customHeight="1">
      <c r="A167" s="35"/>
      <c r="B167" s="36"/>
      <c r="C167" s="235" t="s">
        <v>365</v>
      </c>
      <c r="D167" s="235" t="s">
        <v>222</v>
      </c>
      <c r="E167" s="236" t="s">
        <v>3681</v>
      </c>
      <c r="F167" s="237" t="s">
        <v>3682</v>
      </c>
      <c r="G167" s="238" t="s">
        <v>3622</v>
      </c>
      <c r="H167" s="239">
        <v>182.80000000000001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690</v>
      </c>
    </row>
    <row r="168" s="2" customFormat="1" ht="33" customHeight="1">
      <c r="A168" s="35"/>
      <c r="B168" s="36"/>
      <c r="C168" s="235" t="s">
        <v>371</v>
      </c>
      <c r="D168" s="235" t="s">
        <v>222</v>
      </c>
      <c r="E168" s="236" t="s">
        <v>3683</v>
      </c>
      <c r="F168" s="237" t="s">
        <v>3684</v>
      </c>
      <c r="G168" s="238" t="s">
        <v>3635</v>
      </c>
      <c r="H168" s="239">
        <v>5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698</v>
      </c>
    </row>
    <row r="169" s="2" customFormat="1" ht="44.25" customHeight="1">
      <c r="A169" s="35"/>
      <c r="B169" s="36"/>
      <c r="C169" s="235" t="s">
        <v>377</v>
      </c>
      <c r="D169" s="235" t="s">
        <v>222</v>
      </c>
      <c r="E169" s="236" t="s">
        <v>3685</v>
      </c>
      <c r="F169" s="237" t="s">
        <v>3686</v>
      </c>
      <c r="G169" s="238" t="s">
        <v>3622</v>
      </c>
      <c r="H169" s="239">
        <v>15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706</v>
      </c>
    </row>
    <row r="170" s="2" customFormat="1" ht="16.5" customHeight="1">
      <c r="A170" s="35"/>
      <c r="B170" s="36"/>
      <c r="C170" s="253" t="s">
        <v>381</v>
      </c>
      <c r="D170" s="253" t="s">
        <v>571</v>
      </c>
      <c r="E170" s="254" t="s">
        <v>3652</v>
      </c>
      <c r="F170" s="255" t="s">
        <v>3653</v>
      </c>
      <c r="G170" s="256" t="s">
        <v>259</v>
      </c>
      <c r="H170" s="257">
        <v>1</v>
      </c>
      <c r="I170" s="258"/>
      <c r="J170" s="257">
        <f>ROUND(I170*H170,2)</f>
        <v>0</v>
      </c>
      <c r="K170" s="259"/>
      <c r="L170" s="260"/>
      <c r="M170" s="261" t="s">
        <v>1</v>
      </c>
      <c r="N170" s="262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248</v>
      </c>
      <c r="AT170" s="246" t="s">
        <v>571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714</v>
      </c>
    </row>
    <row r="171" s="2" customFormat="1" ht="16.5" customHeight="1">
      <c r="A171" s="35"/>
      <c r="B171" s="36"/>
      <c r="C171" s="253" t="s">
        <v>385</v>
      </c>
      <c r="D171" s="253" t="s">
        <v>571</v>
      </c>
      <c r="E171" s="254" t="s">
        <v>3687</v>
      </c>
      <c r="F171" s="255" t="s">
        <v>3688</v>
      </c>
      <c r="G171" s="256" t="s">
        <v>3635</v>
      </c>
      <c r="H171" s="257">
        <v>1</v>
      </c>
      <c r="I171" s="258"/>
      <c r="J171" s="257">
        <f>ROUND(I171*H171,2)</f>
        <v>0</v>
      </c>
      <c r="K171" s="259"/>
      <c r="L171" s="260"/>
      <c r="M171" s="261" t="s">
        <v>1</v>
      </c>
      <c r="N171" s="262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248</v>
      </c>
      <c r="AT171" s="246" t="s">
        <v>571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722</v>
      </c>
    </row>
    <row r="172" s="2" customFormat="1" ht="33" customHeight="1">
      <c r="A172" s="35"/>
      <c r="B172" s="36"/>
      <c r="C172" s="235" t="s">
        <v>389</v>
      </c>
      <c r="D172" s="235" t="s">
        <v>222</v>
      </c>
      <c r="E172" s="236" t="s">
        <v>3689</v>
      </c>
      <c r="F172" s="237" t="s">
        <v>3690</v>
      </c>
      <c r="G172" s="238" t="s">
        <v>3622</v>
      </c>
      <c r="H172" s="239">
        <v>167.80000000000001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730</v>
      </c>
    </row>
    <row r="173" s="2" customFormat="1" ht="16.5" customHeight="1">
      <c r="A173" s="35"/>
      <c r="B173" s="36"/>
      <c r="C173" s="253" t="s">
        <v>393</v>
      </c>
      <c r="D173" s="253" t="s">
        <v>571</v>
      </c>
      <c r="E173" s="254" t="s">
        <v>3691</v>
      </c>
      <c r="F173" s="255" t="s">
        <v>3692</v>
      </c>
      <c r="G173" s="256" t="s">
        <v>259</v>
      </c>
      <c r="H173" s="257">
        <v>1</v>
      </c>
      <c r="I173" s="258"/>
      <c r="J173" s="257">
        <f>ROUND(I173*H173,2)</f>
        <v>0</v>
      </c>
      <c r="K173" s="259"/>
      <c r="L173" s="260"/>
      <c r="M173" s="261" t="s">
        <v>1</v>
      </c>
      <c r="N173" s="262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248</v>
      </c>
      <c r="AT173" s="246" t="s">
        <v>571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738</v>
      </c>
    </row>
    <row r="174" s="2" customFormat="1" ht="33" customHeight="1">
      <c r="A174" s="35"/>
      <c r="B174" s="36"/>
      <c r="C174" s="235" t="s">
        <v>399</v>
      </c>
      <c r="D174" s="235" t="s">
        <v>222</v>
      </c>
      <c r="E174" s="236" t="s">
        <v>3693</v>
      </c>
      <c r="F174" s="237" t="s">
        <v>3694</v>
      </c>
      <c r="G174" s="238" t="s">
        <v>259</v>
      </c>
      <c r="H174" s="239">
        <v>1750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746</v>
      </c>
    </row>
    <row r="175" s="2" customFormat="1" ht="24.15" customHeight="1">
      <c r="A175" s="35"/>
      <c r="B175" s="36"/>
      <c r="C175" s="235" t="s">
        <v>403</v>
      </c>
      <c r="D175" s="235" t="s">
        <v>222</v>
      </c>
      <c r="E175" s="236" t="s">
        <v>3695</v>
      </c>
      <c r="F175" s="237" t="s">
        <v>3696</v>
      </c>
      <c r="G175" s="238" t="s">
        <v>259</v>
      </c>
      <c r="H175" s="239">
        <v>1750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94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754</v>
      </c>
    </row>
    <row r="176" s="2" customFormat="1" ht="16.5" customHeight="1">
      <c r="A176" s="35"/>
      <c r="B176" s="36"/>
      <c r="C176" s="253" t="s">
        <v>409</v>
      </c>
      <c r="D176" s="253" t="s">
        <v>571</v>
      </c>
      <c r="E176" s="254" t="s">
        <v>3697</v>
      </c>
      <c r="F176" s="255" t="s">
        <v>3698</v>
      </c>
      <c r="G176" s="256" t="s">
        <v>259</v>
      </c>
      <c r="H176" s="257">
        <v>1744</v>
      </c>
      <c r="I176" s="258"/>
      <c r="J176" s="257">
        <f>ROUND(I176*H176,2)</f>
        <v>0</v>
      </c>
      <c r="K176" s="259"/>
      <c r="L176" s="260"/>
      <c r="M176" s="261" t="s">
        <v>1</v>
      </c>
      <c r="N176" s="262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248</v>
      </c>
      <c r="AT176" s="246" t="s">
        <v>571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762</v>
      </c>
    </row>
    <row r="177" s="2" customFormat="1" ht="16.5" customHeight="1">
      <c r="A177" s="35"/>
      <c r="B177" s="36"/>
      <c r="C177" s="253" t="s">
        <v>413</v>
      </c>
      <c r="D177" s="253" t="s">
        <v>571</v>
      </c>
      <c r="E177" s="254" t="s">
        <v>3699</v>
      </c>
      <c r="F177" s="255" t="s">
        <v>3700</v>
      </c>
      <c r="G177" s="256" t="s">
        <v>259</v>
      </c>
      <c r="H177" s="257">
        <v>4</v>
      </c>
      <c r="I177" s="258"/>
      <c r="J177" s="257">
        <f>ROUND(I177*H177,2)</f>
        <v>0</v>
      </c>
      <c r="K177" s="259"/>
      <c r="L177" s="260"/>
      <c r="M177" s="261" t="s">
        <v>1</v>
      </c>
      <c r="N177" s="262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248</v>
      </c>
      <c r="AT177" s="246" t="s">
        <v>571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770</v>
      </c>
    </row>
    <row r="178" s="2" customFormat="1" ht="21.75" customHeight="1">
      <c r="A178" s="35"/>
      <c r="B178" s="36"/>
      <c r="C178" s="253" t="s">
        <v>417</v>
      </c>
      <c r="D178" s="253" t="s">
        <v>571</v>
      </c>
      <c r="E178" s="254" t="s">
        <v>3701</v>
      </c>
      <c r="F178" s="255" t="s">
        <v>3702</v>
      </c>
      <c r="G178" s="256" t="s">
        <v>259</v>
      </c>
      <c r="H178" s="257">
        <v>2</v>
      </c>
      <c r="I178" s="258"/>
      <c r="J178" s="257">
        <f>ROUND(I178*H178,2)</f>
        <v>0</v>
      </c>
      <c r="K178" s="259"/>
      <c r="L178" s="260"/>
      <c r="M178" s="261" t="s">
        <v>1</v>
      </c>
      <c r="N178" s="262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248</v>
      </c>
      <c r="AT178" s="246" t="s">
        <v>571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778</v>
      </c>
    </row>
    <row r="179" s="2" customFormat="1" ht="24.15" customHeight="1">
      <c r="A179" s="35"/>
      <c r="B179" s="36"/>
      <c r="C179" s="235" t="s">
        <v>423</v>
      </c>
      <c r="D179" s="235" t="s">
        <v>222</v>
      </c>
      <c r="E179" s="236" t="s">
        <v>3703</v>
      </c>
      <c r="F179" s="237" t="s">
        <v>3704</v>
      </c>
      <c r="G179" s="238" t="s">
        <v>259</v>
      </c>
      <c r="H179" s="239">
        <v>1020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786</v>
      </c>
    </row>
    <row r="180" s="2" customFormat="1" ht="16.5" customHeight="1">
      <c r="A180" s="35"/>
      <c r="B180" s="36"/>
      <c r="C180" s="253" t="s">
        <v>427</v>
      </c>
      <c r="D180" s="253" t="s">
        <v>571</v>
      </c>
      <c r="E180" s="254" t="s">
        <v>3705</v>
      </c>
      <c r="F180" s="255" t="s">
        <v>3706</v>
      </c>
      <c r="G180" s="256" t="s">
        <v>259</v>
      </c>
      <c r="H180" s="257">
        <v>1020</v>
      </c>
      <c r="I180" s="258"/>
      <c r="J180" s="257">
        <f>ROUND(I180*H180,2)</f>
        <v>0</v>
      </c>
      <c r="K180" s="259"/>
      <c r="L180" s="260"/>
      <c r="M180" s="261" t="s">
        <v>1</v>
      </c>
      <c r="N180" s="262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248</v>
      </c>
      <c r="AT180" s="246" t="s">
        <v>571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794</v>
      </c>
    </row>
    <row r="181" s="2" customFormat="1" ht="16.5" customHeight="1">
      <c r="A181" s="35"/>
      <c r="B181" s="36"/>
      <c r="C181" s="235" t="s">
        <v>433</v>
      </c>
      <c r="D181" s="235" t="s">
        <v>222</v>
      </c>
      <c r="E181" s="236" t="s">
        <v>3707</v>
      </c>
      <c r="F181" s="237" t="s">
        <v>3708</v>
      </c>
      <c r="G181" s="238" t="s">
        <v>3622</v>
      </c>
      <c r="H181" s="239">
        <v>182.80000000000001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802</v>
      </c>
    </row>
    <row r="182" s="2" customFormat="1" ht="16.5" customHeight="1">
      <c r="A182" s="35"/>
      <c r="B182" s="36"/>
      <c r="C182" s="253" t="s">
        <v>437</v>
      </c>
      <c r="D182" s="253" t="s">
        <v>571</v>
      </c>
      <c r="E182" s="254" t="s">
        <v>3709</v>
      </c>
      <c r="F182" s="255" t="s">
        <v>3677</v>
      </c>
      <c r="G182" s="256" t="s">
        <v>259</v>
      </c>
      <c r="H182" s="257">
        <v>182</v>
      </c>
      <c r="I182" s="258"/>
      <c r="J182" s="257">
        <f>ROUND(I182*H182,2)</f>
        <v>0</v>
      </c>
      <c r="K182" s="259"/>
      <c r="L182" s="260"/>
      <c r="M182" s="261" t="s">
        <v>1</v>
      </c>
      <c r="N182" s="262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248</v>
      </c>
      <c r="AT182" s="246" t="s">
        <v>571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809</v>
      </c>
    </row>
    <row r="183" s="2" customFormat="1" ht="24.15" customHeight="1">
      <c r="A183" s="35"/>
      <c r="B183" s="36"/>
      <c r="C183" s="235" t="s">
        <v>611</v>
      </c>
      <c r="D183" s="235" t="s">
        <v>222</v>
      </c>
      <c r="E183" s="236" t="s">
        <v>3710</v>
      </c>
      <c r="F183" s="237" t="s">
        <v>3711</v>
      </c>
      <c r="G183" s="238" t="s">
        <v>3635</v>
      </c>
      <c r="H183" s="239">
        <v>3.6600000000000001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817</v>
      </c>
    </row>
    <row r="184" s="2" customFormat="1" ht="24.15" customHeight="1">
      <c r="A184" s="35"/>
      <c r="B184" s="36"/>
      <c r="C184" s="235" t="s">
        <v>616</v>
      </c>
      <c r="D184" s="235" t="s">
        <v>222</v>
      </c>
      <c r="E184" s="236" t="s">
        <v>3636</v>
      </c>
      <c r="F184" s="237" t="s">
        <v>3637</v>
      </c>
      <c r="G184" s="238" t="s">
        <v>3635</v>
      </c>
      <c r="H184" s="239">
        <v>3.6600000000000001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825</v>
      </c>
    </row>
    <row r="185" s="12" customFormat="1" ht="22.8" customHeight="1">
      <c r="A185" s="12"/>
      <c r="B185" s="219"/>
      <c r="C185" s="220"/>
      <c r="D185" s="221" t="s">
        <v>74</v>
      </c>
      <c r="E185" s="233" t="s">
        <v>347</v>
      </c>
      <c r="F185" s="233" t="s">
        <v>3712</v>
      </c>
      <c r="G185" s="220"/>
      <c r="H185" s="220"/>
      <c r="I185" s="223"/>
      <c r="J185" s="234">
        <f>BK185</f>
        <v>0</v>
      </c>
      <c r="K185" s="220"/>
      <c r="L185" s="225"/>
      <c r="M185" s="226"/>
      <c r="N185" s="227"/>
      <c r="O185" s="227"/>
      <c r="P185" s="228">
        <f>SUM(P186:P193)</f>
        <v>0</v>
      </c>
      <c r="Q185" s="227"/>
      <c r="R185" s="228">
        <f>SUM(R186:R193)</f>
        <v>0</v>
      </c>
      <c r="S185" s="227"/>
      <c r="T185" s="229">
        <f>SUM(T186:T193)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82</v>
      </c>
      <c r="AT185" s="231" t="s">
        <v>74</v>
      </c>
      <c r="AU185" s="231" t="s">
        <v>82</v>
      </c>
      <c r="AY185" s="230" t="s">
        <v>220</v>
      </c>
      <c r="BK185" s="232">
        <f>SUM(BK186:BK193)</f>
        <v>0</v>
      </c>
    </row>
    <row r="186" s="2" customFormat="1" ht="16.5" customHeight="1">
      <c r="A186" s="35"/>
      <c r="B186" s="36"/>
      <c r="C186" s="235" t="s">
        <v>620</v>
      </c>
      <c r="D186" s="235" t="s">
        <v>222</v>
      </c>
      <c r="E186" s="236" t="s">
        <v>3713</v>
      </c>
      <c r="F186" s="237" t="s">
        <v>3714</v>
      </c>
      <c r="G186" s="238" t="s">
        <v>259</v>
      </c>
      <c r="H186" s="239">
        <v>2</v>
      </c>
      <c r="I186" s="240"/>
      <c r="J186" s="239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94</v>
      </c>
      <c r="AT186" s="246" t="s">
        <v>222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94</v>
      </c>
      <c r="BM186" s="246" t="s">
        <v>833</v>
      </c>
    </row>
    <row r="187" s="2" customFormat="1" ht="21.75" customHeight="1">
      <c r="A187" s="35"/>
      <c r="B187" s="36"/>
      <c r="C187" s="253" t="s">
        <v>624</v>
      </c>
      <c r="D187" s="253" t="s">
        <v>571</v>
      </c>
      <c r="E187" s="254" t="s">
        <v>3715</v>
      </c>
      <c r="F187" s="255" t="s">
        <v>3716</v>
      </c>
      <c r="G187" s="256" t="s">
        <v>259</v>
      </c>
      <c r="H187" s="257">
        <v>2</v>
      </c>
      <c r="I187" s="258"/>
      <c r="J187" s="257">
        <f>ROUND(I187*H187,2)</f>
        <v>0</v>
      </c>
      <c r="K187" s="259"/>
      <c r="L187" s="260"/>
      <c r="M187" s="261" t="s">
        <v>1</v>
      </c>
      <c r="N187" s="262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248</v>
      </c>
      <c r="AT187" s="246" t="s">
        <v>571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94</v>
      </c>
      <c r="BM187" s="246" t="s">
        <v>841</v>
      </c>
    </row>
    <row r="188" s="2" customFormat="1" ht="24.15" customHeight="1">
      <c r="A188" s="35"/>
      <c r="B188" s="36"/>
      <c r="C188" s="235" t="s">
        <v>628</v>
      </c>
      <c r="D188" s="235" t="s">
        <v>222</v>
      </c>
      <c r="E188" s="236" t="s">
        <v>3717</v>
      </c>
      <c r="F188" s="237" t="s">
        <v>3718</v>
      </c>
      <c r="G188" s="238" t="s">
        <v>1196</v>
      </c>
      <c r="H188" s="239">
        <v>83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94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849</v>
      </c>
    </row>
    <row r="189" s="2" customFormat="1" ht="33" customHeight="1">
      <c r="A189" s="35"/>
      <c r="B189" s="36"/>
      <c r="C189" s="253" t="s">
        <v>632</v>
      </c>
      <c r="D189" s="253" t="s">
        <v>571</v>
      </c>
      <c r="E189" s="254" t="s">
        <v>3719</v>
      </c>
      <c r="F189" s="255" t="s">
        <v>3720</v>
      </c>
      <c r="G189" s="256" t="s">
        <v>259</v>
      </c>
      <c r="H189" s="257">
        <v>42</v>
      </c>
      <c r="I189" s="258"/>
      <c r="J189" s="257">
        <f>ROUND(I189*H189,2)</f>
        <v>0</v>
      </c>
      <c r="K189" s="259"/>
      <c r="L189" s="260"/>
      <c r="M189" s="261" t="s">
        <v>1</v>
      </c>
      <c r="N189" s="262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248</v>
      </c>
      <c r="AT189" s="246" t="s">
        <v>571</v>
      </c>
      <c r="AU189" s="246" t="s">
        <v>87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94</v>
      </c>
      <c r="BM189" s="246" t="s">
        <v>857</v>
      </c>
    </row>
    <row r="190" s="2" customFormat="1" ht="24.15" customHeight="1">
      <c r="A190" s="35"/>
      <c r="B190" s="36"/>
      <c r="C190" s="235" t="s">
        <v>636</v>
      </c>
      <c r="D190" s="235" t="s">
        <v>222</v>
      </c>
      <c r="E190" s="236" t="s">
        <v>3721</v>
      </c>
      <c r="F190" s="237" t="s">
        <v>3722</v>
      </c>
      <c r="G190" s="238" t="s">
        <v>251</v>
      </c>
      <c r="H190" s="239">
        <v>3.6000000000000001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94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94</v>
      </c>
      <c r="BM190" s="246" t="s">
        <v>865</v>
      </c>
    </row>
    <row r="191" s="2" customFormat="1" ht="21.75" customHeight="1">
      <c r="A191" s="35"/>
      <c r="B191" s="36"/>
      <c r="C191" s="253" t="s">
        <v>640</v>
      </c>
      <c r="D191" s="253" t="s">
        <v>571</v>
      </c>
      <c r="E191" s="254" t="s">
        <v>3723</v>
      </c>
      <c r="F191" s="255" t="s">
        <v>3724</v>
      </c>
      <c r="G191" s="256" t="s">
        <v>251</v>
      </c>
      <c r="H191" s="257">
        <v>3.6000000000000001</v>
      </c>
      <c r="I191" s="258"/>
      <c r="J191" s="257">
        <f>ROUND(I191*H191,2)</f>
        <v>0</v>
      </c>
      <c r="K191" s="259"/>
      <c r="L191" s="260"/>
      <c r="M191" s="261" t="s">
        <v>1</v>
      </c>
      <c r="N191" s="262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248</v>
      </c>
      <c r="AT191" s="246" t="s">
        <v>571</v>
      </c>
      <c r="AU191" s="246" t="s">
        <v>87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94</v>
      </c>
      <c r="BM191" s="246" t="s">
        <v>873</v>
      </c>
    </row>
    <row r="192" s="2" customFormat="1" ht="21.75" customHeight="1">
      <c r="A192" s="35"/>
      <c r="B192" s="36"/>
      <c r="C192" s="235" t="s">
        <v>644</v>
      </c>
      <c r="D192" s="235" t="s">
        <v>222</v>
      </c>
      <c r="E192" s="236" t="s">
        <v>3725</v>
      </c>
      <c r="F192" s="237" t="s">
        <v>3726</v>
      </c>
      <c r="G192" s="238" t="s">
        <v>3622</v>
      </c>
      <c r="H192" s="239">
        <v>50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94</v>
      </c>
      <c r="AT192" s="246" t="s">
        <v>222</v>
      </c>
      <c r="AU192" s="246" t="s">
        <v>87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94</v>
      </c>
      <c r="BM192" s="246" t="s">
        <v>881</v>
      </c>
    </row>
    <row r="193" s="2" customFormat="1" ht="55.5" customHeight="1">
      <c r="A193" s="35"/>
      <c r="B193" s="36"/>
      <c r="C193" s="253" t="s">
        <v>648</v>
      </c>
      <c r="D193" s="253" t="s">
        <v>571</v>
      </c>
      <c r="E193" s="254" t="s">
        <v>3727</v>
      </c>
      <c r="F193" s="255" t="s">
        <v>3728</v>
      </c>
      <c r="G193" s="256" t="s">
        <v>3622</v>
      </c>
      <c r="H193" s="257">
        <v>50</v>
      </c>
      <c r="I193" s="258"/>
      <c r="J193" s="257">
        <f>ROUND(I193*H193,2)</f>
        <v>0</v>
      </c>
      <c r="K193" s="259"/>
      <c r="L193" s="260"/>
      <c r="M193" s="261" t="s">
        <v>1</v>
      </c>
      <c r="N193" s="262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248</v>
      </c>
      <c r="AT193" s="246" t="s">
        <v>571</v>
      </c>
      <c r="AU193" s="246" t="s">
        <v>87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94</v>
      </c>
      <c r="BM193" s="246" t="s">
        <v>889</v>
      </c>
    </row>
    <row r="194" s="12" customFormat="1" ht="22.8" customHeight="1">
      <c r="A194" s="12"/>
      <c r="B194" s="219"/>
      <c r="C194" s="220"/>
      <c r="D194" s="221" t="s">
        <v>74</v>
      </c>
      <c r="E194" s="233" t="s">
        <v>595</v>
      </c>
      <c r="F194" s="233" t="s">
        <v>596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SUM(P195:P196)</f>
        <v>0</v>
      </c>
      <c r="Q194" s="227"/>
      <c r="R194" s="228">
        <f>SUM(R195:R196)</f>
        <v>0</v>
      </c>
      <c r="S194" s="227"/>
      <c r="T194" s="229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82</v>
      </c>
      <c r="AT194" s="231" t="s">
        <v>74</v>
      </c>
      <c r="AU194" s="231" t="s">
        <v>82</v>
      </c>
      <c r="AY194" s="230" t="s">
        <v>220</v>
      </c>
      <c r="BK194" s="232">
        <f>SUM(BK195:BK196)</f>
        <v>0</v>
      </c>
    </row>
    <row r="195" s="2" customFormat="1" ht="33" customHeight="1">
      <c r="A195" s="35"/>
      <c r="B195" s="36"/>
      <c r="C195" s="235" t="s">
        <v>652</v>
      </c>
      <c r="D195" s="235" t="s">
        <v>222</v>
      </c>
      <c r="E195" s="236" t="s">
        <v>3729</v>
      </c>
      <c r="F195" s="237" t="s">
        <v>3730</v>
      </c>
      <c r="G195" s="238" t="s">
        <v>303</v>
      </c>
      <c r="H195" s="239">
        <v>17.199999999999999</v>
      </c>
      <c r="I195" s="240"/>
      <c r="J195" s="239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94</v>
      </c>
      <c r="AT195" s="246" t="s">
        <v>222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897</v>
      </c>
    </row>
    <row r="196" s="2" customFormat="1" ht="37.8" customHeight="1">
      <c r="A196" s="35"/>
      <c r="B196" s="36"/>
      <c r="C196" s="235" t="s">
        <v>656</v>
      </c>
      <c r="D196" s="235" t="s">
        <v>222</v>
      </c>
      <c r="E196" s="236" t="s">
        <v>3731</v>
      </c>
      <c r="F196" s="237" t="s">
        <v>3732</v>
      </c>
      <c r="G196" s="238" t="s">
        <v>303</v>
      </c>
      <c r="H196" s="239">
        <v>5.75</v>
      </c>
      <c r="I196" s="240"/>
      <c r="J196" s="239">
        <f>ROUND(I196*H196,2)</f>
        <v>0</v>
      </c>
      <c r="K196" s="241"/>
      <c r="L196" s="41"/>
      <c r="M196" s="248" t="s">
        <v>1</v>
      </c>
      <c r="N196" s="249" t="s">
        <v>41</v>
      </c>
      <c r="O196" s="250"/>
      <c r="P196" s="251">
        <f>O196*H196</f>
        <v>0</v>
      </c>
      <c r="Q196" s="251">
        <v>0</v>
      </c>
      <c r="R196" s="251">
        <f>Q196*H196</f>
        <v>0</v>
      </c>
      <c r="S196" s="251">
        <v>0</v>
      </c>
      <c r="T196" s="25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907</v>
      </c>
    </row>
    <row r="197" s="2" customFormat="1" ht="6.96" customHeight="1">
      <c r="A197" s="35"/>
      <c r="B197" s="69"/>
      <c r="C197" s="70"/>
      <c r="D197" s="70"/>
      <c r="E197" s="70"/>
      <c r="F197" s="70"/>
      <c r="G197" s="70"/>
      <c r="H197" s="70"/>
      <c r="I197" s="70"/>
      <c r="J197" s="70"/>
      <c r="K197" s="70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JhTn3/PaR2lniRfTzRq0rmn6LfCVugguHtEUMYFU8iYqxj0zLgbjec5NjR5LSBie9oFAmHb69kurDNV7u0FsGA==" hashValue="5zX5QvXcEjgo0wgGogtnoFFoeyU1tRzva7s88aiJ/eLaYn+beXzOLsg+jmCTZ/AgZVIoWlWpuKRSlh2BFoyMQw==" algorithmName="SHA-512" password="CC35"/>
  <autoFilter ref="C128:K19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>
      <c r="B8" s="17"/>
      <c r="D8" s="154" t="s">
        <v>184</v>
      </c>
      <c r="L8" s="17"/>
    </row>
    <row r="9" s="1" customFormat="1" ht="16.5" customHeight="1">
      <c r="B9" s="17"/>
      <c r="E9" s="155" t="s">
        <v>1649</v>
      </c>
      <c r="F9" s="1"/>
      <c r="G9" s="1"/>
      <c r="H9" s="1"/>
      <c r="L9" s="17"/>
    </row>
    <row r="10" s="1" customFormat="1" ht="12" customHeight="1">
      <c r="B10" s="17"/>
      <c r="D10" s="154" t="s">
        <v>186</v>
      </c>
      <c r="L10" s="17"/>
    </row>
    <row r="11" s="2" customFormat="1" ht="16.5" customHeight="1">
      <c r="A11" s="35"/>
      <c r="B11" s="41"/>
      <c r="C11" s="35"/>
      <c r="D11" s="35"/>
      <c r="E11" s="166" t="s">
        <v>3565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2645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3733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30. 9. 2024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24</v>
      </c>
      <c r="F19" s="35"/>
      <c r="G19" s="35"/>
      <c r="H19" s="35"/>
      <c r="I19" s="154" t="s">
        <v>25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26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25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28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25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31</v>
      </c>
      <c r="E27" s="35"/>
      <c r="F27" s="35"/>
      <c r="G27" s="35"/>
      <c r="H27" s="35"/>
      <c r="I27" s="154" t="s">
        <v>23</v>
      </c>
      <c r="J27" s="144" t="str">
        <f>IF('Rekapitulácia stavby'!AN19="","",'Rekapitulácia stavby'!AN19)</f>
        <v/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tr">
        <f>IF('Rekapitulácia stavby'!E20="","",'Rekapitulácia stavby'!E20)</f>
        <v xml:space="preserve"> </v>
      </c>
      <c r="F28" s="35"/>
      <c r="G28" s="35"/>
      <c r="H28" s="35"/>
      <c r="I28" s="154" t="s">
        <v>25</v>
      </c>
      <c r="J28" s="144" t="str">
        <f>IF('Rekapitulácia stavby'!AN20="","",'Rekapitulácia stavby'!AN20)</f>
        <v/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33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43.25" customHeight="1">
      <c r="A31" s="158"/>
      <c r="B31" s="159"/>
      <c r="C31" s="158"/>
      <c r="D31" s="158"/>
      <c r="E31" s="160" t="s">
        <v>34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35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37</v>
      </c>
      <c r="G36" s="35"/>
      <c r="H36" s="35"/>
      <c r="I36" s="165" t="s">
        <v>36</v>
      </c>
      <c r="J36" s="165" t="s">
        <v>38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39</v>
      </c>
      <c r="E37" s="167" t="s">
        <v>40</v>
      </c>
      <c r="F37" s="168">
        <f>ROUND((SUM(BE126:BE135)),  2)</f>
        <v>0</v>
      </c>
      <c r="G37" s="169"/>
      <c r="H37" s="169"/>
      <c r="I37" s="170">
        <v>0.20000000000000001</v>
      </c>
      <c r="J37" s="168">
        <f>ROUND(((SUM(BE126:BE135))*I37),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41</v>
      </c>
      <c r="F38" s="168">
        <f>ROUND((SUM(BF126:BF135)),  2)</f>
        <v>0</v>
      </c>
      <c r="G38" s="169"/>
      <c r="H38" s="169"/>
      <c r="I38" s="170">
        <v>0.20000000000000001</v>
      </c>
      <c r="J38" s="168">
        <f>ROUND(((SUM(BF126:BF135))*I38),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42</v>
      </c>
      <c r="F39" s="171">
        <f>ROUND((SUM(BG126:BG135)),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43</v>
      </c>
      <c r="F40" s="171">
        <f>ROUND((SUM(BH126:BH135)),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44</v>
      </c>
      <c r="F41" s="168">
        <f>ROUND((SUM(BI126:BI135)),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45</v>
      </c>
      <c r="E43" s="175"/>
      <c r="F43" s="175"/>
      <c r="G43" s="176" t="s">
        <v>46</v>
      </c>
      <c r="H43" s="177" t="s">
        <v>47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1649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186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5" t="s">
        <v>3565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2645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7.4 - Návrh mobiliáru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SOŠ Technická,Dukelských Hrdinov 2, 984 01 Lučenec</v>
      </c>
      <c r="G93" s="37"/>
      <c r="H93" s="37"/>
      <c r="I93" s="29" t="s">
        <v>20</v>
      </c>
      <c r="J93" s="82" t="str">
        <f>IF(J16="","",J16)</f>
        <v>30. 9. 2024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BBSK, Námestie SNP 23/23, 974 01 BB</v>
      </c>
      <c r="G95" s="37"/>
      <c r="H95" s="37"/>
      <c r="I95" s="29" t="s">
        <v>28</v>
      </c>
      <c r="J95" s="33" t="str">
        <f>E25</f>
        <v>Ing. Ladislav Chatrnúch,Sládkovičova 2052/50A Šala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26</v>
      </c>
      <c r="D96" s="37"/>
      <c r="E96" s="37"/>
      <c r="F96" s="24" t="str">
        <f>IF(E22="","",E22)</f>
        <v>Vyplň údaj</v>
      </c>
      <c r="G96" s="37"/>
      <c r="H96" s="37"/>
      <c r="I96" s="29" t="s">
        <v>31</v>
      </c>
      <c r="J96" s="33" t="str">
        <f>E28</f>
        <v xml:space="preserve"> 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189</v>
      </c>
      <c r="D98" s="193"/>
      <c r="E98" s="193"/>
      <c r="F98" s="193"/>
      <c r="G98" s="193"/>
      <c r="H98" s="193"/>
      <c r="I98" s="193"/>
      <c r="J98" s="194" t="s">
        <v>190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191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192</v>
      </c>
    </row>
    <row r="101" s="9" customFormat="1" ht="24.96" customHeight="1">
      <c r="A101" s="9"/>
      <c r="B101" s="196"/>
      <c r="C101" s="197"/>
      <c r="D101" s="198" t="s">
        <v>193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195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206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6.25" customHeight="1">
      <c r="A112" s="35"/>
      <c r="B112" s="36"/>
      <c r="C112" s="37"/>
      <c r="D112" s="37"/>
      <c r="E112" s="191" t="str">
        <f>E7</f>
        <v>SOŠ technická Lučenec - novostavba edukačného centra, rekonštrukcia objektu školy a spoločenského objektu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184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1649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186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5" t="s">
        <v>3565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2645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7.4 - Návrh mobiliáru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SOŠ Technická,Dukelských Hrdinov 2, 984 01 Lučenec</v>
      </c>
      <c r="G120" s="37"/>
      <c r="H120" s="37"/>
      <c r="I120" s="29" t="s">
        <v>20</v>
      </c>
      <c r="J120" s="82" t="str">
        <f>IF(J16="","",J16)</f>
        <v>30. 9. 2024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BBSK, Námestie SNP 23/23, 974 01 BB</v>
      </c>
      <c r="G122" s="37"/>
      <c r="H122" s="37"/>
      <c r="I122" s="29" t="s">
        <v>28</v>
      </c>
      <c r="J122" s="33" t="str">
        <f>E25</f>
        <v>Ing. Ladislav Chatrnúch,Sládkovičova 2052/50A Šala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IF(E22="","",E22)</f>
        <v>Vyplň údaj</v>
      </c>
      <c r="G123" s="37"/>
      <c r="H123" s="37"/>
      <c r="I123" s="29" t="s">
        <v>31</v>
      </c>
      <c r="J123" s="33" t="str">
        <f>E28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207</v>
      </c>
      <c r="D125" s="210" t="s">
        <v>60</v>
      </c>
      <c r="E125" s="210" t="s">
        <v>56</v>
      </c>
      <c r="F125" s="210" t="s">
        <v>57</v>
      </c>
      <c r="G125" s="210" t="s">
        <v>208</v>
      </c>
      <c r="H125" s="210" t="s">
        <v>209</v>
      </c>
      <c r="I125" s="210" t="s">
        <v>210</v>
      </c>
      <c r="J125" s="211" t="s">
        <v>190</v>
      </c>
      <c r="K125" s="212" t="s">
        <v>211</v>
      </c>
      <c r="L125" s="213"/>
      <c r="M125" s="103" t="s">
        <v>1</v>
      </c>
      <c r="N125" s="104" t="s">
        <v>39</v>
      </c>
      <c r="O125" s="104" t="s">
        <v>212</v>
      </c>
      <c r="P125" s="104" t="s">
        <v>213</v>
      </c>
      <c r="Q125" s="104" t="s">
        <v>214</v>
      </c>
      <c r="R125" s="104" t="s">
        <v>215</v>
      </c>
      <c r="S125" s="104" t="s">
        <v>216</v>
      </c>
      <c r="T125" s="105" t="s">
        <v>217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191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192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74</v>
      </c>
      <c r="E127" s="222" t="s">
        <v>218</v>
      </c>
      <c r="F127" s="222" t="s">
        <v>219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82</v>
      </c>
      <c r="AT127" s="231" t="s">
        <v>74</v>
      </c>
      <c r="AU127" s="231" t="s">
        <v>75</v>
      </c>
      <c r="AY127" s="230" t="s">
        <v>220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74</v>
      </c>
      <c r="E128" s="233" t="s">
        <v>230</v>
      </c>
      <c r="F128" s="233" t="s">
        <v>231</v>
      </c>
      <c r="G128" s="220"/>
      <c r="H128" s="220"/>
      <c r="I128" s="223"/>
      <c r="J128" s="234">
        <f>BK128</f>
        <v>0</v>
      </c>
      <c r="K128" s="220"/>
      <c r="L128" s="225"/>
      <c r="M128" s="226"/>
      <c r="N128" s="227"/>
      <c r="O128" s="227"/>
      <c r="P128" s="228">
        <f>SUM(P129:P135)</f>
        <v>0</v>
      </c>
      <c r="Q128" s="227"/>
      <c r="R128" s="228">
        <f>SUM(R129:R135)</f>
        <v>0</v>
      </c>
      <c r="S128" s="227"/>
      <c r="T128" s="229">
        <f>SUM(T129:T135)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82</v>
      </c>
      <c r="AT128" s="231" t="s">
        <v>74</v>
      </c>
      <c r="AU128" s="231" t="s">
        <v>82</v>
      </c>
      <c r="AY128" s="230" t="s">
        <v>220</v>
      </c>
      <c r="BK128" s="232">
        <f>SUM(BK129:BK135)</f>
        <v>0</v>
      </c>
    </row>
    <row r="129" s="2" customFormat="1" ht="16.5" customHeight="1">
      <c r="A129" s="35"/>
      <c r="B129" s="36"/>
      <c r="C129" s="235" t="s">
        <v>82</v>
      </c>
      <c r="D129" s="235" t="s">
        <v>222</v>
      </c>
      <c r="E129" s="236" t="s">
        <v>3734</v>
      </c>
      <c r="F129" s="237" t="s">
        <v>3735</v>
      </c>
      <c r="G129" s="238" t="s">
        <v>259</v>
      </c>
      <c r="H129" s="239">
        <v>3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87</v>
      </c>
    </row>
    <row r="130" s="2" customFormat="1" ht="24.15" customHeight="1">
      <c r="A130" s="35"/>
      <c r="B130" s="36"/>
      <c r="C130" s="253" t="s">
        <v>87</v>
      </c>
      <c r="D130" s="253" t="s">
        <v>571</v>
      </c>
      <c r="E130" s="254" t="s">
        <v>3736</v>
      </c>
      <c r="F130" s="255" t="s">
        <v>3737</v>
      </c>
      <c r="G130" s="256" t="s">
        <v>259</v>
      </c>
      <c r="H130" s="257">
        <v>8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94</v>
      </c>
    </row>
    <row r="131" s="2" customFormat="1" ht="16.5" customHeight="1">
      <c r="A131" s="35"/>
      <c r="B131" s="36"/>
      <c r="C131" s="235" t="s">
        <v>91</v>
      </c>
      <c r="D131" s="235" t="s">
        <v>222</v>
      </c>
      <c r="E131" s="236" t="s">
        <v>3738</v>
      </c>
      <c r="F131" s="237" t="s">
        <v>3739</v>
      </c>
      <c r="G131" s="238" t="s">
        <v>259</v>
      </c>
      <c r="H131" s="239">
        <v>7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124</v>
      </c>
    </row>
    <row r="132" s="2" customFormat="1" ht="21.75" customHeight="1">
      <c r="A132" s="35"/>
      <c r="B132" s="36"/>
      <c r="C132" s="253" t="s">
        <v>94</v>
      </c>
      <c r="D132" s="253" t="s">
        <v>571</v>
      </c>
      <c r="E132" s="254" t="s">
        <v>3740</v>
      </c>
      <c r="F132" s="255" t="s">
        <v>3741</v>
      </c>
      <c r="G132" s="256" t="s">
        <v>259</v>
      </c>
      <c r="H132" s="257">
        <v>7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248</v>
      </c>
    </row>
    <row r="133" s="2" customFormat="1" ht="16.5" customHeight="1">
      <c r="A133" s="35"/>
      <c r="B133" s="36"/>
      <c r="C133" s="235" t="s">
        <v>97</v>
      </c>
      <c r="D133" s="235" t="s">
        <v>222</v>
      </c>
      <c r="E133" s="236" t="s">
        <v>3742</v>
      </c>
      <c r="F133" s="237" t="s">
        <v>3743</v>
      </c>
      <c r="G133" s="238" t="s">
        <v>259</v>
      </c>
      <c r="H133" s="239">
        <v>1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256</v>
      </c>
    </row>
    <row r="134" s="2" customFormat="1" ht="16.5" customHeight="1">
      <c r="A134" s="35"/>
      <c r="B134" s="36"/>
      <c r="C134" s="235" t="s">
        <v>124</v>
      </c>
      <c r="D134" s="235" t="s">
        <v>222</v>
      </c>
      <c r="E134" s="236" t="s">
        <v>3744</v>
      </c>
      <c r="F134" s="237" t="s">
        <v>3745</v>
      </c>
      <c r="G134" s="238" t="s">
        <v>259</v>
      </c>
      <c r="H134" s="239">
        <v>1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265</v>
      </c>
    </row>
    <row r="135" s="2" customFormat="1" ht="24.15" customHeight="1">
      <c r="A135" s="35"/>
      <c r="B135" s="36"/>
      <c r="C135" s="235" t="s">
        <v>132</v>
      </c>
      <c r="D135" s="235" t="s">
        <v>222</v>
      </c>
      <c r="E135" s="236" t="s">
        <v>3746</v>
      </c>
      <c r="F135" s="237" t="s">
        <v>3747</v>
      </c>
      <c r="G135" s="238" t="s">
        <v>259</v>
      </c>
      <c r="H135" s="239">
        <v>1</v>
      </c>
      <c r="I135" s="240"/>
      <c r="J135" s="239">
        <f>ROUND(I135*H135,2)</f>
        <v>0</v>
      </c>
      <c r="K135" s="241"/>
      <c r="L135" s="41"/>
      <c r="M135" s="248" t="s">
        <v>1</v>
      </c>
      <c r="N135" s="249" t="s">
        <v>41</v>
      </c>
      <c r="O135" s="250"/>
      <c r="P135" s="251">
        <f>O135*H135</f>
        <v>0</v>
      </c>
      <c r="Q135" s="251">
        <v>0</v>
      </c>
      <c r="R135" s="251">
        <f>Q135*H135</f>
        <v>0</v>
      </c>
      <c r="S135" s="251">
        <v>0</v>
      </c>
      <c r="T135" s="25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273</v>
      </c>
    </row>
    <row r="136" s="2" customFormat="1" ht="6.96" customHeight="1">
      <c r="A136" s="35"/>
      <c r="B136" s="69"/>
      <c r="C136" s="70"/>
      <c r="D136" s="70"/>
      <c r="E136" s="70"/>
      <c r="F136" s="70"/>
      <c r="G136" s="70"/>
      <c r="H136" s="70"/>
      <c r="I136" s="70"/>
      <c r="J136" s="70"/>
      <c r="K136" s="70"/>
      <c r="L136" s="41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sheetProtection sheet="1" autoFilter="0" formatColumns="0" formatRows="0" objects="1" scenarios="1" spinCount="100000" saltValue="O+SIkE9yX/Px20ZMSlvW9V+TXnRsPUxdhZ92YoJxj5n2Ubj6IjMDhpRuzctLTWEYTKIZXeun4y11dFKd3u6elA==" hashValue="nVCVYk/i53RPcoRlsivAcxfPqqiActxcTTSK+DKLbMB4lM1O8qhUwvbX+7ITNnGv8FKRJ2AVwQtUa+KjM1mbfA==" algorithmName="SHA-512" password="CC35"/>
  <autoFilter ref="C125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184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3748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30. 9. 2024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24</v>
      </c>
      <c r="F15" s="35"/>
      <c r="G15" s="35"/>
      <c r="H15" s="35"/>
      <c r="I15" s="154" t="s">
        <v>25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26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28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25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31</v>
      </c>
      <c r="E23" s="35"/>
      <c r="F23" s="35"/>
      <c r="G23" s="35"/>
      <c r="H23" s="35"/>
      <c r="I23" s="154" t="s">
        <v>23</v>
      </c>
      <c r="J23" s="144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tr">
        <f>IF('Rekapitulácia stavby'!E20="","",'Rekapitulácia stavby'!E20)</f>
        <v xml:space="preserve"> </v>
      </c>
      <c r="F24" s="35"/>
      <c r="G24" s="35"/>
      <c r="H24" s="35"/>
      <c r="I24" s="154" t="s">
        <v>25</v>
      </c>
      <c r="J24" s="144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43.25" customHeight="1">
      <c r="A27" s="158"/>
      <c r="B27" s="159"/>
      <c r="C27" s="158"/>
      <c r="D27" s="158"/>
      <c r="E27" s="160" t="s">
        <v>34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35</v>
      </c>
      <c r="E30" s="35"/>
      <c r="F30" s="35"/>
      <c r="G30" s="35"/>
      <c r="H30" s="35"/>
      <c r="I30" s="35"/>
      <c r="J30" s="16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37</v>
      </c>
      <c r="G32" s="35"/>
      <c r="H32" s="35"/>
      <c r="I32" s="165" t="s">
        <v>36</v>
      </c>
      <c r="J32" s="16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39</v>
      </c>
      <c r="E33" s="167" t="s">
        <v>40</v>
      </c>
      <c r="F33" s="168">
        <f>ROUND((SUM(BE121:BE149)),  2)</f>
        <v>0</v>
      </c>
      <c r="G33" s="169"/>
      <c r="H33" s="169"/>
      <c r="I33" s="170">
        <v>0.20000000000000001</v>
      </c>
      <c r="J33" s="168">
        <f>ROUND(((SUM(BE121:BE149))*I33),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41</v>
      </c>
      <c r="F34" s="168">
        <f>ROUND((SUM(BF121:BF149)),  2)</f>
        <v>0</v>
      </c>
      <c r="G34" s="169"/>
      <c r="H34" s="169"/>
      <c r="I34" s="170">
        <v>0.20000000000000001</v>
      </c>
      <c r="J34" s="168">
        <f>ROUND(((SUM(BF121:BF149))*I34),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42</v>
      </c>
      <c r="F35" s="171">
        <f>ROUND((SUM(BG121:BG149)),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43</v>
      </c>
      <c r="F36" s="171">
        <f>ROUND((SUM(BH121:BH149)),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44</v>
      </c>
      <c r="F37" s="168">
        <f>ROUND((SUM(BI121:BI149)),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45</v>
      </c>
      <c r="E39" s="175"/>
      <c r="F39" s="175"/>
      <c r="G39" s="176" t="s">
        <v>46</v>
      </c>
      <c r="H39" s="177" t="s">
        <v>47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184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D - SO 104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SOŠ Technická,Dukelských Hrdinov 2, 984 01 Lučenec</v>
      </c>
      <c r="G89" s="37"/>
      <c r="H89" s="37"/>
      <c r="I89" s="29" t="s">
        <v>20</v>
      </c>
      <c r="J89" s="82" t="str">
        <f>IF(J12="","",J12)</f>
        <v>30. 9. 2024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BBSK, Námestie SNP 23/23, 974 01 BB</v>
      </c>
      <c r="G91" s="37"/>
      <c r="H91" s="37"/>
      <c r="I91" s="29" t="s">
        <v>28</v>
      </c>
      <c r="J91" s="33" t="str">
        <f>E21</f>
        <v>Ing. Ladislav Chatrnúch,Sládkovičova 2052/50A Šala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189</v>
      </c>
      <c r="D94" s="193"/>
      <c r="E94" s="193"/>
      <c r="F94" s="193"/>
      <c r="G94" s="193"/>
      <c r="H94" s="193"/>
      <c r="I94" s="193"/>
      <c r="J94" s="194" t="s">
        <v>190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191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192</v>
      </c>
    </row>
    <row r="97" s="9" customFormat="1" ht="24.96" customHeight="1">
      <c r="A97" s="9"/>
      <c r="B97" s="196"/>
      <c r="C97" s="197"/>
      <c r="D97" s="198" t="s">
        <v>2469</v>
      </c>
      <c r="E97" s="199"/>
      <c r="F97" s="199"/>
      <c r="G97" s="199"/>
      <c r="H97" s="199"/>
      <c r="I97" s="199"/>
      <c r="J97" s="200">
        <f>J122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3749</v>
      </c>
      <c r="E98" s="204"/>
      <c r="F98" s="204"/>
      <c r="G98" s="204"/>
      <c r="H98" s="204"/>
      <c r="I98" s="204"/>
      <c r="J98" s="205">
        <f>J123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3750</v>
      </c>
      <c r="E99" s="204"/>
      <c r="F99" s="204"/>
      <c r="G99" s="204"/>
      <c r="H99" s="204"/>
      <c r="I99" s="204"/>
      <c r="J99" s="205">
        <f>J135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2470</v>
      </c>
      <c r="E100" s="204"/>
      <c r="F100" s="204"/>
      <c r="G100" s="204"/>
      <c r="H100" s="204"/>
      <c r="I100" s="204"/>
      <c r="J100" s="205">
        <f>J137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3751</v>
      </c>
      <c r="E101" s="204"/>
      <c r="F101" s="204"/>
      <c r="G101" s="204"/>
      <c r="H101" s="204"/>
      <c r="I101" s="204"/>
      <c r="J101" s="205">
        <f>J148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206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6.25" customHeight="1">
      <c r="A111" s="35"/>
      <c r="B111" s="36"/>
      <c r="C111" s="37"/>
      <c r="D111" s="37"/>
      <c r="E111" s="191" t="str">
        <f>E7</f>
        <v>SOŠ technická Lučenec - novostavba edukačného centra, rekonštrukcia objektu školy a spoločenského objektu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184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>D - SO 104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18</v>
      </c>
      <c r="D115" s="37"/>
      <c r="E115" s="37"/>
      <c r="F115" s="24" t="str">
        <f>F12</f>
        <v>SOŠ Technická,Dukelských Hrdinov 2, 984 01 Lučenec</v>
      </c>
      <c r="G115" s="37"/>
      <c r="H115" s="37"/>
      <c r="I115" s="29" t="s">
        <v>20</v>
      </c>
      <c r="J115" s="82" t="str">
        <f>IF(J12="","",J12)</f>
        <v>30. 9. 2024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22</v>
      </c>
      <c r="D117" s="37"/>
      <c r="E117" s="37"/>
      <c r="F117" s="24" t="str">
        <f>E15</f>
        <v>BBSK, Námestie SNP 23/23, 974 01 BB</v>
      </c>
      <c r="G117" s="37"/>
      <c r="H117" s="37"/>
      <c r="I117" s="29" t="s">
        <v>28</v>
      </c>
      <c r="J117" s="33" t="str">
        <f>E21</f>
        <v>Ing. Ladislav Chatrnúch,Sládkovičova 2052/50A Šala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26</v>
      </c>
      <c r="D118" s="37"/>
      <c r="E118" s="37"/>
      <c r="F118" s="24" t="str">
        <f>IF(E18="","",E18)</f>
        <v>Vyplň údaj</v>
      </c>
      <c r="G118" s="37"/>
      <c r="H118" s="37"/>
      <c r="I118" s="29" t="s">
        <v>31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207</v>
      </c>
      <c r="D120" s="210" t="s">
        <v>60</v>
      </c>
      <c r="E120" s="210" t="s">
        <v>56</v>
      </c>
      <c r="F120" s="210" t="s">
        <v>57</v>
      </c>
      <c r="G120" s="210" t="s">
        <v>208</v>
      </c>
      <c r="H120" s="210" t="s">
        <v>209</v>
      </c>
      <c r="I120" s="210" t="s">
        <v>210</v>
      </c>
      <c r="J120" s="211" t="s">
        <v>190</v>
      </c>
      <c r="K120" s="212" t="s">
        <v>211</v>
      </c>
      <c r="L120" s="213"/>
      <c r="M120" s="103" t="s">
        <v>1</v>
      </c>
      <c r="N120" s="104" t="s">
        <v>39</v>
      </c>
      <c r="O120" s="104" t="s">
        <v>212</v>
      </c>
      <c r="P120" s="104" t="s">
        <v>213</v>
      </c>
      <c r="Q120" s="104" t="s">
        <v>214</v>
      </c>
      <c r="R120" s="104" t="s">
        <v>215</v>
      </c>
      <c r="S120" s="104" t="s">
        <v>216</v>
      </c>
      <c r="T120" s="105" t="s">
        <v>217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191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</f>
        <v>0</v>
      </c>
      <c r="Q121" s="107"/>
      <c r="R121" s="216">
        <f>R122</f>
        <v>0</v>
      </c>
      <c r="S121" s="107"/>
      <c r="T121" s="217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74</v>
      </c>
      <c r="AU121" s="14" t="s">
        <v>192</v>
      </c>
      <c r="BK121" s="218">
        <f>BK122</f>
        <v>0</v>
      </c>
    </row>
    <row r="122" s="12" customFormat="1" ht="25.92" customHeight="1">
      <c r="A122" s="12"/>
      <c r="B122" s="219"/>
      <c r="C122" s="220"/>
      <c r="D122" s="221" t="s">
        <v>74</v>
      </c>
      <c r="E122" s="222" t="s">
        <v>218</v>
      </c>
      <c r="F122" s="222" t="s">
        <v>2477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f>P123+P135+P137+P148</f>
        <v>0</v>
      </c>
      <c r="Q122" s="227"/>
      <c r="R122" s="228">
        <f>R123+R135+R137+R148</f>
        <v>0</v>
      </c>
      <c r="S122" s="227"/>
      <c r="T122" s="229">
        <f>T123+T135+T137+T148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82</v>
      </c>
      <c r="AT122" s="231" t="s">
        <v>74</v>
      </c>
      <c r="AU122" s="231" t="s">
        <v>75</v>
      </c>
      <c r="AY122" s="230" t="s">
        <v>220</v>
      </c>
      <c r="BK122" s="232">
        <f>BK123+BK135+BK137+BK148</f>
        <v>0</v>
      </c>
    </row>
    <row r="123" s="12" customFormat="1" ht="22.8" customHeight="1">
      <c r="A123" s="12"/>
      <c r="B123" s="219"/>
      <c r="C123" s="220"/>
      <c r="D123" s="221" t="s">
        <v>74</v>
      </c>
      <c r="E123" s="233" t="s">
        <v>82</v>
      </c>
      <c r="F123" s="233" t="s">
        <v>3752</v>
      </c>
      <c r="G123" s="220"/>
      <c r="H123" s="220"/>
      <c r="I123" s="223"/>
      <c r="J123" s="234">
        <f>BK123</f>
        <v>0</v>
      </c>
      <c r="K123" s="220"/>
      <c r="L123" s="225"/>
      <c r="M123" s="226"/>
      <c r="N123" s="227"/>
      <c r="O123" s="227"/>
      <c r="P123" s="228">
        <f>SUM(P124:P134)</f>
        <v>0</v>
      </c>
      <c r="Q123" s="227"/>
      <c r="R123" s="228">
        <f>SUM(R124:R134)</f>
        <v>0</v>
      </c>
      <c r="S123" s="227"/>
      <c r="T123" s="229">
        <f>SUM(T124:T134)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82</v>
      </c>
      <c r="AT123" s="231" t="s">
        <v>74</v>
      </c>
      <c r="AU123" s="231" t="s">
        <v>82</v>
      </c>
      <c r="AY123" s="230" t="s">
        <v>220</v>
      </c>
      <c r="BK123" s="232">
        <f>SUM(BK124:BK134)</f>
        <v>0</v>
      </c>
    </row>
    <row r="124" s="2" customFormat="1" ht="16.5" customHeight="1">
      <c r="A124" s="35"/>
      <c r="B124" s="36"/>
      <c r="C124" s="235" t="s">
        <v>82</v>
      </c>
      <c r="D124" s="235" t="s">
        <v>222</v>
      </c>
      <c r="E124" s="236" t="s">
        <v>3753</v>
      </c>
      <c r="F124" s="237" t="s">
        <v>3754</v>
      </c>
      <c r="G124" s="238" t="s">
        <v>251</v>
      </c>
      <c r="H124" s="239">
        <v>49.600000000000001</v>
      </c>
      <c r="I124" s="240"/>
      <c r="J124" s="239">
        <f>ROUND(I124*H124,2)</f>
        <v>0</v>
      </c>
      <c r="K124" s="241"/>
      <c r="L124" s="41"/>
      <c r="M124" s="242" t="s">
        <v>1</v>
      </c>
      <c r="N124" s="243" t="s">
        <v>41</v>
      </c>
      <c r="O124" s="94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6" t="s">
        <v>94</v>
      </c>
      <c r="AT124" s="246" t="s">
        <v>222</v>
      </c>
      <c r="AU124" s="246" t="s">
        <v>87</v>
      </c>
      <c r="AY124" s="14" t="s">
        <v>220</v>
      </c>
      <c r="BE124" s="247">
        <f>IF(N124="základná",J124,0)</f>
        <v>0</v>
      </c>
      <c r="BF124" s="247">
        <f>IF(N124="znížená",J124,0)</f>
        <v>0</v>
      </c>
      <c r="BG124" s="247">
        <f>IF(N124="zákl. prenesená",J124,0)</f>
        <v>0</v>
      </c>
      <c r="BH124" s="247">
        <f>IF(N124="zníž. prenesená",J124,0)</f>
        <v>0</v>
      </c>
      <c r="BI124" s="247">
        <f>IF(N124="nulová",J124,0)</f>
        <v>0</v>
      </c>
      <c r="BJ124" s="14" t="s">
        <v>87</v>
      </c>
      <c r="BK124" s="247">
        <f>ROUND(I124*H124,2)</f>
        <v>0</v>
      </c>
      <c r="BL124" s="14" t="s">
        <v>94</v>
      </c>
      <c r="BM124" s="246" t="s">
        <v>87</v>
      </c>
    </row>
    <row r="125" s="2" customFormat="1" ht="24.15" customHeight="1">
      <c r="A125" s="35"/>
      <c r="B125" s="36"/>
      <c r="C125" s="235" t="s">
        <v>87</v>
      </c>
      <c r="D125" s="235" t="s">
        <v>222</v>
      </c>
      <c r="E125" s="236" t="s">
        <v>3755</v>
      </c>
      <c r="F125" s="237" t="s">
        <v>3756</v>
      </c>
      <c r="G125" s="238" t="s">
        <v>251</v>
      </c>
      <c r="H125" s="239">
        <v>49.600000000000001</v>
      </c>
      <c r="I125" s="240"/>
      <c r="J125" s="239">
        <f>ROUND(I125*H125,2)</f>
        <v>0</v>
      </c>
      <c r="K125" s="241"/>
      <c r="L125" s="41"/>
      <c r="M125" s="242" t="s">
        <v>1</v>
      </c>
      <c r="N125" s="243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94</v>
      </c>
      <c r="AT125" s="246" t="s">
        <v>222</v>
      </c>
      <c r="AU125" s="246" t="s">
        <v>87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94</v>
      </c>
      <c r="BM125" s="246" t="s">
        <v>94</v>
      </c>
    </row>
    <row r="126" s="2" customFormat="1" ht="21.75" customHeight="1">
      <c r="A126" s="35"/>
      <c r="B126" s="36"/>
      <c r="C126" s="235" t="s">
        <v>91</v>
      </c>
      <c r="D126" s="235" t="s">
        <v>222</v>
      </c>
      <c r="E126" s="236" t="s">
        <v>1370</v>
      </c>
      <c r="F126" s="237" t="s">
        <v>1371</v>
      </c>
      <c r="G126" s="238" t="s">
        <v>251</v>
      </c>
      <c r="H126" s="239">
        <v>71.439999999999998</v>
      </c>
      <c r="I126" s="240"/>
      <c r="J126" s="239">
        <f>ROUND(I126*H126,2)</f>
        <v>0</v>
      </c>
      <c r="K126" s="241"/>
      <c r="L126" s="41"/>
      <c r="M126" s="242" t="s">
        <v>1</v>
      </c>
      <c r="N126" s="243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94</v>
      </c>
      <c r="AT126" s="246" t="s">
        <v>222</v>
      </c>
      <c r="AU126" s="246" t="s">
        <v>87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124</v>
      </c>
    </row>
    <row r="127" s="2" customFormat="1" ht="37.8" customHeight="1">
      <c r="A127" s="35"/>
      <c r="B127" s="36"/>
      <c r="C127" s="235" t="s">
        <v>94</v>
      </c>
      <c r="D127" s="235" t="s">
        <v>222</v>
      </c>
      <c r="E127" s="236" t="s">
        <v>3757</v>
      </c>
      <c r="F127" s="237" t="s">
        <v>1374</v>
      </c>
      <c r="G127" s="238" t="s">
        <v>251</v>
      </c>
      <c r="H127" s="239">
        <v>71.439999999999998</v>
      </c>
      <c r="I127" s="240"/>
      <c r="J127" s="239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94</v>
      </c>
      <c r="AT127" s="246" t="s">
        <v>222</v>
      </c>
      <c r="AU127" s="246" t="s">
        <v>87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248</v>
      </c>
    </row>
    <row r="128" s="2" customFormat="1" ht="24.15" customHeight="1">
      <c r="A128" s="35"/>
      <c r="B128" s="36"/>
      <c r="C128" s="235" t="s">
        <v>97</v>
      </c>
      <c r="D128" s="235" t="s">
        <v>222</v>
      </c>
      <c r="E128" s="236" t="s">
        <v>3758</v>
      </c>
      <c r="F128" s="237" t="s">
        <v>3759</v>
      </c>
      <c r="G128" s="238" t="s">
        <v>251</v>
      </c>
      <c r="H128" s="239">
        <v>45.93</v>
      </c>
      <c r="I128" s="240"/>
      <c r="J128" s="239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94</v>
      </c>
      <c r="AT128" s="246" t="s">
        <v>222</v>
      </c>
      <c r="AU128" s="246" t="s">
        <v>87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256</v>
      </c>
    </row>
    <row r="129" s="2" customFormat="1" ht="24.15" customHeight="1">
      <c r="A129" s="35"/>
      <c r="B129" s="36"/>
      <c r="C129" s="235" t="s">
        <v>124</v>
      </c>
      <c r="D129" s="235" t="s">
        <v>222</v>
      </c>
      <c r="E129" s="236" t="s">
        <v>466</v>
      </c>
      <c r="F129" s="237" t="s">
        <v>467</v>
      </c>
      <c r="G129" s="238" t="s">
        <v>251</v>
      </c>
      <c r="H129" s="239">
        <v>45.93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265</v>
      </c>
    </row>
    <row r="130" s="2" customFormat="1" ht="16.5" customHeight="1">
      <c r="A130" s="35"/>
      <c r="B130" s="36"/>
      <c r="C130" s="235" t="s">
        <v>132</v>
      </c>
      <c r="D130" s="235" t="s">
        <v>222</v>
      </c>
      <c r="E130" s="236" t="s">
        <v>469</v>
      </c>
      <c r="F130" s="237" t="s">
        <v>470</v>
      </c>
      <c r="G130" s="238" t="s">
        <v>251</v>
      </c>
      <c r="H130" s="239">
        <v>45.93</v>
      </c>
      <c r="I130" s="240"/>
      <c r="J130" s="239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94</v>
      </c>
      <c r="AT130" s="246" t="s">
        <v>222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273</v>
      </c>
    </row>
    <row r="131" s="2" customFormat="1" ht="24.15" customHeight="1">
      <c r="A131" s="35"/>
      <c r="B131" s="36"/>
      <c r="C131" s="235" t="s">
        <v>248</v>
      </c>
      <c r="D131" s="235" t="s">
        <v>222</v>
      </c>
      <c r="E131" s="236" t="s">
        <v>3760</v>
      </c>
      <c r="F131" s="237" t="s">
        <v>3761</v>
      </c>
      <c r="G131" s="238" t="s">
        <v>251</v>
      </c>
      <c r="H131" s="239">
        <v>45.93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281</v>
      </c>
    </row>
    <row r="132" s="2" customFormat="1" ht="33" customHeight="1">
      <c r="A132" s="35"/>
      <c r="B132" s="36"/>
      <c r="C132" s="235" t="s">
        <v>230</v>
      </c>
      <c r="D132" s="235" t="s">
        <v>222</v>
      </c>
      <c r="E132" s="236" t="s">
        <v>3762</v>
      </c>
      <c r="F132" s="237" t="s">
        <v>3763</v>
      </c>
      <c r="G132" s="238" t="s">
        <v>251</v>
      </c>
      <c r="H132" s="239">
        <v>22.559999999999999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289</v>
      </c>
    </row>
    <row r="133" s="2" customFormat="1" ht="24.15" customHeight="1">
      <c r="A133" s="35"/>
      <c r="B133" s="36"/>
      <c r="C133" s="235" t="s">
        <v>256</v>
      </c>
      <c r="D133" s="235" t="s">
        <v>222</v>
      </c>
      <c r="E133" s="236" t="s">
        <v>3764</v>
      </c>
      <c r="F133" s="237" t="s">
        <v>3765</v>
      </c>
      <c r="G133" s="238" t="s">
        <v>251</v>
      </c>
      <c r="H133" s="239">
        <v>34.649999999999999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7</v>
      </c>
    </row>
    <row r="134" s="2" customFormat="1" ht="16.5" customHeight="1">
      <c r="A134" s="35"/>
      <c r="B134" s="36"/>
      <c r="C134" s="253" t="s">
        <v>261</v>
      </c>
      <c r="D134" s="253" t="s">
        <v>571</v>
      </c>
      <c r="E134" s="254" t="s">
        <v>3766</v>
      </c>
      <c r="F134" s="255" t="s">
        <v>3767</v>
      </c>
      <c r="G134" s="256" t="s">
        <v>251</v>
      </c>
      <c r="H134" s="257">
        <v>34.649999999999999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305</v>
      </c>
    </row>
    <row r="135" s="12" customFormat="1" ht="22.8" customHeight="1">
      <c r="A135" s="12"/>
      <c r="B135" s="219"/>
      <c r="C135" s="220"/>
      <c r="D135" s="221" t="s">
        <v>74</v>
      </c>
      <c r="E135" s="233" t="s">
        <v>94</v>
      </c>
      <c r="F135" s="233" t="s">
        <v>3768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P136</f>
        <v>0</v>
      </c>
      <c r="Q135" s="227"/>
      <c r="R135" s="228">
        <f>R136</f>
        <v>0</v>
      </c>
      <c r="S135" s="227"/>
      <c r="T135" s="229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82</v>
      </c>
      <c r="AT135" s="231" t="s">
        <v>74</v>
      </c>
      <c r="AU135" s="231" t="s">
        <v>82</v>
      </c>
      <c r="AY135" s="230" t="s">
        <v>220</v>
      </c>
      <c r="BK135" s="232">
        <f>BK136</f>
        <v>0</v>
      </c>
    </row>
    <row r="136" s="2" customFormat="1" ht="33" customHeight="1">
      <c r="A136" s="35"/>
      <c r="B136" s="36"/>
      <c r="C136" s="235" t="s">
        <v>265</v>
      </c>
      <c r="D136" s="235" t="s">
        <v>222</v>
      </c>
      <c r="E136" s="236" t="s">
        <v>3769</v>
      </c>
      <c r="F136" s="237" t="s">
        <v>3770</v>
      </c>
      <c r="G136" s="238" t="s">
        <v>251</v>
      </c>
      <c r="H136" s="239">
        <v>11.279999999999999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313</v>
      </c>
    </row>
    <row r="137" s="12" customFormat="1" ht="22.8" customHeight="1">
      <c r="A137" s="12"/>
      <c r="B137" s="219"/>
      <c r="C137" s="220"/>
      <c r="D137" s="221" t="s">
        <v>74</v>
      </c>
      <c r="E137" s="233" t="s">
        <v>248</v>
      </c>
      <c r="F137" s="233" t="s">
        <v>2478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SUM(P138:P147)</f>
        <v>0</v>
      </c>
      <c r="Q137" s="227"/>
      <c r="R137" s="228">
        <f>SUM(R138:R147)</f>
        <v>0</v>
      </c>
      <c r="S137" s="227"/>
      <c r="T137" s="229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82</v>
      </c>
      <c r="AT137" s="231" t="s">
        <v>74</v>
      </c>
      <c r="AU137" s="231" t="s">
        <v>82</v>
      </c>
      <c r="AY137" s="230" t="s">
        <v>220</v>
      </c>
      <c r="BK137" s="232">
        <f>SUM(BK138:BK147)</f>
        <v>0</v>
      </c>
    </row>
    <row r="138" s="2" customFormat="1" ht="24.15" customHeight="1">
      <c r="A138" s="35"/>
      <c r="B138" s="36"/>
      <c r="C138" s="235" t="s">
        <v>269</v>
      </c>
      <c r="D138" s="235" t="s">
        <v>222</v>
      </c>
      <c r="E138" s="236" t="s">
        <v>3771</v>
      </c>
      <c r="F138" s="237" t="s">
        <v>3772</v>
      </c>
      <c r="G138" s="238" t="s">
        <v>234</v>
      </c>
      <c r="H138" s="239">
        <v>44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321</v>
      </c>
    </row>
    <row r="139" s="2" customFormat="1" ht="24.15" customHeight="1">
      <c r="A139" s="35"/>
      <c r="B139" s="36"/>
      <c r="C139" s="235" t="s">
        <v>273</v>
      </c>
      <c r="D139" s="235" t="s">
        <v>222</v>
      </c>
      <c r="E139" s="236" t="s">
        <v>3773</v>
      </c>
      <c r="F139" s="237" t="s">
        <v>3774</v>
      </c>
      <c r="G139" s="238" t="s">
        <v>234</v>
      </c>
      <c r="H139" s="239">
        <v>50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329</v>
      </c>
    </row>
    <row r="140" s="2" customFormat="1" ht="33" customHeight="1">
      <c r="A140" s="35"/>
      <c r="B140" s="36"/>
      <c r="C140" s="235" t="s">
        <v>277</v>
      </c>
      <c r="D140" s="235" t="s">
        <v>222</v>
      </c>
      <c r="E140" s="236" t="s">
        <v>3775</v>
      </c>
      <c r="F140" s="237" t="s">
        <v>3776</v>
      </c>
      <c r="G140" s="238" t="s">
        <v>234</v>
      </c>
      <c r="H140" s="239">
        <v>94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341</v>
      </c>
    </row>
    <row r="141" s="2" customFormat="1" ht="16.5" customHeight="1">
      <c r="A141" s="35"/>
      <c r="B141" s="36"/>
      <c r="C141" s="235" t="s">
        <v>281</v>
      </c>
      <c r="D141" s="235" t="s">
        <v>222</v>
      </c>
      <c r="E141" s="236" t="s">
        <v>3777</v>
      </c>
      <c r="F141" s="237" t="s">
        <v>3778</v>
      </c>
      <c r="G141" s="238" t="s">
        <v>234</v>
      </c>
      <c r="H141" s="239">
        <v>44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353</v>
      </c>
    </row>
    <row r="142" s="2" customFormat="1" ht="16.5" customHeight="1">
      <c r="A142" s="35"/>
      <c r="B142" s="36"/>
      <c r="C142" s="235" t="s">
        <v>285</v>
      </c>
      <c r="D142" s="235" t="s">
        <v>222</v>
      </c>
      <c r="E142" s="236" t="s">
        <v>3779</v>
      </c>
      <c r="F142" s="237" t="s">
        <v>3780</v>
      </c>
      <c r="G142" s="238" t="s">
        <v>234</v>
      </c>
      <c r="H142" s="239">
        <v>50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361</v>
      </c>
    </row>
    <row r="143" s="2" customFormat="1" ht="21.75" customHeight="1">
      <c r="A143" s="35"/>
      <c r="B143" s="36"/>
      <c r="C143" s="235" t="s">
        <v>289</v>
      </c>
      <c r="D143" s="235" t="s">
        <v>222</v>
      </c>
      <c r="E143" s="236" t="s">
        <v>3781</v>
      </c>
      <c r="F143" s="237" t="s">
        <v>3782</v>
      </c>
      <c r="G143" s="238" t="s">
        <v>2483</v>
      </c>
      <c r="H143" s="239">
        <v>4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371</v>
      </c>
    </row>
    <row r="144" s="2" customFormat="1" ht="24.15" customHeight="1">
      <c r="A144" s="35"/>
      <c r="B144" s="36"/>
      <c r="C144" s="235" t="s">
        <v>293</v>
      </c>
      <c r="D144" s="235" t="s">
        <v>222</v>
      </c>
      <c r="E144" s="236" t="s">
        <v>3783</v>
      </c>
      <c r="F144" s="237" t="s">
        <v>3784</v>
      </c>
      <c r="G144" s="238" t="s">
        <v>2483</v>
      </c>
      <c r="H144" s="239">
        <v>1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381</v>
      </c>
    </row>
    <row r="145" s="2" customFormat="1" ht="24.15" customHeight="1">
      <c r="A145" s="35"/>
      <c r="B145" s="36"/>
      <c r="C145" s="235" t="s">
        <v>7</v>
      </c>
      <c r="D145" s="235" t="s">
        <v>222</v>
      </c>
      <c r="E145" s="236" t="s">
        <v>3785</v>
      </c>
      <c r="F145" s="237" t="s">
        <v>3786</v>
      </c>
      <c r="G145" s="238" t="s">
        <v>259</v>
      </c>
      <c r="H145" s="239">
        <v>4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389</v>
      </c>
    </row>
    <row r="146" s="2" customFormat="1" ht="21.75" customHeight="1">
      <c r="A146" s="35"/>
      <c r="B146" s="36"/>
      <c r="C146" s="253" t="s">
        <v>300</v>
      </c>
      <c r="D146" s="253" t="s">
        <v>571</v>
      </c>
      <c r="E146" s="254" t="s">
        <v>3787</v>
      </c>
      <c r="F146" s="255" t="s">
        <v>3788</v>
      </c>
      <c r="G146" s="256" t="s">
        <v>259</v>
      </c>
      <c r="H146" s="257">
        <v>4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399</v>
      </c>
    </row>
    <row r="147" s="2" customFormat="1" ht="24.15" customHeight="1">
      <c r="A147" s="35"/>
      <c r="B147" s="36"/>
      <c r="C147" s="235" t="s">
        <v>305</v>
      </c>
      <c r="D147" s="235" t="s">
        <v>222</v>
      </c>
      <c r="E147" s="236" t="s">
        <v>3789</v>
      </c>
      <c r="F147" s="237" t="s">
        <v>3790</v>
      </c>
      <c r="G147" s="238" t="s">
        <v>234</v>
      </c>
      <c r="H147" s="239">
        <v>94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409</v>
      </c>
    </row>
    <row r="148" s="12" customFormat="1" ht="22.8" customHeight="1">
      <c r="A148" s="12"/>
      <c r="B148" s="219"/>
      <c r="C148" s="220"/>
      <c r="D148" s="221" t="s">
        <v>74</v>
      </c>
      <c r="E148" s="233" t="s">
        <v>595</v>
      </c>
      <c r="F148" s="233" t="s">
        <v>3791</v>
      </c>
      <c r="G148" s="220"/>
      <c r="H148" s="220"/>
      <c r="I148" s="223"/>
      <c r="J148" s="234">
        <f>BK148</f>
        <v>0</v>
      </c>
      <c r="K148" s="220"/>
      <c r="L148" s="225"/>
      <c r="M148" s="226"/>
      <c r="N148" s="227"/>
      <c r="O148" s="227"/>
      <c r="P148" s="228">
        <f>P149</f>
        <v>0</v>
      </c>
      <c r="Q148" s="227"/>
      <c r="R148" s="228">
        <f>R149</f>
        <v>0</v>
      </c>
      <c r="S148" s="227"/>
      <c r="T148" s="229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82</v>
      </c>
      <c r="AT148" s="231" t="s">
        <v>74</v>
      </c>
      <c r="AU148" s="231" t="s">
        <v>82</v>
      </c>
      <c r="AY148" s="230" t="s">
        <v>220</v>
      </c>
      <c r="BK148" s="232">
        <f>BK149</f>
        <v>0</v>
      </c>
    </row>
    <row r="149" s="2" customFormat="1" ht="33" customHeight="1">
      <c r="A149" s="35"/>
      <c r="B149" s="36"/>
      <c r="C149" s="235" t="s">
        <v>309</v>
      </c>
      <c r="D149" s="235" t="s">
        <v>222</v>
      </c>
      <c r="E149" s="236" t="s">
        <v>3792</v>
      </c>
      <c r="F149" s="237" t="s">
        <v>3793</v>
      </c>
      <c r="G149" s="238" t="s">
        <v>303</v>
      </c>
      <c r="H149" s="239">
        <v>65.159999999999997</v>
      </c>
      <c r="I149" s="240"/>
      <c r="J149" s="239">
        <f>ROUND(I149*H149,2)</f>
        <v>0</v>
      </c>
      <c r="K149" s="241"/>
      <c r="L149" s="41"/>
      <c r="M149" s="248" t="s">
        <v>1</v>
      </c>
      <c r="N149" s="249" t="s">
        <v>41</v>
      </c>
      <c r="O149" s="250"/>
      <c r="P149" s="251">
        <f>O149*H149</f>
        <v>0</v>
      </c>
      <c r="Q149" s="251">
        <v>0</v>
      </c>
      <c r="R149" s="251">
        <f>Q149*H149</f>
        <v>0</v>
      </c>
      <c r="S149" s="251">
        <v>0</v>
      </c>
      <c r="T149" s="25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417</v>
      </c>
    </row>
    <row r="150" s="2" customFormat="1" ht="6.96" customHeight="1">
      <c r="A150" s="35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41"/>
      <c r="M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</sheetData>
  <sheetProtection sheet="1" autoFilter="0" formatColumns="0" formatRows="0" objects="1" scenarios="1" spinCount="100000" saltValue="6nVNy/dvI/vGylVWXde7jYefIRfNDE/hyqq9F5cxxW4emRmikK+g6ej6HZ/kOOdqvE3OFKQL9+3Ujux8XiIT7A==" hashValue="0vyvGnBNtUao+SJ0lNcqTdp1iVevH3LnwtAe849AIKAHnLrBmVfo9OPNQzTvgG8/JXIoIKJu+RapQsGlf1lqEw==" algorithmName="SHA-512" password="CC35"/>
  <autoFilter ref="C120:K14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3794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3795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ROUND((SUM(BE125:BE142)),  2)</f>
        <v>0</v>
      </c>
      <c r="G35" s="169"/>
      <c r="H35" s="169"/>
      <c r="I35" s="170">
        <v>0.20000000000000001</v>
      </c>
      <c r="J35" s="168">
        <f>ROUND(((SUM(BE125:BE142))*I35),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ROUND((SUM(BF125:BF142)),  2)</f>
        <v>0</v>
      </c>
      <c r="G36" s="169"/>
      <c r="H36" s="169"/>
      <c r="I36" s="170">
        <v>0.20000000000000001</v>
      </c>
      <c r="J36" s="168">
        <f>ROUND(((SUM(BF125:BF142))*I36),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ROUND((SUM(BG125:BG142)),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ROUND((SUM(BH125:BH142)),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ROUND((SUM(BI125:BI142)),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3794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E.1 - Búracie práca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J126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195</v>
      </c>
      <c r="E100" s="204"/>
      <c r="F100" s="204"/>
      <c r="G100" s="204"/>
      <c r="H100" s="204"/>
      <c r="I100" s="204"/>
      <c r="J100" s="205">
        <f>J127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196</v>
      </c>
      <c r="E101" s="199"/>
      <c r="F101" s="199"/>
      <c r="G101" s="199"/>
      <c r="H101" s="199"/>
      <c r="I101" s="199"/>
      <c r="J101" s="200">
        <f>J137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198</v>
      </c>
      <c r="E102" s="204"/>
      <c r="F102" s="204"/>
      <c r="G102" s="204"/>
      <c r="H102" s="204"/>
      <c r="I102" s="204"/>
      <c r="J102" s="205">
        <f>J138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200</v>
      </c>
      <c r="E103" s="204"/>
      <c r="F103" s="204"/>
      <c r="G103" s="204"/>
      <c r="H103" s="204"/>
      <c r="I103" s="204"/>
      <c r="J103" s="205">
        <f>J140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206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1" t="str">
        <f>E7</f>
        <v>SOŠ technická Lučenec - novostavba edukačného centra, rekonštrukcia objektu školy a spoločenského objektu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184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1" t="s">
        <v>3794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186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>E.1 - Búracie práca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SOŠ Technická,Dukelských Hrdinov 2, 984 01 Lučenec</v>
      </c>
      <c r="G119" s="37"/>
      <c r="H119" s="37"/>
      <c r="I119" s="29" t="s">
        <v>20</v>
      </c>
      <c r="J119" s="82" t="str">
        <f>IF(J14="","",J14)</f>
        <v>30. 9. 2024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E17</f>
        <v>BBSK, Námestie SNP 23/23, 974 01 BB</v>
      </c>
      <c r="G121" s="37"/>
      <c r="H121" s="37"/>
      <c r="I121" s="29" t="s">
        <v>28</v>
      </c>
      <c r="J121" s="33" t="str">
        <f>E23</f>
        <v>Ing. Ladislav Chatrnúch,Sládkovičova 2052/50A Šala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IF(E20="","",E20)</f>
        <v>Vyplň údaj</v>
      </c>
      <c r="G122" s="37"/>
      <c r="H122" s="37"/>
      <c r="I122" s="29" t="s">
        <v>31</v>
      </c>
      <c r="J122" s="33" t="str">
        <f>E26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207</v>
      </c>
      <c r="D124" s="210" t="s">
        <v>60</v>
      </c>
      <c r="E124" s="210" t="s">
        <v>56</v>
      </c>
      <c r="F124" s="210" t="s">
        <v>57</v>
      </c>
      <c r="G124" s="210" t="s">
        <v>208</v>
      </c>
      <c r="H124" s="210" t="s">
        <v>209</v>
      </c>
      <c r="I124" s="210" t="s">
        <v>210</v>
      </c>
      <c r="J124" s="211" t="s">
        <v>190</v>
      </c>
      <c r="K124" s="212" t="s">
        <v>211</v>
      </c>
      <c r="L124" s="213"/>
      <c r="M124" s="103" t="s">
        <v>1</v>
      </c>
      <c r="N124" s="104" t="s">
        <v>39</v>
      </c>
      <c r="O124" s="104" t="s">
        <v>212</v>
      </c>
      <c r="P124" s="104" t="s">
        <v>213</v>
      </c>
      <c r="Q124" s="104" t="s">
        <v>214</v>
      </c>
      <c r="R124" s="104" t="s">
        <v>215</v>
      </c>
      <c r="S124" s="104" t="s">
        <v>216</v>
      </c>
      <c r="T124" s="105" t="s">
        <v>217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191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P126+P137</f>
        <v>0</v>
      </c>
      <c r="Q125" s="107"/>
      <c r="R125" s="216">
        <f>R126+R137</f>
        <v>0</v>
      </c>
      <c r="S125" s="107"/>
      <c r="T125" s="217">
        <f>T126+T137</f>
        <v>7.4550614999999993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192</v>
      </c>
      <c r="BK125" s="218">
        <f>BK126+BK137</f>
        <v>0</v>
      </c>
    </row>
    <row r="126" s="12" customFormat="1" ht="25.92" customHeight="1">
      <c r="A126" s="12"/>
      <c r="B126" s="219"/>
      <c r="C126" s="220"/>
      <c r="D126" s="221" t="s">
        <v>74</v>
      </c>
      <c r="E126" s="222" t="s">
        <v>218</v>
      </c>
      <c r="F126" s="222" t="s">
        <v>219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</f>
        <v>0</v>
      </c>
      <c r="Q126" s="227"/>
      <c r="R126" s="228">
        <f>R127</f>
        <v>0</v>
      </c>
      <c r="S126" s="227"/>
      <c r="T126" s="229">
        <f>T127</f>
        <v>4.3872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82</v>
      </c>
      <c r="AT126" s="231" t="s">
        <v>74</v>
      </c>
      <c r="AU126" s="231" t="s">
        <v>75</v>
      </c>
      <c r="AY126" s="230" t="s">
        <v>220</v>
      </c>
      <c r="BK126" s="232">
        <f>BK127</f>
        <v>0</v>
      </c>
    </row>
    <row r="127" s="12" customFormat="1" ht="22.8" customHeight="1">
      <c r="A127" s="12"/>
      <c r="B127" s="219"/>
      <c r="C127" s="220"/>
      <c r="D127" s="221" t="s">
        <v>74</v>
      </c>
      <c r="E127" s="233" t="s">
        <v>230</v>
      </c>
      <c r="F127" s="233" t="s">
        <v>231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SUM(P128:P136)</f>
        <v>0</v>
      </c>
      <c r="Q127" s="227"/>
      <c r="R127" s="228">
        <f>SUM(R128:R136)</f>
        <v>0</v>
      </c>
      <c r="S127" s="227"/>
      <c r="T127" s="229">
        <f>SUM(T128:T136)</f>
        <v>4.3872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82</v>
      </c>
      <c r="AT127" s="231" t="s">
        <v>74</v>
      </c>
      <c r="AU127" s="231" t="s">
        <v>82</v>
      </c>
      <c r="AY127" s="230" t="s">
        <v>220</v>
      </c>
      <c r="BK127" s="232">
        <f>SUM(BK128:BK136)</f>
        <v>0</v>
      </c>
    </row>
    <row r="128" s="2" customFormat="1" ht="37.8" customHeight="1">
      <c r="A128" s="35"/>
      <c r="B128" s="36"/>
      <c r="C128" s="235" t="s">
        <v>82</v>
      </c>
      <c r="D128" s="235" t="s">
        <v>222</v>
      </c>
      <c r="E128" s="236" t="s">
        <v>3796</v>
      </c>
      <c r="F128" s="237" t="s">
        <v>3797</v>
      </c>
      <c r="G128" s="238" t="s">
        <v>225</v>
      </c>
      <c r="H128" s="239">
        <v>5.4000000000000004</v>
      </c>
      <c r="I128" s="240"/>
      <c r="J128" s="239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0.19600000000000001</v>
      </c>
      <c r="T128" s="245">
        <f>S128*H128</f>
        <v>1.0584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94</v>
      </c>
      <c r="AT128" s="246" t="s">
        <v>222</v>
      </c>
      <c r="AU128" s="246" t="s">
        <v>87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3798</v>
      </c>
    </row>
    <row r="129" s="2" customFormat="1" ht="37.8" customHeight="1">
      <c r="A129" s="35"/>
      <c r="B129" s="36"/>
      <c r="C129" s="235" t="s">
        <v>87</v>
      </c>
      <c r="D129" s="235" t="s">
        <v>222</v>
      </c>
      <c r="E129" s="236" t="s">
        <v>3799</v>
      </c>
      <c r="F129" s="237" t="s">
        <v>3800</v>
      </c>
      <c r="G129" s="238" t="s">
        <v>259</v>
      </c>
      <c r="H129" s="239">
        <v>12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0.047</v>
      </c>
      <c r="T129" s="245">
        <f>S129*H129</f>
        <v>0.56400000000000006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3801</v>
      </c>
    </row>
    <row r="130" s="2" customFormat="1" ht="24.15" customHeight="1">
      <c r="A130" s="35"/>
      <c r="B130" s="36"/>
      <c r="C130" s="235" t="s">
        <v>91</v>
      </c>
      <c r="D130" s="235" t="s">
        <v>222</v>
      </c>
      <c r="E130" s="236" t="s">
        <v>262</v>
      </c>
      <c r="F130" s="237" t="s">
        <v>263</v>
      </c>
      <c r="G130" s="238" t="s">
        <v>259</v>
      </c>
      <c r="H130" s="239">
        <v>24</v>
      </c>
      <c r="I130" s="240"/>
      <c r="J130" s="239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0.024</v>
      </c>
      <c r="T130" s="245">
        <f>S130*H130</f>
        <v>0.57600000000000007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94</v>
      </c>
      <c r="AT130" s="246" t="s">
        <v>222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3802</v>
      </c>
    </row>
    <row r="131" s="2" customFormat="1" ht="24.15" customHeight="1">
      <c r="A131" s="35"/>
      <c r="B131" s="36"/>
      <c r="C131" s="235" t="s">
        <v>94</v>
      </c>
      <c r="D131" s="235" t="s">
        <v>222</v>
      </c>
      <c r="E131" s="236" t="s">
        <v>274</v>
      </c>
      <c r="F131" s="237" t="s">
        <v>275</v>
      </c>
      <c r="G131" s="238" t="s">
        <v>225</v>
      </c>
      <c r="H131" s="239">
        <v>28.800000000000001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0.075999999999999998</v>
      </c>
      <c r="T131" s="245">
        <f>S131*H131</f>
        <v>2.1888000000000001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3803</v>
      </c>
    </row>
    <row r="132" s="2" customFormat="1" ht="24.15" customHeight="1">
      <c r="A132" s="35"/>
      <c r="B132" s="36"/>
      <c r="C132" s="235" t="s">
        <v>97</v>
      </c>
      <c r="D132" s="235" t="s">
        <v>222</v>
      </c>
      <c r="E132" s="236" t="s">
        <v>301</v>
      </c>
      <c r="F132" s="237" t="s">
        <v>302</v>
      </c>
      <c r="G132" s="238" t="s">
        <v>303</v>
      </c>
      <c r="H132" s="239">
        <v>7.46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3804</v>
      </c>
    </row>
    <row r="133" s="2" customFormat="1" ht="24.15" customHeight="1">
      <c r="A133" s="35"/>
      <c r="B133" s="36"/>
      <c r="C133" s="235" t="s">
        <v>124</v>
      </c>
      <c r="D133" s="235" t="s">
        <v>222</v>
      </c>
      <c r="E133" s="236" t="s">
        <v>306</v>
      </c>
      <c r="F133" s="237" t="s">
        <v>307</v>
      </c>
      <c r="G133" s="238" t="s">
        <v>303</v>
      </c>
      <c r="H133" s="239">
        <v>14.92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3805</v>
      </c>
    </row>
    <row r="134" s="2" customFormat="1" ht="21.75" customHeight="1">
      <c r="A134" s="35"/>
      <c r="B134" s="36"/>
      <c r="C134" s="235" t="s">
        <v>132</v>
      </c>
      <c r="D134" s="235" t="s">
        <v>222</v>
      </c>
      <c r="E134" s="236" t="s">
        <v>310</v>
      </c>
      <c r="F134" s="237" t="s">
        <v>311</v>
      </c>
      <c r="G134" s="238" t="s">
        <v>303</v>
      </c>
      <c r="H134" s="239">
        <v>7.46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3806</v>
      </c>
    </row>
    <row r="135" s="2" customFormat="1" ht="24.15" customHeight="1">
      <c r="A135" s="35"/>
      <c r="B135" s="36"/>
      <c r="C135" s="235" t="s">
        <v>248</v>
      </c>
      <c r="D135" s="235" t="s">
        <v>222</v>
      </c>
      <c r="E135" s="236" t="s">
        <v>314</v>
      </c>
      <c r="F135" s="237" t="s">
        <v>315</v>
      </c>
      <c r="G135" s="238" t="s">
        <v>303</v>
      </c>
      <c r="H135" s="239">
        <v>141.74000000000001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3807</v>
      </c>
    </row>
    <row r="136" s="2" customFormat="1" ht="24.15" customHeight="1">
      <c r="A136" s="35"/>
      <c r="B136" s="36"/>
      <c r="C136" s="235" t="s">
        <v>230</v>
      </c>
      <c r="D136" s="235" t="s">
        <v>222</v>
      </c>
      <c r="E136" s="236" t="s">
        <v>326</v>
      </c>
      <c r="F136" s="237" t="s">
        <v>327</v>
      </c>
      <c r="G136" s="238" t="s">
        <v>303</v>
      </c>
      <c r="H136" s="239">
        <v>7.46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3808</v>
      </c>
    </row>
    <row r="137" s="12" customFormat="1" ht="25.92" customHeight="1">
      <c r="A137" s="12"/>
      <c r="B137" s="219"/>
      <c r="C137" s="220"/>
      <c r="D137" s="221" t="s">
        <v>74</v>
      </c>
      <c r="E137" s="222" t="s">
        <v>337</v>
      </c>
      <c r="F137" s="222" t="s">
        <v>338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P138+P140</f>
        <v>0</v>
      </c>
      <c r="Q137" s="227"/>
      <c r="R137" s="228">
        <f>R138+R140</f>
        <v>0</v>
      </c>
      <c r="S137" s="227"/>
      <c r="T137" s="229">
        <f>T138+T140</f>
        <v>3.0678614999999998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87</v>
      </c>
      <c r="AT137" s="231" t="s">
        <v>74</v>
      </c>
      <c r="AU137" s="231" t="s">
        <v>75</v>
      </c>
      <c r="AY137" s="230" t="s">
        <v>220</v>
      </c>
      <c r="BK137" s="232">
        <f>BK138+BK140</f>
        <v>0</v>
      </c>
    </row>
    <row r="138" s="12" customFormat="1" ht="22.8" customHeight="1">
      <c r="A138" s="12"/>
      <c r="B138" s="219"/>
      <c r="C138" s="220"/>
      <c r="D138" s="221" t="s">
        <v>74</v>
      </c>
      <c r="E138" s="233" t="s">
        <v>345</v>
      </c>
      <c r="F138" s="233" t="s">
        <v>346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0.078839999999999993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87</v>
      </c>
      <c r="AT138" s="231" t="s">
        <v>74</v>
      </c>
      <c r="AU138" s="231" t="s">
        <v>82</v>
      </c>
      <c r="AY138" s="230" t="s">
        <v>220</v>
      </c>
      <c r="BK138" s="232">
        <f>BK139</f>
        <v>0</v>
      </c>
    </row>
    <row r="139" s="2" customFormat="1" ht="33" customHeight="1">
      <c r="A139" s="35"/>
      <c r="B139" s="36"/>
      <c r="C139" s="235" t="s">
        <v>256</v>
      </c>
      <c r="D139" s="235" t="s">
        <v>222</v>
      </c>
      <c r="E139" s="236" t="s">
        <v>3809</v>
      </c>
      <c r="F139" s="237" t="s">
        <v>3810</v>
      </c>
      <c r="G139" s="238" t="s">
        <v>225</v>
      </c>
      <c r="H139" s="239">
        <v>32.850000000000001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0.0023999999999999998</v>
      </c>
      <c r="T139" s="245">
        <f>S139*H139</f>
        <v>0.078839999999999993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281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281</v>
      </c>
      <c r="BM139" s="246" t="s">
        <v>3811</v>
      </c>
    </row>
    <row r="140" s="12" customFormat="1" ht="22.8" customHeight="1">
      <c r="A140" s="12"/>
      <c r="B140" s="219"/>
      <c r="C140" s="220"/>
      <c r="D140" s="221" t="s">
        <v>74</v>
      </c>
      <c r="E140" s="233" t="s">
        <v>369</v>
      </c>
      <c r="F140" s="233" t="s">
        <v>370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SUM(P141:P142)</f>
        <v>0</v>
      </c>
      <c r="Q140" s="227"/>
      <c r="R140" s="228">
        <f>SUM(R141:R142)</f>
        <v>0</v>
      </c>
      <c r="S140" s="227"/>
      <c r="T140" s="229">
        <f>SUM(T141:T142)</f>
        <v>2.9890214999999998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87</v>
      </c>
      <c r="AT140" s="231" t="s">
        <v>74</v>
      </c>
      <c r="AU140" s="231" t="s">
        <v>82</v>
      </c>
      <c r="AY140" s="230" t="s">
        <v>220</v>
      </c>
      <c r="BK140" s="232">
        <f>SUM(BK141:BK142)</f>
        <v>0</v>
      </c>
    </row>
    <row r="141" s="2" customFormat="1" ht="33" customHeight="1">
      <c r="A141" s="35"/>
      <c r="B141" s="36"/>
      <c r="C141" s="235" t="s">
        <v>261</v>
      </c>
      <c r="D141" s="235" t="s">
        <v>222</v>
      </c>
      <c r="E141" s="236" t="s">
        <v>3812</v>
      </c>
      <c r="F141" s="237" t="s">
        <v>3813</v>
      </c>
      <c r="G141" s="238" t="s">
        <v>225</v>
      </c>
      <c r="H141" s="239">
        <v>32.850000000000001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0.054469999999999998</v>
      </c>
      <c r="T141" s="245">
        <f>S141*H141</f>
        <v>1.7893395000000001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281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281</v>
      </c>
      <c r="BM141" s="246" t="s">
        <v>3814</v>
      </c>
    </row>
    <row r="142" s="2" customFormat="1" ht="24.15" customHeight="1">
      <c r="A142" s="35"/>
      <c r="B142" s="36"/>
      <c r="C142" s="235" t="s">
        <v>265</v>
      </c>
      <c r="D142" s="235" t="s">
        <v>222</v>
      </c>
      <c r="E142" s="236" t="s">
        <v>3815</v>
      </c>
      <c r="F142" s="237" t="s">
        <v>3816</v>
      </c>
      <c r="G142" s="238" t="s">
        <v>225</v>
      </c>
      <c r="H142" s="239">
        <v>32.850000000000001</v>
      </c>
      <c r="I142" s="240"/>
      <c r="J142" s="239">
        <f>ROUND(I142*H142,2)</f>
        <v>0</v>
      </c>
      <c r="K142" s="241"/>
      <c r="L142" s="41"/>
      <c r="M142" s="248" t="s">
        <v>1</v>
      </c>
      <c r="N142" s="249" t="s">
        <v>41</v>
      </c>
      <c r="O142" s="250"/>
      <c r="P142" s="251">
        <f>O142*H142</f>
        <v>0</v>
      </c>
      <c r="Q142" s="251">
        <v>0</v>
      </c>
      <c r="R142" s="251">
        <f>Q142*H142</f>
        <v>0</v>
      </c>
      <c r="S142" s="251">
        <v>0.036519999999999997</v>
      </c>
      <c r="T142" s="252">
        <f>S142*H142</f>
        <v>1.1996819999999999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281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281</v>
      </c>
      <c r="BM142" s="246" t="s">
        <v>3817</v>
      </c>
    </row>
    <row r="143" s="2" customFormat="1" ht="6.96" customHeight="1">
      <c r="A143" s="35"/>
      <c r="B143" s="69"/>
      <c r="C143" s="70"/>
      <c r="D143" s="70"/>
      <c r="E143" s="70"/>
      <c r="F143" s="70"/>
      <c r="G143" s="70"/>
      <c r="H143" s="70"/>
      <c r="I143" s="70"/>
      <c r="J143" s="70"/>
      <c r="K143" s="70"/>
      <c r="L143" s="41"/>
      <c r="M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</sheetData>
  <sheetProtection sheet="1" autoFilter="0" formatColumns="0" formatRows="0" objects="1" scenarios="1" spinCount="100000" saltValue="nqlNIqbvS1GslNXd6R0lSmoztdzGuFR/g/iNOvZ8xoTP635fMcZzs69uygT2rCz43hsY9wsol/pz/9HDUvf5FQ==" hashValue="TQbXSYqA4PR5azuxseo5WQBbJL08oXZbMCJGgO4ChL4wo9QCw8MdSipN+dIuXaIIKL49I7zFIooYtOPbIOjYkQ==" algorithmName="SHA-512" password="CC35"/>
  <autoFilter ref="C124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3794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3818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ROUND(J136,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ROUND((SUM(BE136:BE183)),  2)</f>
        <v>0</v>
      </c>
      <c r="G35" s="169"/>
      <c r="H35" s="169"/>
      <c r="I35" s="170">
        <v>0.20000000000000001</v>
      </c>
      <c r="J35" s="168">
        <f>ROUND(((SUM(BE136:BE183))*I35),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ROUND((SUM(BF136:BF183)),  2)</f>
        <v>0</v>
      </c>
      <c r="G36" s="169"/>
      <c r="H36" s="169"/>
      <c r="I36" s="170">
        <v>0.20000000000000001</v>
      </c>
      <c r="J36" s="168">
        <f>ROUND(((SUM(BF136:BF183))*I36),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ROUND((SUM(BG136:BG183)),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ROUND((SUM(BH136:BH183)),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ROUND((SUM(BI136:BI183)),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3794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E.2 - Nový stav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J136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J137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3819</v>
      </c>
      <c r="E100" s="204"/>
      <c r="F100" s="204"/>
      <c r="G100" s="204"/>
      <c r="H100" s="204"/>
      <c r="I100" s="204"/>
      <c r="J100" s="205">
        <f>J138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1367</v>
      </c>
      <c r="E101" s="204"/>
      <c r="F101" s="204"/>
      <c r="G101" s="204"/>
      <c r="H101" s="204"/>
      <c r="I101" s="204"/>
      <c r="J101" s="205">
        <f>J140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444</v>
      </c>
      <c r="E102" s="204"/>
      <c r="F102" s="204"/>
      <c r="G102" s="204"/>
      <c r="H102" s="204"/>
      <c r="I102" s="204"/>
      <c r="J102" s="205">
        <f>J142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445</v>
      </c>
      <c r="E103" s="204"/>
      <c r="F103" s="204"/>
      <c r="G103" s="204"/>
      <c r="H103" s="204"/>
      <c r="I103" s="204"/>
      <c r="J103" s="205">
        <f>J148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196</v>
      </c>
      <c r="E104" s="199"/>
      <c r="F104" s="199"/>
      <c r="G104" s="199"/>
      <c r="H104" s="199"/>
      <c r="I104" s="199"/>
      <c r="J104" s="200">
        <f>J150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2"/>
      <c r="C105" s="136"/>
      <c r="D105" s="203" t="s">
        <v>447</v>
      </c>
      <c r="E105" s="204"/>
      <c r="F105" s="204"/>
      <c r="G105" s="204"/>
      <c r="H105" s="204"/>
      <c r="I105" s="204"/>
      <c r="J105" s="205">
        <f>J151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200</v>
      </c>
      <c r="E106" s="204"/>
      <c r="F106" s="204"/>
      <c r="G106" s="204"/>
      <c r="H106" s="204"/>
      <c r="I106" s="204"/>
      <c r="J106" s="205">
        <f>J154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203</v>
      </c>
      <c r="E107" s="204"/>
      <c r="F107" s="204"/>
      <c r="G107" s="204"/>
      <c r="H107" s="204"/>
      <c r="I107" s="204"/>
      <c r="J107" s="205">
        <f>J157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449</v>
      </c>
      <c r="E108" s="204"/>
      <c r="F108" s="204"/>
      <c r="G108" s="204"/>
      <c r="H108" s="204"/>
      <c r="I108" s="204"/>
      <c r="J108" s="205">
        <f>J162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450</v>
      </c>
      <c r="E109" s="204"/>
      <c r="F109" s="204"/>
      <c r="G109" s="204"/>
      <c r="H109" s="204"/>
      <c r="I109" s="204"/>
      <c r="J109" s="205">
        <f>J166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451</v>
      </c>
      <c r="E110" s="204"/>
      <c r="F110" s="204"/>
      <c r="G110" s="204"/>
      <c r="H110" s="204"/>
      <c r="I110" s="204"/>
      <c r="J110" s="205">
        <f>J170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452</v>
      </c>
      <c r="E111" s="204"/>
      <c r="F111" s="204"/>
      <c r="G111" s="204"/>
      <c r="H111" s="204"/>
      <c r="I111" s="204"/>
      <c r="J111" s="205">
        <f>J172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96"/>
      <c r="C112" s="197"/>
      <c r="D112" s="198" t="s">
        <v>1651</v>
      </c>
      <c r="E112" s="199"/>
      <c r="F112" s="199"/>
      <c r="G112" s="199"/>
      <c r="H112" s="199"/>
      <c r="I112" s="199"/>
      <c r="J112" s="200">
        <f>J178</f>
        <v>0</v>
      </c>
      <c r="K112" s="197"/>
      <c r="L112" s="20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202"/>
      <c r="C113" s="136"/>
      <c r="D113" s="203" t="s">
        <v>3820</v>
      </c>
      <c r="E113" s="204"/>
      <c r="F113" s="204"/>
      <c r="G113" s="204"/>
      <c r="H113" s="204"/>
      <c r="I113" s="204"/>
      <c r="J113" s="205">
        <f>J179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96"/>
      <c r="C114" s="197"/>
      <c r="D114" s="198" t="s">
        <v>1653</v>
      </c>
      <c r="E114" s="199"/>
      <c r="F114" s="199"/>
      <c r="G114" s="199"/>
      <c r="H114" s="199"/>
      <c r="I114" s="199"/>
      <c r="J114" s="200">
        <f>J181</f>
        <v>0</v>
      </c>
      <c r="K114" s="197"/>
      <c r="L114" s="201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="2" customFormat="1" ht="6.96" customHeight="1">
      <c r="A120" s="35"/>
      <c r="B120" s="71"/>
      <c r="C120" s="72"/>
      <c r="D120" s="72"/>
      <c r="E120" s="72"/>
      <c r="F120" s="72"/>
      <c r="G120" s="72"/>
      <c r="H120" s="72"/>
      <c r="I120" s="72"/>
      <c r="J120" s="72"/>
      <c r="K120" s="72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4.96" customHeight="1">
      <c r="A121" s="35"/>
      <c r="B121" s="36"/>
      <c r="C121" s="20" t="s">
        <v>206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14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6.25" customHeight="1">
      <c r="A124" s="35"/>
      <c r="B124" s="36"/>
      <c r="C124" s="37"/>
      <c r="D124" s="37"/>
      <c r="E124" s="191" t="str">
        <f>E7</f>
        <v>SOŠ technická Lučenec - novostavba edukačného centra, rekonštrukcia objektu školy a spoločenského objektu</v>
      </c>
      <c r="F124" s="29"/>
      <c r="G124" s="29"/>
      <c r="H124" s="29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" customFormat="1" ht="12" customHeight="1">
      <c r="B125" s="18"/>
      <c r="C125" s="29" t="s">
        <v>184</v>
      </c>
      <c r="D125" s="19"/>
      <c r="E125" s="19"/>
      <c r="F125" s="19"/>
      <c r="G125" s="19"/>
      <c r="H125" s="19"/>
      <c r="I125" s="19"/>
      <c r="J125" s="19"/>
      <c r="K125" s="19"/>
      <c r="L125" s="17"/>
    </row>
    <row r="126" s="2" customFormat="1" ht="16.5" customHeight="1">
      <c r="A126" s="35"/>
      <c r="B126" s="36"/>
      <c r="C126" s="37"/>
      <c r="D126" s="37"/>
      <c r="E126" s="191" t="s">
        <v>3794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186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79" t="str">
        <f>E11</f>
        <v>E.2 - Nový stav</v>
      </c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18</v>
      </c>
      <c r="D130" s="37"/>
      <c r="E130" s="37"/>
      <c r="F130" s="24" t="str">
        <f>F14</f>
        <v>SOŠ Technická,Dukelských Hrdinov 2, 984 01 Lučenec</v>
      </c>
      <c r="G130" s="37"/>
      <c r="H130" s="37"/>
      <c r="I130" s="29" t="s">
        <v>20</v>
      </c>
      <c r="J130" s="82" t="str">
        <f>IF(J14="","",J14)</f>
        <v>30. 9. 2024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40.05" customHeight="1">
      <c r="A132" s="35"/>
      <c r="B132" s="36"/>
      <c r="C132" s="29" t="s">
        <v>22</v>
      </c>
      <c r="D132" s="37"/>
      <c r="E132" s="37"/>
      <c r="F132" s="24" t="str">
        <f>E17</f>
        <v>BBSK, Námestie SNP 23/23, 974 01 BB</v>
      </c>
      <c r="G132" s="37"/>
      <c r="H132" s="37"/>
      <c r="I132" s="29" t="s">
        <v>28</v>
      </c>
      <c r="J132" s="33" t="str">
        <f>E23</f>
        <v>Ing. Ladislav Chatrnúch,Sládkovičova 2052/50A Šala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5.15" customHeight="1">
      <c r="A133" s="35"/>
      <c r="B133" s="36"/>
      <c r="C133" s="29" t="s">
        <v>26</v>
      </c>
      <c r="D133" s="37"/>
      <c r="E133" s="37"/>
      <c r="F133" s="24" t="str">
        <f>IF(E20="","",E20)</f>
        <v>Vyplň údaj</v>
      </c>
      <c r="G133" s="37"/>
      <c r="H133" s="37"/>
      <c r="I133" s="29" t="s">
        <v>31</v>
      </c>
      <c r="J133" s="33" t="str">
        <f>E26</f>
        <v xml:space="preserve"> </v>
      </c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0.32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11" customFormat="1" ht="29.28" customHeight="1">
      <c r="A135" s="207"/>
      <c r="B135" s="208"/>
      <c r="C135" s="209" t="s">
        <v>207</v>
      </c>
      <c r="D135" s="210" t="s">
        <v>60</v>
      </c>
      <c r="E135" s="210" t="s">
        <v>56</v>
      </c>
      <c r="F135" s="210" t="s">
        <v>57</v>
      </c>
      <c r="G135" s="210" t="s">
        <v>208</v>
      </c>
      <c r="H135" s="210" t="s">
        <v>209</v>
      </c>
      <c r="I135" s="210" t="s">
        <v>210</v>
      </c>
      <c r="J135" s="211" t="s">
        <v>190</v>
      </c>
      <c r="K135" s="212" t="s">
        <v>211</v>
      </c>
      <c r="L135" s="213"/>
      <c r="M135" s="103" t="s">
        <v>1</v>
      </c>
      <c r="N135" s="104" t="s">
        <v>39</v>
      </c>
      <c r="O135" s="104" t="s">
        <v>212</v>
      </c>
      <c r="P135" s="104" t="s">
        <v>213</v>
      </c>
      <c r="Q135" s="104" t="s">
        <v>214</v>
      </c>
      <c r="R135" s="104" t="s">
        <v>215</v>
      </c>
      <c r="S135" s="104" t="s">
        <v>216</v>
      </c>
      <c r="T135" s="105" t="s">
        <v>217</v>
      </c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</row>
    <row r="136" s="2" customFormat="1" ht="22.8" customHeight="1">
      <c r="A136" s="35"/>
      <c r="B136" s="36"/>
      <c r="C136" s="110" t="s">
        <v>191</v>
      </c>
      <c r="D136" s="37"/>
      <c r="E136" s="37"/>
      <c r="F136" s="37"/>
      <c r="G136" s="37"/>
      <c r="H136" s="37"/>
      <c r="I136" s="37"/>
      <c r="J136" s="214">
        <f>BK136</f>
        <v>0</v>
      </c>
      <c r="K136" s="37"/>
      <c r="L136" s="41"/>
      <c r="M136" s="106"/>
      <c r="N136" s="215"/>
      <c r="O136" s="107"/>
      <c r="P136" s="216">
        <f>P137+P150+P178+P181</f>
        <v>0</v>
      </c>
      <c r="Q136" s="107"/>
      <c r="R136" s="216">
        <f>R137+R150+R178+R181</f>
        <v>9.4827720424999988</v>
      </c>
      <c r="S136" s="107"/>
      <c r="T136" s="217">
        <f>T137+T150+T178+T181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74</v>
      </c>
      <c r="AU136" s="14" t="s">
        <v>192</v>
      </c>
      <c r="BK136" s="218">
        <f>BK137+BK150+BK178+BK181</f>
        <v>0</v>
      </c>
    </row>
    <row r="137" s="12" customFormat="1" ht="25.92" customHeight="1">
      <c r="A137" s="12"/>
      <c r="B137" s="219"/>
      <c r="C137" s="220"/>
      <c r="D137" s="221" t="s">
        <v>74</v>
      </c>
      <c r="E137" s="222" t="s">
        <v>218</v>
      </c>
      <c r="F137" s="222" t="s">
        <v>219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P138+P140+P142+P148</f>
        <v>0</v>
      </c>
      <c r="Q137" s="227"/>
      <c r="R137" s="228">
        <f>R138+R140+R142+R148</f>
        <v>7.5892199999999992</v>
      </c>
      <c r="S137" s="227"/>
      <c r="T137" s="229">
        <f>T138+T140+T142+T148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82</v>
      </c>
      <c r="AT137" s="231" t="s">
        <v>74</v>
      </c>
      <c r="AU137" s="231" t="s">
        <v>75</v>
      </c>
      <c r="AY137" s="230" t="s">
        <v>220</v>
      </c>
      <c r="BK137" s="232">
        <f>BK138+BK140+BK142+BK148</f>
        <v>0</v>
      </c>
    </row>
    <row r="138" s="12" customFormat="1" ht="22.8" customHeight="1">
      <c r="A138" s="12"/>
      <c r="B138" s="219"/>
      <c r="C138" s="220"/>
      <c r="D138" s="221" t="s">
        <v>74</v>
      </c>
      <c r="E138" s="233" t="s">
        <v>91</v>
      </c>
      <c r="F138" s="233" t="s">
        <v>3821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0.62129999999999996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82</v>
      </c>
      <c r="AT138" s="231" t="s">
        <v>74</v>
      </c>
      <c r="AU138" s="231" t="s">
        <v>82</v>
      </c>
      <c r="AY138" s="230" t="s">
        <v>220</v>
      </c>
      <c r="BK138" s="232">
        <f>BK139</f>
        <v>0</v>
      </c>
    </row>
    <row r="139" s="2" customFormat="1" ht="33" customHeight="1">
      <c r="A139" s="35"/>
      <c r="B139" s="36"/>
      <c r="C139" s="235" t="s">
        <v>82</v>
      </c>
      <c r="D139" s="235" t="s">
        <v>222</v>
      </c>
      <c r="E139" s="236" t="s">
        <v>3822</v>
      </c>
      <c r="F139" s="237" t="s">
        <v>3823</v>
      </c>
      <c r="G139" s="238" t="s">
        <v>303</v>
      </c>
      <c r="H139" s="239">
        <v>0.56999999999999995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1.0900000000000001</v>
      </c>
      <c r="R139" s="244">
        <f>Q139*H139</f>
        <v>0.62129999999999996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3824</v>
      </c>
    </row>
    <row r="140" s="12" customFormat="1" ht="22.8" customHeight="1">
      <c r="A140" s="12"/>
      <c r="B140" s="219"/>
      <c r="C140" s="220"/>
      <c r="D140" s="221" t="s">
        <v>74</v>
      </c>
      <c r="E140" s="233" t="s">
        <v>94</v>
      </c>
      <c r="F140" s="233" t="s">
        <v>1417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3.0897600000000001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82</v>
      </c>
      <c r="AT140" s="231" t="s">
        <v>74</v>
      </c>
      <c r="AU140" s="231" t="s">
        <v>82</v>
      </c>
      <c r="AY140" s="230" t="s">
        <v>220</v>
      </c>
      <c r="BK140" s="232">
        <f>BK141</f>
        <v>0</v>
      </c>
    </row>
    <row r="141" s="2" customFormat="1" ht="33" customHeight="1">
      <c r="A141" s="35"/>
      <c r="B141" s="36"/>
      <c r="C141" s="235" t="s">
        <v>87</v>
      </c>
      <c r="D141" s="235" t="s">
        <v>222</v>
      </c>
      <c r="E141" s="236" t="s">
        <v>3825</v>
      </c>
      <c r="F141" s="237" t="s">
        <v>3826</v>
      </c>
      <c r="G141" s="238" t="s">
        <v>259</v>
      </c>
      <c r="H141" s="239">
        <v>48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0.064369999999999997</v>
      </c>
      <c r="R141" s="244">
        <f>Q141*H141</f>
        <v>3.0897600000000001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3827</v>
      </c>
    </row>
    <row r="142" s="12" customFormat="1" ht="22.8" customHeight="1">
      <c r="A142" s="12"/>
      <c r="B142" s="219"/>
      <c r="C142" s="220"/>
      <c r="D142" s="221" t="s">
        <v>74</v>
      </c>
      <c r="E142" s="233" t="s">
        <v>124</v>
      </c>
      <c r="F142" s="233" t="s">
        <v>501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SUM(P143:P147)</f>
        <v>0</v>
      </c>
      <c r="Q142" s="227"/>
      <c r="R142" s="228">
        <f>SUM(R143:R147)</f>
        <v>3.8781599999999998</v>
      </c>
      <c r="S142" s="227"/>
      <c r="T142" s="229">
        <f>SUM(T143:T147)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82</v>
      </c>
      <c r="AT142" s="231" t="s">
        <v>74</v>
      </c>
      <c r="AU142" s="231" t="s">
        <v>82</v>
      </c>
      <c r="AY142" s="230" t="s">
        <v>220</v>
      </c>
      <c r="BK142" s="232">
        <f>SUM(BK143:BK147)</f>
        <v>0</v>
      </c>
    </row>
    <row r="143" s="2" customFormat="1" ht="33" customHeight="1">
      <c r="A143" s="35"/>
      <c r="B143" s="36"/>
      <c r="C143" s="235" t="s">
        <v>91</v>
      </c>
      <c r="D143" s="235" t="s">
        <v>222</v>
      </c>
      <c r="E143" s="236" t="s">
        <v>3828</v>
      </c>
      <c r="F143" s="237" t="s">
        <v>3829</v>
      </c>
      <c r="G143" s="238" t="s">
        <v>225</v>
      </c>
      <c r="H143" s="239">
        <v>91.049999999999997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0.017229999999999999</v>
      </c>
      <c r="R143" s="244">
        <f>Q143*H143</f>
        <v>1.5687914999999999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3830</v>
      </c>
    </row>
    <row r="144" s="2" customFormat="1" ht="16.5" customHeight="1">
      <c r="A144" s="35"/>
      <c r="B144" s="36"/>
      <c r="C144" s="235" t="s">
        <v>94</v>
      </c>
      <c r="D144" s="235" t="s">
        <v>222</v>
      </c>
      <c r="E144" s="236" t="s">
        <v>3831</v>
      </c>
      <c r="F144" s="237" t="s">
        <v>3832</v>
      </c>
      <c r="G144" s="238" t="s">
        <v>225</v>
      </c>
      <c r="H144" s="239">
        <v>31.050000000000001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0.043569999999999998</v>
      </c>
      <c r="R144" s="244">
        <f>Q144*H144</f>
        <v>1.3528484999999999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3833</v>
      </c>
    </row>
    <row r="145" s="2" customFormat="1" ht="24.15" customHeight="1">
      <c r="A145" s="35"/>
      <c r="B145" s="36"/>
      <c r="C145" s="235" t="s">
        <v>97</v>
      </c>
      <c r="D145" s="235" t="s">
        <v>222</v>
      </c>
      <c r="E145" s="236" t="s">
        <v>3834</v>
      </c>
      <c r="F145" s="237" t="s">
        <v>3835</v>
      </c>
      <c r="G145" s="238" t="s">
        <v>259</v>
      </c>
      <c r="H145" s="239">
        <v>18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0.039640000000000002</v>
      </c>
      <c r="R145" s="244">
        <f>Q145*H145</f>
        <v>0.71352000000000004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3836</v>
      </c>
    </row>
    <row r="146" s="2" customFormat="1" ht="21.75" customHeight="1">
      <c r="A146" s="35"/>
      <c r="B146" s="36"/>
      <c r="C146" s="253" t="s">
        <v>124</v>
      </c>
      <c r="D146" s="253" t="s">
        <v>571</v>
      </c>
      <c r="E146" s="254" t="s">
        <v>3837</v>
      </c>
      <c r="F146" s="255" t="s">
        <v>3838</v>
      </c>
      <c r="G146" s="256" t="s">
        <v>259</v>
      </c>
      <c r="H146" s="257">
        <v>12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0.0146</v>
      </c>
      <c r="R146" s="244">
        <f>Q146*H146</f>
        <v>0.1752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3839</v>
      </c>
    </row>
    <row r="147" s="2" customFormat="1" ht="21.75" customHeight="1">
      <c r="A147" s="35"/>
      <c r="B147" s="36"/>
      <c r="C147" s="253" t="s">
        <v>132</v>
      </c>
      <c r="D147" s="253" t="s">
        <v>571</v>
      </c>
      <c r="E147" s="254" t="s">
        <v>3840</v>
      </c>
      <c r="F147" s="255" t="s">
        <v>3841</v>
      </c>
      <c r="G147" s="256" t="s">
        <v>259</v>
      </c>
      <c r="H147" s="257">
        <v>6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0.011299999999999999</v>
      </c>
      <c r="R147" s="244">
        <f>Q147*H147</f>
        <v>0.067799999999999999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3842</v>
      </c>
    </row>
    <row r="148" s="12" customFormat="1" ht="22.8" customHeight="1">
      <c r="A148" s="12"/>
      <c r="B148" s="219"/>
      <c r="C148" s="220"/>
      <c r="D148" s="221" t="s">
        <v>74</v>
      </c>
      <c r="E148" s="233" t="s">
        <v>595</v>
      </c>
      <c r="F148" s="233" t="s">
        <v>596</v>
      </c>
      <c r="G148" s="220"/>
      <c r="H148" s="220"/>
      <c r="I148" s="223"/>
      <c r="J148" s="234">
        <f>BK148</f>
        <v>0</v>
      </c>
      <c r="K148" s="220"/>
      <c r="L148" s="225"/>
      <c r="M148" s="226"/>
      <c r="N148" s="227"/>
      <c r="O148" s="227"/>
      <c r="P148" s="228">
        <f>P149</f>
        <v>0</v>
      </c>
      <c r="Q148" s="227"/>
      <c r="R148" s="228">
        <f>R149</f>
        <v>0</v>
      </c>
      <c r="S148" s="227"/>
      <c r="T148" s="229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82</v>
      </c>
      <c r="AT148" s="231" t="s">
        <v>74</v>
      </c>
      <c r="AU148" s="231" t="s">
        <v>82</v>
      </c>
      <c r="AY148" s="230" t="s">
        <v>220</v>
      </c>
      <c r="BK148" s="232">
        <f>BK149</f>
        <v>0</v>
      </c>
    </row>
    <row r="149" s="2" customFormat="1" ht="24.15" customHeight="1">
      <c r="A149" s="35"/>
      <c r="B149" s="36"/>
      <c r="C149" s="235" t="s">
        <v>248</v>
      </c>
      <c r="D149" s="235" t="s">
        <v>222</v>
      </c>
      <c r="E149" s="236" t="s">
        <v>597</v>
      </c>
      <c r="F149" s="237" t="s">
        <v>598</v>
      </c>
      <c r="G149" s="238" t="s">
        <v>303</v>
      </c>
      <c r="H149" s="239">
        <v>7.5899999999999999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3843</v>
      </c>
    </row>
    <row r="150" s="12" customFormat="1" ht="25.92" customHeight="1">
      <c r="A150" s="12"/>
      <c r="B150" s="219"/>
      <c r="C150" s="220"/>
      <c r="D150" s="221" t="s">
        <v>74</v>
      </c>
      <c r="E150" s="222" t="s">
        <v>337</v>
      </c>
      <c r="F150" s="222" t="s">
        <v>338</v>
      </c>
      <c r="G150" s="220"/>
      <c r="H150" s="220"/>
      <c r="I150" s="223"/>
      <c r="J150" s="224">
        <f>BK150</f>
        <v>0</v>
      </c>
      <c r="K150" s="220"/>
      <c r="L150" s="225"/>
      <c r="M150" s="226"/>
      <c r="N150" s="227"/>
      <c r="O150" s="227"/>
      <c r="P150" s="228">
        <f>P151+P154+P157+P162+P166+P170+P172</f>
        <v>0</v>
      </c>
      <c r="Q150" s="227"/>
      <c r="R150" s="228">
        <f>R151+R154+R157+R162+R166+R170+R172</f>
        <v>1.8935520425000001</v>
      </c>
      <c r="S150" s="227"/>
      <c r="T150" s="229">
        <f>T151+T154+T157+T162+T166+T170+T172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87</v>
      </c>
      <c r="AT150" s="231" t="s">
        <v>74</v>
      </c>
      <c r="AU150" s="231" t="s">
        <v>75</v>
      </c>
      <c r="AY150" s="230" t="s">
        <v>220</v>
      </c>
      <c r="BK150" s="232">
        <f>BK151+BK154+BK157+BK162+BK166+BK170+BK172</f>
        <v>0</v>
      </c>
    </row>
    <row r="151" s="12" customFormat="1" ht="22.8" customHeight="1">
      <c r="A151" s="12"/>
      <c r="B151" s="219"/>
      <c r="C151" s="220"/>
      <c r="D151" s="221" t="s">
        <v>74</v>
      </c>
      <c r="E151" s="233" t="s">
        <v>660</v>
      </c>
      <c r="F151" s="233" t="s">
        <v>661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SUM(P152:P153)</f>
        <v>0</v>
      </c>
      <c r="Q151" s="227"/>
      <c r="R151" s="228">
        <f>SUM(R152:R153)</f>
        <v>0.0055999999999999999</v>
      </c>
      <c r="S151" s="227"/>
      <c r="T151" s="229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87</v>
      </c>
      <c r="AT151" s="231" t="s">
        <v>74</v>
      </c>
      <c r="AU151" s="231" t="s">
        <v>82</v>
      </c>
      <c r="AY151" s="230" t="s">
        <v>220</v>
      </c>
      <c r="BK151" s="232">
        <f>SUM(BK152:BK153)</f>
        <v>0</v>
      </c>
    </row>
    <row r="152" s="2" customFormat="1" ht="21.75" customHeight="1">
      <c r="A152" s="35"/>
      <c r="B152" s="36"/>
      <c r="C152" s="235" t="s">
        <v>230</v>
      </c>
      <c r="D152" s="235" t="s">
        <v>222</v>
      </c>
      <c r="E152" s="236" t="s">
        <v>3844</v>
      </c>
      <c r="F152" s="237" t="s">
        <v>3845</v>
      </c>
      <c r="G152" s="238" t="s">
        <v>259</v>
      </c>
      <c r="H152" s="239">
        <v>16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281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281</v>
      </c>
      <c r="BM152" s="246" t="s">
        <v>3846</v>
      </c>
    </row>
    <row r="153" s="2" customFormat="1" ht="16.5" customHeight="1">
      <c r="A153" s="35"/>
      <c r="B153" s="36"/>
      <c r="C153" s="253" t="s">
        <v>256</v>
      </c>
      <c r="D153" s="253" t="s">
        <v>571</v>
      </c>
      <c r="E153" s="254" t="s">
        <v>3847</v>
      </c>
      <c r="F153" s="255" t="s">
        <v>3848</v>
      </c>
      <c r="G153" s="256" t="s">
        <v>259</v>
      </c>
      <c r="H153" s="257">
        <v>16</v>
      </c>
      <c r="I153" s="258"/>
      <c r="J153" s="257">
        <f>ROUND(I153*H153,2)</f>
        <v>0</v>
      </c>
      <c r="K153" s="259"/>
      <c r="L153" s="260"/>
      <c r="M153" s="261" t="s">
        <v>1</v>
      </c>
      <c r="N153" s="262" t="s">
        <v>41</v>
      </c>
      <c r="O153" s="94"/>
      <c r="P153" s="244">
        <f>O153*H153</f>
        <v>0</v>
      </c>
      <c r="Q153" s="244">
        <v>0.00035</v>
      </c>
      <c r="R153" s="244">
        <f>Q153*H153</f>
        <v>0.0055999999999999999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353</v>
      </c>
      <c r="AT153" s="246" t="s">
        <v>571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281</v>
      </c>
      <c r="BM153" s="246" t="s">
        <v>3849</v>
      </c>
    </row>
    <row r="154" s="12" customFormat="1" ht="22.8" customHeight="1">
      <c r="A154" s="12"/>
      <c r="B154" s="219"/>
      <c r="C154" s="220"/>
      <c r="D154" s="221" t="s">
        <v>74</v>
      </c>
      <c r="E154" s="233" t="s">
        <v>369</v>
      </c>
      <c r="F154" s="233" t="s">
        <v>370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SUM(P155:P156)</f>
        <v>0</v>
      </c>
      <c r="Q154" s="227"/>
      <c r="R154" s="228">
        <f>SUM(R155:R156)</f>
        <v>0.86470200000000008</v>
      </c>
      <c r="S154" s="227"/>
      <c r="T154" s="229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87</v>
      </c>
      <c r="AT154" s="231" t="s">
        <v>74</v>
      </c>
      <c r="AU154" s="231" t="s">
        <v>82</v>
      </c>
      <c r="AY154" s="230" t="s">
        <v>220</v>
      </c>
      <c r="BK154" s="232">
        <f>SUM(BK155:BK156)</f>
        <v>0</v>
      </c>
    </row>
    <row r="155" s="2" customFormat="1" ht="37.8" customHeight="1">
      <c r="A155" s="35"/>
      <c r="B155" s="36"/>
      <c r="C155" s="235" t="s">
        <v>261</v>
      </c>
      <c r="D155" s="235" t="s">
        <v>222</v>
      </c>
      <c r="E155" s="236" t="s">
        <v>2093</v>
      </c>
      <c r="F155" s="237" t="s">
        <v>3850</v>
      </c>
      <c r="G155" s="238" t="s">
        <v>225</v>
      </c>
      <c r="H155" s="239">
        <v>20.100000000000001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0.043020000000000003</v>
      </c>
      <c r="R155" s="244">
        <f>Q155*H155</f>
        <v>0.86470200000000008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281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281</v>
      </c>
      <c r="BM155" s="246" t="s">
        <v>3851</v>
      </c>
    </row>
    <row r="156" s="2" customFormat="1" ht="24.15" customHeight="1">
      <c r="A156" s="35"/>
      <c r="B156" s="36"/>
      <c r="C156" s="235" t="s">
        <v>265</v>
      </c>
      <c r="D156" s="235" t="s">
        <v>222</v>
      </c>
      <c r="E156" s="236" t="s">
        <v>751</v>
      </c>
      <c r="F156" s="237" t="s">
        <v>752</v>
      </c>
      <c r="G156" s="238" t="s">
        <v>614</v>
      </c>
      <c r="H156" s="240"/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281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281</v>
      </c>
      <c r="BM156" s="246" t="s">
        <v>3852</v>
      </c>
    </row>
    <row r="157" s="12" customFormat="1" ht="22.8" customHeight="1">
      <c r="A157" s="12"/>
      <c r="B157" s="219"/>
      <c r="C157" s="220"/>
      <c r="D157" s="221" t="s">
        <v>74</v>
      </c>
      <c r="E157" s="233" t="s">
        <v>407</v>
      </c>
      <c r="F157" s="233" t="s">
        <v>408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SUM(P158:P161)</f>
        <v>0</v>
      </c>
      <c r="Q157" s="227"/>
      <c r="R157" s="228">
        <f>SUM(R158:R161)</f>
        <v>0.46800000000000003</v>
      </c>
      <c r="S157" s="227"/>
      <c r="T157" s="229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87</v>
      </c>
      <c r="AT157" s="231" t="s">
        <v>74</v>
      </c>
      <c r="AU157" s="231" t="s">
        <v>82</v>
      </c>
      <c r="AY157" s="230" t="s">
        <v>220</v>
      </c>
      <c r="BK157" s="232">
        <f>SUM(BK158:BK161)</f>
        <v>0</v>
      </c>
    </row>
    <row r="158" s="2" customFormat="1" ht="33" customHeight="1">
      <c r="A158" s="35"/>
      <c r="B158" s="36"/>
      <c r="C158" s="235" t="s">
        <v>269</v>
      </c>
      <c r="D158" s="235" t="s">
        <v>222</v>
      </c>
      <c r="E158" s="236" t="s">
        <v>870</v>
      </c>
      <c r="F158" s="237" t="s">
        <v>871</v>
      </c>
      <c r="G158" s="238" t="s">
        <v>259</v>
      </c>
      <c r="H158" s="239">
        <v>18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281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281</v>
      </c>
      <c r="BM158" s="246" t="s">
        <v>3853</v>
      </c>
    </row>
    <row r="159" s="2" customFormat="1" ht="24.15" customHeight="1">
      <c r="A159" s="35"/>
      <c r="B159" s="36"/>
      <c r="C159" s="253" t="s">
        <v>273</v>
      </c>
      <c r="D159" s="253" t="s">
        <v>571</v>
      </c>
      <c r="E159" s="254" t="s">
        <v>874</v>
      </c>
      <c r="F159" s="255" t="s">
        <v>875</v>
      </c>
      <c r="G159" s="256" t="s">
        <v>259</v>
      </c>
      <c r="H159" s="257">
        <v>18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0.001</v>
      </c>
      <c r="R159" s="244">
        <f>Q159*H159</f>
        <v>0.018000000000000002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353</v>
      </c>
      <c r="AT159" s="246" t="s">
        <v>571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281</v>
      </c>
      <c r="BM159" s="246" t="s">
        <v>3854</v>
      </c>
    </row>
    <row r="160" s="2" customFormat="1" ht="24.15" customHeight="1">
      <c r="A160" s="35"/>
      <c r="B160" s="36"/>
      <c r="C160" s="253" t="s">
        <v>277</v>
      </c>
      <c r="D160" s="253" t="s">
        <v>571</v>
      </c>
      <c r="E160" s="254" t="s">
        <v>878</v>
      </c>
      <c r="F160" s="255" t="s">
        <v>3855</v>
      </c>
      <c r="G160" s="256" t="s">
        <v>259</v>
      </c>
      <c r="H160" s="257">
        <v>18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0.025000000000000001</v>
      </c>
      <c r="R160" s="244">
        <f>Q160*H160</f>
        <v>0.45000000000000001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353</v>
      </c>
      <c r="AT160" s="246" t="s">
        <v>571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281</v>
      </c>
      <c r="BM160" s="246" t="s">
        <v>3856</v>
      </c>
    </row>
    <row r="161" s="2" customFormat="1" ht="24.15" customHeight="1">
      <c r="A161" s="35"/>
      <c r="B161" s="36"/>
      <c r="C161" s="235" t="s">
        <v>281</v>
      </c>
      <c r="D161" s="235" t="s">
        <v>222</v>
      </c>
      <c r="E161" s="236" t="s">
        <v>898</v>
      </c>
      <c r="F161" s="237" t="s">
        <v>899</v>
      </c>
      <c r="G161" s="238" t="s">
        <v>614</v>
      </c>
      <c r="H161" s="240"/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281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281</v>
      </c>
      <c r="BM161" s="246" t="s">
        <v>3857</v>
      </c>
    </row>
    <row r="162" s="12" customFormat="1" ht="22.8" customHeight="1">
      <c r="A162" s="12"/>
      <c r="B162" s="219"/>
      <c r="C162" s="220"/>
      <c r="D162" s="221" t="s">
        <v>74</v>
      </c>
      <c r="E162" s="233" t="s">
        <v>915</v>
      </c>
      <c r="F162" s="233" t="s">
        <v>916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SUM(P163:P165)</f>
        <v>0</v>
      </c>
      <c r="Q162" s="227"/>
      <c r="R162" s="228">
        <f>SUM(R163:R165)</f>
        <v>0.20857480000000001</v>
      </c>
      <c r="S162" s="227"/>
      <c r="T162" s="229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87</v>
      </c>
      <c r="AT162" s="231" t="s">
        <v>74</v>
      </c>
      <c r="AU162" s="231" t="s">
        <v>82</v>
      </c>
      <c r="AY162" s="230" t="s">
        <v>220</v>
      </c>
      <c r="BK162" s="232">
        <f>SUM(BK163:BK165)</f>
        <v>0</v>
      </c>
    </row>
    <row r="163" s="2" customFormat="1" ht="24.15" customHeight="1">
      <c r="A163" s="35"/>
      <c r="B163" s="36"/>
      <c r="C163" s="235" t="s">
        <v>285</v>
      </c>
      <c r="D163" s="235" t="s">
        <v>222</v>
      </c>
      <c r="E163" s="236" t="s">
        <v>3858</v>
      </c>
      <c r="F163" s="237" t="s">
        <v>3859</v>
      </c>
      <c r="G163" s="238" t="s">
        <v>225</v>
      </c>
      <c r="H163" s="239">
        <v>9.3599999999999994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0.0037799999999999999</v>
      </c>
      <c r="R163" s="244">
        <f>Q163*H163</f>
        <v>0.035380799999999997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281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281</v>
      </c>
      <c r="BM163" s="246" t="s">
        <v>3860</v>
      </c>
    </row>
    <row r="164" s="2" customFormat="1" ht="16.5" customHeight="1">
      <c r="A164" s="35"/>
      <c r="B164" s="36"/>
      <c r="C164" s="253" t="s">
        <v>289</v>
      </c>
      <c r="D164" s="253" t="s">
        <v>571</v>
      </c>
      <c r="E164" s="254" t="s">
        <v>938</v>
      </c>
      <c r="F164" s="255" t="s">
        <v>3861</v>
      </c>
      <c r="G164" s="256" t="s">
        <v>225</v>
      </c>
      <c r="H164" s="257">
        <v>9.7300000000000004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0.0178</v>
      </c>
      <c r="R164" s="244">
        <f>Q164*H164</f>
        <v>0.17319400000000002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353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281</v>
      </c>
      <c r="BM164" s="246" t="s">
        <v>3862</v>
      </c>
    </row>
    <row r="165" s="2" customFormat="1" ht="24.15" customHeight="1">
      <c r="A165" s="35"/>
      <c r="B165" s="36"/>
      <c r="C165" s="235" t="s">
        <v>293</v>
      </c>
      <c r="D165" s="235" t="s">
        <v>222</v>
      </c>
      <c r="E165" s="236" t="s">
        <v>942</v>
      </c>
      <c r="F165" s="237" t="s">
        <v>943</v>
      </c>
      <c r="G165" s="238" t="s">
        <v>614</v>
      </c>
      <c r="H165" s="240"/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281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281</v>
      </c>
      <c r="BM165" s="246" t="s">
        <v>3863</v>
      </c>
    </row>
    <row r="166" s="12" customFormat="1" ht="22.8" customHeight="1">
      <c r="A166" s="12"/>
      <c r="B166" s="219"/>
      <c r="C166" s="220"/>
      <c r="D166" s="221" t="s">
        <v>74</v>
      </c>
      <c r="E166" s="233" t="s">
        <v>981</v>
      </c>
      <c r="F166" s="233" t="s">
        <v>982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SUM(P167:P169)</f>
        <v>0</v>
      </c>
      <c r="Q166" s="227"/>
      <c r="R166" s="228">
        <f>SUM(R167:R169)</f>
        <v>0.29223600000000005</v>
      </c>
      <c r="S166" s="227"/>
      <c r="T166" s="229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87</v>
      </c>
      <c r="AT166" s="231" t="s">
        <v>74</v>
      </c>
      <c r="AU166" s="231" t="s">
        <v>82</v>
      </c>
      <c r="AY166" s="230" t="s">
        <v>220</v>
      </c>
      <c r="BK166" s="232">
        <f>SUM(BK167:BK169)</f>
        <v>0</v>
      </c>
    </row>
    <row r="167" s="2" customFormat="1" ht="24.15" customHeight="1">
      <c r="A167" s="35"/>
      <c r="B167" s="36"/>
      <c r="C167" s="235" t="s">
        <v>7</v>
      </c>
      <c r="D167" s="235" t="s">
        <v>222</v>
      </c>
      <c r="E167" s="236" t="s">
        <v>3864</v>
      </c>
      <c r="F167" s="237" t="s">
        <v>3865</v>
      </c>
      <c r="G167" s="238" t="s">
        <v>225</v>
      </c>
      <c r="H167" s="239">
        <v>11.6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0.0033600000000000001</v>
      </c>
      <c r="R167" s="244">
        <f>Q167*H167</f>
        <v>0.038976000000000004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281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281</v>
      </c>
      <c r="BM167" s="246" t="s">
        <v>3866</v>
      </c>
    </row>
    <row r="168" s="2" customFormat="1" ht="24.15" customHeight="1">
      <c r="A168" s="35"/>
      <c r="B168" s="36"/>
      <c r="C168" s="253" t="s">
        <v>300</v>
      </c>
      <c r="D168" s="253" t="s">
        <v>571</v>
      </c>
      <c r="E168" s="254" t="s">
        <v>988</v>
      </c>
      <c r="F168" s="255" t="s">
        <v>3867</v>
      </c>
      <c r="G168" s="256" t="s">
        <v>225</v>
      </c>
      <c r="H168" s="257">
        <v>12.060000000000001</v>
      </c>
      <c r="I168" s="258"/>
      <c r="J168" s="257">
        <f>ROUND(I168*H168,2)</f>
        <v>0</v>
      </c>
      <c r="K168" s="259"/>
      <c r="L168" s="260"/>
      <c r="M168" s="261" t="s">
        <v>1</v>
      </c>
      <c r="N168" s="262" t="s">
        <v>41</v>
      </c>
      <c r="O168" s="94"/>
      <c r="P168" s="244">
        <f>O168*H168</f>
        <v>0</v>
      </c>
      <c r="Q168" s="244">
        <v>0.021000000000000001</v>
      </c>
      <c r="R168" s="244">
        <f>Q168*H168</f>
        <v>0.25326000000000004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353</v>
      </c>
      <c r="AT168" s="246" t="s">
        <v>571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281</v>
      </c>
      <c r="BM168" s="246" t="s">
        <v>3868</v>
      </c>
    </row>
    <row r="169" s="2" customFormat="1" ht="24.15" customHeight="1">
      <c r="A169" s="35"/>
      <c r="B169" s="36"/>
      <c r="C169" s="235" t="s">
        <v>305</v>
      </c>
      <c r="D169" s="235" t="s">
        <v>222</v>
      </c>
      <c r="E169" s="236" t="s">
        <v>1000</v>
      </c>
      <c r="F169" s="237" t="s">
        <v>1001</v>
      </c>
      <c r="G169" s="238" t="s">
        <v>614</v>
      </c>
      <c r="H169" s="240"/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281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281</v>
      </c>
      <c r="BM169" s="246" t="s">
        <v>3869</v>
      </c>
    </row>
    <row r="170" s="12" customFormat="1" ht="22.8" customHeight="1">
      <c r="A170" s="12"/>
      <c r="B170" s="219"/>
      <c r="C170" s="220"/>
      <c r="D170" s="221" t="s">
        <v>74</v>
      </c>
      <c r="E170" s="233" t="s">
        <v>1003</v>
      </c>
      <c r="F170" s="233" t="s">
        <v>1004</v>
      </c>
      <c r="G170" s="220"/>
      <c r="H170" s="220"/>
      <c r="I170" s="223"/>
      <c r="J170" s="234">
        <f>BK170</f>
        <v>0</v>
      </c>
      <c r="K170" s="220"/>
      <c r="L170" s="225"/>
      <c r="M170" s="226"/>
      <c r="N170" s="227"/>
      <c r="O170" s="227"/>
      <c r="P170" s="228">
        <f>P171</f>
        <v>0</v>
      </c>
      <c r="Q170" s="227"/>
      <c r="R170" s="228">
        <f>R171</f>
        <v>0.0042336000000000006</v>
      </c>
      <c r="S170" s="227"/>
      <c r="T170" s="229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87</v>
      </c>
      <c r="AT170" s="231" t="s">
        <v>74</v>
      </c>
      <c r="AU170" s="231" t="s">
        <v>82</v>
      </c>
      <c r="AY170" s="230" t="s">
        <v>220</v>
      </c>
      <c r="BK170" s="232">
        <f>BK171</f>
        <v>0</v>
      </c>
    </row>
    <row r="171" s="2" customFormat="1" ht="24.15" customHeight="1">
      <c r="A171" s="35"/>
      <c r="B171" s="36"/>
      <c r="C171" s="235" t="s">
        <v>309</v>
      </c>
      <c r="D171" s="235" t="s">
        <v>222</v>
      </c>
      <c r="E171" s="236" t="s">
        <v>1010</v>
      </c>
      <c r="F171" s="237" t="s">
        <v>3870</v>
      </c>
      <c r="G171" s="238" t="s">
        <v>225</v>
      </c>
      <c r="H171" s="239">
        <v>26.460000000000001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0.00016000000000000001</v>
      </c>
      <c r="R171" s="244">
        <f>Q171*H171</f>
        <v>0.0042336000000000006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281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281</v>
      </c>
      <c r="BM171" s="246" t="s">
        <v>3871</v>
      </c>
    </row>
    <row r="172" s="12" customFormat="1" ht="22.8" customHeight="1">
      <c r="A172" s="12"/>
      <c r="B172" s="219"/>
      <c r="C172" s="220"/>
      <c r="D172" s="221" t="s">
        <v>74</v>
      </c>
      <c r="E172" s="233" t="s">
        <v>1017</v>
      </c>
      <c r="F172" s="233" t="s">
        <v>1018</v>
      </c>
      <c r="G172" s="220"/>
      <c r="H172" s="220"/>
      <c r="I172" s="223"/>
      <c r="J172" s="234">
        <f>BK172</f>
        <v>0</v>
      </c>
      <c r="K172" s="220"/>
      <c r="L172" s="225"/>
      <c r="M172" s="226"/>
      <c r="N172" s="227"/>
      <c r="O172" s="227"/>
      <c r="P172" s="228">
        <f>SUM(P173:P177)</f>
        <v>0</v>
      </c>
      <c r="Q172" s="227"/>
      <c r="R172" s="228">
        <f>SUM(R173:R177)</f>
        <v>0.050205642499999995</v>
      </c>
      <c r="S172" s="227"/>
      <c r="T172" s="229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87</v>
      </c>
      <c r="AT172" s="231" t="s">
        <v>74</v>
      </c>
      <c r="AU172" s="231" t="s">
        <v>82</v>
      </c>
      <c r="AY172" s="230" t="s">
        <v>220</v>
      </c>
      <c r="BK172" s="232">
        <f>SUM(BK173:BK177)</f>
        <v>0</v>
      </c>
    </row>
    <row r="173" s="2" customFormat="1" ht="24.15" customHeight="1">
      <c r="A173" s="35"/>
      <c r="B173" s="36"/>
      <c r="C173" s="235" t="s">
        <v>313</v>
      </c>
      <c r="D173" s="235" t="s">
        <v>222</v>
      </c>
      <c r="E173" s="236" t="s">
        <v>3872</v>
      </c>
      <c r="F173" s="237" t="s">
        <v>3873</v>
      </c>
      <c r="G173" s="238" t="s">
        <v>225</v>
      </c>
      <c r="H173" s="239">
        <v>28.600000000000001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0.00012999999999999999</v>
      </c>
      <c r="R173" s="244">
        <f>Q173*H173</f>
        <v>0.003718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281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281</v>
      </c>
      <c r="BM173" s="246" t="s">
        <v>3874</v>
      </c>
    </row>
    <row r="174" s="2" customFormat="1" ht="24.15" customHeight="1">
      <c r="A174" s="35"/>
      <c r="B174" s="36"/>
      <c r="C174" s="235" t="s">
        <v>317</v>
      </c>
      <c r="D174" s="235" t="s">
        <v>222</v>
      </c>
      <c r="E174" s="236" t="s">
        <v>3875</v>
      </c>
      <c r="F174" s="237" t="s">
        <v>3876</v>
      </c>
      <c r="G174" s="238" t="s">
        <v>225</v>
      </c>
      <c r="H174" s="239">
        <v>91.049999999999997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0.00016574999999999999</v>
      </c>
      <c r="R174" s="244">
        <f>Q174*H174</f>
        <v>0.015091537499999998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281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281</v>
      </c>
      <c r="BM174" s="246" t="s">
        <v>3877</v>
      </c>
    </row>
    <row r="175" s="2" customFormat="1" ht="24.15" customHeight="1">
      <c r="A175" s="35"/>
      <c r="B175" s="36"/>
      <c r="C175" s="235" t="s">
        <v>321</v>
      </c>
      <c r="D175" s="235" t="s">
        <v>222</v>
      </c>
      <c r="E175" s="236" t="s">
        <v>3878</v>
      </c>
      <c r="F175" s="237" t="s">
        <v>3879</v>
      </c>
      <c r="G175" s="238" t="s">
        <v>225</v>
      </c>
      <c r="H175" s="239">
        <v>91.049999999999997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5.274E-05</v>
      </c>
      <c r="R175" s="244">
        <f>Q175*H175</f>
        <v>0.0048019769999999998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281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281</v>
      </c>
      <c r="BM175" s="246" t="s">
        <v>3880</v>
      </c>
    </row>
    <row r="176" s="2" customFormat="1" ht="37.8" customHeight="1">
      <c r="A176" s="35"/>
      <c r="B176" s="36"/>
      <c r="C176" s="235" t="s">
        <v>325</v>
      </c>
      <c r="D176" s="235" t="s">
        <v>222</v>
      </c>
      <c r="E176" s="236" t="s">
        <v>1028</v>
      </c>
      <c r="F176" s="237" t="s">
        <v>1029</v>
      </c>
      <c r="G176" s="238" t="s">
        <v>225</v>
      </c>
      <c r="H176" s="239">
        <v>28.600000000000001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0.00022948000000000001</v>
      </c>
      <c r="R176" s="244">
        <f>Q176*H176</f>
        <v>0.0065631280000000005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281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281</v>
      </c>
      <c r="BM176" s="246" t="s">
        <v>3881</v>
      </c>
    </row>
    <row r="177" s="2" customFormat="1" ht="37.8" customHeight="1">
      <c r="A177" s="35"/>
      <c r="B177" s="36"/>
      <c r="C177" s="235" t="s">
        <v>329</v>
      </c>
      <c r="D177" s="235" t="s">
        <v>222</v>
      </c>
      <c r="E177" s="236" t="s">
        <v>3882</v>
      </c>
      <c r="F177" s="237" t="s">
        <v>3883</v>
      </c>
      <c r="G177" s="238" t="s">
        <v>225</v>
      </c>
      <c r="H177" s="239">
        <v>91.049999999999997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0.00022000000000000001</v>
      </c>
      <c r="R177" s="244">
        <f>Q177*H177</f>
        <v>0.020031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281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281</v>
      </c>
      <c r="BM177" s="246" t="s">
        <v>3884</v>
      </c>
    </row>
    <row r="178" s="12" customFormat="1" ht="25.92" customHeight="1">
      <c r="A178" s="12"/>
      <c r="B178" s="219"/>
      <c r="C178" s="220"/>
      <c r="D178" s="221" t="s">
        <v>74</v>
      </c>
      <c r="E178" s="222" t="s">
        <v>571</v>
      </c>
      <c r="F178" s="222" t="s">
        <v>2445</v>
      </c>
      <c r="G178" s="220"/>
      <c r="H178" s="220"/>
      <c r="I178" s="223"/>
      <c r="J178" s="224">
        <f>BK178</f>
        <v>0</v>
      </c>
      <c r="K178" s="220"/>
      <c r="L178" s="225"/>
      <c r="M178" s="226"/>
      <c r="N178" s="227"/>
      <c r="O178" s="227"/>
      <c r="P178" s="228">
        <f>P179</f>
        <v>0</v>
      </c>
      <c r="Q178" s="227"/>
      <c r="R178" s="228">
        <f>R179</f>
        <v>0</v>
      </c>
      <c r="S178" s="227"/>
      <c r="T178" s="22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91</v>
      </c>
      <c r="AT178" s="231" t="s">
        <v>74</v>
      </c>
      <c r="AU178" s="231" t="s">
        <v>75</v>
      </c>
      <c r="AY178" s="230" t="s">
        <v>220</v>
      </c>
      <c r="BK178" s="232">
        <f>BK179</f>
        <v>0</v>
      </c>
    </row>
    <row r="179" s="12" customFormat="1" ht="22.8" customHeight="1">
      <c r="A179" s="12"/>
      <c r="B179" s="219"/>
      <c r="C179" s="220"/>
      <c r="D179" s="221" t="s">
        <v>74</v>
      </c>
      <c r="E179" s="233" t="s">
        <v>3885</v>
      </c>
      <c r="F179" s="233" t="s">
        <v>3886</v>
      </c>
      <c r="G179" s="220"/>
      <c r="H179" s="220"/>
      <c r="I179" s="223"/>
      <c r="J179" s="234">
        <f>BK179</f>
        <v>0</v>
      </c>
      <c r="K179" s="220"/>
      <c r="L179" s="225"/>
      <c r="M179" s="226"/>
      <c r="N179" s="227"/>
      <c r="O179" s="227"/>
      <c r="P179" s="228">
        <f>P180</f>
        <v>0</v>
      </c>
      <c r="Q179" s="227"/>
      <c r="R179" s="228">
        <f>R180</f>
        <v>0</v>
      </c>
      <c r="S179" s="227"/>
      <c r="T179" s="22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91</v>
      </c>
      <c r="AT179" s="231" t="s">
        <v>74</v>
      </c>
      <c r="AU179" s="231" t="s">
        <v>82</v>
      </c>
      <c r="AY179" s="230" t="s">
        <v>220</v>
      </c>
      <c r="BK179" s="232">
        <f>BK180</f>
        <v>0</v>
      </c>
    </row>
    <row r="180" s="2" customFormat="1" ht="24.15" customHeight="1">
      <c r="A180" s="35"/>
      <c r="B180" s="36"/>
      <c r="C180" s="235" t="s">
        <v>333</v>
      </c>
      <c r="D180" s="235" t="s">
        <v>222</v>
      </c>
      <c r="E180" s="236" t="s">
        <v>3887</v>
      </c>
      <c r="F180" s="237" t="s">
        <v>3888</v>
      </c>
      <c r="G180" s="238" t="s">
        <v>259</v>
      </c>
      <c r="H180" s="239">
        <v>1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666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666</v>
      </c>
      <c r="BM180" s="246" t="s">
        <v>3889</v>
      </c>
    </row>
    <row r="181" s="12" customFormat="1" ht="25.92" customHeight="1">
      <c r="A181" s="12"/>
      <c r="B181" s="219"/>
      <c r="C181" s="220"/>
      <c r="D181" s="221" t="s">
        <v>74</v>
      </c>
      <c r="E181" s="222" t="s">
        <v>2452</v>
      </c>
      <c r="F181" s="222" t="s">
        <v>2453</v>
      </c>
      <c r="G181" s="220"/>
      <c r="H181" s="220"/>
      <c r="I181" s="223"/>
      <c r="J181" s="224">
        <f>BK181</f>
        <v>0</v>
      </c>
      <c r="K181" s="220"/>
      <c r="L181" s="225"/>
      <c r="M181" s="226"/>
      <c r="N181" s="227"/>
      <c r="O181" s="227"/>
      <c r="P181" s="228">
        <f>SUM(P182:P183)</f>
        <v>0</v>
      </c>
      <c r="Q181" s="227"/>
      <c r="R181" s="228">
        <f>SUM(R182:R183)</f>
        <v>0</v>
      </c>
      <c r="S181" s="227"/>
      <c r="T181" s="229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0" t="s">
        <v>97</v>
      </c>
      <c r="AT181" s="231" t="s">
        <v>74</v>
      </c>
      <c r="AU181" s="231" t="s">
        <v>75</v>
      </c>
      <c r="AY181" s="230" t="s">
        <v>220</v>
      </c>
      <c r="BK181" s="232">
        <f>SUM(BK182:BK183)</f>
        <v>0</v>
      </c>
    </row>
    <row r="182" s="2" customFormat="1" ht="16.5" customHeight="1">
      <c r="A182" s="35"/>
      <c r="B182" s="36"/>
      <c r="C182" s="235" t="s">
        <v>341</v>
      </c>
      <c r="D182" s="235" t="s">
        <v>222</v>
      </c>
      <c r="E182" s="236" t="s">
        <v>3890</v>
      </c>
      <c r="F182" s="237" t="s">
        <v>3891</v>
      </c>
      <c r="G182" s="238" t="s">
        <v>259</v>
      </c>
      <c r="H182" s="239">
        <v>5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2458</v>
      </c>
      <c r="AT182" s="246" t="s">
        <v>222</v>
      </c>
      <c r="AU182" s="246" t="s">
        <v>82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2458</v>
      </c>
      <c r="BM182" s="246" t="s">
        <v>3892</v>
      </c>
    </row>
    <row r="183" s="2" customFormat="1" ht="24.15" customHeight="1">
      <c r="A183" s="35"/>
      <c r="B183" s="36"/>
      <c r="C183" s="235" t="s">
        <v>347</v>
      </c>
      <c r="D183" s="235" t="s">
        <v>222</v>
      </c>
      <c r="E183" s="236" t="s">
        <v>3893</v>
      </c>
      <c r="F183" s="237" t="s">
        <v>3894</v>
      </c>
      <c r="G183" s="238" t="s">
        <v>2457</v>
      </c>
      <c r="H183" s="239">
        <v>1</v>
      </c>
      <c r="I183" s="240"/>
      <c r="J183" s="239">
        <f>ROUND(I183*H183,2)</f>
        <v>0</v>
      </c>
      <c r="K183" s="241"/>
      <c r="L183" s="41"/>
      <c r="M183" s="248" t="s">
        <v>1</v>
      </c>
      <c r="N183" s="249" t="s">
        <v>41</v>
      </c>
      <c r="O183" s="250"/>
      <c r="P183" s="251">
        <f>O183*H183</f>
        <v>0</v>
      </c>
      <c r="Q183" s="251">
        <v>0</v>
      </c>
      <c r="R183" s="251">
        <f>Q183*H183</f>
        <v>0</v>
      </c>
      <c r="S183" s="251">
        <v>0</v>
      </c>
      <c r="T183" s="25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2458</v>
      </c>
      <c r="AT183" s="246" t="s">
        <v>222</v>
      </c>
      <c r="AU183" s="246" t="s">
        <v>82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2458</v>
      </c>
      <c r="BM183" s="246" t="s">
        <v>3895</v>
      </c>
    </row>
    <row r="184" s="2" customFormat="1" ht="6.96" customHeight="1">
      <c r="A184" s="35"/>
      <c r="B184" s="69"/>
      <c r="C184" s="70"/>
      <c r="D184" s="70"/>
      <c r="E184" s="70"/>
      <c r="F184" s="70"/>
      <c r="G184" s="70"/>
      <c r="H184" s="70"/>
      <c r="I184" s="70"/>
      <c r="J184" s="70"/>
      <c r="K184" s="70"/>
      <c r="L184" s="41"/>
      <c r="M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</row>
  </sheetData>
  <sheetProtection sheet="1" autoFilter="0" formatColumns="0" formatRows="0" objects="1" scenarios="1" spinCount="100000" saltValue="sJipPoXO1kQFOGxtibO9nwn94yPpHhlQ3n4yV/yWL8sxBxrgfDLDTM+LP49txMLIjIHHIyWRxxtTlJPSMunaLA==" hashValue="L5WB5uI6XWJH60GfbN8yYEQpOKTAPcid+hN5BsflWXzV3KUtD0/ZMQYtPCoYqskflvT5rga6SUZk+ewELjN5Gw==" algorithmName="SHA-512" password="CC35"/>
  <autoFilter ref="C135:K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3794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3896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ROUND(J120,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ROUND((SUM(BE120:BE134)),  2)</f>
        <v>0</v>
      </c>
      <c r="G35" s="169"/>
      <c r="H35" s="169"/>
      <c r="I35" s="170">
        <v>0.20000000000000001</v>
      </c>
      <c r="J35" s="168">
        <f>ROUND(((SUM(BE120:BE134))*I35),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ROUND((SUM(BF120:BF134)),  2)</f>
        <v>0</v>
      </c>
      <c r="G36" s="169"/>
      <c r="H36" s="169"/>
      <c r="I36" s="170">
        <v>0.20000000000000001</v>
      </c>
      <c r="J36" s="168">
        <f>ROUND(((SUM(BF120:BF134))*I36),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ROUND((SUM(BG120:BG134)),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ROUND((SUM(BH120:BH134)),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ROUND((SUM(BI120:BI134)),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3794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E.3 - Elektroinštalácia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J120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206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6.25" customHeight="1">
      <c r="A108" s="35"/>
      <c r="B108" s="36"/>
      <c r="C108" s="37"/>
      <c r="D108" s="37"/>
      <c r="E108" s="191" t="str">
        <f>E7</f>
        <v>SOŠ technická Lučenec - novostavba edukačného centra, rekonštrukcia objektu školy a spoločenského objektu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1" customFormat="1" ht="12" customHeight="1">
      <c r="B109" s="18"/>
      <c r="C109" s="29" t="s">
        <v>184</v>
      </c>
      <c r="D109" s="19"/>
      <c r="E109" s="19"/>
      <c r="F109" s="19"/>
      <c r="G109" s="19"/>
      <c r="H109" s="19"/>
      <c r="I109" s="19"/>
      <c r="J109" s="19"/>
      <c r="K109" s="19"/>
      <c r="L109" s="17"/>
    </row>
    <row r="110" s="2" customFormat="1" ht="16.5" customHeight="1">
      <c r="A110" s="35"/>
      <c r="B110" s="36"/>
      <c r="C110" s="37"/>
      <c r="D110" s="37"/>
      <c r="E110" s="191" t="s">
        <v>3794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186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E11</f>
        <v>E.3 - Elektroinštalácia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F14</f>
        <v>SOŠ Technická,Dukelských Hrdinov 2, 984 01 Lučenec</v>
      </c>
      <c r="G114" s="37"/>
      <c r="H114" s="37"/>
      <c r="I114" s="29" t="s">
        <v>20</v>
      </c>
      <c r="J114" s="82" t="str">
        <f>IF(J14="","",J14)</f>
        <v>30. 9. 2024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E17</f>
        <v>BBSK, Námestie SNP 23/23, 974 01 BB</v>
      </c>
      <c r="G116" s="37"/>
      <c r="H116" s="37"/>
      <c r="I116" s="29" t="s">
        <v>28</v>
      </c>
      <c r="J116" s="33" t="str">
        <f>E23</f>
        <v>Ing. Ladislav Chatrnúch,Sládkovičova 2052/50A Šala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IF(E20="","",E20)</f>
        <v>Vyplň údaj</v>
      </c>
      <c r="G117" s="37"/>
      <c r="H117" s="37"/>
      <c r="I117" s="29" t="s">
        <v>31</v>
      </c>
      <c r="J117" s="33" t="str">
        <f>E26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207</v>
      </c>
      <c r="D119" s="210" t="s">
        <v>60</v>
      </c>
      <c r="E119" s="210" t="s">
        <v>56</v>
      </c>
      <c r="F119" s="210" t="s">
        <v>57</v>
      </c>
      <c r="G119" s="210" t="s">
        <v>208</v>
      </c>
      <c r="H119" s="210" t="s">
        <v>209</v>
      </c>
      <c r="I119" s="210" t="s">
        <v>210</v>
      </c>
      <c r="J119" s="211" t="s">
        <v>190</v>
      </c>
      <c r="K119" s="212" t="s">
        <v>211</v>
      </c>
      <c r="L119" s="213"/>
      <c r="M119" s="103" t="s">
        <v>1</v>
      </c>
      <c r="N119" s="104" t="s">
        <v>39</v>
      </c>
      <c r="O119" s="104" t="s">
        <v>212</v>
      </c>
      <c r="P119" s="104" t="s">
        <v>213</v>
      </c>
      <c r="Q119" s="104" t="s">
        <v>214</v>
      </c>
      <c r="R119" s="104" t="s">
        <v>215</v>
      </c>
      <c r="S119" s="104" t="s">
        <v>216</v>
      </c>
      <c r="T119" s="105" t="s">
        <v>217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191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SUM(P121:P134)</f>
        <v>0</v>
      </c>
      <c r="Q120" s="107"/>
      <c r="R120" s="216">
        <f>SUM(R121:R134)</f>
        <v>0</v>
      </c>
      <c r="S120" s="107"/>
      <c r="T120" s="217">
        <f>SUM(T121:T134)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192</v>
      </c>
      <c r="BK120" s="218">
        <f>SUM(BK121:BK134)</f>
        <v>0</v>
      </c>
    </row>
    <row r="121" s="2" customFormat="1" ht="16.5" customHeight="1">
      <c r="A121" s="35"/>
      <c r="B121" s="36"/>
      <c r="C121" s="235" t="s">
        <v>82</v>
      </c>
      <c r="D121" s="235" t="s">
        <v>222</v>
      </c>
      <c r="E121" s="236" t="s">
        <v>1223</v>
      </c>
      <c r="F121" s="237" t="s">
        <v>1169</v>
      </c>
      <c r="G121" s="238" t="s">
        <v>259</v>
      </c>
      <c r="H121" s="239">
        <v>1</v>
      </c>
      <c r="I121" s="240"/>
      <c r="J121" s="239">
        <f>ROUND(I121*H121,2)</f>
        <v>0</v>
      </c>
      <c r="K121" s="241"/>
      <c r="L121" s="41"/>
      <c r="M121" s="242" t="s">
        <v>1</v>
      </c>
      <c r="N121" s="243" t="s">
        <v>41</v>
      </c>
      <c r="O121" s="94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6" t="s">
        <v>94</v>
      </c>
      <c r="AT121" s="246" t="s">
        <v>222</v>
      </c>
      <c r="AU121" s="246" t="s">
        <v>75</v>
      </c>
      <c r="AY121" s="14" t="s">
        <v>220</v>
      </c>
      <c r="BE121" s="247">
        <f>IF(N121="základná",J121,0)</f>
        <v>0</v>
      </c>
      <c r="BF121" s="247">
        <f>IF(N121="znížená",J121,0)</f>
        <v>0</v>
      </c>
      <c r="BG121" s="247">
        <f>IF(N121="zákl. prenesená",J121,0)</f>
        <v>0</v>
      </c>
      <c r="BH121" s="247">
        <f>IF(N121="zníž. prenesená",J121,0)</f>
        <v>0</v>
      </c>
      <c r="BI121" s="247">
        <f>IF(N121="nulová",J121,0)</f>
        <v>0</v>
      </c>
      <c r="BJ121" s="14" t="s">
        <v>87</v>
      </c>
      <c r="BK121" s="247">
        <f>ROUND(I121*H121,2)</f>
        <v>0</v>
      </c>
      <c r="BL121" s="14" t="s">
        <v>94</v>
      </c>
      <c r="BM121" s="246" t="s">
        <v>3897</v>
      </c>
    </row>
    <row r="122" s="2" customFormat="1" ht="16.5" customHeight="1">
      <c r="A122" s="35"/>
      <c r="B122" s="36"/>
      <c r="C122" s="235" t="s">
        <v>87</v>
      </c>
      <c r="D122" s="235" t="s">
        <v>222</v>
      </c>
      <c r="E122" s="236" t="s">
        <v>1227</v>
      </c>
      <c r="F122" s="237" t="s">
        <v>1171</v>
      </c>
      <c r="G122" s="238" t="s">
        <v>259</v>
      </c>
      <c r="H122" s="239">
        <v>1</v>
      </c>
      <c r="I122" s="240"/>
      <c r="J122" s="239">
        <f>ROUND(I122*H122,2)</f>
        <v>0</v>
      </c>
      <c r="K122" s="241"/>
      <c r="L122" s="41"/>
      <c r="M122" s="242" t="s">
        <v>1</v>
      </c>
      <c r="N122" s="243" t="s">
        <v>41</v>
      </c>
      <c r="O122" s="94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6" t="s">
        <v>94</v>
      </c>
      <c r="AT122" s="246" t="s">
        <v>222</v>
      </c>
      <c r="AU122" s="246" t="s">
        <v>75</v>
      </c>
      <c r="AY122" s="14" t="s">
        <v>220</v>
      </c>
      <c r="BE122" s="247">
        <f>IF(N122="základná",J122,0)</f>
        <v>0</v>
      </c>
      <c r="BF122" s="247">
        <f>IF(N122="znížená",J122,0)</f>
        <v>0</v>
      </c>
      <c r="BG122" s="247">
        <f>IF(N122="zákl. prenesená",J122,0)</f>
        <v>0</v>
      </c>
      <c r="BH122" s="247">
        <f>IF(N122="zníž. prenesená",J122,0)</f>
        <v>0</v>
      </c>
      <c r="BI122" s="247">
        <f>IF(N122="nulová",J122,0)</f>
        <v>0</v>
      </c>
      <c r="BJ122" s="14" t="s">
        <v>87</v>
      </c>
      <c r="BK122" s="247">
        <f>ROUND(I122*H122,2)</f>
        <v>0</v>
      </c>
      <c r="BL122" s="14" t="s">
        <v>94</v>
      </c>
      <c r="BM122" s="246" t="s">
        <v>3898</v>
      </c>
    </row>
    <row r="123" s="2" customFormat="1" ht="16.5" customHeight="1">
      <c r="A123" s="35"/>
      <c r="B123" s="36"/>
      <c r="C123" s="235" t="s">
        <v>91</v>
      </c>
      <c r="D123" s="235" t="s">
        <v>222</v>
      </c>
      <c r="E123" s="236" t="s">
        <v>1229</v>
      </c>
      <c r="F123" s="237" t="s">
        <v>1175</v>
      </c>
      <c r="G123" s="238" t="s">
        <v>259</v>
      </c>
      <c r="H123" s="239">
        <v>1</v>
      </c>
      <c r="I123" s="240"/>
      <c r="J123" s="239">
        <f>ROUND(I123*H123,2)</f>
        <v>0</v>
      </c>
      <c r="K123" s="241"/>
      <c r="L123" s="41"/>
      <c r="M123" s="242" t="s">
        <v>1</v>
      </c>
      <c r="N123" s="243" t="s">
        <v>41</v>
      </c>
      <c r="O123" s="94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6" t="s">
        <v>94</v>
      </c>
      <c r="AT123" s="246" t="s">
        <v>222</v>
      </c>
      <c r="AU123" s="246" t="s">
        <v>75</v>
      </c>
      <c r="AY123" s="14" t="s">
        <v>220</v>
      </c>
      <c r="BE123" s="247">
        <f>IF(N123="základná",J123,0)</f>
        <v>0</v>
      </c>
      <c r="BF123" s="247">
        <f>IF(N123="znížená",J123,0)</f>
        <v>0</v>
      </c>
      <c r="BG123" s="247">
        <f>IF(N123="zákl. prenesená",J123,0)</f>
        <v>0</v>
      </c>
      <c r="BH123" s="247">
        <f>IF(N123="zníž. prenesená",J123,0)</f>
        <v>0</v>
      </c>
      <c r="BI123" s="247">
        <f>IF(N123="nulová",J123,0)</f>
        <v>0</v>
      </c>
      <c r="BJ123" s="14" t="s">
        <v>87</v>
      </c>
      <c r="BK123" s="247">
        <f>ROUND(I123*H123,2)</f>
        <v>0</v>
      </c>
      <c r="BL123" s="14" t="s">
        <v>94</v>
      </c>
      <c r="BM123" s="246" t="s">
        <v>3899</v>
      </c>
    </row>
    <row r="124" s="2" customFormat="1" ht="16.5" customHeight="1">
      <c r="A124" s="35"/>
      <c r="B124" s="36"/>
      <c r="C124" s="235" t="s">
        <v>94</v>
      </c>
      <c r="D124" s="235" t="s">
        <v>222</v>
      </c>
      <c r="E124" s="236" t="s">
        <v>1231</v>
      </c>
      <c r="F124" s="237" t="s">
        <v>1198</v>
      </c>
      <c r="G124" s="238" t="s">
        <v>1196</v>
      </c>
      <c r="H124" s="239">
        <v>59</v>
      </c>
      <c r="I124" s="240"/>
      <c r="J124" s="239">
        <f>ROUND(I124*H124,2)</f>
        <v>0</v>
      </c>
      <c r="K124" s="241"/>
      <c r="L124" s="41"/>
      <c r="M124" s="242" t="s">
        <v>1</v>
      </c>
      <c r="N124" s="243" t="s">
        <v>41</v>
      </c>
      <c r="O124" s="94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6" t="s">
        <v>94</v>
      </c>
      <c r="AT124" s="246" t="s">
        <v>222</v>
      </c>
      <c r="AU124" s="246" t="s">
        <v>75</v>
      </c>
      <c r="AY124" s="14" t="s">
        <v>220</v>
      </c>
      <c r="BE124" s="247">
        <f>IF(N124="základná",J124,0)</f>
        <v>0</v>
      </c>
      <c r="BF124" s="247">
        <f>IF(N124="znížená",J124,0)</f>
        <v>0</v>
      </c>
      <c r="BG124" s="247">
        <f>IF(N124="zákl. prenesená",J124,0)</f>
        <v>0</v>
      </c>
      <c r="BH124" s="247">
        <f>IF(N124="zníž. prenesená",J124,0)</f>
        <v>0</v>
      </c>
      <c r="BI124" s="247">
        <f>IF(N124="nulová",J124,0)</f>
        <v>0</v>
      </c>
      <c r="BJ124" s="14" t="s">
        <v>87</v>
      </c>
      <c r="BK124" s="247">
        <f>ROUND(I124*H124,2)</f>
        <v>0</v>
      </c>
      <c r="BL124" s="14" t="s">
        <v>94</v>
      </c>
      <c r="BM124" s="246" t="s">
        <v>3900</v>
      </c>
    </row>
    <row r="125" s="2" customFormat="1" ht="16.5" customHeight="1">
      <c r="A125" s="35"/>
      <c r="B125" s="36"/>
      <c r="C125" s="235" t="s">
        <v>97</v>
      </c>
      <c r="D125" s="235" t="s">
        <v>222</v>
      </c>
      <c r="E125" s="236" t="s">
        <v>1233</v>
      </c>
      <c r="F125" s="237" t="s">
        <v>1200</v>
      </c>
      <c r="G125" s="238" t="s">
        <v>1196</v>
      </c>
      <c r="H125" s="239">
        <v>33</v>
      </c>
      <c r="I125" s="240"/>
      <c r="J125" s="239">
        <f>ROUND(I125*H125,2)</f>
        <v>0</v>
      </c>
      <c r="K125" s="241"/>
      <c r="L125" s="41"/>
      <c r="M125" s="242" t="s">
        <v>1</v>
      </c>
      <c r="N125" s="243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94</v>
      </c>
      <c r="AT125" s="246" t="s">
        <v>222</v>
      </c>
      <c r="AU125" s="246" t="s">
        <v>75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94</v>
      </c>
      <c r="BM125" s="246" t="s">
        <v>3901</v>
      </c>
    </row>
    <row r="126" s="2" customFormat="1" ht="16.5" customHeight="1">
      <c r="A126" s="35"/>
      <c r="B126" s="36"/>
      <c r="C126" s="235" t="s">
        <v>124</v>
      </c>
      <c r="D126" s="235" t="s">
        <v>222</v>
      </c>
      <c r="E126" s="236" t="s">
        <v>1235</v>
      </c>
      <c r="F126" s="237" t="s">
        <v>1208</v>
      </c>
      <c r="G126" s="238" t="s">
        <v>1196</v>
      </c>
      <c r="H126" s="239">
        <v>92</v>
      </c>
      <c r="I126" s="240"/>
      <c r="J126" s="239">
        <f>ROUND(I126*H126,2)</f>
        <v>0</v>
      </c>
      <c r="K126" s="241"/>
      <c r="L126" s="41"/>
      <c r="M126" s="242" t="s">
        <v>1</v>
      </c>
      <c r="N126" s="243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94</v>
      </c>
      <c r="AT126" s="246" t="s">
        <v>222</v>
      </c>
      <c r="AU126" s="246" t="s">
        <v>75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3902</v>
      </c>
    </row>
    <row r="127" s="2" customFormat="1" ht="16.5" customHeight="1">
      <c r="A127" s="35"/>
      <c r="B127" s="36"/>
      <c r="C127" s="235" t="s">
        <v>132</v>
      </c>
      <c r="D127" s="235" t="s">
        <v>222</v>
      </c>
      <c r="E127" s="236" t="s">
        <v>1646</v>
      </c>
      <c r="F127" s="237" t="s">
        <v>1210</v>
      </c>
      <c r="G127" s="238" t="s">
        <v>1196</v>
      </c>
      <c r="H127" s="239">
        <v>92</v>
      </c>
      <c r="I127" s="240"/>
      <c r="J127" s="239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94</v>
      </c>
      <c r="AT127" s="246" t="s">
        <v>222</v>
      </c>
      <c r="AU127" s="246" t="s">
        <v>75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3903</v>
      </c>
    </row>
    <row r="128" s="2" customFormat="1" ht="16.5" customHeight="1">
      <c r="A128" s="35"/>
      <c r="B128" s="36"/>
      <c r="C128" s="235" t="s">
        <v>248</v>
      </c>
      <c r="D128" s="235" t="s">
        <v>222</v>
      </c>
      <c r="E128" s="236" t="s">
        <v>1243</v>
      </c>
      <c r="F128" s="237" t="s">
        <v>3904</v>
      </c>
      <c r="G128" s="238" t="s">
        <v>259</v>
      </c>
      <c r="H128" s="239">
        <v>1</v>
      </c>
      <c r="I128" s="240"/>
      <c r="J128" s="239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94</v>
      </c>
      <c r="AT128" s="246" t="s">
        <v>222</v>
      </c>
      <c r="AU128" s="246" t="s">
        <v>75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3905</v>
      </c>
    </row>
    <row r="129" s="2" customFormat="1" ht="24.15" customHeight="1">
      <c r="A129" s="35"/>
      <c r="B129" s="36"/>
      <c r="C129" s="235" t="s">
        <v>230</v>
      </c>
      <c r="D129" s="235" t="s">
        <v>222</v>
      </c>
      <c r="E129" s="236" t="s">
        <v>1245</v>
      </c>
      <c r="F129" s="237" t="s">
        <v>3906</v>
      </c>
      <c r="G129" s="238" t="s">
        <v>259</v>
      </c>
      <c r="H129" s="239">
        <v>2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75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3907</v>
      </c>
    </row>
    <row r="130" s="2" customFormat="1" ht="16.5" customHeight="1">
      <c r="A130" s="35"/>
      <c r="B130" s="36"/>
      <c r="C130" s="235" t="s">
        <v>256</v>
      </c>
      <c r="D130" s="235" t="s">
        <v>222</v>
      </c>
      <c r="E130" s="236" t="s">
        <v>1247</v>
      </c>
      <c r="F130" s="237" t="s">
        <v>1248</v>
      </c>
      <c r="G130" s="238" t="s">
        <v>1196</v>
      </c>
      <c r="H130" s="239">
        <v>100</v>
      </c>
      <c r="I130" s="240"/>
      <c r="J130" s="239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94</v>
      </c>
      <c r="AT130" s="246" t="s">
        <v>222</v>
      </c>
      <c r="AU130" s="246" t="s">
        <v>75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3908</v>
      </c>
    </row>
    <row r="131" s="2" customFormat="1" ht="16.5" customHeight="1">
      <c r="A131" s="35"/>
      <c r="B131" s="36"/>
      <c r="C131" s="235" t="s">
        <v>261</v>
      </c>
      <c r="D131" s="235" t="s">
        <v>222</v>
      </c>
      <c r="E131" s="236" t="s">
        <v>1250</v>
      </c>
      <c r="F131" s="237" t="s">
        <v>3909</v>
      </c>
      <c r="G131" s="238" t="s">
        <v>614</v>
      </c>
      <c r="H131" s="240"/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75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3910</v>
      </c>
    </row>
    <row r="132" s="2" customFormat="1" ht="16.5" customHeight="1">
      <c r="A132" s="35"/>
      <c r="B132" s="36"/>
      <c r="C132" s="235" t="s">
        <v>265</v>
      </c>
      <c r="D132" s="235" t="s">
        <v>222</v>
      </c>
      <c r="E132" s="236" t="s">
        <v>1253</v>
      </c>
      <c r="F132" s="237" t="s">
        <v>1254</v>
      </c>
      <c r="G132" s="238" t="s">
        <v>1255</v>
      </c>
      <c r="H132" s="239">
        <v>28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75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3911</v>
      </c>
    </row>
    <row r="133" s="2" customFormat="1" ht="16.5" customHeight="1">
      <c r="A133" s="35"/>
      <c r="B133" s="36"/>
      <c r="C133" s="235" t="s">
        <v>269</v>
      </c>
      <c r="D133" s="235" t="s">
        <v>222</v>
      </c>
      <c r="E133" s="236" t="s">
        <v>1256</v>
      </c>
      <c r="F133" s="237" t="s">
        <v>1257</v>
      </c>
      <c r="G133" s="238" t="s">
        <v>1255</v>
      </c>
      <c r="H133" s="239">
        <v>6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75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3912</v>
      </c>
    </row>
    <row r="134" s="2" customFormat="1" ht="16.5" customHeight="1">
      <c r="A134" s="35"/>
      <c r="B134" s="36"/>
      <c r="C134" s="235" t="s">
        <v>273</v>
      </c>
      <c r="D134" s="235" t="s">
        <v>222</v>
      </c>
      <c r="E134" s="236" t="s">
        <v>1258</v>
      </c>
      <c r="F134" s="237" t="s">
        <v>1259</v>
      </c>
      <c r="G134" s="238" t="s">
        <v>259</v>
      </c>
      <c r="H134" s="239">
        <v>1</v>
      </c>
      <c r="I134" s="240"/>
      <c r="J134" s="239">
        <f>ROUND(I134*H134,2)</f>
        <v>0</v>
      </c>
      <c r="K134" s="241"/>
      <c r="L134" s="41"/>
      <c r="M134" s="248" t="s">
        <v>1</v>
      </c>
      <c r="N134" s="249" t="s">
        <v>41</v>
      </c>
      <c r="O134" s="250"/>
      <c r="P134" s="251">
        <f>O134*H134</f>
        <v>0</v>
      </c>
      <c r="Q134" s="251">
        <v>0</v>
      </c>
      <c r="R134" s="251">
        <f>Q134*H134</f>
        <v>0</v>
      </c>
      <c r="S134" s="251">
        <v>0</v>
      </c>
      <c r="T134" s="25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75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3913</v>
      </c>
    </row>
    <row r="135" s="2" customFormat="1" ht="6.96" customHeight="1">
      <c r="A135" s="35"/>
      <c r="B135" s="69"/>
      <c r="C135" s="70"/>
      <c r="D135" s="70"/>
      <c r="E135" s="70"/>
      <c r="F135" s="70"/>
      <c r="G135" s="70"/>
      <c r="H135" s="70"/>
      <c r="I135" s="70"/>
      <c r="J135" s="70"/>
      <c r="K135" s="70"/>
      <c r="L135" s="41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sheetProtection sheet="1" autoFilter="0" formatColumns="0" formatRows="0" objects="1" scenarios="1" spinCount="100000" saltValue="vKzWUTrLZDYdB8sybBjnxFQx/PPmk/Rn6hh3tLgBB7jQwnvqa8GxVDfUgC+KNL+XbtewQb2F8zvGclRZSrr/4g==" hashValue="J1623uRaAOBrGD3cSkn8E5eSjMk02zv2t0ANZUuOQJfIUoQezvQB2lUZ68tckKj9pNW8SVKvfC64XtOTVctqfg==" algorithmName="SHA-512" password="CC35"/>
  <autoFilter ref="C119:K13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184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3914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30. 9. 2024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24</v>
      </c>
      <c r="F15" s="35"/>
      <c r="G15" s="35"/>
      <c r="H15" s="35"/>
      <c r="I15" s="154" t="s">
        <v>25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26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28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25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31</v>
      </c>
      <c r="E23" s="35"/>
      <c r="F23" s="35"/>
      <c r="G23" s="35"/>
      <c r="H23" s="35"/>
      <c r="I23" s="154" t="s">
        <v>23</v>
      </c>
      <c r="J23" s="144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tr">
        <f>IF('Rekapitulácia stavby'!E20="","",'Rekapitulácia stavby'!E20)</f>
        <v xml:space="preserve"> </v>
      </c>
      <c r="F24" s="35"/>
      <c r="G24" s="35"/>
      <c r="H24" s="35"/>
      <c r="I24" s="154" t="s">
        <v>25</v>
      </c>
      <c r="J24" s="144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43.25" customHeight="1">
      <c r="A27" s="158"/>
      <c r="B27" s="159"/>
      <c r="C27" s="158"/>
      <c r="D27" s="158"/>
      <c r="E27" s="160" t="s">
        <v>34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35</v>
      </c>
      <c r="E30" s="35"/>
      <c r="F30" s="35"/>
      <c r="G30" s="35"/>
      <c r="H30" s="35"/>
      <c r="I30" s="35"/>
      <c r="J30" s="164">
        <f>ROUND(J119,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37</v>
      </c>
      <c r="G32" s="35"/>
      <c r="H32" s="35"/>
      <c r="I32" s="165" t="s">
        <v>36</v>
      </c>
      <c r="J32" s="16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39</v>
      </c>
      <c r="E33" s="167" t="s">
        <v>40</v>
      </c>
      <c r="F33" s="168">
        <f>ROUND((SUM(BE119:BE124)),  2)</f>
        <v>0</v>
      </c>
      <c r="G33" s="169"/>
      <c r="H33" s="169"/>
      <c r="I33" s="170">
        <v>0.20000000000000001</v>
      </c>
      <c r="J33" s="168">
        <f>ROUND(((SUM(BE119:BE124))*I33),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41</v>
      </c>
      <c r="F34" s="168">
        <f>ROUND((SUM(BF119:BF124)),  2)</f>
        <v>0</v>
      </c>
      <c r="G34" s="169"/>
      <c r="H34" s="169"/>
      <c r="I34" s="170">
        <v>0.20000000000000001</v>
      </c>
      <c r="J34" s="168">
        <f>ROUND(((SUM(BF119:BF124))*I34),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42</v>
      </c>
      <c r="F35" s="171">
        <f>ROUND((SUM(BG119:BG124)),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43</v>
      </c>
      <c r="F36" s="171">
        <f>ROUND((SUM(BH119:BH124)),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44</v>
      </c>
      <c r="F37" s="168">
        <f>ROUND((SUM(BI119:BI124)),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45</v>
      </c>
      <c r="E39" s="175"/>
      <c r="F39" s="175"/>
      <c r="G39" s="176" t="s">
        <v>46</v>
      </c>
      <c r="H39" s="177" t="s">
        <v>47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184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F - SO 102 - debarierizácia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SOŠ Technická,Dukelských Hrdinov 2, 984 01 Lučenec</v>
      </c>
      <c r="G89" s="37"/>
      <c r="H89" s="37"/>
      <c r="I89" s="29" t="s">
        <v>20</v>
      </c>
      <c r="J89" s="82" t="str">
        <f>IF(J12="","",J12)</f>
        <v>30. 9. 2024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BBSK, Námestie SNP 23/23, 974 01 BB</v>
      </c>
      <c r="G91" s="37"/>
      <c r="H91" s="37"/>
      <c r="I91" s="29" t="s">
        <v>28</v>
      </c>
      <c r="J91" s="33" t="str">
        <f>E21</f>
        <v>Ing. Ladislav Chatrnúch,Sládkovičova 2052/50A Šala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189</v>
      </c>
      <c r="D94" s="193"/>
      <c r="E94" s="193"/>
      <c r="F94" s="193"/>
      <c r="G94" s="193"/>
      <c r="H94" s="193"/>
      <c r="I94" s="193"/>
      <c r="J94" s="194" t="s">
        <v>190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191</v>
      </c>
      <c r="D96" s="37"/>
      <c r="E96" s="37"/>
      <c r="F96" s="37"/>
      <c r="G96" s="37"/>
      <c r="H96" s="37"/>
      <c r="I96" s="37"/>
      <c r="J96" s="113">
        <f>J119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192</v>
      </c>
    </row>
    <row r="97" s="9" customFormat="1" ht="24.96" customHeight="1">
      <c r="A97" s="9"/>
      <c r="B97" s="196"/>
      <c r="C97" s="197"/>
      <c r="D97" s="198" t="s">
        <v>1651</v>
      </c>
      <c r="E97" s="199"/>
      <c r="F97" s="199"/>
      <c r="G97" s="199"/>
      <c r="H97" s="199"/>
      <c r="I97" s="199"/>
      <c r="J97" s="200">
        <f>J120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3820</v>
      </c>
      <c r="E98" s="204"/>
      <c r="F98" s="204"/>
      <c r="G98" s="204"/>
      <c r="H98" s="204"/>
      <c r="I98" s="204"/>
      <c r="J98" s="205">
        <f>J121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1653</v>
      </c>
      <c r="E99" s="199"/>
      <c r="F99" s="199"/>
      <c r="G99" s="199"/>
      <c r="H99" s="199"/>
      <c r="I99" s="199"/>
      <c r="J99" s="200">
        <f>J123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206</v>
      </c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14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6.25" customHeight="1">
      <c r="A109" s="35"/>
      <c r="B109" s="36"/>
      <c r="C109" s="37"/>
      <c r="D109" s="37"/>
      <c r="E109" s="191" t="str">
        <f>E7</f>
        <v>SOŠ technická Lučenec - novostavba edukačného centra, rekonštrukcia objektu školy a spoločenského objektu</v>
      </c>
      <c r="F109" s="29"/>
      <c r="G109" s="29"/>
      <c r="H109" s="29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184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9" t="str">
        <f>E9</f>
        <v>F - SO 102 - debarierizácia</v>
      </c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18</v>
      </c>
      <c r="D113" s="37"/>
      <c r="E113" s="37"/>
      <c r="F113" s="24" t="str">
        <f>F12</f>
        <v>SOŠ Technická,Dukelských Hrdinov 2, 984 01 Lučenec</v>
      </c>
      <c r="G113" s="37"/>
      <c r="H113" s="37"/>
      <c r="I113" s="29" t="s">
        <v>20</v>
      </c>
      <c r="J113" s="82" t="str">
        <f>IF(J12="","",J12)</f>
        <v>30. 9. 2024</v>
      </c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40.05" customHeight="1">
      <c r="A115" s="35"/>
      <c r="B115" s="36"/>
      <c r="C115" s="29" t="s">
        <v>22</v>
      </c>
      <c r="D115" s="37"/>
      <c r="E115" s="37"/>
      <c r="F115" s="24" t="str">
        <f>E15</f>
        <v>BBSK, Námestie SNP 23/23, 974 01 BB</v>
      </c>
      <c r="G115" s="37"/>
      <c r="H115" s="37"/>
      <c r="I115" s="29" t="s">
        <v>28</v>
      </c>
      <c r="J115" s="33" t="str">
        <f>E21</f>
        <v>Ing. Ladislav Chatrnúch,Sládkovičova 2052/50A Šala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26</v>
      </c>
      <c r="D116" s="37"/>
      <c r="E116" s="37"/>
      <c r="F116" s="24" t="str">
        <f>IF(E18="","",E18)</f>
        <v>Vyplň údaj</v>
      </c>
      <c r="G116" s="37"/>
      <c r="H116" s="37"/>
      <c r="I116" s="29" t="s">
        <v>31</v>
      </c>
      <c r="J116" s="33" t="str">
        <f>E24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207"/>
      <c r="B118" s="208"/>
      <c r="C118" s="209" t="s">
        <v>207</v>
      </c>
      <c r="D118" s="210" t="s">
        <v>60</v>
      </c>
      <c r="E118" s="210" t="s">
        <v>56</v>
      </c>
      <c r="F118" s="210" t="s">
        <v>57</v>
      </c>
      <c r="G118" s="210" t="s">
        <v>208</v>
      </c>
      <c r="H118" s="210" t="s">
        <v>209</v>
      </c>
      <c r="I118" s="210" t="s">
        <v>210</v>
      </c>
      <c r="J118" s="211" t="s">
        <v>190</v>
      </c>
      <c r="K118" s="212" t="s">
        <v>211</v>
      </c>
      <c r="L118" s="213"/>
      <c r="M118" s="103" t="s">
        <v>1</v>
      </c>
      <c r="N118" s="104" t="s">
        <v>39</v>
      </c>
      <c r="O118" s="104" t="s">
        <v>212</v>
      </c>
      <c r="P118" s="104" t="s">
        <v>213</v>
      </c>
      <c r="Q118" s="104" t="s">
        <v>214</v>
      </c>
      <c r="R118" s="104" t="s">
        <v>215</v>
      </c>
      <c r="S118" s="104" t="s">
        <v>216</v>
      </c>
      <c r="T118" s="105" t="s">
        <v>217</v>
      </c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</row>
    <row r="119" s="2" customFormat="1" ht="22.8" customHeight="1">
      <c r="A119" s="35"/>
      <c r="B119" s="36"/>
      <c r="C119" s="110" t="s">
        <v>191</v>
      </c>
      <c r="D119" s="37"/>
      <c r="E119" s="37"/>
      <c r="F119" s="37"/>
      <c r="G119" s="37"/>
      <c r="H119" s="37"/>
      <c r="I119" s="37"/>
      <c r="J119" s="214">
        <f>BK119</f>
        <v>0</v>
      </c>
      <c r="K119" s="37"/>
      <c r="L119" s="41"/>
      <c r="M119" s="106"/>
      <c r="N119" s="215"/>
      <c r="O119" s="107"/>
      <c r="P119" s="216">
        <f>P120+P123</f>
        <v>0</v>
      </c>
      <c r="Q119" s="107"/>
      <c r="R119" s="216">
        <f>R120+R123</f>
        <v>0</v>
      </c>
      <c r="S119" s="107"/>
      <c r="T119" s="217">
        <f>T120+T123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74</v>
      </c>
      <c r="AU119" s="14" t="s">
        <v>192</v>
      </c>
      <c r="BK119" s="218">
        <f>BK120+BK123</f>
        <v>0</v>
      </c>
    </row>
    <row r="120" s="12" customFormat="1" ht="25.92" customHeight="1">
      <c r="A120" s="12"/>
      <c r="B120" s="219"/>
      <c r="C120" s="220"/>
      <c r="D120" s="221" t="s">
        <v>74</v>
      </c>
      <c r="E120" s="222" t="s">
        <v>571</v>
      </c>
      <c r="F120" s="222" t="s">
        <v>2445</v>
      </c>
      <c r="G120" s="220"/>
      <c r="H120" s="220"/>
      <c r="I120" s="223"/>
      <c r="J120" s="224">
        <f>BK120</f>
        <v>0</v>
      </c>
      <c r="K120" s="220"/>
      <c r="L120" s="225"/>
      <c r="M120" s="226"/>
      <c r="N120" s="227"/>
      <c r="O120" s="227"/>
      <c r="P120" s="228">
        <f>P121</f>
        <v>0</v>
      </c>
      <c r="Q120" s="227"/>
      <c r="R120" s="228">
        <f>R121</f>
        <v>0</v>
      </c>
      <c r="S120" s="227"/>
      <c r="T120" s="229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0" t="s">
        <v>91</v>
      </c>
      <c r="AT120" s="231" t="s">
        <v>74</v>
      </c>
      <c r="AU120" s="231" t="s">
        <v>75</v>
      </c>
      <c r="AY120" s="230" t="s">
        <v>220</v>
      </c>
      <c r="BK120" s="232">
        <f>BK121</f>
        <v>0</v>
      </c>
    </row>
    <row r="121" s="12" customFormat="1" ht="22.8" customHeight="1">
      <c r="A121" s="12"/>
      <c r="B121" s="219"/>
      <c r="C121" s="220"/>
      <c r="D121" s="221" t="s">
        <v>74</v>
      </c>
      <c r="E121" s="233" t="s">
        <v>3885</v>
      </c>
      <c r="F121" s="233" t="s">
        <v>3886</v>
      </c>
      <c r="G121" s="220"/>
      <c r="H121" s="220"/>
      <c r="I121" s="223"/>
      <c r="J121" s="23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91</v>
      </c>
      <c r="AT121" s="231" t="s">
        <v>74</v>
      </c>
      <c r="AU121" s="231" t="s">
        <v>82</v>
      </c>
      <c r="AY121" s="230" t="s">
        <v>220</v>
      </c>
      <c r="BK121" s="232">
        <f>BK122</f>
        <v>0</v>
      </c>
    </row>
    <row r="122" s="2" customFormat="1" ht="24.15" customHeight="1">
      <c r="A122" s="35"/>
      <c r="B122" s="36"/>
      <c r="C122" s="235" t="s">
        <v>82</v>
      </c>
      <c r="D122" s="235" t="s">
        <v>222</v>
      </c>
      <c r="E122" s="236" t="s">
        <v>3887</v>
      </c>
      <c r="F122" s="237" t="s">
        <v>3888</v>
      </c>
      <c r="G122" s="238" t="s">
        <v>259</v>
      </c>
      <c r="H122" s="239">
        <v>1</v>
      </c>
      <c r="I122" s="240"/>
      <c r="J122" s="239">
        <f>ROUND(I122*H122,2)</f>
        <v>0</v>
      </c>
      <c r="K122" s="241"/>
      <c r="L122" s="41"/>
      <c r="M122" s="242" t="s">
        <v>1</v>
      </c>
      <c r="N122" s="243" t="s">
        <v>41</v>
      </c>
      <c r="O122" s="94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6" t="s">
        <v>666</v>
      </c>
      <c r="AT122" s="246" t="s">
        <v>222</v>
      </c>
      <c r="AU122" s="246" t="s">
        <v>87</v>
      </c>
      <c r="AY122" s="14" t="s">
        <v>220</v>
      </c>
      <c r="BE122" s="247">
        <f>IF(N122="základná",J122,0)</f>
        <v>0</v>
      </c>
      <c r="BF122" s="247">
        <f>IF(N122="znížená",J122,0)</f>
        <v>0</v>
      </c>
      <c r="BG122" s="247">
        <f>IF(N122="zákl. prenesená",J122,0)</f>
        <v>0</v>
      </c>
      <c r="BH122" s="247">
        <f>IF(N122="zníž. prenesená",J122,0)</f>
        <v>0</v>
      </c>
      <c r="BI122" s="247">
        <f>IF(N122="nulová",J122,0)</f>
        <v>0</v>
      </c>
      <c r="BJ122" s="14" t="s">
        <v>87</v>
      </c>
      <c r="BK122" s="247">
        <f>ROUND(I122*H122,2)</f>
        <v>0</v>
      </c>
      <c r="BL122" s="14" t="s">
        <v>666</v>
      </c>
      <c r="BM122" s="246" t="s">
        <v>3915</v>
      </c>
    </row>
    <row r="123" s="12" customFormat="1" ht="25.92" customHeight="1">
      <c r="A123" s="12"/>
      <c r="B123" s="219"/>
      <c r="C123" s="220"/>
      <c r="D123" s="221" t="s">
        <v>74</v>
      </c>
      <c r="E123" s="222" t="s">
        <v>2452</v>
      </c>
      <c r="F123" s="222" t="s">
        <v>2453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</f>
        <v>0</v>
      </c>
      <c r="Q123" s="227"/>
      <c r="R123" s="228">
        <f>R124</f>
        <v>0</v>
      </c>
      <c r="S123" s="227"/>
      <c r="T123" s="229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97</v>
      </c>
      <c r="AT123" s="231" t="s">
        <v>74</v>
      </c>
      <c r="AU123" s="231" t="s">
        <v>75</v>
      </c>
      <c r="AY123" s="230" t="s">
        <v>220</v>
      </c>
      <c r="BK123" s="232">
        <f>BK124</f>
        <v>0</v>
      </c>
    </row>
    <row r="124" s="2" customFormat="1" ht="24.15" customHeight="1">
      <c r="A124" s="35"/>
      <c r="B124" s="36"/>
      <c r="C124" s="235" t="s">
        <v>87</v>
      </c>
      <c r="D124" s="235" t="s">
        <v>222</v>
      </c>
      <c r="E124" s="236" t="s">
        <v>3893</v>
      </c>
      <c r="F124" s="237" t="s">
        <v>3894</v>
      </c>
      <c r="G124" s="238" t="s">
        <v>2457</v>
      </c>
      <c r="H124" s="239">
        <v>1</v>
      </c>
      <c r="I124" s="240"/>
      <c r="J124" s="239">
        <f>ROUND(I124*H124,2)</f>
        <v>0</v>
      </c>
      <c r="K124" s="241"/>
      <c r="L124" s="41"/>
      <c r="M124" s="248" t="s">
        <v>1</v>
      </c>
      <c r="N124" s="249" t="s">
        <v>41</v>
      </c>
      <c r="O124" s="250"/>
      <c r="P124" s="251">
        <f>O124*H124</f>
        <v>0</v>
      </c>
      <c r="Q124" s="251">
        <v>0</v>
      </c>
      <c r="R124" s="251">
        <f>Q124*H124</f>
        <v>0</v>
      </c>
      <c r="S124" s="251">
        <v>0</v>
      </c>
      <c r="T124" s="25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6" t="s">
        <v>2458</v>
      </c>
      <c r="AT124" s="246" t="s">
        <v>222</v>
      </c>
      <c r="AU124" s="246" t="s">
        <v>82</v>
      </c>
      <c r="AY124" s="14" t="s">
        <v>220</v>
      </c>
      <c r="BE124" s="247">
        <f>IF(N124="základná",J124,0)</f>
        <v>0</v>
      </c>
      <c r="BF124" s="247">
        <f>IF(N124="znížená",J124,0)</f>
        <v>0</v>
      </c>
      <c r="BG124" s="247">
        <f>IF(N124="zákl. prenesená",J124,0)</f>
        <v>0</v>
      </c>
      <c r="BH124" s="247">
        <f>IF(N124="zníž. prenesená",J124,0)</f>
        <v>0</v>
      </c>
      <c r="BI124" s="247">
        <f>IF(N124="nulová",J124,0)</f>
        <v>0</v>
      </c>
      <c r="BJ124" s="14" t="s">
        <v>87</v>
      </c>
      <c r="BK124" s="247">
        <f>ROUND(I124*H124,2)</f>
        <v>0</v>
      </c>
      <c r="BL124" s="14" t="s">
        <v>2458</v>
      </c>
      <c r="BM124" s="246" t="s">
        <v>3916</v>
      </c>
    </row>
    <row r="125" s="2" customFormat="1" ht="6.96" customHeight="1">
      <c r="A125" s="35"/>
      <c r="B125" s="69"/>
      <c r="C125" s="70"/>
      <c r="D125" s="70"/>
      <c r="E125" s="70"/>
      <c r="F125" s="70"/>
      <c r="G125" s="70"/>
      <c r="H125" s="70"/>
      <c r="I125" s="70"/>
      <c r="J125" s="70"/>
      <c r="K125" s="70"/>
      <c r="L125" s="41"/>
      <c r="M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</sheetData>
  <sheetProtection sheet="1" autoFilter="0" formatColumns="0" formatRows="0" objects="1" scenarios="1" spinCount="100000" saltValue="izYoWOCaaMI8TSYyNQnCE2tLYXNKFU+nyMA1+5/1gaR0DrPrdTG7nDBuwZG8oUPdK6QPzg0rJE5AmIgQfV+8Ow==" hashValue="IUFVmRG7pDFdAp8M7yNvPKCM56hcF68x6Lti2nlz5Vd+wpGvKsH8ryPBGkJ6focncDru2/aCGg3IaRLlm4kZBQ==" algorithmName="SHA-512" password="CC35"/>
  <autoFilter ref="C118:K12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184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3917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30. 9. 2024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24</v>
      </c>
      <c r="F15" s="35"/>
      <c r="G15" s="35"/>
      <c r="H15" s="35"/>
      <c r="I15" s="154" t="s">
        <v>25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26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28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25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31</v>
      </c>
      <c r="E23" s="35"/>
      <c r="F23" s="35"/>
      <c r="G23" s="35"/>
      <c r="H23" s="35"/>
      <c r="I23" s="154" t="s">
        <v>23</v>
      </c>
      <c r="J23" s="144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tr">
        <f>IF('Rekapitulácia stavby'!E20="","",'Rekapitulácia stavby'!E20)</f>
        <v xml:space="preserve"> </v>
      </c>
      <c r="F24" s="35"/>
      <c r="G24" s="35"/>
      <c r="H24" s="35"/>
      <c r="I24" s="154" t="s">
        <v>25</v>
      </c>
      <c r="J24" s="144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43.25" customHeight="1">
      <c r="A27" s="158"/>
      <c r="B27" s="159"/>
      <c r="C27" s="158"/>
      <c r="D27" s="158"/>
      <c r="E27" s="160" t="s">
        <v>34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35</v>
      </c>
      <c r="E30" s="35"/>
      <c r="F30" s="35"/>
      <c r="G30" s="35"/>
      <c r="H30" s="35"/>
      <c r="I30" s="35"/>
      <c r="J30" s="16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37</v>
      </c>
      <c r="G32" s="35"/>
      <c r="H32" s="35"/>
      <c r="I32" s="165" t="s">
        <v>36</v>
      </c>
      <c r="J32" s="16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39</v>
      </c>
      <c r="E33" s="167" t="s">
        <v>40</v>
      </c>
      <c r="F33" s="168">
        <f>ROUND((SUM(BE123:BE157)),  2)</f>
        <v>0</v>
      </c>
      <c r="G33" s="169"/>
      <c r="H33" s="169"/>
      <c r="I33" s="170">
        <v>0.20000000000000001</v>
      </c>
      <c r="J33" s="168">
        <f>ROUND(((SUM(BE123:BE157))*I33),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41</v>
      </c>
      <c r="F34" s="168">
        <f>ROUND((SUM(BF123:BF157)),  2)</f>
        <v>0</v>
      </c>
      <c r="G34" s="169"/>
      <c r="H34" s="169"/>
      <c r="I34" s="170">
        <v>0.20000000000000001</v>
      </c>
      <c r="J34" s="168">
        <f>ROUND(((SUM(BF123:BF157))*I34),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42</v>
      </c>
      <c r="F35" s="171">
        <f>ROUND((SUM(BG123:BG157)),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43</v>
      </c>
      <c r="F36" s="171">
        <f>ROUND((SUM(BH123:BH157)),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44</v>
      </c>
      <c r="F37" s="168">
        <f>ROUND((SUM(BI123:BI157)),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45</v>
      </c>
      <c r="E39" s="175"/>
      <c r="F39" s="175"/>
      <c r="G39" s="176" t="s">
        <v>46</v>
      </c>
      <c r="H39" s="177" t="s">
        <v>47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184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G - SO 103 - debarierizácia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SOŠ Technická,Dukelských Hrdinov 2, 984 01 Lučenec</v>
      </c>
      <c r="G89" s="37"/>
      <c r="H89" s="37"/>
      <c r="I89" s="29" t="s">
        <v>20</v>
      </c>
      <c r="J89" s="82" t="str">
        <f>IF(J12="","",J12)</f>
        <v>30. 9. 2024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BBSK, Námestie SNP 23/23, 974 01 BB</v>
      </c>
      <c r="G91" s="37"/>
      <c r="H91" s="37"/>
      <c r="I91" s="29" t="s">
        <v>28</v>
      </c>
      <c r="J91" s="33" t="str">
        <f>E21</f>
        <v>Ing. Ladislav Chatrnúch,Sládkovičova 2052/50A Šala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189</v>
      </c>
      <c r="D94" s="193"/>
      <c r="E94" s="193"/>
      <c r="F94" s="193"/>
      <c r="G94" s="193"/>
      <c r="H94" s="193"/>
      <c r="I94" s="193"/>
      <c r="J94" s="194" t="s">
        <v>190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191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192</v>
      </c>
    </row>
    <row r="97" s="9" customFormat="1" ht="24.96" customHeight="1">
      <c r="A97" s="9"/>
      <c r="B97" s="196"/>
      <c r="C97" s="197"/>
      <c r="D97" s="198" t="s">
        <v>3918</v>
      </c>
      <c r="E97" s="199"/>
      <c r="F97" s="199"/>
      <c r="G97" s="199"/>
      <c r="H97" s="199"/>
      <c r="I97" s="199"/>
      <c r="J97" s="200">
        <f>J124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3919</v>
      </c>
      <c r="E98" s="204"/>
      <c r="F98" s="204"/>
      <c r="G98" s="204"/>
      <c r="H98" s="204"/>
      <c r="I98" s="204"/>
      <c r="J98" s="205">
        <f>J128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3920</v>
      </c>
      <c r="E99" s="204"/>
      <c r="F99" s="204"/>
      <c r="G99" s="204"/>
      <c r="H99" s="204"/>
      <c r="I99" s="204"/>
      <c r="J99" s="205">
        <f>J132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3921</v>
      </c>
      <c r="E100" s="204"/>
      <c r="F100" s="204"/>
      <c r="G100" s="204"/>
      <c r="H100" s="204"/>
      <c r="I100" s="204"/>
      <c r="J100" s="205">
        <f>J145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1651</v>
      </c>
      <c r="E101" s="199"/>
      <c r="F101" s="199"/>
      <c r="G101" s="199"/>
      <c r="H101" s="199"/>
      <c r="I101" s="199"/>
      <c r="J101" s="200">
        <f>J153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3820</v>
      </c>
      <c r="E102" s="204"/>
      <c r="F102" s="204"/>
      <c r="G102" s="204"/>
      <c r="H102" s="204"/>
      <c r="I102" s="204"/>
      <c r="J102" s="205">
        <f>J154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1653</v>
      </c>
      <c r="E103" s="199"/>
      <c r="F103" s="199"/>
      <c r="G103" s="199"/>
      <c r="H103" s="199"/>
      <c r="I103" s="199"/>
      <c r="J103" s="200">
        <f>J156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206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1" t="str">
        <f>E7</f>
        <v>SOŠ technická Lučenec - novostavba edukačného centra, rekonštrukcia objektu školy a spoločenského objektu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>G - SO 103 - debarierizácia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18</v>
      </c>
      <c r="D117" s="37"/>
      <c r="E117" s="37"/>
      <c r="F117" s="24" t="str">
        <f>F12</f>
        <v>SOŠ Technická,Dukelských Hrdinov 2, 984 01 Lučenec</v>
      </c>
      <c r="G117" s="37"/>
      <c r="H117" s="37"/>
      <c r="I117" s="29" t="s">
        <v>20</v>
      </c>
      <c r="J117" s="82" t="str">
        <f>IF(J12="","",J12)</f>
        <v>30. 9. 2024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40.05" customHeight="1">
      <c r="A119" s="35"/>
      <c r="B119" s="36"/>
      <c r="C119" s="29" t="s">
        <v>22</v>
      </c>
      <c r="D119" s="37"/>
      <c r="E119" s="37"/>
      <c r="F119" s="24" t="str">
        <f>E15</f>
        <v>BBSK, Námestie SNP 23/23, 974 01 BB</v>
      </c>
      <c r="G119" s="37"/>
      <c r="H119" s="37"/>
      <c r="I119" s="29" t="s">
        <v>28</v>
      </c>
      <c r="J119" s="33" t="str">
        <f>E21</f>
        <v>Ing. Ladislav Chatrnúch,Sládkovičova 2052/50A Šala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26</v>
      </c>
      <c r="D120" s="37"/>
      <c r="E120" s="37"/>
      <c r="F120" s="24" t="str">
        <f>IF(E18="","",E18)</f>
        <v>Vyplň údaj</v>
      </c>
      <c r="G120" s="37"/>
      <c r="H120" s="37"/>
      <c r="I120" s="29" t="s">
        <v>31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207"/>
      <c r="B122" s="208"/>
      <c r="C122" s="209" t="s">
        <v>207</v>
      </c>
      <c r="D122" s="210" t="s">
        <v>60</v>
      </c>
      <c r="E122" s="210" t="s">
        <v>56</v>
      </c>
      <c r="F122" s="210" t="s">
        <v>57</v>
      </c>
      <c r="G122" s="210" t="s">
        <v>208</v>
      </c>
      <c r="H122" s="210" t="s">
        <v>209</v>
      </c>
      <c r="I122" s="210" t="s">
        <v>210</v>
      </c>
      <c r="J122" s="211" t="s">
        <v>190</v>
      </c>
      <c r="K122" s="212" t="s">
        <v>211</v>
      </c>
      <c r="L122" s="213"/>
      <c r="M122" s="103" t="s">
        <v>1</v>
      </c>
      <c r="N122" s="104" t="s">
        <v>39</v>
      </c>
      <c r="O122" s="104" t="s">
        <v>212</v>
      </c>
      <c r="P122" s="104" t="s">
        <v>213</v>
      </c>
      <c r="Q122" s="104" t="s">
        <v>214</v>
      </c>
      <c r="R122" s="104" t="s">
        <v>215</v>
      </c>
      <c r="S122" s="104" t="s">
        <v>216</v>
      </c>
      <c r="T122" s="105" t="s">
        <v>217</v>
      </c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</row>
    <row r="123" s="2" customFormat="1" ht="22.8" customHeight="1">
      <c r="A123" s="35"/>
      <c r="B123" s="36"/>
      <c r="C123" s="110" t="s">
        <v>191</v>
      </c>
      <c r="D123" s="37"/>
      <c r="E123" s="37"/>
      <c r="F123" s="37"/>
      <c r="G123" s="37"/>
      <c r="H123" s="37"/>
      <c r="I123" s="37"/>
      <c r="J123" s="214">
        <f>BK123</f>
        <v>0</v>
      </c>
      <c r="K123" s="37"/>
      <c r="L123" s="41"/>
      <c r="M123" s="106"/>
      <c r="N123" s="215"/>
      <c r="O123" s="107"/>
      <c r="P123" s="216">
        <f>P124+P153+P156</f>
        <v>0</v>
      </c>
      <c r="Q123" s="107"/>
      <c r="R123" s="216">
        <f>R124+R153+R156</f>
        <v>0</v>
      </c>
      <c r="S123" s="107"/>
      <c r="T123" s="217">
        <f>T124+T153+T156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74</v>
      </c>
      <c r="AU123" s="14" t="s">
        <v>192</v>
      </c>
      <c r="BK123" s="218">
        <f>BK124+BK153+BK156</f>
        <v>0</v>
      </c>
    </row>
    <row r="124" s="12" customFormat="1" ht="25.92" customHeight="1">
      <c r="A124" s="12"/>
      <c r="B124" s="219"/>
      <c r="C124" s="220"/>
      <c r="D124" s="221" t="s">
        <v>74</v>
      </c>
      <c r="E124" s="222" t="s">
        <v>1131</v>
      </c>
      <c r="F124" s="222" t="s">
        <v>2929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P125+SUM(P126:P128)+P132+P145</f>
        <v>0</v>
      </c>
      <c r="Q124" s="227"/>
      <c r="R124" s="228">
        <f>R125+SUM(R126:R128)+R132+R145</f>
        <v>0</v>
      </c>
      <c r="S124" s="227"/>
      <c r="T124" s="229">
        <f>T125+SUM(T126:T128)+T132+T145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82</v>
      </c>
      <c r="AT124" s="231" t="s">
        <v>74</v>
      </c>
      <c r="AU124" s="231" t="s">
        <v>75</v>
      </c>
      <c r="AY124" s="230" t="s">
        <v>220</v>
      </c>
      <c r="BK124" s="232">
        <f>BK125+SUM(BK126:BK128)+BK132+BK145</f>
        <v>0</v>
      </c>
    </row>
    <row r="125" s="2" customFormat="1" ht="16.5" customHeight="1">
      <c r="A125" s="35"/>
      <c r="B125" s="36"/>
      <c r="C125" s="235" t="s">
        <v>82</v>
      </c>
      <c r="D125" s="235" t="s">
        <v>222</v>
      </c>
      <c r="E125" s="236" t="s">
        <v>3922</v>
      </c>
      <c r="F125" s="237" t="s">
        <v>3523</v>
      </c>
      <c r="G125" s="238" t="s">
        <v>259</v>
      </c>
      <c r="H125" s="239">
        <v>1</v>
      </c>
      <c r="I125" s="240"/>
      <c r="J125" s="239">
        <f>ROUND(I125*H125,2)</f>
        <v>0</v>
      </c>
      <c r="K125" s="241"/>
      <c r="L125" s="41"/>
      <c r="M125" s="242" t="s">
        <v>1</v>
      </c>
      <c r="N125" s="243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94</v>
      </c>
      <c r="AT125" s="246" t="s">
        <v>222</v>
      </c>
      <c r="AU125" s="246" t="s">
        <v>82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94</v>
      </c>
      <c r="BM125" s="246" t="s">
        <v>3923</v>
      </c>
    </row>
    <row r="126" s="2" customFormat="1" ht="16.5" customHeight="1">
      <c r="A126" s="35"/>
      <c r="B126" s="36"/>
      <c r="C126" s="235" t="s">
        <v>87</v>
      </c>
      <c r="D126" s="235" t="s">
        <v>222</v>
      </c>
      <c r="E126" s="236" t="s">
        <v>1164</v>
      </c>
      <c r="F126" s="237" t="s">
        <v>3524</v>
      </c>
      <c r="G126" s="238" t="s">
        <v>259</v>
      </c>
      <c r="H126" s="239">
        <v>1</v>
      </c>
      <c r="I126" s="240"/>
      <c r="J126" s="239">
        <f>ROUND(I126*H126,2)</f>
        <v>0</v>
      </c>
      <c r="K126" s="241"/>
      <c r="L126" s="41"/>
      <c r="M126" s="242" t="s">
        <v>1</v>
      </c>
      <c r="N126" s="243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94</v>
      </c>
      <c r="AT126" s="246" t="s">
        <v>222</v>
      </c>
      <c r="AU126" s="246" t="s">
        <v>82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3924</v>
      </c>
    </row>
    <row r="127" s="2" customFormat="1" ht="24.15" customHeight="1">
      <c r="A127" s="35"/>
      <c r="B127" s="36"/>
      <c r="C127" s="235" t="s">
        <v>91</v>
      </c>
      <c r="D127" s="235" t="s">
        <v>222</v>
      </c>
      <c r="E127" s="236" t="s">
        <v>1166</v>
      </c>
      <c r="F127" s="237" t="s">
        <v>3925</v>
      </c>
      <c r="G127" s="238" t="s">
        <v>259</v>
      </c>
      <c r="H127" s="239">
        <v>1</v>
      </c>
      <c r="I127" s="240"/>
      <c r="J127" s="239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94</v>
      </c>
      <c r="AT127" s="246" t="s">
        <v>222</v>
      </c>
      <c r="AU127" s="246" t="s">
        <v>82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3926</v>
      </c>
    </row>
    <row r="128" s="12" customFormat="1" ht="22.8" customHeight="1">
      <c r="A128" s="12"/>
      <c r="B128" s="219"/>
      <c r="C128" s="220"/>
      <c r="D128" s="221" t="s">
        <v>74</v>
      </c>
      <c r="E128" s="233" t="s">
        <v>1112</v>
      </c>
      <c r="F128" s="233" t="s">
        <v>3927</v>
      </c>
      <c r="G128" s="220"/>
      <c r="H128" s="220"/>
      <c r="I128" s="223"/>
      <c r="J128" s="234">
        <f>BK128</f>
        <v>0</v>
      </c>
      <c r="K128" s="220"/>
      <c r="L128" s="225"/>
      <c r="M128" s="226"/>
      <c r="N128" s="227"/>
      <c r="O128" s="227"/>
      <c r="P128" s="228">
        <f>SUM(P129:P131)</f>
        <v>0</v>
      </c>
      <c r="Q128" s="227"/>
      <c r="R128" s="228">
        <f>SUM(R129:R131)</f>
        <v>0</v>
      </c>
      <c r="S128" s="227"/>
      <c r="T128" s="229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82</v>
      </c>
      <c r="AT128" s="231" t="s">
        <v>74</v>
      </c>
      <c r="AU128" s="231" t="s">
        <v>82</v>
      </c>
      <c r="AY128" s="230" t="s">
        <v>220</v>
      </c>
      <c r="BK128" s="232">
        <f>SUM(BK129:BK131)</f>
        <v>0</v>
      </c>
    </row>
    <row r="129" s="2" customFormat="1" ht="24.15" customHeight="1">
      <c r="A129" s="35"/>
      <c r="B129" s="36"/>
      <c r="C129" s="235" t="s">
        <v>97</v>
      </c>
      <c r="D129" s="235" t="s">
        <v>222</v>
      </c>
      <c r="E129" s="236" t="s">
        <v>3928</v>
      </c>
      <c r="F129" s="237" t="s">
        <v>3929</v>
      </c>
      <c r="G129" s="238" t="s">
        <v>259</v>
      </c>
      <c r="H129" s="239">
        <v>2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3930</v>
      </c>
    </row>
    <row r="130" s="2" customFormat="1" ht="33" customHeight="1">
      <c r="A130" s="35"/>
      <c r="B130" s="36"/>
      <c r="C130" s="235" t="s">
        <v>94</v>
      </c>
      <c r="D130" s="235" t="s">
        <v>222</v>
      </c>
      <c r="E130" s="236" t="s">
        <v>3931</v>
      </c>
      <c r="F130" s="237" t="s">
        <v>3932</v>
      </c>
      <c r="G130" s="238" t="s">
        <v>259</v>
      </c>
      <c r="H130" s="239">
        <v>1</v>
      </c>
      <c r="I130" s="240"/>
      <c r="J130" s="239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94</v>
      </c>
      <c r="AT130" s="246" t="s">
        <v>222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3933</v>
      </c>
    </row>
    <row r="131" s="2" customFormat="1" ht="16.5" customHeight="1">
      <c r="A131" s="35"/>
      <c r="B131" s="36"/>
      <c r="C131" s="235" t="s">
        <v>124</v>
      </c>
      <c r="D131" s="235" t="s">
        <v>222</v>
      </c>
      <c r="E131" s="236" t="s">
        <v>1168</v>
      </c>
      <c r="F131" s="237" t="s">
        <v>3934</v>
      </c>
      <c r="G131" s="238" t="s">
        <v>259</v>
      </c>
      <c r="H131" s="239">
        <v>1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3935</v>
      </c>
    </row>
    <row r="132" s="12" customFormat="1" ht="22.8" customHeight="1">
      <c r="A132" s="12"/>
      <c r="B132" s="219"/>
      <c r="C132" s="220"/>
      <c r="D132" s="221" t="s">
        <v>74</v>
      </c>
      <c r="E132" s="233" t="s">
        <v>1146</v>
      </c>
      <c r="F132" s="233" t="s">
        <v>3936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SUM(P133:P144)</f>
        <v>0</v>
      </c>
      <c r="Q132" s="227"/>
      <c r="R132" s="228">
        <f>SUM(R133:R144)</f>
        <v>0</v>
      </c>
      <c r="S132" s="227"/>
      <c r="T132" s="229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82</v>
      </c>
      <c r="AT132" s="231" t="s">
        <v>74</v>
      </c>
      <c r="AU132" s="231" t="s">
        <v>82</v>
      </c>
      <c r="AY132" s="230" t="s">
        <v>220</v>
      </c>
      <c r="BK132" s="232">
        <f>SUM(BK133:BK144)</f>
        <v>0</v>
      </c>
    </row>
    <row r="133" s="2" customFormat="1" ht="16.5" customHeight="1">
      <c r="A133" s="35"/>
      <c r="B133" s="36"/>
      <c r="C133" s="235" t="s">
        <v>261</v>
      </c>
      <c r="D133" s="235" t="s">
        <v>222</v>
      </c>
      <c r="E133" s="236" t="s">
        <v>3937</v>
      </c>
      <c r="F133" s="237" t="s">
        <v>3285</v>
      </c>
      <c r="G133" s="238" t="s">
        <v>234</v>
      </c>
      <c r="H133" s="239">
        <v>10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3938</v>
      </c>
    </row>
    <row r="134" s="2" customFormat="1" ht="16.5" customHeight="1">
      <c r="A134" s="35"/>
      <c r="B134" s="36"/>
      <c r="C134" s="235" t="s">
        <v>230</v>
      </c>
      <c r="D134" s="235" t="s">
        <v>222</v>
      </c>
      <c r="E134" s="236" t="s">
        <v>3939</v>
      </c>
      <c r="F134" s="237" t="s">
        <v>3940</v>
      </c>
      <c r="G134" s="238" t="s">
        <v>234</v>
      </c>
      <c r="H134" s="239">
        <v>10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3941</v>
      </c>
    </row>
    <row r="135" s="2" customFormat="1" ht="24.15" customHeight="1">
      <c r="A135" s="35"/>
      <c r="B135" s="36"/>
      <c r="C135" s="235" t="s">
        <v>269</v>
      </c>
      <c r="D135" s="235" t="s">
        <v>222</v>
      </c>
      <c r="E135" s="236" t="s">
        <v>3942</v>
      </c>
      <c r="F135" s="237" t="s">
        <v>3943</v>
      </c>
      <c r="G135" s="238" t="s">
        <v>234</v>
      </c>
      <c r="H135" s="239">
        <v>10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3944</v>
      </c>
    </row>
    <row r="136" s="2" customFormat="1" ht="24.15" customHeight="1">
      <c r="A136" s="35"/>
      <c r="B136" s="36"/>
      <c r="C136" s="235" t="s">
        <v>132</v>
      </c>
      <c r="D136" s="235" t="s">
        <v>222</v>
      </c>
      <c r="E136" s="236" t="s">
        <v>3945</v>
      </c>
      <c r="F136" s="237" t="s">
        <v>3946</v>
      </c>
      <c r="G136" s="238" t="s">
        <v>259</v>
      </c>
      <c r="H136" s="239">
        <v>1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3947</v>
      </c>
    </row>
    <row r="137" s="2" customFormat="1" ht="16.5" customHeight="1">
      <c r="A137" s="35"/>
      <c r="B137" s="36"/>
      <c r="C137" s="235" t="s">
        <v>281</v>
      </c>
      <c r="D137" s="235" t="s">
        <v>222</v>
      </c>
      <c r="E137" s="236" t="s">
        <v>1197</v>
      </c>
      <c r="F137" s="237" t="s">
        <v>3144</v>
      </c>
      <c r="G137" s="238" t="s">
        <v>259</v>
      </c>
      <c r="H137" s="239">
        <v>30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3948</v>
      </c>
    </row>
    <row r="138" s="2" customFormat="1" ht="24.15" customHeight="1">
      <c r="A138" s="35"/>
      <c r="B138" s="36"/>
      <c r="C138" s="235" t="s">
        <v>285</v>
      </c>
      <c r="D138" s="235" t="s">
        <v>222</v>
      </c>
      <c r="E138" s="236" t="s">
        <v>1640</v>
      </c>
      <c r="F138" s="237" t="s">
        <v>3348</v>
      </c>
      <c r="G138" s="238" t="s">
        <v>259</v>
      </c>
      <c r="H138" s="239">
        <v>1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3949</v>
      </c>
    </row>
    <row r="139" s="2" customFormat="1" ht="24.15" customHeight="1">
      <c r="A139" s="35"/>
      <c r="B139" s="36"/>
      <c r="C139" s="235" t="s">
        <v>289</v>
      </c>
      <c r="D139" s="235" t="s">
        <v>222</v>
      </c>
      <c r="E139" s="236" t="s">
        <v>1642</v>
      </c>
      <c r="F139" s="237" t="s">
        <v>3351</v>
      </c>
      <c r="G139" s="238" t="s">
        <v>259</v>
      </c>
      <c r="H139" s="239">
        <v>1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3950</v>
      </c>
    </row>
    <row r="140" s="2" customFormat="1" ht="16.5" customHeight="1">
      <c r="A140" s="35"/>
      <c r="B140" s="36"/>
      <c r="C140" s="235" t="s">
        <v>248</v>
      </c>
      <c r="D140" s="235" t="s">
        <v>222</v>
      </c>
      <c r="E140" s="236" t="s">
        <v>1170</v>
      </c>
      <c r="F140" s="237" t="s">
        <v>3178</v>
      </c>
      <c r="G140" s="238" t="s">
        <v>259</v>
      </c>
      <c r="H140" s="239">
        <v>1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3951</v>
      </c>
    </row>
    <row r="141" s="2" customFormat="1" ht="16.5" customHeight="1">
      <c r="A141" s="35"/>
      <c r="B141" s="36"/>
      <c r="C141" s="235" t="s">
        <v>256</v>
      </c>
      <c r="D141" s="235" t="s">
        <v>222</v>
      </c>
      <c r="E141" s="236" t="s">
        <v>1174</v>
      </c>
      <c r="F141" s="237" t="s">
        <v>3952</v>
      </c>
      <c r="G141" s="238" t="s">
        <v>234</v>
      </c>
      <c r="H141" s="239">
        <v>10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3953</v>
      </c>
    </row>
    <row r="142" s="2" customFormat="1" ht="16.5" customHeight="1">
      <c r="A142" s="35"/>
      <c r="B142" s="36"/>
      <c r="C142" s="235" t="s">
        <v>265</v>
      </c>
      <c r="D142" s="235" t="s">
        <v>222</v>
      </c>
      <c r="E142" s="236" t="s">
        <v>1178</v>
      </c>
      <c r="F142" s="237" t="s">
        <v>3288</v>
      </c>
      <c r="G142" s="238" t="s">
        <v>234</v>
      </c>
      <c r="H142" s="239">
        <v>10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3954</v>
      </c>
    </row>
    <row r="143" s="2" customFormat="1" ht="16.5" customHeight="1">
      <c r="A143" s="35"/>
      <c r="B143" s="36"/>
      <c r="C143" s="235" t="s">
        <v>273</v>
      </c>
      <c r="D143" s="235" t="s">
        <v>222</v>
      </c>
      <c r="E143" s="236" t="s">
        <v>1186</v>
      </c>
      <c r="F143" s="237" t="s">
        <v>3188</v>
      </c>
      <c r="G143" s="238" t="s">
        <v>234</v>
      </c>
      <c r="H143" s="239">
        <v>10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3955</v>
      </c>
    </row>
    <row r="144" s="2" customFormat="1" ht="24.15" customHeight="1">
      <c r="A144" s="35"/>
      <c r="B144" s="36"/>
      <c r="C144" s="235" t="s">
        <v>277</v>
      </c>
      <c r="D144" s="235" t="s">
        <v>222</v>
      </c>
      <c r="E144" s="236" t="s">
        <v>1639</v>
      </c>
      <c r="F144" s="237" t="s">
        <v>3142</v>
      </c>
      <c r="G144" s="238" t="s">
        <v>259</v>
      </c>
      <c r="H144" s="239">
        <v>30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3956</v>
      </c>
    </row>
    <row r="145" s="12" customFormat="1" ht="22.8" customHeight="1">
      <c r="A145" s="12"/>
      <c r="B145" s="219"/>
      <c r="C145" s="220"/>
      <c r="D145" s="221" t="s">
        <v>74</v>
      </c>
      <c r="E145" s="233" t="s">
        <v>1150</v>
      </c>
      <c r="F145" s="233" t="s">
        <v>3957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SUM(P146:P152)</f>
        <v>0</v>
      </c>
      <c r="Q145" s="227"/>
      <c r="R145" s="228">
        <f>SUM(R146:R152)</f>
        <v>0</v>
      </c>
      <c r="S145" s="227"/>
      <c r="T145" s="229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82</v>
      </c>
      <c r="AT145" s="231" t="s">
        <v>74</v>
      </c>
      <c r="AU145" s="231" t="s">
        <v>82</v>
      </c>
      <c r="AY145" s="230" t="s">
        <v>220</v>
      </c>
      <c r="BK145" s="232">
        <f>SUM(BK146:BK152)</f>
        <v>0</v>
      </c>
    </row>
    <row r="146" s="2" customFormat="1" ht="24.15" customHeight="1">
      <c r="A146" s="35"/>
      <c r="B146" s="36"/>
      <c r="C146" s="235" t="s">
        <v>293</v>
      </c>
      <c r="D146" s="235" t="s">
        <v>222</v>
      </c>
      <c r="E146" s="236" t="s">
        <v>3958</v>
      </c>
      <c r="F146" s="237" t="s">
        <v>3959</v>
      </c>
      <c r="G146" s="238" t="s">
        <v>259</v>
      </c>
      <c r="H146" s="239">
        <v>1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3960</v>
      </c>
    </row>
    <row r="147" s="2" customFormat="1" ht="24.15" customHeight="1">
      <c r="A147" s="35"/>
      <c r="B147" s="36"/>
      <c r="C147" s="235" t="s">
        <v>7</v>
      </c>
      <c r="D147" s="235" t="s">
        <v>222</v>
      </c>
      <c r="E147" s="236" t="s">
        <v>1203</v>
      </c>
      <c r="F147" s="237" t="s">
        <v>3925</v>
      </c>
      <c r="G147" s="238" t="s">
        <v>259</v>
      </c>
      <c r="H147" s="239">
        <v>1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3961</v>
      </c>
    </row>
    <row r="148" s="2" customFormat="1" ht="16.5" customHeight="1">
      <c r="A148" s="35"/>
      <c r="B148" s="36"/>
      <c r="C148" s="235" t="s">
        <v>305</v>
      </c>
      <c r="D148" s="235" t="s">
        <v>222</v>
      </c>
      <c r="E148" s="236" t="s">
        <v>1209</v>
      </c>
      <c r="F148" s="237" t="s">
        <v>3555</v>
      </c>
      <c r="G148" s="238" t="s">
        <v>259</v>
      </c>
      <c r="H148" s="239">
        <v>1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3962</v>
      </c>
    </row>
    <row r="149" s="2" customFormat="1" ht="16.5" customHeight="1">
      <c r="A149" s="35"/>
      <c r="B149" s="36"/>
      <c r="C149" s="235" t="s">
        <v>309</v>
      </c>
      <c r="D149" s="235" t="s">
        <v>222</v>
      </c>
      <c r="E149" s="236" t="s">
        <v>1211</v>
      </c>
      <c r="F149" s="237" t="s">
        <v>3513</v>
      </c>
      <c r="G149" s="238" t="s">
        <v>2483</v>
      </c>
      <c r="H149" s="239">
        <v>1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3963</v>
      </c>
    </row>
    <row r="150" s="2" customFormat="1" ht="16.5" customHeight="1">
      <c r="A150" s="35"/>
      <c r="B150" s="36"/>
      <c r="C150" s="235" t="s">
        <v>313</v>
      </c>
      <c r="D150" s="235" t="s">
        <v>222</v>
      </c>
      <c r="E150" s="236" t="s">
        <v>1644</v>
      </c>
      <c r="F150" s="237" t="s">
        <v>3516</v>
      </c>
      <c r="G150" s="238" t="s">
        <v>259</v>
      </c>
      <c r="H150" s="239">
        <v>1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3964</v>
      </c>
    </row>
    <row r="151" s="2" customFormat="1" ht="16.5" customHeight="1">
      <c r="A151" s="35"/>
      <c r="B151" s="36"/>
      <c r="C151" s="235" t="s">
        <v>317</v>
      </c>
      <c r="D151" s="235" t="s">
        <v>222</v>
      </c>
      <c r="E151" s="236" t="s">
        <v>1221</v>
      </c>
      <c r="F151" s="237" t="s">
        <v>3519</v>
      </c>
      <c r="G151" s="238" t="s">
        <v>259</v>
      </c>
      <c r="H151" s="239">
        <v>1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3965</v>
      </c>
    </row>
    <row r="152" s="2" customFormat="1" ht="16.5" customHeight="1">
      <c r="A152" s="35"/>
      <c r="B152" s="36"/>
      <c r="C152" s="235" t="s">
        <v>300</v>
      </c>
      <c r="D152" s="235" t="s">
        <v>222</v>
      </c>
      <c r="E152" s="236" t="s">
        <v>1194</v>
      </c>
      <c r="F152" s="237" t="s">
        <v>2890</v>
      </c>
      <c r="G152" s="238" t="s">
        <v>1</v>
      </c>
      <c r="H152" s="239">
        <v>0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3966</v>
      </c>
    </row>
    <row r="153" s="12" customFormat="1" ht="25.92" customHeight="1">
      <c r="A153" s="12"/>
      <c r="B153" s="219"/>
      <c r="C153" s="220"/>
      <c r="D153" s="221" t="s">
        <v>74</v>
      </c>
      <c r="E153" s="222" t="s">
        <v>571</v>
      </c>
      <c r="F153" s="222" t="s">
        <v>2445</v>
      </c>
      <c r="G153" s="220"/>
      <c r="H153" s="220"/>
      <c r="I153" s="223"/>
      <c r="J153" s="224">
        <f>BK153</f>
        <v>0</v>
      </c>
      <c r="K153" s="220"/>
      <c r="L153" s="225"/>
      <c r="M153" s="226"/>
      <c r="N153" s="227"/>
      <c r="O153" s="227"/>
      <c r="P153" s="228">
        <f>P154</f>
        <v>0</v>
      </c>
      <c r="Q153" s="227"/>
      <c r="R153" s="228">
        <f>R154</f>
        <v>0</v>
      </c>
      <c r="S153" s="227"/>
      <c r="T153" s="229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91</v>
      </c>
      <c r="AT153" s="231" t="s">
        <v>74</v>
      </c>
      <c r="AU153" s="231" t="s">
        <v>75</v>
      </c>
      <c r="AY153" s="230" t="s">
        <v>220</v>
      </c>
      <c r="BK153" s="232">
        <f>BK154</f>
        <v>0</v>
      </c>
    </row>
    <row r="154" s="12" customFormat="1" ht="22.8" customHeight="1">
      <c r="A154" s="12"/>
      <c r="B154" s="219"/>
      <c r="C154" s="220"/>
      <c r="D154" s="221" t="s">
        <v>74</v>
      </c>
      <c r="E154" s="233" t="s">
        <v>3885</v>
      </c>
      <c r="F154" s="233" t="s">
        <v>3886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P155</f>
        <v>0</v>
      </c>
      <c r="Q154" s="227"/>
      <c r="R154" s="228">
        <f>R155</f>
        <v>0</v>
      </c>
      <c r="S154" s="227"/>
      <c r="T154" s="22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91</v>
      </c>
      <c r="AT154" s="231" t="s">
        <v>74</v>
      </c>
      <c r="AU154" s="231" t="s">
        <v>82</v>
      </c>
      <c r="AY154" s="230" t="s">
        <v>220</v>
      </c>
      <c r="BK154" s="232">
        <f>BK155</f>
        <v>0</v>
      </c>
    </row>
    <row r="155" s="2" customFormat="1" ht="24.15" customHeight="1">
      <c r="A155" s="35"/>
      <c r="B155" s="36"/>
      <c r="C155" s="235" t="s">
        <v>321</v>
      </c>
      <c r="D155" s="235" t="s">
        <v>222</v>
      </c>
      <c r="E155" s="236" t="s">
        <v>3887</v>
      </c>
      <c r="F155" s="237" t="s">
        <v>3888</v>
      </c>
      <c r="G155" s="238" t="s">
        <v>259</v>
      </c>
      <c r="H155" s="239">
        <v>1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666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666</v>
      </c>
      <c r="BM155" s="246" t="s">
        <v>3967</v>
      </c>
    </row>
    <row r="156" s="12" customFormat="1" ht="25.92" customHeight="1">
      <c r="A156" s="12"/>
      <c r="B156" s="219"/>
      <c r="C156" s="220"/>
      <c r="D156" s="221" t="s">
        <v>74</v>
      </c>
      <c r="E156" s="222" t="s">
        <v>2452</v>
      </c>
      <c r="F156" s="222" t="s">
        <v>2453</v>
      </c>
      <c r="G156" s="220"/>
      <c r="H156" s="220"/>
      <c r="I156" s="223"/>
      <c r="J156" s="224">
        <f>BK156</f>
        <v>0</v>
      </c>
      <c r="K156" s="220"/>
      <c r="L156" s="225"/>
      <c r="M156" s="226"/>
      <c r="N156" s="227"/>
      <c r="O156" s="227"/>
      <c r="P156" s="228">
        <f>P157</f>
        <v>0</v>
      </c>
      <c r="Q156" s="227"/>
      <c r="R156" s="228">
        <f>R157</f>
        <v>0</v>
      </c>
      <c r="S156" s="227"/>
      <c r="T156" s="229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97</v>
      </c>
      <c r="AT156" s="231" t="s">
        <v>74</v>
      </c>
      <c r="AU156" s="231" t="s">
        <v>75</v>
      </c>
      <c r="AY156" s="230" t="s">
        <v>220</v>
      </c>
      <c r="BK156" s="232">
        <f>BK157</f>
        <v>0</v>
      </c>
    </row>
    <row r="157" s="2" customFormat="1" ht="24.15" customHeight="1">
      <c r="A157" s="35"/>
      <c r="B157" s="36"/>
      <c r="C157" s="235" t="s">
        <v>325</v>
      </c>
      <c r="D157" s="235" t="s">
        <v>222</v>
      </c>
      <c r="E157" s="236" t="s">
        <v>3893</v>
      </c>
      <c r="F157" s="237" t="s">
        <v>3894</v>
      </c>
      <c r="G157" s="238" t="s">
        <v>2457</v>
      </c>
      <c r="H157" s="239">
        <v>1</v>
      </c>
      <c r="I157" s="240"/>
      <c r="J157" s="239">
        <f>ROUND(I157*H157,2)</f>
        <v>0</v>
      </c>
      <c r="K157" s="241"/>
      <c r="L157" s="41"/>
      <c r="M157" s="248" t="s">
        <v>1</v>
      </c>
      <c r="N157" s="249" t="s">
        <v>41</v>
      </c>
      <c r="O157" s="250"/>
      <c r="P157" s="251">
        <f>O157*H157</f>
        <v>0</v>
      </c>
      <c r="Q157" s="251">
        <v>0</v>
      </c>
      <c r="R157" s="251">
        <f>Q157*H157</f>
        <v>0</v>
      </c>
      <c r="S157" s="251">
        <v>0</v>
      </c>
      <c r="T157" s="25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2458</v>
      </c>
      <c r="AT157" s="246" t="s">
        <v>222</v>
      </c>
      <c r="AU157" s="246" t="s">
        <v>82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2458</v>
      </c>
      <c r="BM157" s="246" t="s">
        <v>3968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PleP45zc0hEEVp76++XoGqP6eV0vowbsGHYK8qJWPmfZ5kipupwH6FwD19dnWDaniyJ3XryryNMiyzEI0G8RsA==" hashValue="1atiQnUwGn2bbQvv3BaZksx3/AQK65MMvFgxH3FCQhD80BTa/rYCwoi9dokhCJPnkLFO33eGXcmmx0Jr0IsM7Q==" algorithmName="SHA-512" password="CC35"/>
  <autoFilter ref="C122:K15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3969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3970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ROUND((SUM(BE129:BE171)),  2)</f>
        <v>0</v>
      </c>
      <c r="G35" s="169"/>
      <c r="H35" s="169"/>
      <c r="I35" s="170">
        <v>0.20000000000000001</v>
      </c>
      <c r="J35" s="168">
        <f>ROUND(((SUM(BE129:BE171))*I35),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ROUND((SUM(BF129:BF171)),  2)</f>
        <v>0</v>
      </c>
      <c r="G36" s="169"/>
      <c r="H36" s="169"/>
      <c r="I36" s="170">
        <v>0.20000000000000001</v>
      </c>
      <c r="J36" s="168">
        <f>ROUND(((SUM(BF129:BF171))*I36),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ROUND((SUM(BG129:BG171)),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ROUND((SUM(BH129:BH171)),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ROUND((SUM(BI129:BI171)),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3969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H.1 - Búracie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J130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J131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3819</v>
      </c>
      <c r="E101" s="204"/>
      <c r="F101" s="204"/>
      <c r="G101" s="204"/>
      <c r="H101" s="204"/>
      <c r="I101" s="204"/>
      <c r="J101" s="205">
        <f>J134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195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196</v>
      </c>
      <c r="E103" s="199"/>
      <c r="F103" s="199"/>
      <c r="G103" s="199"/>
      <c r="H103" s="199"/>
      <c r="I103" s="199"/>
      <c r="J103" s="200">
        <f>J160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197</v>
      </c>
      <c r="E104" s="204"/>
      <c r="F104" s="204"/>
      <c r="G104" s="204"/>
      <c r="H104" s="204"/>
      <c r="I104" s="204"/>
      <c r="J104" s="205">
        <f>J161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201</v>
      </c>
      <c r="E105" s="204"/>
      <c r="F105" s="204"/>
      <c r="G105" s="204"/>
      <c r="H105" s="204"/>
      <c r="I105" s="204"/>
      <c r="J105" s="205">
        <f>J163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203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448</v>
      </c>
      <c r="E107" s="204"/>
      <c r="F107" s="204"/>
      <c r="G107" s="204"/>
      <c r="H107" s="204"/>
      <c r="I107" s="204"/>
      <c r="J107" s="205">
        <f>J169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206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1" t="str">
        <f>E7</f>
        <v>SOŠ technická Lučenec - novostavba edukačného centra, rekonštrukcia objektu školy a spoločenského objektu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184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1" t="s">
        <v>3969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186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>H.1 - Búracie práce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SOŠ Technická,Dukelských Hrdinov 2, 984 01 Lučenec</v>
      </c>
      <c r="G123" s="37"/>
      <c r="H123" s="37"/>
      <c r="I123" s="29" t="s">
        <v>20</v>
      </c>
      <c r="J123" s="82" t="str">
        <f>IF(J14="","",J14)</f>
        <v>30. 9. 2024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E17</f>
        <v>BBSK, Námestie SNP 23/23, 974 01 BB</v>
      </c>
      <c r="G125" s="37"/>
      <c r="H125" s="37"/>
      <c r="I125" s="29" t="s">
        <v>28</v>
      </c>
      <c r="J125" s="33" t="str">
        <f>E23</f>
        <v>Ing. Ladislav Chatrnúch,Sládkovičova 2052/50A Šala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31</v>
      </c>
      <c r="J126" s="33" t="str">
        <f>E26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207</v>
      </c>
      <c r="D128" s="210" t="s">
        <v>60</v>
      </c>
      <c r="E128" s="210" t="s">
        <v>56</v>
      </c>
      <c r="F128" s="210" t="s">
        <v>57</v>
      </c>
      <c r="G128" s="210" t="s">
        <v>208</v>
      </c>
      <c r="H128" s="210" t="s">
        <v>209</v>
      </c>
      <c r="I128" s="210" t="s">
        <v>210</v>
      </c>
      <c r="J128" s="211" t="s">
        <v>190</v>
      </c>
      <c r="K128" s="212" t="s">
        <v>211</v>
      </c>
      <c r="L128" s="213"/>
      <c r="M128" s="103" t="s">
        <v>1</v>
      </c>
      <c r="N128" s="104" t="s">
        <v>39</v>
      </c>
      <c r="O128" s="104" t="s">
        <v>212</v>
      </c>
      <c r="P128" s="104" t="s">
        <v>213</v>
      </c>
      <c r="Q128" s="104" t="s">
        <v>214</v>
      </c>
      <c r="R128" s="104" t="s">
        <v>215</v>
      </c>
      <c r="S128" s="104" t="s">
        <v>216</v>
      </c>
      <c r="T128" s="105" t="s">
        <v>217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191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P130+P160</f>
        <v>0</v>
      </c>
      <c r="Q129" s="107"/>
      <c r="R129" s="216">
        <f>R130+R160</f>
        <v>0.0255368225</v>
      </c>
      <c r="S129" s="107"/>
      <c r="T129" s="217">
        <f>T130+T160</f>
        <v>59.394523599999999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192</v>
      </c>
      <c r="BK129" s="218">
        <f>BK130+BK160</f>
        <v>0</v>
      </c>
    </row>
    <row r="130" s="12" customFormat="1" ht="25.92" customHeight="1">
      <c r="A130" s="12"/>
      <c r="B130" s="219"/>
      <c r="C130" s="220"/>
      <c r="D130" s="221" t="s">
        <v>74</v>
      </c>
      <c r="E130" s="222" t="s">
        <v>218</v>
      </c>
      <c r="F130" s="222" t="s">
        <v>219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P131+P134+P136</f>
        <v>0</v>
      </c>
      <c r="Q130" s="227"/>
      <c r="R130" s="228">
        <f>R131+R134+R136</f>
        <v>0.0163568225</v>
      </c>
      <c r="S130" s="227"/>
      <c r="T130" s="229">
        <f>T131+T134+T136</f>
        <v>58.8367796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82</v>
      </c>
      <c r="AT130" s="231" t="s">
        <v>74</v>
      </c>
      <c r="AU130" s="231" t="s">
        <v>75</v>
      </c>
      <c r="AY130" s="230" t="s">
        <v>220</v>
      </c>
      <c r="BK130" s="232">
        <f>BK131+BK134+BK136</f>
        <v>0</v>
      </c>
    </row>
    <row r="131" s="12" customFormat="1" ht="22.8" customHeight="1">
      <c r="A131" s="12"/>
      <c r="B131" s="219"/>
      <c r="C131" s="220"/>
      <c r="D131" s="221" t="s">
        <v>74</v>
      </c>
      <c r="E131" s="233" t="s">
        <v>82</v>
      </c>
      <c r="F131" s="233" t="s">
        <v>221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SUM(P132:P133)</f>
        <v>0</v>
      </c>
      <c r="Q131" s="227"/>
      <c r="R131" s="228">
        <f>SUM(R132:R133)</f>
        <v>0</v>
      </c>
      <c r="S131" s="227"/>
      <c r="T131" s="229">
        <f>SUM(T132:T133)</f>
        <v>10.449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82</v>
      </c>
      <c r="AT131" s="231" t="s">
        <v>74</v>
      </c>
      <c r="AU131" s="231" t="s">
        <v>82</v>
      </c>
      <c r="AY131" s="230" t="s">
        <v>220</v>
      </c>
      <c r="BK131" s="232">
        <f>SUM(BK132:BK133)</f>
        <v>0</v>
      </c>
    </row>
    <row r="132" s="2" customFormat="1" ht="33" customHeight="1">
      <c r="A132" s="35"/>
      <c r="B132" s="36"/>
      <c r="C132" s="235" t="s">
        <v>82</v>
      </c>
      <c r="D132" s="235" t="s">
        <v>222</v>
      </c>
      <c r="E132" s="236" t="s">
        <v>3971</v>
      </c>
      <c r="F132" s="237" t="s">
        <v>3972</v>
      </c>
      <c r="G132" s="238" t="s">
        <v>225</v>
      </c>
      <c r="H132" s="239">
        <v>11.609999999999999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0.5</v>
      </c>
      <c r="T132" s="245">
        <f>S132*H132</f>
        <v>5.8049999999999997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3973</v>
      </c>
    </row>
    <row r="133" s="2" customFormat="1" ht="33" customHeight="1">
      <c r="A133" s="35"/>
      <c r="B133" s="36"/>
      <c r="C133" s="235" t="s">
        <v>87</v>
      </c>
      <c r="D133" s="235" t="s">
        <v>222</v>
      </c>
      <c r="E133" s="236" t="s">
        <v>3974</v>
      </c>
      <c r="F133" s="237" t="s">
        <v>3975</v>
      </c>
      <c r="G133" s="238" t="s">
        <v>225</v>
      </c>
      <c r="H133" s="239">
        <v>11.609999999999999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0.40000000000000002</v>
      </c>
      <c r="T133" s="245">
        <f>S133*H133</f>
        <v>4.6440000000000001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3976</v>
      </c>
    </row>
    <row r="134" s="12" customFormat="1" ht="22.8" customHeight="1">
      <c r="A134" s="12"/>
      <c r="B134" s="219"/>
      <c r="C134" s="220"/>
      <c r="D134" s="221" t="s">
        <v>74</v>
      </c>
      <c r="E134" s="233" t="s">
        <v>91</v>
      </c>
      <c r="F134" s="233" t="s">
        <v>3821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P135</f>
        <v>0</v>
      </c>
      <c r="Q134" s="227"/>
      <c r="R134" s="228">
        <f>R135</f>
        <v>0</v>
      </c>
      <c r="S134" s="227"/>
      <c r="T134" s="229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82</v>
      </c>
      <c r="AT134" s="231" t="s">
        <v>74</v>
      </c>
      <c r="AU134" s="231" t="s">
        <v>82</v>
      </c>
      <c r="AY134" s="230" t="s">
        <v>220</v>
      </c>
      <c r="BK134" s="232">
        <f>BK135</f>
        <v>0</v>
      </c>
    </row>
    <row r="135" s="2" customFormat="1" ht="24.15" customHeight="1">
      <c r="A135" s="35"/>
      <c r="B135" s="36"/>
      <c r="C135" s="235" t="s">
        <v>91</v>
      </c>
      <c r="D135" s="235" t="s">
        <v>222</v>
      </c>
      <c r="E135" s="236" t="s">
        <v>3977</v>
      </c>
      <c r="F135" s="237" t="s">
        <v>3978</v>
      </c>
      <c r="G135" s="238" t="s">
        <v>234</v>
      </c>
      <c r="H135" s="239">
        <v>7.2000000000000002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3979</v>
      </c>
    </row>
    <row r="136" s="12" customFormat="1" ht="22.8" customHeight="1">
      <c r="A136" s="12"/>
      <c r="B136" s="219"/>
      <c r="C136" s="220"/>
      <c r="D136" s="221" t="s">
        <v>74</v>
      </c>
      <c r="E136" s="233" t="s">
        <v>230</v>
      </c>
      <c r="F136" s="233" t="s">
        <v>231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SUM(P137:P159)</f>
        <v>0</v>
      </c>
      <c r="Q136" s="227"/>
      <c r="R136" s="228">
        <f>SUM(R137:R159)</f>
        <v>0.0163568225</v>
      </c>
      <c r="S136" s="227"/>
      <c r="T136" s="229">
        <f>SUM(T137:T159)</f>
        <v>48.387779600000002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82</v>
      </c>
      <c r="AT136" s="231" t="s">
        <v>74</v>
      </c>
      <c r="AU136" s="231" t="s">
        <v>82</v>
      </c>
      <c r="AY136" s="230" t="s">
        <v>220</v>
      </c>
      <c r="BK136" s="232">
        <f>SUM(BK137:BK159)</f>
        <v>0</v>
      </c>
    </row>
    <row r="137" s="2" customFormat="1" ht="24.15" customHeight="1">
      <c r="A137" s="35"/>
      <c r="B137" s="36"/>
      <c r="C137" s="235" t="s">
        <v>94</v>
      </c>
      <c r="D137" s="235" t="s">
        <v>222</v>
      </c>
      <c r="E137" s="236" t="s">
        <v>1269</v>
      </c>
      <c r="F137" s="237" t="s">
        <v>1270</v>
      </c>
      <c r="G137" s="238" t="s">
        <v>234</v>
      </c>
      <c r="H137" s="239">
        <v>11.9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1.0000000000000001E-05</v>
      </c>
      <c r="R137" s="244">
        <f>Q137*H137</f>
        <v>0.00011900000000000002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3980</v>
      </c>
    </row>
    <row r="138" s="2" customFormat="1" ht="33" customHeight="1">
      <c r="A138" s="35"/>
      <c r="B138" s="36"/>
      <c r="C138" s="235" t="s">
        <v>97</v>
      </c>
      <c r="D138" s="235" t="s">
        <v>222</v>
      </c>
      <c r="E138" s="236" t="s">
        <v>1288</v>
      </c>
      <c r="F138" s="237" t="s">
        <v>1289</v>
      </c>
      <c r="G138" s="238" t="s">
        <v>251</v>
      </c>
      <c r="H138" s="239">
        <v>3.4199999999999999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2.3999999999999999</v>
      </c>
      <c r="T138" s="245">
        <f>S138*H138</f>
        <v>8.2080000000000002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3981</v>
      </c>
    </row>
    <row r="139" s="2" customFormat="1" ht="44.25" customHeight="1">
      <c r="A139" s="35"/>
      <c r="B139" s="36"/>
      <c r="C139" s="235" t="s">
        <v>124</v>
      </c>
      <c r="D139" s="235" t="s">
        <v>222</v>
      </c>
      <c r="E139" s="236" t="s">
        <v>249</v>
      </c>
      <c r="F139" s="237" t="s">
        <v>250</v>
      </c>
      <c r="G139" s="238" t="s">
        <v>251</v>
      </c>
      <c r="H139" s="239">
        <v>1.5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1.905</v>
      </c>
      <c r="T139" s="245">
        <f>S139*H139</f>
        <v>2.8574999999999999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3982</v>
      </c>
    </row>
    <row r="140" s="2" customFormat="1" ht="33" customHeight="1">
      <c r="A140" s="35"/>
      <c r="B140" s="36"/>
      <c r="C140" s="235" t="s">
        <v>132</v>
      </c>
      <c r="D140" s="235" t="s">
        <v>222</v>
      </c>
      <c r="E140" s="236" t="s">
        <v>3983</v>
      </c>
      <c r="F140" s="237" t="s">
        <v>3984</v>
      </c>
      <c r="G140" s="238" t="s">
        <v>251</v>
      </c>
      <c r="H140" s="239">
        <v>2.9300000000000002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2.3999999999999999</v>
      </c>
      <c r="T140" s="245">
        <f>S140*H140</f>
        <v>7.032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3985</v>
      </c>
    </row>
    <row r="141" s="2" customFormat="1" ht="37.8" customHeight="1">
      <c r="A141" s="35"/>
      <c r="B141" s="36"/>
      <c r="C141" s="235" t="s">
        <v>248</v>
      </c>
      <c r="D141" s="235" t="s">
        <v>222</v>
      </c>
      <c r="E141" s="236" t="s">
        <v>3986</v>
      </c>
      <c r="F141" s="237" t="s">
        <v>3987</v>
      </c>
      <c r="G141" s="238" t="s">
        <v>251</v>
      </c>
      <c r="H141" s="239">
        <v>1.55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1.6000000000000001</v>
      </c>
      <c r="T141" s="245">
        <f>S141*H141</f>
        <v>2.4800000000000004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3988</v>
      </c>
    </row>
    <row r="142" s="2" customFormat="1" ht="24.15" customHeight="1">
      <c r="A142" s="35"/>
      <c r="B142" s="36"/>
      <c r="C142" s="235" t="s">
        <v>230</v>
      </c>
      <c r="D142" s="235" t="s">
        <v>222</v>
      </c>
      <c r="E142" s="236" t="s">
        <v>3989</v>
      </c>
      <c r="F142" s="237" t="s">
        <v>3990</v>
      </c>
      <c r="G142" s="238" t="s">
        <v>234</v>
      </c>
      <c r="H142" s="239">
        <v>24.149999999999999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0.070000000000000007</v>
      </c>
      <c r="T142" s="245">
        <f>S142*H142</f>
        <v>1.6905000000000001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3991</v>
      </c>
    </row>
    <row r="143" s="2" customFormat="1" ht="24.15" customHeight="1">
      <c r="A143" s="35"/>
      <c r="B143" s="36"/>
      <c r="C143" s="235" t="s">
        <v>256</v>
      </c>
      <c r="D143" s="235" t="s">
        <v>222</v>
      </c>
      <c r="E143" s="236" t="s">
        <v>3992</v>
      </c>
      <c r="F143" s="237" t="s">
        <v>3993</v>
      </c>
      <c r="G143" s="238" t="s">
        <v>225</v>
      </c>
      <c r="H143" s="239">
        <v>15.369999999999999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0.39200000000000002</v>
      </c>
      <c r="T143" s="245">
        <f>S143*H143</f>
        <v>6.0250399999999997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3994</v>
      </c>
    </row>
    <row r="144" s="2" customFormat="1" ht="37.8" customHeight="1">
      <c r="A144" s="35"/>
      <c r="B144" s="36"/>
      <c r="C144" s="235" t="s">
        <v>261</v>
      </c>
      <c r="D144" s="235" t="s">
        <v>222</v>
      </c>
      <c r="E144" s="236" t="s">
        <v>3995</v>
      </c>
      <c r="F144" s="237" t="s">
        <v>3996</v>
      </c>
      <c r="G144" s="238" t="s">
        <v>225</v>
      </c>
      <c r="H144" s="239">
        <v>18.57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0.065000000000000002</v>
      </c>
      <c r="T144" s="245">
        <f>S144*H144</f>
        <v>1.20705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3997</v>
      </c>
    </row>
    <row r="145" s="2" customFormat="1" ht="24.15" customHeight="1">
      <c r="A145" s="35"/>
      <c r="B145" s="36"/>
      <c r="C145" s="235" t="s">
        <v>265</v>
      </c>
      <c r="D145" s="235" t="s">
        <v>222</v>
      </c>
      <c r="E145" s="236" t="s">
        <v>3998</v>
      </c>
      <c r="F145" s="237" t="s">
        <v>3999</v>
      </c>
      <c r="G145" s="238" t="s">
        <v>251</v>
      </c>
      <c r="H145" s="239">
        <v>13.130000000000001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1.3999999999999999</v>
      </c>
      <c r="T145" s="245">
        <f>S145*H145</f>
        <v>18.382000000000001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4000</v>
      </c>
    </row>
    <row r="146" s="2" customFormat="1" ht="24.15" customHeight="1">
      <c r="A146" s="35"/>
      <c r="B146" s="36"/>
      <c r="C146" s="235" t="s">
        <v>269</v>
      </c>
      <c r="D146" s="235" t="s">
        <v>222</v>
      </c>
      <c r="E146" s="236" t="s">
        <v>1318</v>
      </c>
      <c r="F146" s="237" t="s">
        <v>1319</v>
      </c>
      <c r="G146" s="238" t="s">
        <v>259</v>
      </c>
      <c r="H146" s="239">
        <v>2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0.014</v>
      </c>
      <c r="T146" s="245">
        <f>S146*H146</f>
        <v>0.028000000000000001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4001</v>
      </c>
    </row>
    <row r="147" s="2" customFormat="1" ht="24.15" customHeight="1">
      <c r="A147" s="35"/>
      <c r="B147" s="36"/>
      <c r="C147" s="235" t="s">
        <v>273</v>
      </c>
      <c r="D147" s="235" t="s">
        <v>222</v>
      </c>
      <c r="E147" s="236" t="s">
        <v>4002</v>
      </c>
      <c r="F147" s="237" t="s">
        <v>4003</v>
      </c>
      <c r="G147" s="238" t="s">
        <v>259</v>
      </c>
      <c r="H147" s="239">
        <v>3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0.02</v>
      </c>
      <c r="T147" s="245">
        <f>S147*H147</f>
        <v>0.059999999999999998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4004</v>
      </c>
    </row>
    <row r="148" s="2" customFormat="1" ht="21.75" customHeight="1">
      <c r="A148" s="35"/>
      <c r="B148" s="36"/>
      <c r="C148" s="235" t="s">
        <v>277</v>
      </c>
      <c r="D148" s="235" t="s">
        <v>222</v>
      </c>
      <c r="E148" s="236" t="s">
        <v>1321</v>
      </c>
      <c r="F148" s="237" t="s">
        <v>1322</v>
      </c>
      <c r="G148" s="238" t="s">
        <v>234</v>
      </c>
      <c r="H148" s="239">
        <v>36.200000000000003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0.0070000000000000001</v>
      </c>
      <c r="T148" s="245">
        <f>S148*H148</f>
        <v>0.25340000000000001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4005</v>
      </c>
    </row>
    <row r="149" s="2" customFormat="1" ht="24.15" customHeight="1">
      <c r="A149" s="35"/>
      <c r="B149" s="36"/>
      <c r="C149" s="235" t="s">
        <v>281</v>
      </c>
      <c r="D149" s="235" t="s">
        <v>222</v>
      </c>
      <c r="E149" s="236" t="s">
        <v>4006</v>
      </c>
      <c r="F149" s="237" t="s">
        <v>4007</v>
      </c>
      <c r="G149" s="238" t="s">
        <v>234</v>
      </c>
      <c r="H149" s="239">
        <v>3.75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4.0710000000000002E-05</v>
      </c>
      <c r="R149" s="244">
        <f>Q149*H149</f>
        <v>0.0001526625</v>
      </c>
      <c r="S149" s="244">
        <v>0.024</v>
      </c>
      <c r="T149" s="245">
        <f>S149*H149</f>
        <v>0.089999999999999997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4008</v>
      </c>
    </row>
    <row r="150" s="2" customFormat="1" ht="37.8" customHeight="1">
      <c r="A150" s="35"/>
      <c r="B150" s="36"/>
      <c r="C150" s="235" t="s">
        <v>285</v>
      </c>
      <c r="D150" s="235" t="s">
        <v>222</v>
      </c>
      <c r="E150" s="236" t="s">
        <v>4009</v>
      </c>
      <c r="F150" s="237" t="s">
        <v>4010</v>
      </c>
      <c r="G150" s="238" t="s">
        <v>225</v>
      </c>
      <c r="H150" s="239">
        <v>3.96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0.018759999999999999</v>
      </c>
      <c r="T150" s="245">
        <f>S150*H150</f>
        <v>0.074289599999999997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4011</v>
      </c>
    </row>
    <row r="151" s="2" customFormat="1" ht="16.5" customHeight="1">
      <c r="A151" s="35"/>
      <c r="B151" s="36"/>
      <c r="C151" s="235" t="s">
        <v>289</v>
      </c>
      <c r="D151" s="235" t="s">
        <v>222</v>
      </c>
      <c r="E151" s="236" t="s">
        <v>4012</v>
      </c>
      <c r="F151" s="237" t="s">
        <v>4013</v>
      </c>
      <c r="G151" s="238" t="s">
        <v>234</v>
      </c>
      <c r="H151" s="239">
        <v>10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0.0015808</v>
      </c>
      <c r="R151" s="244">
        <f>Q151*H151</f>
        <v>0.015807999999999999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4014</v>
      </c>
    </row>
    <row r="152" s="2" customFormat="1" ht="16.5" customHeight="1">
      <c r="A152" s="35"/>
      <c r="B152" s="36"/>
      <c r="C152" s="235" t="s">
        <v>293</v>
      </c>
      <c r="D152" s="235" t="s">
        <v>222</v>
      </c>
      <c r="E152" s="236" t="s">
        <v>4015</v>
      </c>
      <c r="F152" s="237" t="s">
        <v>4016</v>
      </c>
      <c r="G152" s="238" t="s">
        <v>234</v>
      </c>
      <c r="H152" s="239">
        <v>2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0.00013857999999999999</v>
      </c>
      <c r="R152" s="244">
        <f>Q152*H152</f>
        <v>0.00027715999999999998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4017</v>
      </c>
    </row>
    <row r="153" s="2" customFormat="1" ht="21.75" customHeight="1">
      <c r="A153" s="35"/>
      <c r="B153" s="36"/>
      <c r="C153" s="235" t="s">
        <v>7</v>
      </c>
      <c r="D153" s="235" t="s">
        <v>222</v>
      </c>
      <c r="E153" s="236" t="s">
        <v>4018</v>
      </c>
      <c r="F153" s="237" t="s">
        <v>4019</v>
      </c>
      <c r="G153" s="238" t="s">
        <v>234</v>
      </c>
      <c r="H153" s="239">
        <v>12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4020</v>
      </c>
    </row>
    <row r="154" s="2" customFormat="1" ht="21.75" customHeight="1">
      <c r="A154" s="35"/>
      <c r="B154" s="36"/>
      <c r="C154" s="235" t="s">
        <v>300</v>
      </c>
      <c r="D154" s="235" t="s">
        <v>222</v>
      </c>
      <c r="E154" s="236" t="s">
        <v>310</v>
      </c>
      <c r="F154" s="237" t="s">
        <v>311</v>
      </c>
      <c r="G154" s="238" t="s">
        <v>303</v>
      </c>
      <c r="H154" s="239">
        <v>59.390000000000001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4021</v>
      </c>
    </row>
    <row r="155" s="2" customFormat="1" ht="24.15" customHeight="1">
      <c r="A155" s="35"/>
      <c r="B155" s="36"/>
      <c r="C155" s="235" t="s">
        <v>305</v>
      </c>
      <c r="D155" s="235" t="s">
        <v>222</v>
      </c>
      <c r="E155" s="236" t="s">
        <v>314</v>
      </c>
      <c r="F155" s="237" t="s">
        <v>315</v>
      </c>
      <c r="G155" s="238" t="s">
        <v>303</v>
      </c>
      <c r="H155" s="239">
        <v>1128.4100000000001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4022</v>
      </c>
    </row>
    <row r="156" s="2" customFormat="1" ht="24.15" customHeight="1">
      <c r="A156" s="35"/>
      <c r="B156" s="36"/>
      <c r="C156" s="235" t="s">
        <v>309</v>
      </c>
      <c r="D156" s="235" t="s">
        <v>222</v>
      </c>
      <c r="E156" s="236" t="s">
        <v>318</v>
      </c>
      <c r="F156" s="237" t="s">
        <v>319</v>
      </c>
      <c r="G156" s="238" t="s">
        <v>303</v>
      </c>
      <c r="H156" s="239">
        <v>59.390000000000001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4023</v>
      </c>
    </row>
    <row r="157" s="2" customFormat="1" ht="24.15" customHeight="1">
      <c r="A157" s="35"/>
      <c r="B157" s="36"/>
      <c r="C157" s="235" t="s">
        <v>313</v>
      </c>
      <c r="D157" s="235" t="s">
        <v>222</v>
      </c>
      <c r="E157" s="236" t="s">
        <v>326</v>
      </c>
      <c r="F157" s="237" t="s">
        <v>327</v>
      </c>
      <c r="G157" s="238" t="s">
        <v>303</v>
      </c>
      <c r="H157" s="239">
        <v>59.390000000000001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4024</v>
      </c>
    </row>
    <row r="158" s="2" customFormat="1" ht="24.15" customHeight="1">
      <c r="A158" s="35"/>
      <c r="B158" s="36"/>
      <c r="C158" s="235" t="s">
        <v>317</v>
      </c>
      <c r="D158" s="235" t="s">
        <v>222</v>
      </c>
      <c r="E158" s="236" t="s">
        <v>330</v>
      </c>
      <c r="F158" s="237" t="s">
        <v>331</v>
      </c>
      <c r="G158" s="238" t="s">
        <v>303</v>
      </c>
      <c r="H158" s="239">
        <v>0.5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4025</v>
      </c>
    </row>
    <row r="159" s="2" customFormat="1" ht="24.15" customHeight="1">
      <c r="A159" s="35"/>
      <c r="B159" s="36"/>
      <c r="C159" s="235" t="s">
        <v>321</v>
      </c>
      <c r="D159" s="235" t="s">
        <v>222</v>
      </c>
      <c r="E159" s="236" t="s">
        <v>334</v>
      </c>
      <c r="F159" s="237" t="s">
        <v>335</v>
      </c>
      <c r="G159" s="238" t="s">
        <v>303</v>
      </c>
      <c r="H159" s="239">
        <v>0.29999999999999999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4026</v>
      </c>
    </row>
    <row r="160" s="12" customFormat="1" ht="25.92" customHeight="1">
      <c r="A160" s="12"/>
      <c r="B160" s="219"/>
      <c r="C160" s="220"/>
      <c r="D160" s="221" t="s">
        <v>74</v>
      </c>
      <c r="E160" s="222" t="s">
        <v>337</v>
      </c>
      <c r="F160" s="222" t="s">
        <v>338</v>
      </c>
      <c r="G160" s="220"/>
      <c r="H160" s="220"/>
      <c r="I160" s="223"/>
      <c r="J160" s="224">
        <f>BK160</f>
        <v>0</v>
      </c>
      <c r="K160" s="220"/>
      <c r="L160" s="225"/>
      <c r="M160" s="226"/>
      <c r="N160" s="227"/>
      <c r="O160" s="227"/>
      <c r="P160" s="228">
        <f>P161+P163+P167+P169</f>
        <v>0</v>
      </c>
      <c r="Q160" s="227"/>
      <c r="R160" s="228">
        <f>R161+R163+R167+R169</f>
        <v>0.0091799999999999989</v>
      </c>
      <c r="S160" s="227"/>
      <c r="T160" s="229">
        <f>T161+T163+T167+T169</f>
        <v>0.55774400000000002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87</v>
      </c>
      <c r="AT160" s="231" t="s">
        <v>74</v>
      </c>
      <c r="AU160" s="231" t="s">
        <v>75</v>
      </c>
      <c r="AY160" s="230" t="s">
        <v>220</v>
      </c>
      <c r="BK160" s="232">
        <f>BK161+BK163+BK167+BK169</f>
        <v>0</v>
      </c>
    </row>
    <row r="161" s="12" customFormat="1" ht="22.8" customHeight="1">
      <c r="A161" s="12"/>
      <c r="B161" s="219"/>
      <c r="C161" s="220"/>
      <c r="D161" s="221" t="s">
        <v>74</v>
      </c>
      <c r="E161" s="233" t="s">
        <v>339</v>
      </c>
      <c r="F161" s="233" t="s">
        <v>340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P162</f>
        <v>0</v>
      </c>
      <c r="Q161" s="227"/>
      <c r="R161" s="228">
        <f>R162</f>
        <v>0</v>
      </c>
      <c r="S161" s="227"/>
      <c r="T161" s="229">
        <f>T162</f>
        <v>0.29931999999999997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87</v>
      </c>
      <c r="AT161" s="231" t="s">
        <v>74</v>
      </c>
      <c r="AU161" s="231" t="s">
        <v>82</v>
      </c>
      <c r="AY161" s="230" t="s">
        <v>220</v>
      </c>
      <c r="BK161" s="232">
        <f>BK162</f>
        <v>0</v>
      </c>
    </row>
    <row r="162" s="2" customFormat="1" ht="24.15" customHeight="1">
      <c r="A162" s="35"/>
      <c r="B162" s="36"/>
      <c r="C162" s="235" t="s">
        <v>325</v>
      </c>
      <c r="D162" s="235" t="s">
        <v>222</v>
      </c>
      <c r="E162" s="236" t="s">
        <v>4027</v>
      </c>
      <c r="F162" s="237" t="s">
        <v>4028</v>
      </c>
      <c r="G162" s="238" t="s">
        <v>225</v>
      </c>
      <c r="H162" s="239">
        <v>21.379999999999999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0.014</v>
      </c>
      <c r="T162" s="245">
        <f>S162*H162</f>
        <v>0.29931999999999997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281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281</v>
      </c>
      <c r="BM162" s="246" t="s">
        <v>4029</v>
      </c>
    </row>
    <row r="163" s="12" customFormat="1" ht="22.8" customHeight="1">
      <c r="A163" s="12"/>
      <c r="B163" s="219"/>
      <c r="C163" s="220"/>
      <c r="D163" s="221" t="s">
        <v>74</v>
      </c>
      <c r="E163" s="233" t="s">
        <v>375</v>
      </c>
      <c r="F163" s="233" t="s">
        <v>376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</v>
      </c>
      <c r="S163" s="227"/>
      <c r="T163" s="229">
        <f>SUM(T164:T166)</f>
        <v>0.043424000000000004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87</v>
      </c>
      <c r="AT163" s="231" t="s">
        <v>74</v>
      </c>
      <c r="AU163" s="231" t="s">
        <v>82</v>
      </c>
      <c r="AY163" s="230" t="s">
        <v>220</v>
      </c>
      <c r="BK163" s="232">
        <f>SUM(BK164:BK166)</f>
        <v>0</v>
      </c>
    </row>
    <row r="164" s="2" customFormat="1" ht="33" customHeight="1">
      <c r="A164" s="35"/>
      <c r="B164" s="36"/>
      <c r="C164" s="235" t="s">
        <v>329</v>
      </c>
      <c r="D164" s="235" t="s">
        <v>222</v>
      </c>
      <c r="E164" s="236" t="s">
        <v>4030</v>
      </c>
      <c r="F164" s="237" t="s">
        <v>4031</v>
      </c>
      <c r="G164" s="238" t="s">
        <v>234</v>
      </c>
      <c r="H164" s="239">
        <v>5.7000000000000002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0.00347</v>
      </c>
      <c r="T164" s="245">
        <f>S164*H164</f>
        <v>0.019779000000000001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281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281</v>
      </c>
      <c r="BM164" s="246" t="s">
        <v>4032</v>
      </c>
    </row>
    <row r="165" s="2" customFormat="1" ht="24.15" customHeight="1">
      <c r="A165" s="35"/>
      <c r="B165" s="36"/>
      <c r="C165" s="235" t="s">
        <v>333</v>
      </c>
      <c r="D165" s="235" t="s">
        <v>222</v>
      </c>
      <c r="E165" s="236" t="s">
        <v>390</v>
      </c>
      <c r="F165" s="237" t="s">
        <v>391</v>
      </c>
      <c r="G165" s="238" t="s">
        <v>234</v>
      </c>
      <c r="H165" s="239">
        <v>7.5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0.0013500000000000001</v>
      </c>
      <c r="T165" s="245">
        <f>S165*H165</f>
        <v>0.010125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281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281</v>
      </c>
      <c r="BM165" s="246" t="s">
        <v>4033</v>
      </c>
    </row>
    <row r="166" s="2" customFormat="1" ht="24.15" customHeight="1">
      <c r="A166" s="35"/>
      <c r="B166" s="36"/>
      <c r="C166" s="235" t="s">
        <v>341</v>
      </c>
      <c r="D166" s="235" t="s">
        <v>222</v>
      </c>
      <c r="E166" s="236" t="s">
        <v>4034</v>
      </c>
      <c r="F166" s="237" t="s">
        <v>4035</v>
      </c>
      <c r="G166" s="238" t="s">
        <v>234</v>
      </c>
      <c r="H166" s="239">
        <v>4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0.0033800000000000002</v>
      </c>
      <c r="T166" s="245">
        <f>S166*H166</f>
        <v>0.013520000000000001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281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281</v>
      </c>
      <c r="BM166" s="246" t="s">
        <v>4036</v>
      </c>
    </row>
    <row r="167" s="12" customFormat="1" ht="22.8" customHeight="1">
      <c r="A167" s="12"/>
      <c r="B167" s="219"/>
      <c r="C167" s="220"/>
      <c r="D167" s="221" t="s">
        <v>74</v>
      </c>
      <c r="E167" s="233" t="s">
        <v>407</v>
      </c>
      <c r="F167" s="233" t="s">
        <v>408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</v>
      </c>
      <c r="S167" s="227"/>
      <c r="T167" s="229">
        <f>T168</f>
        <v>0.014999999999999999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87</v>
      </c>
      <c r="AT167" s="231" t="s">
        <v>74</v>
      </c>
      <c r="AU167" s="231" t="s">
        <v>82</v>
      </c>
      <c r="AY167" s="230" t="s">
        <v>220</v>
      </c>
      <c r="BK167" s="232">
        <f>BK168</f>
        <v>0</v>
      </c>
    </row>
    <row r="168" s="2" customFormat="1" ht="24.15" customHeight="1">
      <c r="A168" s="35"/>
      <c r="B168" s="36"/>
      <c r="C168" s="235" t="s">
        <v>347</v>
      </c>
      <c r="D168" s="235" t="s">
        <v>222</v>
      </c>
      <c r="E168" s="236" t="s">
        <v>1343</v>
      </c>
      <c r="F168" s="237" t="s">
        <v>1344</v>
      </c>
      <c r="G168" s="238" t="s">
        <v>259</v>
      </c>
      <c r="H168" s="239">
        <v>5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0.0030000000000000001</v>
      </c>
      <c r="T168" s="245">
        <f>S168*H168</f>
        <v>0.014999999999999999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281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281</v>
      </c>
      <c r="BM168" s="246" t="s">
        <v>4037</v>
      </c>
    </row>
    <row r="169" s="12" customFormat="1" ht="22.8" customHeight="1">
      <c r="A169" s="12"/>
      <c r="B169" s="219"/>
      <c r="C169" s="220"/>
      <c r="D169" s="221" t="s">
        <v>74</v>
      </c>
      <c r="E169" s="233" t="s">
        <v>901</v>
      </c>
      <c r="F169" s="233" t="s">
        <v>902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SUM(P170:P171)</f>
        <v>0</v>
      </c>
      <c r="Q169" s="227"/>
      <c r="R169" s="228">
        <f>SUM(R170:R171)</f>
        <v>0.0091799999999999989</v>
      </c>
      <c r="S169" s="227"/>
      <c r="T169" s="229">
        <f>SUM(T170:T171)</f>
        <v>0.20000000000000001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87</v>
      </c>
      <c r="AT169" s="231" t="s">
        <v>74</v>
      </c>
      <c r="AU169" s="231" t="s">
        <v>82</v>
      </c>
      <c r="AY169" s="230" t="s">
        <v>220</v>
      </c>
      <c r="BK169" s="232">
        <f>SUM(BK170:BK171)</f>
        <v>0</v>
      </c>
    </row>
    <row r="170" s="2" customFormat="1" ht="37.8" customHeight="1">
      <c r="A170" s="35"/>
      <c r="B170" s="36"/>
      <c r="C170" s="235" t="s">
        <v>353</v>
      </c>
      <c r="D170" s="235" t="s">
        <v>222</v>
      </c>
      <c r="E170" s="236" t="s">
        <v>1364</v>
      </c>
      <c r="F170" s="237" t="s">
        <v>4038</v>
      </c>
      <c r="G170" s="238" t="s">
        <v>574</v>
      </c>
      <c r="H170" s="239">
        <v>50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4.5899999999999998E-05</v>
      </c>
      <c r="R170" s="244">
        <f>Q170*H170</f>
        <v>0.0022949999999999997</v>
      </c>
      <c r="S170" s="244">
        <v>0.001</v>
      </c>
      <c r="T170" s="245">
        <f>S170*H170</f>
        <v>0.050000000000000003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281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281</v>
      </c>
      <c r="BM170" s="246" t="s">
        <v>4039</v>
      </c>
    </row>
    <row r="171" s="2" customFormat="1" ht="44.25" customHeight="1">
      <c r="A171" s="35"/>
      <c r="B171" s="36"/>
      <c r="C171" s="235" t="s">
        <v>357</v>
      </c>
      <c r="D171" s="235" t="s">
        <v>222</v>
      </c>
      <c r="E171" s="236" t="s">
        <v>4040</v>
      </c>
      <c r="F171" s="237" t="s">
        <v>4041</v>
      </c>
      <c r="G171" s="238" t="s">
        <v>574</v>
      </c>
      <c r="H171" s="239">
        <v>150</v>
      </c>
      <c r="I171" s="240"/>
      <c r="J171" s="239">
        <f>ROUND(I171*H171,2)</f>
        <v>0</v>
      </c>
      <c r="K171" s="241"/>
      <c r="L171" s="41"/>
      <c r="M171" s="248" t="s">
        <v>1</v>
      </c>
      <c r="N171" s="249" t="s">
        <v>41</v>
      </c>
      <c r="O171" s="250"/>
      <c r="P171" s="251">
        <f>O171*H171</f>
        <v>0</v>
      </c>
      <c r="Q171" s="251">
        <v>4.5899999999999998E-05</v>
      </c>
      <c r="R171" s="251">
        <f>Q171*H171</f>
        <v>0.0068849999999999996</v>
      </c>
      <c r="S171" s="251">
        <v>0.001</v>
      </c>
      <c r="T171" s="252">
        <f>S171*H171</f>
        <v>0.14999999999999999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281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281</v>
      </c>
      <c r="BM171" s="246" t="s">
        <v>4042</v>
      </c>
    </row>
    <row r="172" s="2" customFormat="1" ht="6.96" customHeight="1">
      <c r="A172" s="35"/>
      <c r="B172" s="69"/>
      <c r="C172" s="70"/>
      <c r="D172" s="70"/>
      <c r="E172" s="70"/>
      <c r="F172" s="70"/>
      <c r="G172" s="70"/>
      <c r="H172" s="70"/>
      <c r="I172" s="70"/>
      <c r="J172" s="70"/>
      <c r="K172" s="70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ppHvjauJodq78UjkPd1v0GLHKt8yoF7Z+1VrC6IZhfufC5/xQMdHZ9SwT5MfbydQBsu4Zl+UPqKQTj2JsE6zQQ==" hashValue="J6vIFdNp0GkZRm1envRNJaWto2SRjgatJapHYNI9Ye4RuGeDKrfUhA6x2x4y5Vcc23dCk9M/cIH8mY3sGEnGKg==" algorithmName="SHA-512" password="CC35"/>
  <autoFilter ref="C128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185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441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ROUND(J144,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ROUND((SUM(BE144:BE321)),  2)</f>
        <v>0</v>
      </c>
      <c r="G35" s="169"/>
      <c r="H35" s="169"/>
      <c r="I35" s="170">
        <v>0.20000000000000001</v>
      </c>
      <c r="J35" s="168">
        <f>ROUND(((SUM(BE144:BE321))*I35),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ROUND((SUM(BF144:BF321)),  2)</f>
        <v>0</v>
      </c>
      <c r="G36" s="169"/>
      <c r="H36" s="169"/>
      <c r="I36" s="170">
        <v>0.20000000000000001</v>
      </c>
      <c r="J36" s="168">
        <f>ROUND(((SUM(BF144:BF321))*I36),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ROUND((SUM(BG144:BG321)),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ROUND((SUM(BH144:BH321)),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ROUND((SUM(BI144:BI321)),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185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2 - Nový stav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J144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J145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J146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442</v>
      </c>
      <c r="E101" s="204"/>
      <c r="F101" s="204"/>
      <c r="G101" s="204"/>
      <c r="H101" s="204"/>
      <c r="I101" s="204"/>
      <c r="J101" s="205">
        <f>J155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443</v>
      </c>
      <c r="E102" s="204"/>
      <c r="F102" s="204"/>
      <c r="G102" s="204"/>
      <c r="H102" s="204"/>
      <c r="I102" s="204"/>
      <c r="J102" s="205">
        <f>J157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444</v>
      </c>
      <c r="E103" s="204"/>
      <c r="F103" s="204"/>
      <c r="G103" s="204"/>
      <c r="H103" s="204"/>
      <c r="I103" s="204"/>
      <c r="J103" s="205">
        <f>J164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195</v>
      </c>
      <c r="E104" s="204"/>
      <c r="F104" s="204"/>
      <c r="G104" s="204"/>
      <c r="H104" s="204"/>
      <c r="I104" s="204"/>
      <c r="J104" s="205">
        <f>J190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445</v>
      </c>
      <c r="E105" s="204"/>
      <c r="F105" s="204"/>
      <c r="G105" s="204"/>
      <c r="H105" s="204"/>
      <c r="I105" s="204"/>
      <c r="J105" s="205">
        <f>J197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6"/>
      <c r="C106" s="197"/>
      <c r="D106" s="198" t="s">
        <v>196</v>
      </c>
      <c r="E106" s="199"/>
      <c r="F106" s="199"/>
      <c r="G106" s="199"/>
      <c r="H106" s="199"/>
      <c r="I106" s="199"/>
      <c r="J106" s="200">
        <f>J199</f>
        <v>0</v>
      </c>
      <c r="K106" s="197"/>
      <c r="L106" s="20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2"/>
      <c r="C107" s="136"/>
      <c r="D107" s="203" t="s">
        <v>446</v>
      </c>
      <c r="E107" s="204"/>
      <c r="F107" s="204"/>
      <c r="G107" s="204"/>
      <c r="H107" s="204"/>
      <c r="I107" s="204"/>
      <c r="J107" s="205">
        <f>J200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197</v>
      </c>
      <c r="E108" s="204"/>
      <c r="F108" s="204"/>
      <c r="G108" s="204"/>
      <c r="H108" s="204"/>
      <c r="I108" s="204"/>
      <c r="J108" s="205">
        <f>J205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198</v>
      </c>
      <c r="E109" s="204"/>
      <c r="F109" s="204"/>
      <c r="G109" s="204"/>
      <c r="H109" s="204"/>
      <c r="I109" s="204"/>
      <c r="J109" s="205">
        <f>J211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447</v>
      </c>
      <c r="E110" s="204"/>
      <c r="F110" s="204"/>
      <c r="G110" s="204"/>
      <c r="H110" s="204"/>
      <c r="I110" s="204"/>
      <c r="J110" s="205">
        <f>J218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199</v>
      </c>
      <c r="E111" s="204"/>
      <c r="F111" s="204"/>
      <c r="G111" s="204"/>
      <c r="H111" s="204"/>
      <c r="I111" s="204"/>
      <c r="J111" s="205">
        <f>J222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200</v>
      </c>
      <c r="E112" s="204"/>
      <c r="F112" s="204"/>
      <c r="G112" s="204"/>
      <c r="H112" s="204"/>
      <c r="I112" s="204"/>
      <c r="J112" s="205">
        <f>J234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201</v>
      </c>
      <c r="E113" s="204"/>
      <c r="F113" s="204"/>
      <c r="G113" s="204"/>
      <c r="H113" s="204"/>
      <c r="I113" s="204"/>
      <c r="J113" s="205">
        <f>J244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202</v>
      </c>
      <c r="E114" s="204"/>
      <c r="F114" s="204"/>
      <c r="G114" s="204"/>
      <c r="H114" s="204"/>
      <c r="I114" s="204"/>
      <c r="J114" s="205">
        <f>J264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203</v>
      </c>
      <c r="E115" s="204"/>
      <c r="F115" s="204"/>
      <c r="G115" s="204"/>
      <c r="H115" s="204"/>
      <c r="I115" s="204"/>
      <c r="J115" s="205">
        <f>J267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448</v>
      </c>
      <c r="E116" s="204"/>
      <c r="F116" s="204"/>
      <c r="G116" s="204"/>
      <c r="H116" s="204"/>
      <c r="I116" s="204"/>
      <c r="J116" s="205">
        <f>J284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449</v>
      </c>
      <c r="E117" s="204"/>
      <c r="F117" s="204"/>
      <c r="G117" s="204"/>
      <c r="H117" s="204"/>
      <c r="I117" s="204"/>
      <c r="J117" s="205">
        <f>J288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204</v>
      </c>
      <c r="E118" s="204"/>
      <c r="F118" s="204"/>
      <c r="G118" s="204"/>
      <c r="H118" s="204"/>
      <c r="I118" s="204"/>
      <c r="J118" s="205">
        <f>J296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02"/>
      <c r="C119" s="136"/>
      <c r="D119" s="203" t="s">
        <v>450</v>
      </c>
      <c r="E119" s="204"/>
      <c r="F119" s="204"/>
      <c r="G119" s="204"/>
      <c r="H119" s="204"/>
      <c r="I119" s="204"/>
      <c r="J119" s="205">
        <f>J306</f>
        <v>0</v>
      </c>
      <c r="K119" s="136"/>
      <c r="L119" s="20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202"/>
      <c r="C120" s="136"/>
      <c r="D120" s="203" t="s">
        <v>451</v>
      </c>
      <c r="E120" s="204"/>
      <c r="F120" s="204"/>
      <c r="G120" s="204"/>
      <c r="H120" s="204"/>
      <c r="I120" s="204"/>
      <c r="J120" s="205">
        <f>J312</f>
        <v>0</v>
      </c>
      <c r="K120" s="136"/>
      <c r="L120" s="20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202"/>
      <c r="C121" s="136"/>
      <c r="D121" s="203" t="s">
        <v>452</v>
      </c>
      <c r="E121" s="204"/>
      <c r="F121" s="204"/>
      <c r="G121" s="204"/>
      <c r="H121" s="204"/>
      <c r="I121" s="204"/>
      <c r="J121" s="205">
        <f>J316</f>
        <v>0</v>
      </c>
      <c r="K121" s="136"/>
      <c r="L121" s="206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202"/>
      <c r="C122" s="136"/>
      <c r="D122" s="203" t="s">
        <v>453</v>
      </c>
      <c r="E122" s="204"/>
      <c r="F122" s="204"/>
      <c r="G122" s="204"/>
      <c r="H122" s="204"/>
      <c r="I122" s="204"/>
      <c r="J122" s="205">
        <f>J320</f>
        <v>0</v>
      </c>
      <c r="K122" s="136"/>
      <c r="L122" s="206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69"/>
      <c r="C124" s="70"/>
      <c r="D124" s="70"/>
      <c r="E124" s="70"/>
      <c r="F124" s="70"/>
      <c r="G124" s="70"/>
      <c r="H124" s="70"/>
      <c r="I124" s="70"/>
      <c r="J124" s="70"/>
      <c r="K124" s="70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8" s="2" customFormat="1" ht="6.96" customHeight="1">
      <c r="A128" s="35"/>
      <c r="B128" s="71"/>
      <c r="C128" s="72"/>
      <c r="D128" s="72"/>
      <c r="E128" s="72"/>
      <c r="F128" s="72"/>
      <c r="G128" s="72"/>
      <c r="H128" s="72"/>
      <c r="I128" s="72"/>
      <c r="J128" s="72"/>
      <c r="K128" s="72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96" customHeight="1">
      <c r="A129" s="35"/>
      <c r="B129" s="36"/>
      <c r="C129" s="20" t="s">
        <v>206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2" customHeight="1">
      <c r="A131" s="35"/>
      <c r="B131" s="36"/>
      <c r="C131" s="29" t="s">
        <v>14</v>
      </c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26.25" customHeight="1">
      <c r="A132" s="35"/>
      <c r="B132" s="36"/>
      <c r="C132" s="37"/>
      <c r="D132" s="37"/>
      <c r="E132" s="191" t="str">
        <f>E7</f>
        <v>SOŠ technická Lučenec - novostavba edukačného centra, rekonštrukcia objektu školy a spoločenského objektu</v>
      </c>
      <c r="F132" s="29"/>
      <c r="G132" s="29"/>
      <c r="H132" s="29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" customFormat="1" ht="12" customHeight="1">
      <c r="B133" s="18"/>
      <c r="C133" s="29" t="s">
        <v>184</v>
      </c>
      <c r="D133" s="19"/>
      <c r="E133" s="19"/>
      <c r="F133" s="19"/>
      <c r="G133" s="19"/>
      <c r="H133" s="19"/>
      <c r="I133" s="19"/>
      <c r="J133" s="19"/>
      <c r="K133" s="19"/>
      <c r="L133" s="17"/>
    </row>
    <row r="134" s="2" customFormat="1" ht="16.5" customHeight="1">
      <c r="A134" s="35"/>
      <c r="B134" s="36"/>
      <c r="C134" s="37"/>
      <c r="D134" s="37"/>
      <c r="E134" s="191" t="s">
        <v>185</v>
      </c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2" customHeight="1">
      <c r="A135" s="35"/>
      <c r="B135" s="36"/>
      <c r="C135" s="29" t="s">
        <v>186</v>
      </c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6.5" customHeight="1">
      <c r="A136" s="35"/>
      <c r="B136" s="36"/>
      <c r="C136" s="37"/>
      <c r="D136" s="37"/>
      <c r="E136" s="79" t="str">
        <f>E11</f>
        <v>2 - Nový stav</v>
      </c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6.96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2" customHeight="1">
      <c r="A138" s="35"/>
      <c r="B138" s="36"/>
      <c r="C138" s="29" t="s">
        <v>18</v>
      </c>
      <c r="D138" s="37"/>
      <c r="E138" s="37"/>
      <c r="F138" s="24" t="str">
        <f>F14</f>
        <v>SOŠ Technická,Dukelských Hrdinov 2, 984 01 Lučenec</v>
      </c>
      <c r="G138" s="37"/>
      <c r="H138" s="37"/>
      <c r="I138" s="29" t="s">
        <v>20</v>
      </c>
      <c r="J138" s="82" t="str">
        <f>IF(J14="","",J14)</f>
        <v>30. 9. 2024</v>
      </c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6.96" customHeight="1">
      <c r="A139" s="3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66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40.05" customHeight="1">
      <c r="A140" s="35"/>
      <c r="B140" s="36"/>
      <c r="C140" s="29" t="s">
        <v>22</v>
      </c>
      <c r="D140" s="37"/>
      <c r="E140" s="37"/>
      <c r="F140" s="24" t="str">
        <f>E17</f>
        <v>BBSK, Námestie SNP 23/23, 974 01 BB</v>
      </c>
      <c r="G140" s="37"/>
      <c r="H140" s="37"/>
      <c r="I140" s="29" t="s">
        <v>28</v>
      </c>
      <c r="J140" s="33" t="str">
        <f>E23</f>
        <v>Ing. Ladislav Chatrnúch,Sládkovičova 2052/50A Šala</v>
      </c>
      <c r="K140" s="37"/>
      <c r="L140" s="66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5.15" customHeight="1">
      <c r="A141" s="35"/>
      <c r="B141" s="36"/>
      <c r="C141" s="29" t="s">
        <v>26</v>
      </c>
      <c r="D141" s="37"/>
      <c r="E141" s="37"/>
      <c r="F141" s="24" t="str">
        <f>IF(E20="","",E20)</f>
        <v>Vyplň údaj</v>
      </c>
      <c r="G141" s="37"/>
      <c r="H141" s="37"/>
      <c r="I141" s="29" t="s">
        <v>31</v>
      </c>
      <c r="J141" s="33" t="str">
        <f>E26</f>
        <v xml:space="preserve"> </v>
      </c>
      <c r="K141" s="37"/>
      <c r="L141" s="66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10.32" customHeight="1">
      <c r="A142" s="35"/>
      <c r="B142" s="36"/>
      <c r="C142" s="37"/>
      <c r="D142" s="37"/>
      <c r="E142" s="37"/>
      <c r="F142" s="37"/>
      <c r="G142" s="37"/>
      <c r="H142" s="37"/>
      <c r="I142" s="37"/>
      <c r="J142" s="37"/>
      <c r="K142" s="37"/>
      <c r="L142" s="66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11" customFormat="1" ht="29.28" customHeight="1">
      <c r="A143" s="207"/>
      <c r="B143" s="208"/>
      <c r="C143" s="209" t="s">
        <v>207</v>
      </c>
      <c r="D143" s="210" t="s">
        <v>60</v>
      </c>
      <c r="E143" s="210" t="s">
        <v>56</v>
      </c>
      <c r="F143" s="210" t="s">
        <v>57</v>
      </c>
      <c r="G143" s="210" t="s">
        <v>208</v>
      </c>
      <c r="H143" s="210" t="s">
        <v>209</v>
      </c>
      <c r="I143" s="210" t="s">
        <v>210</v>
      </c>
      <c r="J143" s="211" t="s">
        <v>190</v>
      </c>
      <c r="K143" s="212" t="s">
        <v>211</v>
      </c>
      <c r="L143" s="213"/>
      <c r="M143" s="103" t="s">
        <v>1</v>
      </c>
      <c r="N143" s="104" t="s">
        <v>39</v>
      </c>
      <c r="O143" s="104" t="s">
        <v>212</v>
      </c>
      <c r="P143" s="104" t="s">
        <v>213</v>
      </c>
      <c r="Q143" s="104" t="s">
        <v>214</v>
      </c>
      <c r="R143" s="104" t="s">
        <v>215</v>
      </c>
      <c r="S143" s="104" t="s">
        <v>216</v>
      </c>
      <c r="T143" s="105" t="s">
        <v>217</v>
      </c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</row>
    <row r="144" s="2" customFormat="1" ht="22.8" customHeight="1">
      <c r="A144" s="35"/>
      <c r="B144" s="36"/>
      <c r="C144" s="110" t="s">
        <v>191</v>
      </c>
      <c r="D144" s="37"/>
      <c r="E144" s="37"/>
      <c r="F144" s="37"/>
      <c r="G144" s="37"/>
      <c r="H144" s="37"/>
      <c r="I144" s="37"/>
      <c r="J144" s="214">
        <f>BK144</f>
        <v>0</v>
      </c>
      <c r="K144" s="37"/>
      <c r="L144" s="41"/>
      <c r="M144" s="106"/>
      <c r="N144" s="215"/>
      <c r="O144" s="107"/>
      <c r="P144" s="216">
        <f>P145+P199</f>
        <v>0</v>
      </c>
      <c r="Q144" s="107"/>
      <c r="R144" s="216">
        <f>R145+R199</f>
        <v>245.53071996879999</v>
      </c>
      <c r="S144" s="107"/>
      <c r="T144" s="217">
        <f>T145+T199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74</v>
      </c>
      <c r="AU144" s="14" t="s">
        <v>192</v>
      </c>
      <c r="BK144" s="218">
        <f>BK145+BK199</f>
        <v>0</v>
      </c>
    </row>
    <row r="145" s="12" customFormat="1" ht="25.92" customHeight="1">
      <c r="A145" s="12"/>
      <c r="B145" s="219"/>
      <c r="C145" s="220"/>
      <c r="D145" s="221" t="s">
        <v>74</v>
      </c>
      <c r="E145" s="222" t="s">
        <v>218</v>
      </c>
      <c r="F145" s="222" t="s">
        <v>219</v>
      </c>
      <c r="G145" s="220"/>
      <c r="H145" s="220"/>
      <c r="I145" s="223"/>
      <c r="J145" s="224">
        <f>BK145</f>
        <v>0</v>
      </c>
      <c r="K145" s="220"/>
      <c r="L145" s="225"/>
      <c r="M145" s="226"/>
      <c r="N145" s="227"/>
      <c r="O145" s="227"/>
      <c r="P145" s="228">
        <f>P146+P155+P157+P164+P190+P197</f>
        <v>0</v>
      </c>
      <c r="Q145" s="227"/>
      <c r="R145" s="228">
        <f>R146+R155+R157+R164+R190+R197</f>
        <v>176.45077341199999</v>
      </c>
      <c r="S145" s="227"/>
      <c r="T145" s="229">
        <f>T146+T155+T157+T164+T190+T197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82</v>
      </c>
      <c r="AT145" s="231" t="s">
        <v>74</v>
      </c>
      <c r="AU145" s="231" t="s">
        <v>75</v>
      </c>
      <c r="AY145" s="230" t="s">
        <v>220</v>
      </c>
      <c r="BK145" s="232">
        <f>BK146+BK155+BK157+BK164+BK190+BK197</f>
        <v>0</v>
      </c>
    </row>
    <row r="146" s="12" customFormat="1" ht="22.8" customHeight="1">
      <c r="A146" s="12"/>
      <c r="B146" s="219"/>
      <c r="C146" s="220"/>
      <c r="D146" s="221" t="s">
        <v>74</v>
      </c>
      <c r="E146" s="233" t="s">
        <v>82</v>
      </c>
      <c r="F146" s="233" t="s">
        <v>221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SUM(P147:P154)</f>
        <v>0</v>
      </c>
      <c r="Q146" s="227"/>
      <c r="R146" s="228">
        <f>SUM(R147:R154)</f>
        <v>0</v>
      </c>
      <c r="S146" s="227"/>
      <c r="T146" s="229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82</v>
      </c>
      <c r="AT146" s="231" t="s">
        <v>74</v>
      </c>
      <c r="AU146" s="231" t="s">
        <v>82</v>
      </c>
      <c r="AY146" s="230" t="s">
        <v>220</v>
      </c>
      <c r="BK146" s="232">
        <f>SUM(BK147:BK154)</f>
        <v>0</v>
      </c>
    </row>
    <row r="147" s="2" customFormat="1" ht="24.15" customHeight="1">
      <c r="A147" s="35"/>
      <c r="B147" s="36"/>
      <c r="C147" s="235" t="s">
        <v>82</v>
      </c>
      <c r="D147" s="235" t="s">
        <v>222</v>
      </c>
      <c r="E147" s="236" t="s">
        <v>454</v>
      </c>
      <c r="F147" s="237" t="s">
        <v>455</v>
      </c>
      <c r="G147" s="238" t="s">
        <v>251</v>
      </c>
      <c r="H147" s="239">
        <v>107.19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456</v>
      </c>
    </row>
    <row r="148" s="2" customFormat="1" ht="37.8" customHeight="1">
      <c r="A148" s="35"/>
      <c r="B148" s="36"/>
      <c r="C148" s="235" t="s">
        <v>87</v>
      </c>
      <c r="D148" s="235" t="s">
        <v>222</v>
      </c>
      <c r="E148" s="236" t="s">
        <v>457</v>
      </c>
      <c r="F148" s="237" t="s">
        <v>458</v>
      </c>
      <c r="G148" s="238" t="s">
        <v>251</v>
      </c>
      <c r="H148" s="239">
        <v>32.159999999999997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459</v>
      </c>
    </row>
    <row r="149" s="2" customFormat="1" ht="33" customHeight="1">
      <c r="A149" s="35"/>
      <c r="B149" s="36"/>
      <c r="C149" s="235" t="s">
        <v>91</v>
      </c>
      <c r="D149" s="235" t="s">
        <v>222</v>
      </c>
      <c r="E149" s="236" t="s">
        <v>460</v>
      </c>
      <c r="F149" s="237" t="s">
        <v>461</v>
      </c>
      <c r="G149" s="238" t="s">
        <v>251</v>
      </c>
      <c r="H149" s="239">
        <v>16.079999999999998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462</v>
      </c>
    </row>
    <row r="150" s="2" customFormat="1" ht="37.8" customHeight="1">
      <c r="A150" s="35"/>
      <c r="B150" s="36"/>
      <c r="C150" s="235" t="s">
        <v>94</v>
      </c>
      <c r="D150" s="235" t="s">
        <v>222</v>
      </c>
      <c r="E150" s="236" t="s">
        <v>463</v>
      </c>
      <c r="F150" s="237" t="s">
        <v>464</v>
      </c>
      <c r="G150" s="238" t="s">
        <v>251</v>
      </c>
      <c r="H150" s="239">
        <v>112.56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465</v>
      </c>
    </row>
    <row r="151" s="2" customFormat="1" ht="24.15" customHeight="1">
      <c r="A151" s="35"/>
      <c r="B151" s="36"/>
      <c r="C151" s="235" t="s">
        <v>97</v>
      </c>
      <c r="D151" s="235" t="s">
        <v>222</v>
      </c>
      <c r="E151" s="236" t="s">
        <v>466</v>
      </c>
      <c r="F151" s="237" t="s">
        <v>467</v>
      </c>
      <c r="G151" s="238" t="s">
        <v>251</v>
      </c>
      <c r="H151" s="239">
        <v>16.079999999999998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468</v>
      </c>
    </row>
    <row r="152" s="2" customFormat="1" ht="16.5" customHeight="1">
      <c r="A152" s="35"/>
      <c r="B152" s="36"/>
      <c r="C152" s="235" t="s">
        <v>124</v>
      </c>
      <c r="D152" s="235" t="s">
        <v>222</v>
      </c>
      <c r="E152" s="236" t="s">
        <v>469</v>
      </c>
      <c r="F152" s="237" t="s">
        <v>470</v>
      </c>
      <c r="G152" s="238" t="s">
        <v>251</v>
      </c>
      <c r="H152" s="239">
        <v>16.079999999999998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471</v>
      </c>
    </row>
    <row r="153" s="2" customFormat="1" ht="24.15" customHeight="1">
      <c r="A153" s="35"/>
      <c r="B153" s="36"/>
      <c r="C153" s="235" t="s">
        <v>132</v>
      </c>
      <c r="D153" s="235" t="s">
        <v>222</v>
      </c>
      <c r="E153" s="236" t="s">
        <v>472</v>
      </c>
      <c r="F153" s="237" t="s">
        <v>473</v>
      </c>
      <c r="G153" s="238" t="s">
        <v>303</v>
      </c>
      <c r="H153" s="239">
        <v>22.510000000000002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474</v>
      </c>
    </row>
    <row r="154" s="2" customFormat="1" ht="24.15" customHeight="1">
      <c r="A154" s="35"/>
      <c r="B154" s="36"/>
      <c r="C154" s="235" t="s">
        <v>248</v>
      </c>
      <c r="D154" s="235" t="s">
        <v>222</v>
      </c>
      <c r="E154" s="236" t="s">
        <v>475</v>
      </c>
      <c r="F154" s="237" t="s">
        <v>476</v>
      </c>
      <c r="G154" s="238" t="s">
        <v>251</v>
      </c>
      <c r="H154" s="239">
        <v>91.109999999999999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477</v>
      </c>
    </row>
    <row r="155" s="12" customFormat="1" ht="22.8" customHeight="1">
      <c r="A155" s="12"/>
      <c r="B155" s="219"/>
      <c r="C155" s="220"/>
      <c r="D155" s="221" t="s">
        <v>74</v>
      </c>
      <c r="E155" s="233" t="s">
        <v>87</v>
      </c>
      <c r="F155" s="233" t="s">
        <v>478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P156</f>
        <v>0</v>
      </c>
      <c r="Q155" s="227"/>
      <c r="R155" s="228">
        <f>R156</f>
        <v>0</v>
      </c>
      <c r="S155" s="227"/>
      <c r="T155" s="229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82</v>
      </c>
      <c r="AT155" s="231" t="s">
        <v>74</v>
      </c>
      <c r="AU155" s="231" t="s">
        <v>82</v>
      </c>
      <c r="AY155" s="230" t="s">
        <v>220</v>
      </c>
      <c r="BK155" s="232">
        <f>BK156</f>
        <v>0</v>
      </c>
    </row>
    <row r="156" s="2" customFormat="1" ht="24.15" customHeight="1">
      <c r="A156" s="35"/>
      <c r="B156" s="36"/>
      <c r="C156" s="235" t="s">
        <v>230</v>
      </c>
      <c r="D156" s="235" t="s">
        <v>222</v>
      </c>
      <c r="E156" s="236" t="s">
        <v>479</v>
      </c>
      <c r="F156" s="237" t="s">
        <v>480</v>
      </c>
      <c r="G156" s="238" t="s">
        <v>225</v>
      </c>
      <c r="H156" s="239">
        <v>1303.27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481</v>
      </c>
    </row>
    <row r="157" s="12" customFormat="1" ht="22.8" customHeight="1">
      <c r="A157" s="12"/>
      <c r="B157" s="219"/>
      <c r="C157" s="220"/>
      <c r="D157" s="221" t="s">
        <v>74</v>
      </c>
      <c r="E157" s="233" t="s">
        <v>97</v>
      </c>
      <c r="F157" s="233" t="s">
        <v>482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SUM(P158:P163)</f>
        <v>0</v>
      </c>
      <c r="Q157" s="227"/>
      <c r="R157" s="228">
        <f>SUM(R158:R163)</f>
        <v>99.691199999999981</v>
      </c>
      <c r="S157" s="227"/>
      <c r="T157" s="229">
        <f>SUM(T158:T163)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82</v>
      </c>
      <c r="AT157" s="231" t="s">
        <v>74</v>
      </c>
      <c r="AU157" s="231" t="s">
        <v>82</v>
      </c>
      <c r="AY157" s="230" t="s">
        <v>220</v>
      </c>
      <c r="BK157" s="232">
        <f>SUM(BK158:BK163)</f>
        <v>0</v>
      </c>
    </row>
    <row r="158" s="2" customFormat="1" ht="24.15" customHeight="1">
      <c r="A158" s="35"/>
      <c r="B158" s="36"/>
      <c r="C158" s="235" t="s">
        <v>256</v>
      </c>
      <c r="D158" s="235" t="s">
        <v>222</v>
      </c>
      <c r="E158" s="236" t="s">
        <v>483</v>
      </c>
      <c r="F158" s="237" t="s">
        <v>484</v>
      </c>
      <c r="G158" s="238" t="s">
        <v>225</v>
      </c>
      <c r="H158" s="239">
        <v>72.239999999999995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0.18906999999999999</v>
      </c>
      <c r="R158" s="244">
        <f>Q158*H158</f>
        <v>13.658416799999998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485</v>
      </c>
    </row>
    <row r="159" s="2" customFormat="1" ht="24.15" customHeight="1">
      <c r="A159" s="35"/>
      <c r="B159" s="36"/>
      <c r="C159" s="235" t="s">
        <v>261</v>
      </c>
      <c r="D159" s="235" t="s">
        <v>222</v>
      </c>
      <c r="E159" s="236" t="s">
        <v>486</v>
      </c>
      <c r="F159" s="237" t="s">
        <v>487</v>
      </c>
      <c r="G159" s="238" t="s">
        <v>225</v>
      </c>
      <c r="H159" s="239">
        <v>144.47999999999999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0.27994000000000002</v>
      </c>
      <c r="R159" s="244">
        <f>Q159*H159</f>
        <v>40.445731199999997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488</v>
      </c>
    </row>
    <row r="160" s="2" customFormat="1" ht="33" customHeight="1">
      <c r="A160" s="35"/>
      <c r="B160" s="36"/>
      <c r="C160" s="235" t="s">
        <v>265</v>
      </c>
      <c r="D160" s="235" t="s">
        <v>222</v>
      </c>
      <c r="E160" s="236" t="s">
        <v>489</v>
      </c>
      <c r="F160" s="237" t="s">
        <v>490</v>
      </c>
      <c r="G160" s="238" t="s">
        <v>225</v>
      </c>
      <c r="H160" s="239">
        <v>72.239999999999995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0.00051000000000000004</v>
      </c>
      <c r="R160" s="244">
        <f>Q160*H160</f>
        <v>0.036842399999999997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491</v>
      </c>
    </row>
    <row r="161" s="2" customFormat="1" ht="33" customHeight="1">
      <c r="A161" s="35"/>
      <c r="B161" s="36"/>
      <c r="C161" s="235" t="s">
        <v>269</v>
      </c>
      <c r="D161" s="235" t="s">
        <v>222</v>
      </c>
      <c r="E161" s="236" t="s">
        <v>492</v>
      </c>
      <c r="F161" s="237" t="s">
        <v>493</v>
      </c>
      <c r="G161" s="238" t="s">
        <v>225</v>
      </c>
      <c r="H161" s="239">
        <v>72.239999999999995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0.15559000000000001</v>
      </c>
      <c r="R161" s="244">
        <f>Q161*H161</f>
        <v>11.239821599999999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494</v>
      </c>
    </row>
    <row r="162" s="2" customFormat="1" ht="33" customHeight="1">
      <c r="A162" s="35"/>
      <c r="B162" s="36"/>
      <c r="C162" s="235" t="s">
        <v>273</v>
      </c>
      <c r="D162" s="235" t="s">
        <v>222</v>
      </c>
      <c r="E162" s="236" t="s">
        <v>495</v>
      </c>
      <c r="F162" s="237" t="s">
        <v>496</v>
      </c>
      <c r="G162" s="238" t="s">
        <v>225</v>
      </c>
      <c r="H162" s="239">
        <v>72.239999999999995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0.23338999999999999</v>
      </c>
      <c r="R162" s="244">
        <f>Q162*H162</f>
        <v>16.860093599999999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497</v>
      </c>
    </row>
    <row r="163" s="2" customFormat="1" ht="24.15" customHeight="1">
      <c r="A163" s="35"/>
      <c r="B163" s="36"/>
      <c r="C163" s="235" t="s">
        <v>277</v>
      </c>
      <c r="D163" s="235" t="s">
        <v>222</v>
      </c>
      <c r="E163" s="236" t="s">
        <v>498</v>
      </c>
      <c r="F163" s="237" t="s">
        <v>499</v>
      </c>
      <c r="G163" s="238" t="s">
        <v>225</v>
      </c>
      <c r="H163" s="239">
        <v>72.239999999999995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0.24156</v>
      </c>
      <c r="R163" s="244">
        <f>Q163*H163</f>
        <v>17.450294399999997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500</v>
      </c>
    </row>
    <row r="164" s="12" customFormat="1" ht="22.8" customHeight="1">
      <c r="A164" s="12"/>
      <c r="B164" s="219"/>
      <c r="C164" s="220"/>
      <c r="D164" s="221" t="s">
        <v>74</v>
      </c>
      <c r="E164" s="233" t="s">
        <v>124</v>
      </c>
      <c r="F164" s="233" t="s">
        <v>501</v>
      </c>
      <c r="G164" s="220"/>
      <c r="H164" s="220"/>
      <c r="I164" s="223"/>
      <c r="J164" s="234">
        <f>BK164</f>
        <v>0</v>
      </c>
      <c r="K164" s="220"/>
      <c r="L164" s="225"/>
      <c r="M164" s="226"/>
      <c r="N164" s="227"/>
      <c r="O164" s="227"/>
      <c r="P164" s="228">
        <f>SUM(P165:P189)</f>
        <v>0</v>
      </c>
      <c r="Q164" s="227"/>
      <c r="R164" s="228">
        <f>SUM(R165:R189)</f>
        <v>74.281393100000017</v>
      </c>
      <c r="S164" s="227"/>
      <c r="T164" s="229">
        <f>SUM(T165:T189)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82</v>
      </c>
      <c r="AT164" s="231" t="s">
        <v>74</v>
      </c>
      <c r="AU164" s="231" t="s">
        <v>82</v>
      </c>
      <c r="AY164" s="230" t="s">
        <v>220</v>
      </c>
      <c r="BK164" s="232">
        <f>SUM(BK165:BK189)</f>
        <v>0</v>
      </c>
    </row>
    <row r="165" s="2" customFormat="1" ht="37.8" customHeight="1">
      <c r="A165" s="35"/>
      <c r="B165" s="36"/>
      <c r="C165" s="235" t="s">
        <v>281</v>
      </c>
      <c r="D165" s="235" t="s">
        <v>222</v>
      </c>
      <c r="E165" s="236" t="s">
        <v>502</v>
      </c>
      <c r="F165" s="237" t="s">
        <v>503</v>
      </c>
      <c r="G165" s="238" t="s">
        <v>225</v>
      </c>
      <c r="H165" s="239">
        <v>702.53999999999996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0.0041700000000000001</v>
      </c>
      <c r="R165" s="244">
        <f>Q165*H165</f>
        <v>2.9295917999999999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504</v>
      </c>
    </row>
    <row r="166" s="2" customFormat="1" ht="24.15" customHeight="1">
      <c r="A166" s="35"/>
      <c r="B166" s="36"/>
      <c r="C166" s="235" t="s">
        <v>285</v>
      </c>
      <c r="D166" s="235" t="s">
        <v>222</v>
      </c>
      <c r="E166" s="236" t="s">
        <v>505</v>
      </c>
      <c r="F166" s="237" t="s">
        <v>506</v>
      </c>
      <c r="G166" s="238" t="s">
        <v>225</v>
      </c>
      <c r="H166" s="239">
        <v>702.53999999999996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0.00040000000000000002</v>
      </c>
      <c r="R166" s="244">
        <f>Q166*H166</f>
        <v>0.28101599999999999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507</v>
      </c>
    </row>
    <row r="167" s="2" customFormat="1" ht="33" customHeight="1">
      <c r="A167" s="35"/>
      <c r="B167" s="36"/>
      <c r="C167" s="235" t="s">
        <v>289</v>
      </c>
      <c r="D167" s="235" t="s">
        <v>222</v>
      </c>
      <c r="E167" s="236" t="s">
        <v>508</v>
      </c>
      <c r="F167" s="237" t="s">
        <v>509</v>
      </c>
      <c r="G167" s="238" t="s">
        <v>225</v>
      </c>
      <c r="H167" s="239">
        <v>2409.3600000000001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0.01119</v>
      </c>
      <c r="R167" s="244">
        <f>Q167*H167</f>
        <v>26.960738400000004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510</v>
      </c>
    </row>
    <row r="168" s="2" customFormat="1" ht="24.15" customHeight="1">
      <c r="A168" s="35"/>
      <c r="B168" s="36"/>
      <c r="C168" s="235" t="s">
        <v>293</v>
      </c>
      <c r="D168" s="235" t="s">
        <v>222</v>
      </c>
      <c r="E168" s="236" t="s">
        <v>511</v>
      </c>
      <c r="F168" s="237" t="s">
        <v>512</v>
      </c>
      <c r="G168" s="238" t="s">
        <v>225</v>
      </c>
      <c r="H168" s="239">
        <v>2551.4400000000001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0.00040000000000000002</v>
      </c>
      <c r="R168" s="244">
        <f>Q168*H168</f>
        <v>1.0205760000000002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513</v>
      </c>
    </row>
    <row r="169" s="2" customFormat="1" ht="24.15" customHeight="1">
      <c r="A169" s="35"/>
      <c r="B169" s="36"/>
      <c r="C169" s="235" t="s">
        <v>7</v>
      </c>
      <c r="D169" s="235" t="s">
        <v>222</v>
      </c>
      <c r="E169" s="236" t="s">
        <v>514</v>
      </c>
      <c r="F169" s="237" t="s">
        <v>515</v>
      </c>
      <c r="G169" s="238" t="s">
        <v>225</v>
      </c>
      <c r="H169" s="239">
        <v>142.08000000000001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0.026249999999999999</v>
      </c>
      <c r="R169" s="244">
        <f>Q169*H169</f>
        <v>3.7296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516</v>
      </c>
    </row>
    <row r="170" s="2" customFormat="1" ht="24.15" customHeight="1">
      <c r="A170" s="35"/>
      <c r="B170" s="36"/>
      <c r="C170" s="235" t="s">
        <v>300</v>
      </c>
      <c r="D170" s="235" t="s">
        <v>222</v>
      </c>
      <c r="E170" s="236" t="s">
        <v>517</v>
      </c>
      <c r="F170" s="237" t="s">
        <v>518</v>
      </c>
      <c r="G170" s="238" t="s">
        <v>234</v>
      </c>
      <c r="H170" s="239">
        <v>150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0.00189</v>
      </c>
      <c r="R170" s="244">
        <f>Q170*H170</f>
        <v>0.28349999999999997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519</v>
      </c>
    </row>
    <row r="171" s="2" customFormat="1" ht="24.15" customHeight="1">
      <c r="A171" s="35"/>
      <c r="B171" s="36"/>
      <c r="C171" s="235" t="s">
        <v>305</v>
      </c>
      <c r="D171" s="235" t="s">
        <v>222</v>
      </c>
      <c r="E171" s="236" t="s">
        <v>520</v>
      </c>
      <c r="F171" s="237" t="s">
        <v>521</v>
      </c>
      <c r="G171" s="238" t="s">
        <v>234</v>
      </c>
      <c r="H171" s="239">
        <v>150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0.0019200000000000001</v>
      </c>
      <c r="R171" s="244">
        <f>Q171*H171</f>
        <v>0.28800000000000003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522</v>
      </c>
    </row>
    <row r="172" s="2" customFormat="1" ht="24.15" customHeight="1">
      <c r="A172" s="35"/>
      <c r="B172" s="36"/>
      <c r="C172" s="235" t="s">
        <v>309</v>
      </c>
      <c r="D172" s="235" t="s">
        <v>222</v>
      </c>
      <c r="E172" s="236" t="s">
        <v>523</v>
      </c>
      <c r="F172" s="237" t="s">
        <v>524</v>
      </c>
      <c r="G172" s="238" t="s">
        <v>225</v>
      </c>
      <c r="H172" s="239">
        <v>62.700000000000003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0.00040000000000000002</v>
      </c>
      <c r="R172" s="244">
        <f>Q172*H172</f>
        <v>0.025080000000000002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525</v>
      </c>
    </row>
    <row r="173" s="2" customFormat="1" ht="24.15" customHeight="1">
      <c r="A173" s="35"/>
      <c r="B173" s="36"/>
      <c r="C173" s="235" t="s">
        <v>313</v>
      </c>
      <c r="D173" s="235" t="s">
        <v>222</v>
      </c>
      <c r="E173" s="236" t="s">
        <v>526</v>
      </c>
      <c r="F173" s="237" t="s">
        <v>527</v>
      </c>
      <c r="G173" s="238" t="s">
        <v>225</v>
      </c>
      <c r="H173" s="239">
        <v>62.700000000000003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0.0039199999999999999</v>
      </c>
      <c r="R173" s="244">
        <f>Q173*H173</f>
        <v>0.245784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528</v>
      </c>
    </row>
    <row r="174" s="2" customFormat="1" ht="24.15" customHeight="1">
      <c r="A174" s="35"/>
      <c r="B174" s="36"/>
      <c r="C174" s="235" t="s">
        <v>317</v>
      </c>
      <c r="D174" s="235" t="s">
        <v>222</v>
      </c>
      <c r="E174" s="236" t="s">
        <v>529</v>
      </c>
      <c r="F174" s="237" t="s">
        <v>530</v>
      </c>
      <c r="G174" s="238" t="s">
        <v>225</v>
      </c>
      <c r="H174" s="239">
        <v>62.700000000000003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0.0051500000000000001</v>
      </c>
      <c r="R174" s="244">
        <f>Q174*H174</f>
        <v>0.322905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531</v>
      </c>
    </row>
    <row r="175" s="2" customFormat="1" ht="24.15" customHeight="1">
      <c r="A175" s="35"/>
      <c r="B175" s="36"/>
      <c r="C175" s="235" t="s">
        <v>321</v>
      </c>
      <c r="D175" s="235" t="s">
        <v>222</v>
      </c>
      <c r="E175" s="236" t="s">
        <v>532</v>
      </c>
      <c r="F175" s="237" t="s">
        <v>533</v>
      </c>
      <c r="G175" s="238" t="s">
        <v>225</v>
      </c>
      <c r="H175" s="239">
        <v>123.38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0.00020000000000000001</v>
      </c>
      <c r="R175" s="244">
        <f>Q175*H175</f>
        <v>0.024676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94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534</v>
      </c>
    </row>
    <row r="176" s="2" customFormat="1" ht="24.15" customHeight="1">
      <c r="A176" s="35"/>
      <c r="B176" s="36"/>
      <c r="C176" s="235" t="s">
        <v>325</v>
      </c>
      <c r="D176" s="235" t="s">
        <v>222</v>
      </c>
      <c r="E176" s="236" t="s">
        <v>535</v>
      </c>
      <c r="F176" s="237" t="s">
        <v>536</v>
      </c>
      <c r="G176" s="238" t="s">
        <v>225</v>
      </c>
      <c r="H176" s="239">
        <v>807.5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0.00023000000000000001</v>
      </c>
      <c r="R176" s="244">
        <f>Q176*H176</f>
        <v>0.185725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94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537</v>
      </c>
    </row>
    <row r="177" s="2" customFormat="1" ht="24.15" customHeight="1">
      <c r="A177" s="35"/>
      <c r="B177" s="36"/>
      <c r="C177" s="235" t="s">
        <v>329</v>
      </c>
      <c r="D177" s="235" t="s">
        <v>222</v>
      </c>
      <c r="E177" s="236" t="s">
        <v>538</v>
      </c>
      <c r="F177" s="237" t="s">
        <v>539</v>
      </c>
      <c r="G177" s="238" t="s">
        <v>225</v>
      </c>
      <c r="H177" s="239">
        <v>1447.56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0.00040000000000000002</v>
      </c>
      <c r="R177" s="244">
        <f>Q177*H177</f>
        <v>0.57902399999999998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94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540</v>
      </c>
    </row>
    <row r="178" s="2" customFormat="1" ht="24.15" customHeight="1">
      <c r="A178" s="35"/>
      <c r="B178" s="36"/>
      <c r="C178" s="235" t="s">
        <v>333</v>
      </c>
      <c r="D178" s="235" t="s">
        <v>222</v>
      </c>
      <c r="E178" s="236" t="s">
        <v>541</v>
      </c>
      <c r="F178" s="237" t="s">
        <v>542</v>
      </c>
      <c r="G178" s="238" t="s">
        <v>225</v>
      </c>
      <c r="H178" s="239">
        <v>807.5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0.0039199999999999999</v>
      </c>
      <c r="R178" s="244">
        <f>Q178*H178</f>
        <v>3.1654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94</v>
      </c>
      <c r="AT178" s="246" t="s">
        <v>222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543</v>
      </c>
    </row>
    <row r="179" s="2" customFormat="1" ht="16.5" customHeight="1">
      <c r="A179" s="35"/>
      <c r="B179" s="36"/>
      <c r="C179" s="235" t="s">
        <v>341</v>
      </c>
      <c r="D179" s="235" t="s">
        <v>222</v>
      </c>
      <c r="E179" s="236" t="s">
        <v>544</v>
      </c>
      <c r="F179" s="237" t="s">
        <v>545</v>
      </c>
      <c r="G179" s="238" t="s">
        <v>225</v>
      </c>
      <c r="H179" s="239">
        <v>640.05999999999995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0.00058</v>
      </c>
      <c r="R179" s="244">
        <f>Q179*H179</f>
        <v>0.37123479999999998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546</v>
      </c>
    </row>
    <row r="180" s="2" customFormat="1" ht="24.15" customHeight="1">
      <c r="A180" s="35"/>
      <c r="B180" s="36"/>
      <c r="C180" s="235" t="s">
        <v>347</v>
      </c>
      <c r="D180" s="235" t="s">
        <v>222</v>
      </c>
      <c r="E180" s="236" t="s">
        <v>547</v>
      </c>
      <c r="F180" s="237" t="s">
        <v>548</v>
      </c>
      <c r="G180" s="238" t="s">
        <v>225</v>
      </c>
      <c r="H180" s="239">
        <v>19.899999999999999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0.01196</v>
      </c>
      <c r="R180" s="244">
        <f>Q180*H180</f>
        <v>0.23800399999999999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94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549</v>
      </c>
    </row>
    <row r="181" s="2" customFormat="1" ht="24.15" customHeight="1">
      <c r="A181" s="35"/>
      <c r="B181" s="36"/>
      <c r="C181" s="235" t="s">
        <v>353</v>
      </c>
      <c r="D181" s="235" t="s">
        <v>222</v>
      </c>
      <c r="E181" s="236" t="s">
        <v>550</v>
      </c>
      <c r="F181" s="237" t="s">
        <v>551</v>
      </c>
      <c r="G181" s="238" t="s">
        <v>225</v>
      </c>
      <c r="H181" s="239">
        <v>655.5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0.01349</v>
      </c>
      <c r="R181" s="244">
        <f>Q181*H181</f>
        <v>8.8426950000000009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552</v>
      </c>
    </row>
    <row r="182" s="2" customFormat="1" ht="24.15" customHeight="1">
      <c r="A182" s="35"/>
      <c r="B182" s="36"/>
      <c r="C182" s="235" t="s">
        <v>357</v>
      </c>
      <c r="D182" s="235" t="s">
        <v>222</v>
      </c>
      <c r="E182" s="236" t="s">
        <v>553</v>
      </c>
      <c r="F182" s="237" t="s">
        <v>554</v>
      </c>
      <c r="G182" s="238" t="s">
        <v>225</v>
      </c>
      <c r="H182" s="239">
        <v>11.970000000000001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0.01677</v>
      </c>
      <c r="R182" s="244">
        <f>Q182*H182</f>
        <v>0.20073690000000002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94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555</v>
      </c>
    </row>
    <row r="183" s="2" customFormat="1" ht="24.15" customHeight="1">
      <c r="A183" s="35"/>
      <c r="B183" s="36"/>
      <c r="C183" s="235" t="s">
        <v>361</v>
      </c>
      <c r="D183" s="235" t="s">
        <v>222</v>
      </c>
      <c r="E183" s="236" t="s">
        <v>556</v>
      </c>
      <c r="F183" s="237" t="s">
        <v>557</v>
      </c>
      <c r="G183" s="238" t="s">
        <v>225</v>
      </c>
      <c r="H183" s="239">
        <v>807.5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0.01677</v>
      </c>
      <c r="R183" s="244">
        <f>Q183*H183</f>
        <v>13.541775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558</v>
      </c>
    </row>
    <row r="184" s="2" customFormat="1" ht="33" customHeight="1">
      <c r="A184" s="35"/>
      <c r="B184" s="36"/>
      <c r="C184" s="235" t="s">
        <v>365</v>
      </c>
      <c r="D184" s="235" t="s">
        <v>222</v>
      </c>
      <c r="E184" s="236" t="s">
        <v>559</v>
      </c>
      <c r="F184" s="237" t="s">
        <v>560</v>
      </c>
      <c r="G184" s="238" t="s">
        <v>225</v>
      </c>
      <c r="H184" s="239">
        <v>8.8000000000000007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0.01136</v>
      </c>
      <c r="R184" s="244">
        <f>Q184*H184</f>
        <v>0.099968000000000015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561</v>
      </c>
    </row>
    <row r="185" s="2" customFormat="1" ht="33" customHeight="1">
      <c r="A185" s="35"/>
      <c r="B185" s="36"/>
      <c r="C185" s="235" t="s">
        <v>371</v>
      </c>
      <c r="D185" s="235" t="s">
        <v>222</v>
      </c>
      <c r="E185" s="236" t="s">
        <v>562</v>
      </c>
      <c r="F185" s="237" t="s">
        <v>563</v>
      </c>
      <c r="G185" s="238" t="s">
        <v>225</v>
      </c>
      <c r="H185" s="239">
        <v>139.25999999999999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0.014630000000000001</v>
      </c>
      <c r="R185" s="244">
        <f>Q185*H185</f>
        <v>2.0373738000000001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564</v>
      </c>
    </row>
    <row r="186" s="2" customFormat="1" ht="24.15" customHeight="1">
      <c r="A186" s="35"/>
      <c r="B186" s="36"/>
      <c r="C186" s="235" t="s">
        <v>377</v>
      </c>
      <c r="D186" s="235" t="s">
        <v>222</v>
      </c>
      <c r="E186" s="236" t="s">
        <v>565</v>
      </c>
      <c r="F186" s="237" t="s">
        <v>566</v>
      </c>
      <c r="G186" s="238" t="s">
        <v>225</v>
      </c>
      <c r="H186" s="239">
        <v>46.100000000000001</v>
      </c>
      <c r="I186" s="240"/>
      <c r="J186" s="239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0.033633999999999997</v>
      </c>
      <c r="R186" s="244">
        <f>Q186*H186</f>
        <v>1.5505274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94</v>
      </c>
      <c r="AT186" s="246" t="s">
        <v>222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94</v>
      </c>
      <c r="BM186" s="246" t="s">
        <v>567</v>
      </c>
    </row>
    <row r="187" s="2" customFormat="1" ht="24.15" customHeight="1">
      <c r="A187" s="35"/>
      <c r="B187" s="36"/>
      <c r="C187" s="235" t="s">
        <v>381</v>
      </c>
      <c r="D187" s="235" t="s">
        <v>222</v>
      </c>
      <c r="E187" s="236" t="s">
        <v>568</v>
      </c>
      <c r="F187" s="237" t="s">
        <v>569</v>
      </c>
      <c r="G187" s="238" t="s">
        <v>225</v>
      </c>
      <c r="H187" s="239">
        <v>210.90000000000001</v>
      </c>
      <c r="I187" s="240"/>
      <c r="J187" s="239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94</v>
      </c>
      <c r="AT187" s="246" t="s">
        <v>222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94</v>
      </c>
      <c r="BM187" s="246" t="s">
        <v>570</v>
      </c>
    </row>
    <row r="188" s="2" customFormat="1" ht="24.15" customHeight="1">
      <c r="A188" s="35"/>
      <c r="B188" s="36"/>
      <c r="C188" s="253" t="s">
        <v>385</v>
      </c>
      <c r="D188" s="253" t="s">
        <v>571</v>
      </c>
      <c r="E188" s="254" t="s">
        <v>572</v>
      </c>
      <c r="F188" s="255" t="s">
        <v>573</v>
      </c>
      <c r="G188" s="256" t="s">
        <v>574</v>
      </c>
      <c r="H188" s="257">
        <v>43.450000000000003</v>
      </c>
      <c r="I188" s="258"/>
      <c r="J188" s="257">
        <f>ROUND(I188*H188,2)</f>
        <v>0</v>
      </c>
      <c r="K188" s="259"/>
      <c r="L188" s="260"/>
      <c r="M188" s="261" t="s">
        <v>1</v>
      </c>
      <c r="N188" s="262" t="s">
        <v>41</v>
      </c>
      <c r="O188" s="94"/>
      <c r="P188" s="244">
        <f>O188*H188</f>
        <v>0</v>
      </c>
      <c r="Q188" s="244">
        <v>0.001</v>
      </c>
      <c r="R188" s="244">
        <f>Q188*H188</f>
        <v>0.043450000000000003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248</v>
      </c>
      <c r="AT188" s="246" t="s">
        <v>571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575</v>
      </c>
    </row>
    <row r="189" s="2" customFormat="1" ht="24.15" customHeight="1">
      <c r="A189" s="35"/>
      <c r="B189" s="36"/>
      <c r="C189" s="235" t="s">
        <v>389</v>
      </c>
      <c r="D189" s="235" t="s">
        <v>222</v>
      </c>
      <c r="E189" s="236" t="s">
        <v>576</v>
      </c>
      <c r="F189" s="237" t="s">
        <v>577</v>
      </c>
      <c r="G189" s="238" t="s">
        <v>225</v>
      </c>
      <c r="H189" s="239">
        <v>210.90000000000001</v>
      </c>
      <c r="I189" s="240"/>
      <c r="J189" s="239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0.034680000000000002</v>
      </c>
      <c r="R189" s="244">
        <f>Q189*H189</f>
        <v>7.3140120000000008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281</v>
      </c>
      <c r="AT189" s="246" t="s">
        <v>222</v>
      </c>
      <c r="AU189" s="246" t="s">
        <v>87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281</v>
      </c>
      <c r="BM189" s="246" t="s">
        <v>578</v>
      </c>
    </row>
    <row r="190" s="12" customFormat="1" ht="22.8" customHeight="1">
      <c r="A190" s="12"/>
      <c r="B190" s="219"/>
      <c r="C190" s="220"/>
      <c r="D190" s="221" t="s">
        <v>74</v>
      </c>
      <c r="E190" s="233" t="s">
        <v>230</v>
      </c>
      <c r="F190" s="233" t="s">
        <v>231</v>
      </c>
      <c r="G190" s="220"/>
      <c r="H190" s="220"/>
      <c r="I190" s="223"/>
      <c r="J190" s="234">
        <f>BK190</f>
        <v>0</v>
      </c>
      <c r="K190" s="220"/>
      <c r="L190" s="225"/>
      <c r="M190" s="226"/>
      <c r="N190" s="227"/>
      <c r="O190" s="227"/>
      <c r="P190" s="228">
        <f>SUM(P191:P196)</f>
        <v>0</v>
      </c>
      <c r="Q190" s="227"/>
      <c r="R190" s="228">
        <f>SUM(R191:R196)</f>
        <v>2.4781803119999997</v>
      </c>
      <c r="S190" s="227"/>
      <c r="T190" s="229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82</v>
      </c>
      <c r="AT190" s="231" t="s">
        <v>74</v>
      </c>
      <c r="AU190" s="231" t="s">
        <v>82</v>
      </c>
      <c r="AY190" s="230" t="s">
        <v>220</v>
      </c>
      <c r="BK190" s="232">
        <f>SUM(BK191:BK196)</f>
        <v>0</v>
      </c>
    </row>
    <row r="191" s="2" customFormat="1" ht="24.15" customHeight="1">
      <c r="A191" s="35"/>
      <c r="B191" s="36"/>
      <c r="C191" s="235" t="s">
        <v>393</v>
      </c>
      <c r="D191" s="235" t="s">
        <v>222</v>
      </c>
      <c r="E191" s="236" t="s">
        <v>579</v>
      </c>
      <c r="F191" s="237" t="s">
        <v>580</v>
      </c>
      <c r="G191" s="238" t="s">
        <v>225</v>
      </c>
      <c r="H191" s="239">
        <v>123.38</v>
      </c>
      <c r="I191" s="240"/>
      <c r="J191" s="239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94</v>
      </c>
      <c r="AT191" s="246" t="s">
        <v>222</v>
      </c>
      <c r="AU191" s="246" t="s">
        <v>87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94</v>
      </c>
      <c r="BM191" s="246" t="s">
        <v>581</v>
      </c>
    </row>
    <row r="192" s="2" customFormat="1" ht="33" customHeight="1">
      <c r="A192" s="35"/>
      <c r="B192" s="36"/>
      <c r="C192" s="235" t="s">
        <v>399</v>
      </c>
      <c r="D192" s="235" t="s">
        <v>222</v>
      </c>
      <c r="E192" s="236" t="s">
        <v>582</v>
      </c>
      <c r="F192" s="237" t="s">
        <v>583</v>
      </c>
      <c r="G192" s="238" t="s">
        <v>225</v>
      </c>
      <c r="H192" s="239">
        <v>2214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94</v>
      </c>
      <c r="AT192" s="246" t="s">
        <v>222</v>
      </c>
      <c r="AU192" s="246" t="s">
        <v>87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94</v>
      </c>
      <c r="BM192" s="246" t="s">
        <v>584</v>
      </c>
    </row>
    <row r="193" s="2" customFormat="1" ht="37.8" customHeight="1">
      <c r="A193" s="35"/>
      <c r="B193" s="36"/>
      <c r="C193" s="235" t="s">
        <v>403</v>
      </c>
      <c r="D193" s="235" t="s">
        <v>222</v>
      </c>
      <c r="E193" s="236" t="s">
        <v>239</v>
      </c>
      <c r="F193" s="237" t="s">
        <v>240</v>
      </c>
      <c r="G193" s="238" t="s">
        <v>225</v>
      </c>
      <c r="H193" s="239">
        <v>13284</v>
      </c>
      <c r="I193" s="240"/>
      <c r="J193" s="239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94</v>
      </c>
      <c r="AT193" s="246" t="s">
        <v>222</v>
      </c>
      <c r="AU193" s="246" t="s">
        <v>87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94</v>
      </c>
      <c r="BM193" s="246" t="s">
        <v>585</v>
      </c>
    </row>
    <row r="194" s="2" customFormat="1" ht="24.15" customHeight="1">
      <c r="A194" s="35"/>
      <c r="B194" s="36"/>
      <c r="C194" s="235" t="s">
        <v>409</v>
      </c>
      <c r="D194" s="235" t="s">
        <v>222</v>
      </c>
      <c r="E194" s="236" t="s">
        <v>586</v>
      </c>
      <c r="F194" s="237" t="s">
        <v>587</v>
      </c>
      <c r="G194" s="238" t="s">
        <v>225</v>
      </c>
      <c r="H194" s="239">
        <v>1445.7000000000001</v>
      </c>
      <c r="I194" s="240"/>
      <c r="J194" s="239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0.0015299999999999999</v>
      </c>
      <c r="R194" s="244">
        <f>Q194*H194</f>
        <v>2.2119209999999998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94</v>
      </c>
      <c r="AT194" s="246" t="s">
        <v>222</v>
      </c>
      <c r="AU194" s="246" t="s">
        <v>87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94</v>
      </c>
      <c r="BM194" s="246" t="s">
        <v>588</v>
      </c>
    </row>
    <row r="195" s="2" customFormat="1" ht="33" customHeight="1">
      <c r="A195" s="35"/>
      <c r="B195" s="36"/>
      <c r="C195" s="235" t="s">
        <v>413</v>
      </c>
      <c r="D195" s="235" t="s">
        <v>222</v>
      </c>
      <c r="E195" s="236" t="s">
        <v>589</v>
      </c>
      <c r="F195" s="237" t="s">
        <v>590</v>
      </c>
      <c r="G195" s="238" t="s">
        <v>225</v>
      </c>
      <c r="H195" s="239">
        <v>41.799999999999997</v>
      </c>
      <c r="I195" s="240"/>
      <c r="J195" s="239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0.0063698399999999999</v>
      </c>
      <c r="R195" s="244">
        <f>Q195*H195</f>
        <v>0.26625931199999997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94</v>
      </c>
      <c r="AT195" s="246" t="s">
        <v>222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591</v>
      </c>
    </row>
    <row r="196" s="2" customFormat="1" ht="16.5" customHeight="1">
      <c r="A196" s="35"/>
      <c r="B196" s="36"/>
      <c r="C196" s="235" t="s">
        <v>417</v>
      </c>
      <c r="D196" s="235" t="s">
        <v>222</v>
      </c>
      <c r="E196" s="236" t="s">
        <v>592</v>
      </c>
      <c r="F196" s="237" t="s">
        <v>593</v>
      </c>
      <c r="G196" s="238" t="s">
        <v>225</v>
      </c>
      <c r="H196" s="239">
        <v>2322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594</v>
      </c>
    </row>
    <row r="197" s="12" customFormat="1" ht="22.8" customHeight="1">
      <c r="A197" s="12"/>
      <c r="B197" s="219"/>
      <c r="C197" s="220"/>
      <c r="D197" s="221" t="s">
        <v>74</v>
      </c>
      <c r="E197" s="233" t="s">
        <v>595</v>
      </c>
      <c r="F197" s="233" t="s">
        <v>596</v>
      </c>
      <c r="G197" s="220"/>
      <c r="H197" s="220"/>
      <c r="I197" s="223"/>
      <c r="J197" s="234">
        <f>BK197</f>
        <v>0</v>
      </c>
      <c r="K197" s="220"/>
      <c r="L197" s="225"/>
      <c r="M197" s="226"/>
      <c r="N197" s="227"/>
      <c r="O197" s="227"/>
      <c r="P197" s="228">
        <f>P198</f>
        <v>0</v>
      </c>
      <c r="Q197" s="227"/>
      <c r="R197" s="228">
        <f>R198</f>
        <v>0</v>
      </c>
      <c r="S197" s="227"/>
      <c r="T197" s="229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82</v>
      </c>
      <c r="AT197" s="231" t="s">
        <v>74</v>
      </c>
      <c r="AU197" s="231" t="s">
        <v>82</v>
      </c>
      <c r="AY197" s="230" t="s">
        <v>220</v>
      </c>
      <c r="BK197" s="232">
        <f>BK198</f>
        <v>0</v>
      </c>
    </row>
    <row r="198" s="2" customFormat="1" ht="24.15" customHeight="1">
      <c r="A198" s="35"/>
      <c r="B198" s="36"/>
      <c r="C198" s="235" t="s">
        <v>423</v>
      </c>
      <c r="D198" s="235" t="s">
        <v>222</v>
      </c>
      <c r="E198" s="236" t="s">
        <v>597</v>
      </c>
      <c r="F198" s="237" t="s">
        <v>598</v>
      </c>
      <c r="G198" s="238" t="s">
        <v>303</v>
      </c>
      <c r="H198" s="239">
        <v>170.46000000000001</v>
      </c>
      <c r="I198" s="240"/>
      <c r="J198" s="239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94</v>
      </c>
      <c r="AT198" s="246" t="s">
        <v>222</v>
      </c>
      <c r="AU198" s="246" t="s">
        <v>87</v>
      </c>
      <c r="AY198" s="14" t="s">
        <v>220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87</v>
      </c>
      <c r="BK198" s="247">
        <f>ROUND(I198*H198,2)</f>
        <v>0</v>
      </c>
      <c r="BL198" s="14" t="s">
        <v>94</v>
      </c>
      <c r="BM198" s="246" t="s">
        <v>599</v>
      </c>
    </row>
    <row r="199" s="12" customFormat="1" ht="25.92" customHeight="1">
      <c r="A199" s="12"/>
      <c r="B199" s="219"/>
      <c r="C199" s="220"/>
      <c r="D199" s="221" t="s">
        <v>74</v>
      </c>
      <c r="E199" s="222" t="s">
        <v>337</v>
      </c>
      <c r="F199" s="222" t="s">
        <v>338</v>
      </c>
      <c r="G199" s="220"/>
      <c r="H199" s="220"/>
      <c r="I199" s="223"/>
      <c r="J199" s="224">
        <f>BK199</f>
        <v>0</v>
      </c>
      <c r="K199" s="220"/>
      <c r="L199" s="225"/>
      <c r="M199" s="226"/>
      <c r="N199" s="227"/>
      <c r="O199" s="227"/>
      <c r="P199" s="228">
        <f>P200+P205+P211+P218+P222+P234+P244+P264+P267+P284+P288+P296+P306+P312+P316+P320</f>
        <v>0</v>
      </c>
      <c r="Q199" s="227"/>
      <c r="R199" s="228">
        <f>R200+R205+R211+R218+R222+R234+R244+R264+R267+R284+R288+R296+R306+R312+R316+R320</f>
        <v>69.079946556799996</v>
      </c>
      <c r="S199" s="227"/>
      <c r="T199" s="229">
        <f>T200+T205+T211+T218+T222+T234+T244+T264+T267+T284+T288+T296+T306+T312+T316+T320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87</v>
      </c>
      <c r="AT199" s="231" t="s">
        <v>74</v>
      </c>
      <c r="AU199" s="231" t="s">
        <v>75</v>
      </c>
      <c r="AY199" s="230" t="s">
        <v>220</v>
      </c>
      <c r="BK199" s="232">
        <f>BK200+BK205+BK211+BK218+BK222+BK234+BK244+BK264+BK267+BK284+BK288+BK296+BK306+BK312+BK316+BK320</f>
        <v>0</v>
      </c>
    </row>
    <row r="200" s="12" customFormat="1" ht="22.8" customHeight="1">
      <c r="A200" s="12"/>
      <c r="B200" s="219"/>
      <c r="C200" s="220"/>
      <c r="D200" s="221" t="s">
        <v>74</v>
      </c>
      <c r="E200" s="233" t="s">
        <v>600</v>
      </c>
      <c r="F200" s="233" t="s">
        <v>601</v>
      </c>
      <c r="G200" s="220"/>
      <c r="H200" s="220"/>
      <c r="I200" s="223"/>
      <c r="J200" s="234">
        <f>BK200</f>
        <v>0</v>
      </c>
      <c r="K200" s="220"/>
      <c r="L200" s="225"/>
      <c r="M200" s="226"/>
      <c r="N200" s="227"/>
      <c r="O200" s="227"/>
      <c r="P200" s="228">
        <f>SUM(P201:P204)</f>
        <v>0</v>
      </c>
      <c r="Q200" s="227"/>
      <c r="R200" s="228">
        <f>SUM(R201:R204)</f>
        <v>0.33602459999999995</v>
      </c>
      <c r="S200" s="227"/>
      <c r="T200" s="229">
        <f>SUM(T201:T204)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0" t="s">
        <v>87</v>
      </c>
      <c r="AT200" s="231" t="s">
        <v>74</v>
      </c>
      <c r="AU200" s="231" t="s">
        <v>82</v>
      </c>
      <c r="AY200" s="230" t="s">
        <v>220</v>
      </c>
      <c r="BK200" s="232">
        <f>SUM(BK201:BK204)</f>
        <v>0</v>
      </c>
    </row>
    <row r="201" s="2" customFormat="1" ht="24.15" customHeight="1">
      <c r="A201" s="35"/>
      <c r="B201" s="36"/>
      <c r="C201" s="235" t="s">
        <v>427</v>
      </c>
      <c r="D201" s="235" t="s">
        <v>222</v>
      </c>
      <c r="E201" s="236" t="s">
        <v>602</v>
      </c>
      <c r="F201" s="237" t="s">
        <v>603</v>
      </c>
      <c r="G201" s="238" t="s">
        <v>225</v>
      </c>
      <c r="H201" s="239">
        <v>123.38</v>
      </c>
      <c r="I201" s="240"/>
      <c r="J201" s="239">
        <f>ROUND(I201*H201,2)</f>
        <v>0</v>
      </c>
      <c r="K201" s="241"/>
      <c r="L201" s="41"/>
      <c r="M201" s="242" t="s">
        <v>1</v>
      </c>
      <c r="N201" s="243" t="s">
        <v>41</v>
      </c>
      <c r="O201" s="94"/>
      <c r="P201" s="244">
        <f>O201*H201</f>
        <v>0</v>
      </c>
      <c r="Q201" s="244">
        <v>6.9999999999999994E-05</v>
      </c>
      <c r="R201" s="244">
        <f>Q201*H201</f>
        <v>0.0086365999999999995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281</v>
      </c>
      <c r="AT201" s="246" t="s">
        <v>222</v>
      </c>
      <c r="AU201" s="246" t="s">
        <v>87</v>
      </c>
      <c r="AY201" s="14" t="s">
        <v>220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87</v>
      </c>
      <c r="BK201" s="247">
        <f>ROUND(I201*H201,2)</f>
        <v>0</v>
      </c>
      <c r="BL201" s="14" t="s">
        <v>281</v>
      </c>
      <c r="BM201" s="246" t="s">
        <v>604</v>
      </c>
    </row>
    <row r="202" s="2" customFormat="1" ht="37.8" customHeight="1">
      <c r="A202" s="35"/>
      <c r="B202" s="36"/>
      <c r="C202" s="253" t="s">
        <v>433</v>
      </c>
      <c r="D202" s="253" t="s">
        <v>571</v>
      </c>
      <c r="E202" s="254" t="s">
        <v>605</v>
      </c>
      <c r="F202" s="255" t="s">
        <v>606</v>
      </c>
      <c r="G202" s="256" t="s">
        <v>225</v>
      </c>
      <c r="H202" s="257">
        <v>141.88999999999999</v>
      </c>
      <c r="I202" s="258"/>
      <c r="J202" s="257">
        <f>ROUND(I202*H202,2)</f>
        <v>0</v>
      </c>
      <c r="K202" s="259"/>
      <c r="L202" s="260"/>
      <c r="M202" s="261" t="s">
        <v>1</v>
      </c>
      <c r="N202" s="262" t="s">
        <v>41</v>
      </c>
      <c r="O202" s="94"/>
      <c r="P202" s="244">
        <f>O202*H202</f>
        <v>0</v>
      </c>
      <c r="Q202" s="244">
        <v>0.002</v>
      </c>
      <c r="R202" s="244">
        <f>Q202*H202</f>
        <v>0.28377999999999998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353</v>
      </c>
      <c r="AT202" s="246" t="s">
        <v>571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281</v>
      </c>
      <c r="BM202" s="246" t="s">
        <v>607</v>
      </c>
    </row>
    <row r="203" s="2" customFormat="1" ht="24.15" customHeight="1">
      <c r="A203" s="35"/>
      <c r="B203" s="36"/>
      <c r="C203" s="235" t="s">
        <v>437</v>
      </c>
      <c r="D203" s="235" t="s">
        <v>222</v>
      </c>
      <c r="E203" s="236" t="s">
        <v>608</v>
      </c>
      <c r="F203" s="237" t="s">
        <v>609</v>
      </c>
      <c r="G203" s="238" t="s">
        <v>225</v>
      </c>
      <c r="H203" s="239">
        <v>27.600000000000001</v>
      </c>
      <c r="I203" s="240"/>
      <c r="J203" s="239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0.00158</v>
      </c>
      <c r="R203" s="244">
        <f>Q203*H203</f>
        <v>0.043608000000000001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281</v>
      </c>
      <c r="AT203" s="246" t="s">
        <v>222</v>
      </c>
      <c r="AU203" s="246" t="s">
        <v>87</v>
      </c>
      <c r="AY203" s="14" t="s">
        <v>220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87</v>
      </c>
      <c r="BK203" s="247">
        <f>ROUND(I203*H203,2)</f>
        <v>0</v>
      </c>
      <c r="BL203" s="14" t="s">
        <v>281</v>
      </c>
      <c r="BM203" s="246" t="s">
        <v>610</v>
      </c>
    </row>
    <row r="204" s="2" customFormat="1" ht="24.15" customHeight="1">
      <c r="A204" s="35"/>
      <c r="B204" s="36"/>
      <c r="C204" s="235" t="s">
        <v>611</v>
      </c>
      <c r="D204" s="235" t="s">
        <v>222</v>
      </c>
      <c r="E204" s="236" t="s">
        <v>612</v>
      </c>
      <c r="F204" s="237" t="s">
        <v>613</v>
      </c>
      <c r="G204" s="238" t="s">
        <v>614</v>
      </c>
      <c r="H204" s="240"/>
      <c r="I204" s="240"/>
      <c r="J204" s="239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281</v>
      </c>
      <c r="AT204" s="246" t="s">
        <v>222</v>
      </c>
      <c r="AU204" s="246" t="s">
        <v>87</v>
      </c>
      <c r="AY204" s="14" t="s">
        <v>220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87</v>
      </c>
      <c r="BK204" s="247">
        <f>ROUND(I204*H204,2)</f>
        <v>0</v>
      </c>
      <c r="BL204" s="14" t="s">
        <v>281</v>
      </c>
      <c r="BM204" s="246" t="s">
        <v>615</v>
      </c>
    </row>
    <row r="205" s="12" customFormat="1" ht="22.8" customHeight="1">
      <c r="A205" s="12"/>
      <c r="B205" s="219"/>
      <c r="C205" s="220"/>
      <c r="D205" s="221" t="s">
        <v>74</v>
      </c>
      <c r="E205" s="233" t="s">
        <v>339</v>
      </c>
      <c r="F205" s="233" t="s">
        <v>340</v>
      </c>
      <c r="G205" s="220"/>
      <c r="H205" s="220"/>
      <c r="I205" s="223"/>
      <c r="J205" s="234">
        <f>BK205</f>
        <v>0</v>
      </c>
      <c r="K205" s="220"/>
      <c r="L205" s="225"/>
      <c r="M205" s="226"/>
      <c r="N205" s="227"/>
      <c r="O205" s="227"/>
      <c r="P205" s="228">
        <f>SUM(P206:P210)</f>
        <v>0</v>
      </c>
      <c r="Q205" s="227"/>
      <c r="R205" s="228">
        <f>SUM(R206:R210)</f>
        <v>0.48624779999999995</v>
      </c>
      <c r="S205" s="227"/>
      <c r="T205" s="229">
        <f>SUM(T206:T210)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30" t="s">
        <v>87</v>
      </c>
      <c r="AT205" s="231" t="s">
        <v>74</v>
      </c>
      <c r="AU205" s="231" t="s">
        <v>82</v>
      </c>
      <c r="AY205" s="230" t="s">
        <v>220</v>
      </c>
      <c r="BK205" s="232">
        <f>SUM(BK206:BK210)</f>
        <v>0</v>
      </c>
    </row>
    <row r="206" s="2" customFormat="1" ht="21.75" customHeight="1">
      <c r="A206" s="35"/>
      <c r="B206" s="36"/>
      <c r="C206" s="235" t="s">
        <v>616</v>
      </c>
      <c r="D206" s="235" t="s">
        <v>222</v>
      </c>
      <c r="E206" s="236" t="s">
        <v>617</v>
      </c>
      <c r="F206" s="237" t="s">
        <v>618</v>
      </c>
      <c r="G206" s="238" t="s">
        <v>225</v>
      </c>
      <c r="H206" s="239">
        <v>923.39999999999998</v>
      </c>
      <c r="I206" s="240"/>
      <c r="J206" s="239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281</v>
      </c>
      <c r="AT206" s="246" t="s">
        <v>222</v>
      </c>
      <c r="AU206" s="246" t="s">
        <v>87</v>
      </c>
      <c r="AY206" s="14" t="s">
        <v>220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87</v>
      </c>
      <c r="BK206" s="247">
        <f>ROUND(I206*H206,2)</f>
        <v>0</v>
      </c>
      <c r="BL206" s="14" t="s">
        <v>281</v>
      </c>
      <c r="BM206" s="246" t="s">
        <v>619</v>
      </c>
    </row>
    <row r="207" s="2" customFormat="1" ht="24.15" customHeight="1">
      <c r="A207" s="35"/>
      <c r="B207" s="36"/>
      <c r="C207" s="253" t="s">
        <v>620</v>
      </c>
      <c r="D207" s="253" t="s">
        <v>571</v>
      </c>
      <c r="E207" s="254" t="s">
        <v>621</v>
      </c>
      <c r="F207" s="255" t="s">
        <v>622</v>
      </c>
      <c r="G207" s="256" t="s">
        <v>225</v>
      </c>
      <c r="H207" s="257">
        <v>1015.74</v>
      </c>
      <c r="I207" s="258"/>
      <c r="J207" s="257">
        <f>ROUND(I207*H207,2)</f>
        <v>0</v>
      </c>
      <c r="K207" s="259"/>
      <c r="L207" s="260"/>
      <c r="M207" s="261" t="s">
        <v>1</v>
      </c>
      <c r="N207" s="262" t="s">
        <v>41</v>
      </c>
      <c r="O207" s="94"/>
      <c r="P207" s="244">
        <f>O207*H207</f>
        <v>0</v>
      </c>
      <c r="Q207" s="244">
        <v>0.00013999999999999999</v>
      </c>
      <c r="R207" s="244">
        <f>Q207*H207</f>
        <v>0.14220359999999999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353</v>
      </c>
      <c r="AT207" s="246" t="s">
        <v>571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281</v>
      </c>
      <c r="BM207" s="246" t="s">
        <v>623</v>
      </c>
    </row>
    <row r="208" s="2" customFormat="1" ht="33" customHeight="1">
      <c r="A208" s="35"/>
      <c r="B208" s="36"/>
      <c r="C208" s="235" t="s">
        <v>624</v>
      </c>
      <c r="D208" s="235" t="s">
        <v>222</v>
      </c>
      <c r="E208" s="236" t="s">
        <v>625</v>
      </c>
      <c r="F208" s="237" t="s">
        <v>626</v>
      </c>
      <c r="G208" s="238" t="s">
        <v>234</v>
      </c>
      <c r="H208" s="239">
        <v>113.5</v>
      </c>
      <c r="I208" s="240"/>
      <c r="J208" s="239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3.0000000000000001E-05</v>
      </c>
      <c r="R208" s="244">
        <f>Q208*H208</f>
        <v>0.003405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281</v>
      </c>
      <c r="AT208" s="246" t="s">
        <v>222</v>
      </c>
      <c r="AU208" s="246" t="s">
        <v>87</v>
      </c>
      <c r="AY208" s="14" t="s">
        <v>220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87</v>
      </c>
      <c r="BK208" s="247">
        <f>ROUND(I208*H208,2)</f>
        <v>0</v>
      </c>
      <c r="BL208" s="14" t="s">
        <v>281</v>
      </c>
      <c r="BM208" s="246" t="s">
        <v>627</v>
      </c>
    </row>
    <row r="209" s="2" customFormat="1" ht="16.5" customHeight="1">
      <c r="A209" s="35"/>
      <c r="B209" s="36"/>
      <c r="C209" s="253" t="s">
        <v>628</v>
      </c>
      <c r="D209" s="253" t="s">
        <v>571</v>
      </c>
      <c r="E209" s="254" t="s">
        <v>629</v>
      </c>
      <c r="F209" s="255" t="s">
        <v>630</v>
      </c>
      <c r="G209" s="256" t="s">
        <v>225</v>
      </c>
      <c r="H209" s="257">
        <v>35.189999999999998</v>
      </c>
      <c r="I209" s="258"/>
      <c r="J209" s="257">
        <f>ROUND(I209*H209,2)</f>
        <v>0</v>
      </c>
      <c r="K209" s="259"/>
      <c r="L209" s="260"/>
      <c r="M209" s="261" t="s">
        <v>1</v>
      </c>
      <c r="N209" s="262" t="s">
        <v>41</v>
      </c>
      <c r="O209" s="94"/>
      <c r="P209" s="244">
        <f>O209*H209</f>
        <v>0</v>
      </c>
      <c r="Q209" s="244">
        <v>0.0096799999999999994</v>
      </c>
      <c r="R209" s="244">
        <f>Q209*H209</f>
        <v>0.34063919999999998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353</v>
      </c>
      <c r="AT209" s="246" t="s">
        <v>571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281</v>
      </c>
      <c r="BM209" s="246" t="s">
        <v>631</v>
      </c>
    </row>
    <row r="210" s="2" customFormat="1" ht="24.15" customHeight="1">
      <c r="A210" s="35"/>
      <c r="B210" s="36"/>
      <c r="C210" s="235" t="s">
        <v>632</v>
      </c>
      <c r="D210" s="235" t="s">
        <v>222</v>
      </c>
      <c r="E210" s="236" t="s">
        <v>633</v>
      </c>
      <c r="F210" s="237" t="s">
        <v>634</v>
      </c>
      <c r="G210" s="238" t="s">
        <v>614</v>
      </c>
      <c r="H210" s="240"/>
      <c r="I210" s="240"/>
      <c r="J210" s="239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281</v>
      </c>
      <c r="AT210" s="246" t="s">
        <v>222</v>
      </c>
      <c r="AU210" s="246" t="s">
        <v>87</v>
      </c>
      <c r="AY210" s="14" t="s">
        <v>220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87</v>
      </c>
      <c r="BK210" s="247">
        <f>ROUND(I210*H210,2)</f>
        <v>0</v>
      </c>
      <c r="BL210" s="14" t="s">
        <v>281</v>
      </c>
      <c r="BM210" s="246" t="s">
        <v>635</v>
      </c>
    </row>
    <row r="211" s="12" customFormat="1" ht="22.8" customHeight="1">
      <c r="A211" s="12"/>
      <c r="B211" s="219"/>
      <c r="C211" s="220"/>
      <c r="D211" s="221" t="s">
        <v>74</v>
      </c>
      <c r="E211" s="233" t="s">
        <v>345</v>
      </c>
      <c r="F211" s="233" t="s">
        <v>346</v>
      </c>
      <c r="G211" s="220"/>
      <c r="H211" s="220"/>
      <c r="I211" s="223"/>
      <c r="J211" s="234">
        <f>BK211</f>
        <v>0</v>
      </c>
      <c r="K211" s="220"/>
      <c r="L211" s="225"/>
      <c r="M211" s="226"/>
      <c r="N211" s="227"/>
      <c r="O211" s="227"/>
      <c r="P211" s="228">
        <f>SUM(P212:P217)</f>
        <v>0</v>
      </c>
      <c r="Q211" s="227"/>
      <c r="R211" s="228">
        <f>SUM(R212:R217)</f>
        <v>0.51238209999999995</v>
      </c>
      <c r="S211" s="227"/>
      <c r="T211" s="229">
        <f>SUM(T212:T217)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87</v>
      </c>
      <c r="AT211" s="231" t="s">
        <v>74</v>
      </c>
      <c r="AU211" s="231" t="s">
        <v>82</v>
      </c>
      <c r="AY211" s="230" t="s">
        <v>220</v>
      </c>
      <c r="BK211" s="232">
        <f>SUM(BK212:BK217)</f>
        <v>0</v>
      </c>
    </row>
    <row r="212" s="2" customFormat="1" ht="24.15" customHeight="1">
      <c r="A212" s="35"/>
      <c r="B212" s="36"/>
      <c r="C212" s="235" t="s">
        <v>636</v>
      </c>
      <c r="D212" s="235" t="s">
        <v>222</v>
      </c>
      <c r="E212" s="236" t="s">
        <v>637</v>
      </c>
      <c r="F212" s="237" t="s">
        <v>638</v>
      </c>
      <c r="G212" s="238" t="s">
        <v>225</v>
      </c>
      <c r="H212" s="239">
        <v>845.05999999999995</v>
      </c>
      <c r="I212" s="240"/>
      <c r="J212" s="239">
        <f>ROUND(I212*H212,2)</f>
        <v>0</v>
      </c>
      <c r="K212" s="241"/>
      <c r="L212" s="41"/>
      <c r="M212" s="242" t="s">
        <v>1</v>
      </c>
      <c r="N212" s="243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281</v>
      </c>
      <c r="AT212" s="246" t="s">
        <v>222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281</v>
      </c>
      <c r="BM212" s="246" t="s">
        <v>639</v>
      </c>
    </row>
    <row r="213" s="2" customFormat="1" ht="24.15" customHeight="1">
      <c r="A213" s="35"/>
      <c r="B213" s="36"/>
      <c r="C213" s="253" t="s">
        <v>640</v>
      </c>
      <c r="D213" s="253" t="s">
        <v>571</v>
      </c>
      <c r="E213" s="254" t="s">
        <v>641</v>
      </c>
      <c r="F213" s="255" t="s">
        <v>642</v>
      </c>
      <c r="G213" s="256" t="s">
        <v>251</v>
      </c>
      <c r="H213" s="257">
        <v>266.19999999999999</v>
      </c>
      <c r="I213" s="258"/>
      <c r="J213" s="257">
        <f>ROUND(I213*H213,2)</f>
        <v>0</v>
      </c>
      <c r="K213" s="259"/>
      <c r="L213" s="260"/>
      <c r="M213" s="261" t="s">
        <v>1</v>
      </c>
      <c r="N213" s="262" t="s">
        <v>41</v>
      </c>
      <c r="O213" s="94"/>
      <c r="P213" s="244">
        <f>O213*H213</f>
        <v>0</v>
      </c>
      <c r="Q213" s="244">
        <v>0.001</v>
      </c>
      <c r="R213" s="244">
        <f>Q213*H213</f>
        <v>0.26619999999999999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353</v>
      </c>
      <c r="AT213" s="246" t="s">
        <v>571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281</v>
      </c>
      <c r="BM213" s="246" t="s">
        <v>643</v>
      </c>
    </row>
    <row r="214" s="2" customFormat="1" ht="21.75" customHeight="1">
      <c r="A214" s="35"/>
      <c r="B214" s="36"/>
      <c r="C214" s="235" t="s">
        <v>644</v>
      </c>
      <c r="D214" s="235" t="s">
        <v>222</v>
      </c>
      <c r="E214" s="236" t="s">
        <v>645</v>
      </c>
      <c r="F214" s="237" t="s">
        <v>646</v>
      </c>
      <c r="G214" s="238" t="s">
        <v>225</v>
      </c>
      <c r="H214" s="239">
        <v>85.129999999999995</v>
      </c>
      <c r="I214" s="240"/>
      <c r="J214" s="239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0.00012</v>
      </c>
      <c r="R214" s="244">
        <f>Q214*H214</f>
        <v>0.0102156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281</v>
      </c>
      <c r="AT214" s="246" t="s">
        <v>222</v>
      </c>
      <c r="AU214" s="246" t="s">
        <v>87</v>
      </c>
      <c r="AY214" s="14" t="s">
        <v>220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87</v>
      </c>
      <c r="BK214" s="247">
        <f>ROUND(I214*H214,2)</f>
        <v>0</v>
      </c>
      <c r="BL214" s="14" t="s">
        <v>281</v>
      </c>
      <c r="BM214" s="246" t="s">
        <v>647</v>
      </c>
    </row>
    <row r="215" s="2" customFormat="1" ht="16.5" customHeight="1">
      <c r="A215" s="35"/>
      <c r="B215" s="36"/>
      <c r="C215" s="253" t="s">
        <v>648</v>
      </c>
      <c r="D215" s="253" t="s">
        <v>571</v>
      </c>
      <c r="E215" s="254" t="s">
        <v>649</v>
      </c>
      <c r="F215" s="255" t="s">
        <v>650</v>
      </c>
      <c r="G215" s="256" t="s">
        <v>225</v>
      </c>
      <c r="H215" s="257">
        <v>35.75</v>
      </c>
      <c r="I215" s="258"/>
      <c r="J215" s="257">
        <f>ROUND(I215*H215,2)</f>
        <v>0</v>
      </c>
      <c r="K215" s="259"/>
      <c r="L215" s="260"/>
      <c r="M215" s="261" t="s">
        <v>1</v>
      </c>
      <c r="N215" s="262" t="s">
        <v>41</v>
      </c>
      <c r="O215" s="94"/>
      <c r="P215" s="244">
        <f>O215*H215</f>
        <v>0</v>
      </c>
      <c r="Q215" s="244">
        <v>0.00165</v>
      </c>
      <c r="R215" s="244">
        <f>Q215*H215</f>
        <v>0.058987499999999998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353</v>
      </c>
      <c r="AT215" s="246" t="s">
        <v>571</v>
      </c>
      <c r="AU215" s="246" t="s">
        <v>87</v>
      </c>
      <c r="AY215" s="14" t="s">
        <v>220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87</v>
      </c>
      <c r="BK215" s="247">
        <f>ROUND(I215*H215,2)</f>
        <v>0</v>
      </c>
      <c r="BL215" s="14" t="s">
        <v>281</v>
      </c>
      <c r="BM215" s="246" t="s">
        <v>651</v>
      </c>
    </row>
    <row r="216" s="2" customFormat="1" ht="16.5" customHeight="1">
      <c r="A216" s="35"/>
      <c r="B216" s="36"/>
      <c r="C216" s="253" t="s">
        <v>652</v>
      </c>
      <c r="D216" s="253" t="s">
        <v>571</v>
      </c>
      <c r="E216" s="254" t="s">
        <v>653</v>
      </c>
      <c r="F216" s="255" t="s">
        <v>654</v>
      </c>
      <c r="G216" s="256" t="s">
        <v>225</v>
      </c>
      <c r="H216" s="257">
        <v>53.630000000000003</v>
      </c>
      <c r="I216" s="258"/>
      <c r="J216" s="257">
        <f>ROUND(I216*H216,2)</f>
        <v>0</v>
      </c>
      <c r="K216" s="259"/>
      <c r="L216" s="260"/>
      <c r="M216" s="261" t="s">
        <v>1</v>
      </c>
      <c r="N216" s="262" t="s">
        <v>41</v>
      </c>
      <c r="O216" s="94"/>
      <c r="P216" s="244">
        <f>O216*H216</f>
        <v>0</v>
      </c>
      <c r="Q216" s="244">
        <v>0.0033</v>
      </c>
      <c r="R216" s="244">
        <f>Q216*H216</f>
        <v>0.176979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353</v>
      </c>
      <c r="AT216" s="246" t="s">
        <v>571</v>
      </c>
      <c r="AU216" s="246" t="s">
        <v>87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281</v>
      </c>
      <c r="BM216" s="246" t="s">
        <v>655</v>
      </c>
    </row>
    <row r="217" s="2" customFormat="1" ht="24.15" customHeight="1">
      <c r="A217" s="35"/>
      <c r="B217" s="36"/>
      <c r="C217" s="235" t="s">
        <v>656</v>
      </c>
      <c r="D217" s="235" t="s">
        <v>222</v>
      </c>
      <c r="E217" s="236" t="s">
        <v>657</v>
      </c>
      <c r="F217" s="237" t="s">
        <v>658</v>
      </c>
      <c r="G217" s="238" t="s">
        <v>614</v>
      </c>
      <c r="H217" s="240"/>
      <c r="I217" s="240"/>
      <c r="J217" s="239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281</v>
      </c>
      <c r="AT217" s="246" t="s">
        <v>222</v>
      </c>
      <c r="AU217" s="246" t="s">
        <v>87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281</v>
      </c>
      <c r="BM217" s="246" t="s">
        <v>659</v>
      </c>
    </row>
    <row r="218" s="12" customFormat="1" ht="22.8" customHeight="1">
      <c r="A218" s="12"/>
      <c r="B218" s="219"/>
      <c r="C218" s="220"/>
      <c r="D218" s="221" t="s">
        <v>74</v>
      </c>
      <c r="E218" s="233" t="s">
        <v>660</v>
      </c>
      <c r="F218" s="233" t="s">
        <v>661</v>
      </c>
      <c r="G218" s="220"/>
      <c r="H218" s="220"/>
      <c r="I218" s="223"/>
      <c r="J218" s="234">
        <f>BK218</f>
        <v>0</v>
      </c>
      <c r="K218" s="220"/>
      <c r="L218" s="225"/>
      <c r="M218" s="226"/>
      <c r="N218" s="227"/>
      <c r="O218" s="227"/>
      <c r="P218" s="228">
        <f>SUM(P219:P221)</f>
        <v>0</v>
      </c>
      <c r="Q218" s="227"/>
      <c r="R218" s="228">
        <f>SUM(R219:R221)</f>
        <v>0.404499</v>
      </c>
      <c r="S218" s="227"/>
      <c r="T218" s="229">
        <f>SUM(T219:T221)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0" t="s">
        <v>87</v>
      </c>
      <c r="AT218" s="231" t="s">
        <v>74</v>
      </c>
      <c r="AU218" s="231" t="s">
        <v>82</v>
      </c>
      <c r="AY218" s="230" t="s">
        <v>220</v>
      </c>
      <c r="BK218" s="232">
        <f>SUM(BK219:BK221)</f>
        <v>0</v>
      </c>
    </row>
    <row r="219" s="2" customFormat="1" ht="37.8" customHeight="1">
      <c r="A219" s="35"/>
      <c r="B219" s="36"/>
      <c r="C219" s="235" t="s">
        <v>662</v>
      </c>
      <c r="D219" s="235" t="s">
        <v>222</v>
      </c>
      <c r="E219" s="236" t="s">
        <v>663</v>
      </c>
      <c r="F219" s="237" t="s">
        <v>664</v>
      </c>
      <c r="G219" s="238" t="s">
        <v>225</v>
      </c>
      <c r="H219" s="239">
        <v>20.100000000000001</v>
      </c>
      <c r="I219" s="240"/>
      <c r="J219" s="239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0.0018500000000000001</v>
      </c>
      <c r="R219" s="244">
        <f>Q219*H219</f>
        <v>0.037185000000000003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281</v>
      </c>
      <c r="AT219" s="246" t="s">
        <v>222</v>
      </c>
      <c r="AU219" s="246" t="s">
        <v>87</v>
      </c>
      <c r="AY219" s="14" t="s">
        <v>220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87</v>
      </c>
      <c r="BK219" s="247">
        <f>ROUND(I219*H219,2)</f>
        <v>0</v>
      </c>
      <c r="BL219" s="14" t="s">
        <v>281</v>
      </c>
      <c r="BM219" s="246" t="s">
        <v>665</v>
      </c>
    </row>
    <row r="220" s="2" customFormat="1" ht="37.8" customHeight="1">
      <c r="A220" s="35"/>
      <c r="B220" s="36"/>
      <c r="C220" s="253" t="s">
        <v>666</v>
      </c>
      <c r="D220" s="253" t="s">
        <v>571</v>
      </c>
      <c r="E220" s="254" t="s">
        <v>667</v>
      </c>
      <c r="F220" s="255" t="s">
        <v>668</v>
      </c>
      <c r="G220" s="256" t="s">
        <v>225</v>
      </c>
      <c r="H220" s="257">
        <v>21.109999999999999</v>
      </c>
      <c r="I220" s="258"/>
      <c r="J220" s="257">
        <f>ROUND(I220*H220,2)</f>
        <v>0</v>
      </c>
      <c r="K220" s="259"/>
      <c r="L220" s="260"/>
      <c r="M220" s="261" t="s">
        <v>1</v>
      </c>
      <c r="N220" s="262" t="s">
        <v>41</v>
      </c>
      <c r="O220" s="94"/>
      <c r="P220" s="244">
        <f>O220*H220</f>
        <v>0</v>
      </c>
      <c r="Q220" s="244">
        <v>0.017399999999999999</v>
      </c>
      <c r="R220" s="244">
        <f>Q220*H220</f>
        <v>0.36731399999999997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353</v>
      </c>
      <c r="AT220" s="246" t="s">
        <v>571</v>
      </c>
      <c r="AU220" s="246" t="s">
        <v>87</v>
      </c>
      <c r="AY220" s="14" t="s">
        <v>220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87</v>
      </c>
      <c r="BK220" s="247">
        <f>ROUND(I220*H220,2)</f>
        <v>0</v>
      </c>
      <c r="BL220" s="14" t="s">
        <v>281</v>
      </c>
      <c r="BM220" s="246" t="s">
        <v>669</v>
      </c>
    </row>
    <row r="221" s="2" customFormat="1" ht="24.15" customHeight="1">
      <c r="A221" s="35"/>
      <c r="B221" s="36"/>
      <c r="C221" s="235" t="s">
        <v>670</v>
      </c>
      <c r="D221" s="235" t="s">
        <v>222</v>
      </c>
      <c r="E221" s="236" t="s">
        <v>671</v>
      </c>
      <c r="F221" s="237" t="s">
        <v>672</v>
      </c>
      <c r="G221" s="238" t="s">
        <v>614</v>
      </c>
      <c r="H221" s="240"/>
      <c r="I221" s="240"/>
      <c r="J221" s="239">
        <f>ROUND(I221*H221,2)</f>
        <v>0</v>
      </c>
      <c r="K221" s="241"/>
      <c r="L221" s="41"/>
      <c r="M221" s="242" t="s">
        <v>1</v>
      </c>
      <c r="N221" s="243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281</v>
      </c>
      <c r="AT221" s="246" t="s">
        <v>222</v>
      </c>
      <c r="AU221" s="246" t="s">
        <v>87</v>
      </c>
      <c r="AY221" s="14" t="s">
        <v>220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87</v>
      </c>
      <c r="BK221" s="247">
        <f>ROUND(I221*H221,2)</f>
        <v>0</v>
      </c>
      <c r="BL221" s="14" t="s">
        <v>281</v>
      </c>
      <c r="BM221" s="246" t="s">
        <v>673</v>
      </c>
    </row>
    <row r="222" s="12" customFormat="1" ht="22.8" customHeight="1">
      <c r="A222" s="12"/>
      <c r="B222" s="219"/>
      <c r="C222" s="220"/>
      <c r="D222" s="221" t="s">
        <v>74</v>
      </c>
      <c r="E222" s="233" t="s">
        <v>351</v>
      </c>
      <c r="F222" s="233" t="s">
        <v>352</v>
      </c>
      <c r="G222" s="220"/>
      <c r="H222" s="220"/>
      <c r="I222" s="223"/>
      <c r="J222" s="234">
        <f>BK222</f>
        <v>0</v>
      </c>
      <c r="K222" s="220"/>
      <c r="L222" s="225"/>
      <c r="M222" s="226"/>
      <c r="N222" s="227"/>
      <c r="O222" s="227"/>
      <c r="P222" s="228">
        <f>SUM(P223:P233)</f>
        <v>0</v>
      </c>
      <c r="Q222" s="227"/>
      <c r="R222" s="228">
        <f>SUM(R223:R233)</f>
        <v>17.0878269</v>
      </c>
      <c r="S222" s="227"/>
      <c r="T222" s="229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0" t="s">
        <v>87</v>
      </c>
      <c r="AT222" s="231" t="s">
        <v>74</v>
      </c>
      <c r="AU222" s="231" t="s">
        <v>82</v>
      </c>
      <c r="AY222" s="230" t="s">
        <v>220</v>
      </c>
      <c r="BK222" s="232">
        <f>SUM(BK223:BK233)</f>
        <v>0</v>
      </c>
    </row>
    <row r="223" s="2" customFormat="1" ht="24.15" customHeight="1">
      <c r="A223" s="35"/>
      <c r="B223" s="36"/>
      <c r="C223" s="235" t="s">
        <v>674</v>
      </c>
      <c r="D223" s="235" t="s">
        <v>222</v>
      </c>
      <c r="E223" s="236" t="s">
        <v>675</v>
      </c>
      <c r="F223" s="237" t="s">
        <v>676</v>
      </c>
      <c r="G223" s="238" t="s">
        <v>234</v>
      </c>
      <c r="H223" s="239">
        <v>146.30000000000001</v>
      </c>
      <c r="I223" s="240"/>
      <c r="J223" s="239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0.00025999999999999998</v>
      </c>
      <c r="R223" s="244">
        <f>Q223*H223</f>
        <v>0.038038000000000002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281</v>
      </c>
      <c r="AT223" s="246" t="s">
        <v>222</v>
      </c>
      <c r="AU223" s="246" t="s">
        <v>87</v>
      </c>
      <c r="AY223" s="14" t="s">
        <v>220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87</v>
      </c>
      <c r="BK223" s="247">
        <f>ROUND(I223*H223,2)</f>
        <v>0</v>
      </c>
      <c r="BL223" s="14" t="s">
        <v>281</v>
      </c>
      <c r="BM223" s="246" t="s">
        <v>677</v>
      </c>
    </row>
    <row r="224" s="2" customFormat="1" ht="33" customHeight="1">
      <c r="A224" s="35"/>
      <c r="B224" s="36"/>
      <c r="C224" s="253" t="s">
        <v>678</v>
      </c>
      <c r="D224" s="253" t="s">
        <v>571</v>
      </c>
      <c r="E224" s="254" t="s">
        <v>679</v>
      </c>
      <c r="F224" s="255" t="s">
        <v>680</v>
      </c>
      <c r="G224" s="256" t="s">
        <v>251</v>
      </c>
      <c r="H224" s="257">
        <v>1.1699999999999999</v>
      </c>
      <c r="I224" s="258"/>
      <c r="J224" s="257">
        <f>ROUND(I224*H224,2)</f>
        <v>0</v>
      </c>
      <c r="K224" s="259"/>
      <c r="L224" s="260"/>
      <c r="M224" s="261" t="s">
        <v>1</v>
      </c>
      <c r="N224" s="262" t="s">
        <v>41</v>
      </c>
      <c r="O224" s="94"/>
      <c r="P224" s="244">
        <f>O224*H224</f>
        <v>0</v>
      </c>
      <c r="Q224" s="244">
        <v>0.5</v>
      </c>
      <c r="R224" s="244">
        <f>Q224*H224</f>
        <v>0.58499999999999996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353</v>
      </c>
      <c r="AT224" s="246" t="s">
        <v>571</v>
      </c>
      <c r="AU224" s="246" t="s">
        <v>87</v>
      </c>
      <c r="AY224" s="14" t="s">
        <v>220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87</v>
      </c>
      <c r="BK224" s="247">
        <f>ROUND(I224*H224,2)</f>
        <v>0</v>
      </c>
      <c r="BL224" s="14" t="s">
        <v>281</v>
      </c>
      <c r="BM224" s="246" t="s">
        <v>681</v>
      </c>
    </row>
    <row r="225" s="2" customFormat="1" ht="24.15" customHeight="1">
      <c r="A225" s="35"/>
      <c r="B225" s="36"/>
      <c r="C225" s="235" t="s">
        <v>682</v>
      </c>
      <c r="D225" s="235" t="s">
        <v>222</v>
      </c>
      <c r="E225" s="236" t="s">
        <v>683</v>
      </c>
      <c r="F225" s="237" t="s">
        <v>684</v>
      </c>
      <c r="G225" s="238" t="s">
        <v>225</v>
      </c>
      <c r="H225" s="239">
        <v>1058.4000000000001</v>
      </c>
      <c r="I225" s="240"/>
      <c r="J225" s="239">
        <f>ROUND(I225*H225,2)</f>
        <v>0</v>
      </c>
      <c r="K225" s="241"/>
      <c r="L225" s="41"/>
      <c r="M225" s="242" t="s">
        <v>1</v>
      </c>
      <c r="N225" s="243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281</v>
      </c>
      <c r="AT225" s="246" t="s">
        <v>222</v>
      </c>
      <c r="AU225" s="246" t="s">
        <v>87</v>
      </c>
      <c r="AY225" s="14" t="s">
        <v>220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87</v>
      </c>
      <c r="BK225" s="247">
        <f>ROUND(I225*H225,2)</f>
        <v>0</v>
      </c>
      <c r="BL225" s="14" t="s">
        <v>281</v>
      </c>
      <c r="BM225" s="246" t="s">
        <v>685</v>
      </c>
    </row>
    <row r="226" s="2" customFormat="1" ht="33" customHeight="1">
      <c r="A226" s="35"/>
      <c r="B226" s="36"/>
      <c r="C226" s="253" t="s">
        <v>686</v>
      </c>
      <c r="D226" s="253" t="s">
        <v>571</v>
      </c>
      <c r="E226" s="254" t="s">
        <v>687</v>
      </c>
      <c r="F226" s="255" t="s">
        <v>688</v>
      </c>
      <c r="G226" s="256" t="s">
        <v>251</v>
      </c>
      <c r="H226" s="257">
        <v>25.079999999999998</v>
      </c>
      <c r="I226" s="258"/>
      <c r="J226" s="257">
        <f>ROUND(I226*H226,2)</f>
        <v>0</v>
      </c>
      <c r="K226" s="259"/>
      <c r="L226" s="260"/>
      <c r="M226" s="261" t="s">
        <v>1</v>
      </c>
      <c r="N226" s="262" t="s">
        <v>41</v>
      </c>
      <c r="O226" s="94"/>
      <c r="P226" s="244">
        <f>O226*H226</f>
        <v>0</v>
      </c>
      <c r="Q226" s="244">
        <v>0.5</v>
      </c>
      <c r="R226" s="244">
        <f>Q226*H226</f>
        <v>12.539999999999999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353</v>
      </c>
      <c r="AT226" s="246" t="s">
        <v>571</v>
      </c>
      <c r="AU226" s="246" t="s">
        <v>87</v>
      </c>
      <c r="AY226" s="14" t="s">
        <v>220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87</v>
      </c>
      <c r="BK226" s="247">
        <f>ROUND(I226*H226,2)</f>
        <v>0</v>
      </c>
      <c r="BL226" s="14" t="s">
        <v>281</v>
      </c>
      <c r="BM226" s="246" t="s">
        <v>689</v>
      </c>
    </row>
    <row r="227" s="2" customFormat="1" ht="16.5" customHeight="1">
      <c r="A227" s="35"/>
      <c r="B227" s="36"/>
      <c r="C227" s="235" t="s">
        <v>690</v>
      </c>
      <c r="D227" s="235" t="s">
        <v>222</v>
      </c>
      <c r="E227" s="236" t="s">
        <v>691</v>
      </c>
      <c r="F227" s="237" t="s">
        <v>692</v>
      </c>
      <c r="G227" s="238" t="s">
        <v>234</v>
      </c>
      <c r="H227" s="239">
        <v>966.60000000000002</v>
      </c>
      <c r="I227" s="240"/>
      <c r="J227" s="239">
        <f>ROUND(I227*H227,2)</f>
        <v>0</v>
      </c>
      <c r="K227" s="241"/>
      <c r="L227" s="41"/>
      <c r="M227" s="242" t="s">
        <v>1</v>
      </c>
      <c r="N227" s="243" t="s">
        <v>41</v>
      </c>
      <c r="O227" s="94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281</v>
      </c>
      <c r="AT227" s="246" t="s">
        <v>222</v>
      </c>
      <c r="AU227" s="246" t="s">
        <v>87</v>
      </c>
      <c r="AY227" s="14" t="s">
        <v>220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87</v>
      </c>
      <c r="BK227" s="247">
        <f>ROUND(I227*H227,2)</f>
        <v>0</v>
      </c>
      <c r="BL227" s="14" t="s">
        <v>281</v>
      </c>
      <c r="BM227" s="246" t="s">
        <v>693</v>
      </c>
    </row>
    <row r="228" s="2" customFormat="1" ht="37.8" customHeight="1">
      <c r="A228" s="35"/>
      <c r="B228" s="36"/>
      <c r="C228" s="253" t="s">
        <v>694</v>
      </c>
      <c r="D228" s="253" t="s">
        <v>571</v>
      </c>
      <c r="E228" s="254" t="s">
        <v>695</v>
      </c>
      <c r="F228" s="255" t="s">
        <v>696</v>
      </c>
      <c r="G228" s="256" t="s">
        <v>251</v>
      </c>
      <c r="H228" s="257">
        <v>6.3799999999999999</v>
      </c>
      <c r="I228" s="258"/>
      <c r="J228" s="257">
        <f>ROUND(I228*H228,2)</f>
        <v>0</v>
      </c>
      <c r="K228" s="259"/>
      <c r="L228" s="260"/>
      <c r="M228" s="261" t="s">
        <v>1</v>
      </c>
      <c r="N228" s="262" t="s">
        <v>41</v>
      </c>
      <c r="O228" s="94"/>
      <c r="P228" s="244">
        <f>O228*H228</f>
        <v>0</v>
      </c>
      <c r="Q228" s="244">
        <v>0.5</v>
      </c>
      <c r="R228" s="244">
        <f>Q228*H228</f>
        <v>3.1899999999999999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353</v>
      </c>
      <c r="AT228" s="246" t="s">
        <v>571</v>
      </c>
      <c r="AU228" s="246" t="s">
        <v>87</v>
      </c>
      <c r="AY228" s="14" t="s">
        <v>220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87</v>
      </c>
      <c r="BK228" s="247">
        <f>ROUND(I228*H228,2)</f>
        <v>0</v>
      </c>
      <c r="BL228" s="14" t="s">
        <v>281</v>
      </c>
      <c r="BM228" s="246" t="s">
        <v>697</v>
      </c>
    </row>
    <row r="229" s="2" customFormat="1" ht="44.25" customHeight="1">
      <c r="A229" s="35"/>
      <c r="B229" s="36"/>
      <c r="C229" s="235" t="s">
        <v>698</v>
      </c>
      <c r="D229" s="235" t="s">
        <v>222</v>
      </c>
      <c r="E229" s="236" t="s">
        <v>699</v>
      </c>
      <c r="F229" s="237" t="s">
        <v>700</v>
      </c>
      <c r="G229" s="238" t="s">
        <v>251</v>
      </c>
      <c r="H229" s="239">
        <v>32.630000000000003</v>
      </c>
      <c r="I229" s="240"/>
      <c r="J229" s="239">
        <f>ROUND(I229*H229,2)</f>
        <v>0</v>
      </c>
      <c r="K229" s="241"/>
      <c r="L229" s="41"/>
      <c r="M229" s="242" t="s">
        <v>1</v>
      </c>
      <c r="N229" s="243" t="s">
        <v>41</v>
      </c>
      <c r="O229" s="94"/>
      <c r="P229" s="244">
        <f>O229*H229</f>
        <v>0</v>
      </c>
      <c r="Q229" s="244">
        <v>0.022349999999999998</v>
      </c>
      <c r="R229" s="244">
        <f>Q229*H229</f>
        <v>0.7292805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281</v>
      </c>
      <c r="AT229" s="246" t="s">
        <v>222</v>
      </c>
      <c r="AU229" s="246" t="s">
        <v>87</v>
      </c>
      <c r="AY229" s="14" t="s">
        <v>220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87</v>
      </c>
      <c r="BK229" s="247">
        <f>ROUND(I229*H229,2)</f>
        <v>0</v>
      </c>
      <c r="BL229" s="14" t="s">
        <v>281</v>
      </c>
      <c r="BM229" s="246" t="s">
        <v>701</v>
      </c>
    </row>
    <row r="230" s="2" customFormat="1" ht="24.15" customHeight="1">
      <c r="A230" s="35"/>
      <c r="B230" s="36"/>
      <c r="C230" s="235" t="s">
        <v>702</v>
      </c>
      <c r="D230" s="235" t="s">
        <v>222</v>
      </c>
      <c r="E230" s="236" t="s">
        <v>703</v>
      </c>
      <c r="F230" s="237" t="s">
        <v>704</v>
      </c>
      <c r="G230" s="238" t="s">
        <v>225</v>
      </c>
      <c r="H230" s="239">
        <v>62.700000000000003</v>
      </c>
      <c r="I230" s="240"/>
      <c r="J230" s="239">
        <f>ROUND(I230*H230,2)</f>
        <v>0</v>
      </c>
      <c r="K230" s="241"/>
      <c r="L230" s="41"/>
      <c r="M230" s="242" t="s">
        <v>1</v>
      </c>
      <c r="N230" s="243" t="s">
        <v>41</v>
      </c>
      <c r="O230" s="94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281</v>
      </c>
      <c r="AT230" s="246" t="s">
        <v>222</v>
      </c>
      <c r="AU230" s="246" t="s">
        <v>87</v>
      </c>
      <c r="AY230" s="14" t="s">
        <v>220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87</v>
      </c>
      <c r="BK230" s="247">
        <f>ROUND(I230*H230,2)</f>
        <v>0</v>
      </c>
      <c r="BL230" s="14" t="s">
        <v>281</v>
      </c>
      <c r="BM230" s="246" t="s">
        <v>705</v>
      </c>
    </row>
    <row r="231" s="2" customFormat="1" ht="33" customHeight="1">
      <c r="A231" s="35"/>
      <c r="B231" s="36"/>
      <c r="C231" s="253" t="s">
        <v>706</v>
      </c>
      <c r="D231" s="253" t="s">
        <v>571</v>
      </c>
      <c r="E231" s="254" t="s">
        <v>707</v>
      </c>
      <c r="F231" s="255" t="s">
        <v>708</v>
      </c>
      <c r="G231" s="256" t="s">
        <v>225</v>
      </c>
      <c r="H231" s="257">
        <v>67.719999999999999</v>
      </c>
      <c r="I231" s="258"/>
      <c r="J231" s="257">
        <f>ROUND(I231*H231,2)</f>
        <v>0</v>
      </c>
      <c r="K231" s="259"/>
      <c r="L231" s="260"/>
      <c r="M231" s="261" t="s">
        <v>1</v>
      </c>
      <c r="N231" s="262" t="s">
        <v>41</v>
      </c>
      <c r="O231" s="94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353</v>
      </c>
      <c r="AT231" s="246" t="s">
        <v>571</v>
      </c>
      <c r="AU231" s="246" t="s">
        <v>87</v>
      </c>
      <c r="AY231" s="14" t="s">
        <v>220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87</v>
      </c>
      <c r="BK231" s="247">
        <f>ROUND(I231*H231,2)</f>
        <v>0</v>
      </c>
      <c r="BL231" s="14" t="s">
        <v>281</v>
      </c>
      <c r="BM231" s="246" t="s">
        <v>709</v>
      </c>
    </row>
    <row r="232" s="2" customFormat="1" ht="24.15" customHeight="1">
      <c r="A232" s="35"/>
      <c r="B232" s="36"/>
      <c r="C232" s="235" t="s">
        <v>710</v>
      </c>
      <c r="D232" s="235" t="s">
        <v>222</v>
      </c>
      <c r="E232" s="236" t="s">
        <v>711</v>
      </c>
      <c r="F232" s="237" t="s">
        <v>712</v>
      </c>
      <c r="G232" s="238" t="s">
        <v>251</v>
      </c>
      <c r="H232" s="239">
        <v>1.8799999999999999</v>
      </c>
      <c r="I232" s="240"/>
      <c r="J232" s="239">
        <f>ROUND(I232*H232,2)</f>
        <v>0</v>
      </c>
      <c r="K232" s="241"/>
      <c r="L232" s="41"/>
      <c r="M232" s="242" t="s">
        <v>1</v>
      </c>
      <c r="N232" s="243" t="s">
        <v>41</v>
      </c>
      <c r="O232" s="94"/>
      <c r="P232" s="244">
        <f>O232*H232</f>
        <v>0</v>
      </c>
      <c r="Q232" s="244">
        <v>0.0029299999999999999</v>
      </c>
      <c r="R232" s="244">
        <f>Q232*H232</f>
        <v>0.0055083999999999992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281</v>
      </c>
      <c r="AT232" s="246" t="s">
        <v>222</v>
      </c>
      <c r="AU232" s="246" t="s">
        <v>87</v>
      </c>
      <c r="AY232" s="14" t="s">
        <v>220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87</v>
      </c>
      <c r="BK232" s="247">
        <f>ROUND(I232*H232,2)</f>
        <v>0</v>
      </c>
      <c r="BL232" s="14" t="s">
        <v>281</v>
      </c>
      <c r="BM232" s="246" t="s">
        <v>713</v>
      </c>
    </row>
    <row r="233" s="2" customFormat="1" ht="24.15" customHeight="1">
      <c r="A233" s="35"/>
      <c r="B233" s="36"/>
      <c r="C233" s="235" t="s">
        <v>714</v>
      </c>
      <c r="D233" s="235" t="s">
        <v>222</v>
      </c>
      <c r="E233" s="236" t="s">
        <v>715</v>
      </c>
      <c r="F233" s="237" t="s">
        <v>716</v>
      </c>
      <c r="G233" s="238" t="s">
        <v>614</v>
      </c>
      <c r="H233" s="240"/>
      <c r="I233" s="240"/>
      <c r="J233" s="239">
        <f>ROUND(I233*H233,2)</f>
        <v>0</v>
      </c>
      <c r="K233" s="241"/>
      <c r="L233" s="41"/>
      <c r="M233" s="242" t="s">
        <v>1</v>
      </c>
      <c r="N233" s="243" t="s">
        <v>41</v>
      </c>
      <c r="O233" s="94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281</v>
      </c>
      <c r="AT233" s="246" t="s">
        <v>222</v>
      </c>
      <c r="AU233" s="246" t="s">
        <v>87</v>
      </c>
      <c r="AY233" s="14" t="s">
        <v>220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87</v>
      </c>
      <c r="BK233" s="247">
        <f>ROUND(I233*H233,2)</f>
        <v>0</v>
      </c>
      <c r="BL233" s="14" t="s">
        <v>281</v>
      </c>
      <c r="BM233" s="246" t="s">
        <v>717</v>
      </c>
    </row>
    <row r="234" s="12" customFormat="1" ht="22.8" customHeight="1">
      <c r="A234" s="12"/>
      <c r="B234" s="219"/>
      <c r="C234" s="220"/>
      <c r="D234" s="221" t="s">
        <v>74</v>
      </c>
      <c r="E234" s="233" t="s">
        <v>369</v>
      </c>
      <c r="F234" s="233" t="s">
        <v>370</v>
      </c>
      <c r="G234" s="220"/>
      <c r="H234" s="220"/>
      <c r="I234" s="223"/>
      <c r="J234" s="234">
        <f>BK234</f>
        <v>0</v>
      </c>
      <c r="K234" s="220"/>
      <c r="L234" s="225"/>
      <c r="M234" s="226"/>
      <c r="N234" s="227"/>
      <c r="O234" s="227"/>
      <c r="P234" s="228">
        <f>SUM(P235:P243)</f>
        <v>0</v>
      </c>
      <c r="Q234" s="227"/>
      <c r="R234" s="228">
        <f>SUM(R235:R243)</f>
        <v>17.190329399999996</v>
      </c>
      <c r="S234" s="227"/>
      <c r="T234" s="229">
        <f>SUM(T235:T243)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30" t="s">
        <v>87</v>
      </c>
      <c r="AT234" s="231" t="s">
        <v>74</v>
      </c>
      <c r="AU234" s="231" t="s">
        <v>82</v>
      </c>
      <c r="AY234" s="230" t="s">
        <v>220</v>
      </c>
      <c r="BK234" s="232">
        <f>SUM(BK235:BK243)</f>
        <v>0</v>
      </c>
    </row>
    <row r="235" s="2" customFormat="1" ht="37.8" customHeight="1">
      <c r="A235" s="35"/>
      <c r="B235" s="36"/>
      <c r="C235" s="235" t="s">
        <v>718</v>
      </c>
      <c r="D235" s="235" t="s">
        <v>222</v>
      </c>
      <c r="E235" s="236" t="s">
        <v>719</v>
      </c>
      <c r="F235" s="237" t="s">
        <v>720</v>
      </c>
      <c r="G235" s="238" t="s">
        <v>225</v>
      </c>
      <c r="H235" s="239">
        <v>6.7000000000000002</v>
      </c>
      <c r="I235" s="240"/>
      <c r="J235" s="239">
        <f>ROUND(I235*H235,2)</f>
        <v>0</v>
      </c>
      <c r="K235" s="241"/>
      <c r="L235" s="41"/>
      <c r="M235" s="242" t="s">
        <v>1</v>
      </c>
      <c r="N235" s="243" t="s">
        <v>41</v>
      </c>
      <c r="O235" s="94"/>
      <c r="P235" s="244">
        <f>O235*H235</f>
        <v>0</v>
      </c>
      <c r="Q235" s="244">
        <v>0.041759999999999999</v>
      </c>
      <c r="R235" s="244">
        <f>Q235*H235</f>
        <v>0.27979199999999999</v>
      </c>
      <c r="S235" s="244">
        <v>0</v>
      </c>
      <c r="T235" s="24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6" t="s">
        <v>281</v>
      </c>
      <c r="AT235" s="246" t="s">
        <v>222</v>
      </c>
      <c r="AU235" s="246" t="s">
        <v>87</v>
      </c>
      <c r="AY235" s="14" t="s">
        <v>220</v>
      </c>
      <c r="BE235" s="247">
        <f>IF(N235="základná",J235,0)</f>
        <v>0</v>
      </c>
      <c r="BF235" s="247">
        <f>IF(N235="znížená",J235,0)</f>
        <v>0</v>
      </c>
      <c r="BG235" s="247">
        <f>IF(N235="zákl. prenesená",J235,0)</f>
        <v>0</v>
      </c>
      <c r="BH235" s="247">
        <f>IF(N235="zníž. prenesená",J235,0)</f>
        <v>0</v>
      </c>
      <c r="BI235" s="247">
        <f>IF(N235="nulová",J235,0)</f>
        <v>0</v>
      </c>
      <c r="BJ235" s="14" t="s">
        <v>87</v>
      </c>
      <c r="BK235" s="247">
        <f>ROUND(I235*H235,2)</f>
        <v>0</v>
      </c>
      <c r="BL235" s="14" t="s">
        <v>281</v>
      </c>
      <c r="BM235" s="246" t="s">
        <v>721</v>
      </c>
    </row>
    <row r="236" s="2" customFormat="1" ht="37.8" customHeight="1">
      <c r="A236" s="35"/>
      <c r="B236" s="36"/>
      <c r="C236" s="235" t="s">
        <v>722</v>
      </c>
      <c r="D236" s="235" t="s">
        <v>222</v>
      </c>
      <c r="E236" s="236" t="s">
        <v>723</v>
      </c>
      <c r="F236" s="237" t="s">
        <v>724</v>
      </c>
      <c r="G236" s="238" t="s">
        <v>225</v>
      </c>
      <c r="H236" s="239">
        <v>435.19999999999999</v>
      </c>
      <c r="I236" s="240"/>
      <c r="J236" s="239">
        <f>ROUND(I236*H236,2)</f>
        <v>0</v>
      </c>
      <c r="K236" s="241"/>
      <c r="L236" s="41"/>
      <c r="M236" s="242" t="s">
        <v>1</v>
      </c>
      <c r="N236" s="243" t="s">
        <v>41</v>
      </c>
      <c r="O236" s="94"/>
      <c r="P236" s="244">
        <f>O236*H236</f>
        <v>0</v>
      </c>
      <c r="Q236" s="244">
        <v>0.01128</v>
      </c>
      <c r="R236" s="244">
        <f>Q236*H236</f>
        <v>4.9090559999999996</v>
      </c>
      <c r="S236" s="244">
        <v>0</v>
      </c>
      <c r="T236" s="24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6" t="s">
        <v>281</v>
      </c>
      <c r="AT236" s="246" t="s">
        <v>222</v>
      </c>
      <c r="AU236" s="246" t="s">
        <v>87</v>
      </c>
      <c r="AY236" s="14" t="s">
        <v>220</v>
      </c>
      <c r="BE236" s="247">
        <f>IF(N236="základná",J236,0)</f>
        <v>0</v>
      </c>
      <c r="BF236" s="247">
        <f>IF(N236="znížená",J236,0)</f>
        <v>0</v>
      </c>
      <c r="BG236" s="247">
        <f>IF(N236="zákl. prenesená",J236,0)</f>
        <v>0</v>
      </c>
      <c r="BH236" s="247">
        <f>IF(N236="zníž. prenesená",J236,0)</f>
        <v>0</v>
      </c>
      <c r="BI236" s="247">
        <f>IF(N236="nulová",J236,0)</f>
        <v>0</v>
      </c>
      <c r="BJ236" s="14" t="s">
        <v>87</v>
      </c>
      <c r="BK236" s="247">
        <f>ROUND(I236*H236,2)</f>
        <v>0</v>
      </c>
      <c r="BL236" s="14" t="s">
        <v>281</v>
      </c>
      <c r="BM236" s="246" t="s">
        <v>725</v>
      </c>
    </row>
    <row r="237" s="2" customFormat="1" ht="33" customHeight="1">
      <c r="A237" s="35"/>
      <c r="B237" s="36"/>
      <c r="C237" s="235" t="s">
        <v>726</v>
      </c>
      <c r="D237" s="235" t="s">
        <v>222</v>
      </c>
      <c r="E237" s="236" t="s">
        <v>727</v>
      </c>
      <c r="F237" s="237" t="s">
        <v>728</v>
      </c>
      <c r="G237" s="238" t="s">
        <v>225</v>
      </c>
      <c r="H237" s="239">
        <v>119.63</v>
      </c>
      <c r="I237" s="240"/>
      <c r="J237" s="239">
        <f>ROUND(I237*H237,2)</f>
        <v>0</v>
      </c>
      <c r="K237" s="241"/>
      <c r="L237" s="41"/>
      <c r="M237" s="242" t="s">
        <v>1</v>
      </c>
      <c r="N237" s="243" t="s">
        <v>41</v>
      </c>
      <c r="O237" s="94"/>
      <c r="P237" s="244">
        <f>O237*H237</f>
        <v>0</v>
      </c>
      <c r="Q237" s="244">
        <v>0.011860000000000001</v>
      </c>
      <c r="R237" s="244">
        <f>Q237*H237</f>
        <v>1.4188118000000001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281</v>
      </c>
      <c r="AT237" s="246" t="s">
        <v>222</v>
      </c>
      <c r="AU237" s="246" t="s">
        <v>87</v>
      </c>
      <c r="AY237" s="14" t="s">
        <v>220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87</v>
      </c>
      <c r="BK237" s="247">
        <f>ROUND(I237*H237,2)</f>
        <v>0</v>
      </c>
      <c r="BL237" s="14" t="s">
        <v>281</v>
      </c>
      <c r="BM237" s="246" t="s">
        <v>729</v>
      </c>
    </row>
    <row r="238" s="2" customFormat="1" ht="37.8" customHeight="1">
      <c r="A238" s="35"/>
      <c r="B238" s="36"/>
      <c r="C238" s="235" t="s">
        <v>730</v>
      </c>
      <c r="D238" s="235" t="s">
        <v>222</v>
      </c>
      <c r="E238" s="236" t="s">
        <v>731</v>
      </c>
      <c r="F238" s="237" t="s">
        <v>732</v>
      </c>
      <c r="G238" s="238" t="s">
        <v>225</v>
      </c>
      <c r="H238" s="239">
        <v>751.60000000000002</v>
      </c>
      <c r="I238" s="240"/>
      <c r="J238" s="239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0.013440000000000001</v>
      </c>
      <c r="R238" s="244">
        <f>Q238*H238</f>
        <v>10.101504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281</v>
      </c>
      <c r="AT238" s="246" t="s">
        <v>222</v>
      </c>
      <c r="AU238" s="246" t="s">
        <v>87</v>
      </c>
      <c r="AY238" s="14" t="s">
        <v>220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87</v>
      </c>
      <c r="BK238" s="247">
        <f>ROUND(I238*H238,2)</f>
        <v>0</v>
      </c>
      <c r="BL238" s="14" t="s">
        <v>281</v>
      </c>
      <c r="BM238" s="246" t="s">
        <v>733</v>
      </c>
    </row>
    <row r="239" s="2" customFormat="1" ht="37.8" customHeight="1">
      <c r="A239" s="35"/>
      <c r="B239" s="36"/>
      <c r="C239" s="235" t="s">
        <v>734</v>
      </c>
      <c r="D239" s="235" t="s">
        <v>222</v>
      </c>
      <c r="E239" s="236" t="s">
        <v>735</v>
      </c>
      <c r="F239" s="237" t="s">
        <v>736</v>
      </c>
      <c r="G239" s="238" t="s">
        <v>225</v>
      </c>
      <c r="H239" s="239">
        <v>33.100000000000001</v>
      </c>
      <c r="I239" s="240"/>
      <c r="J239" s="239">
        <f>ROUND(I239*H239,2)</f>
        <v>0</v>
      </c>
      <c r="K239" s="241"/>
      <c r="L239" s="41"/>
      <c r="M239" s="242" t="s">
        <v>1</v>
      </c>
      <c r="N239" s="243" t="s">
        <v>41</v>
      </c>
      <c r="O239" s="94"/>
      <c r="P239" s="244">
        <f>O239*H239</f>
        <v>0</v>
      </c>
      <c r="Q239" s="244">
        <v>0.013440000000000001</v>
      </c>
      <c r="R239" s="244">
        <f>Q239*H239</f>
        <v>0.44486400000000004</v>
      </c>
      <c r="S239" s="244">
        <v>0</v>
      </c>
      <c r="T239" s="24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6" t="s">
        <v>281</v>
      </c>
      <c r="AT239" s="246" t="s">
        <v>222</v>
      </c>
      <c r="AU239" s="246" t="s">
        <v>87</v>
      </c>
      <c r="AY239" s="14" t="s">
        <v>220</v>
      </c>
      <c r="BE239" s="247">
        <f>IF(N239="základná",J239,0)</f>
        <v>0</v>
      </c>
      <c r="BF239" s="247">
        <f>IF(N239="znížená",J239,0)</f>
        <v>0</v>
      </c>
      <c r="BG239" s="247">
        <f>IF(N239="zákl. prenesená",J239,0)</f>
        <v>0</v>
      </c>
      <c r="BH239" s="247">
        <f>IF(N239="zníž. prenesená",J239,0)</f>
        <v>0</v>
      </c>
      <c r="BI239" s="247">
        <f>IF(N239="nulová",J239,0)</f>
        <v>0</v>
      </c>
      <c r="BJ239" s="14" t="s">
        <v>87</v>
      </c>
      <c r="BK239" s="247">
        <f>ROUND(I239*H239,2)</f>
        <v>0</v>
      </c>
      <c r="BL239" s="14" t="s">
        <v>281</v>
      </c>
      <c r="BM239" s="246" t="s">
        <v>737</v>
      </c>
    </row>
    <row r="240" s="2" customFormat="1" ht="24.15" customHeight="1">
      <c r="A240" s="35"/>
      <c r="B240" s="36"/>
      <c r="C240" s="235" t="s">
        <v>738</v>
      </c>
      <c r="D240" s="235" t="s">
        <v>222</v>
      </c>
      <c r="E240" s="236" t="s">
        <v>739</v>
      </c>
      <c r="F240" s="237" t="s">
        <v>740</v>
      </c>
      <c r="G240" s="238" t="s">
        <v>259</v>
      </c>
      <c r="H240" s="239">
        <v>1</v>
      </c>
      <c r="I240" s="240"/>
      <c r="J240" s="239">
        <f>ROUND(I240*H240,2)</f>
        <v>0</v>
      </c>
      <c r="K240" s="241"/>
      <c r="L240" s="41"/>
      <c r="M240" s="242" t="s">
        <v>1</v>
      </c>
      <c r="N240" s="243" t="s">
        <v>41</v>
      </c>
      <c r="O240" s="94"/>
      <c r="P240" s="244">
        <f>O240*H240</f>
        <v>0</v>
      </c>
      <c r="Q240" s="244">
        <v>0.00030160000000000001</v>
      </c>
      <c r="R240" s="244">
        <f>Q240*H240</f>
        <v>0.00030160000000000001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281</v>
      </c>
      <c r="AT240" s="246" t="s">
        <v>222</v>
      </c>
      <c r="AU240" s="246" t="s">
        <v>87</v>
      </c>
      <c r="AY240" s="14" t="s">
        <v>220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87</v>
      </c>
      <c r="BK240" s="247">
        <f>ROUND(I240*H240,2)</f>
        <v>0</v>
      </c>
      <c r="BL240" s="14" t="s">
        <v>281</v>
      </c>
      <c r="BM240" s="246" t="s">
        <v>741</v>
      </c>
    </row>
    <row r="241" s="2" customFormat="1" ht="24.15" customHeight="1">
      <c r="A241" s="35"/>
      <c r="B241" s="36"/>
      <c r="C241" s="253" t="s">
        <v>742</v>
      </c>
      <c r="D241" s="253" t="s">
        <v>571</v>
      </c>
      <c r="E241" s="254" t="s">
        <v>743</v>
      </c>
      <c r="F241" s="255" t="s">
        <v>744</v>
      </c>
      <c r="G241" s="256" t="s">
        <v>259</v>
      </c>
      <c r="H241" s="257">
        <v>1</v>
      </c>
      <c r="I241" s="258"/>
      <c r="J241" s="257">
        <f>ROUND(I241*H241,2)</f>
        <v>0</v>
      </c>
      <c r="K241" s="259"/>
      <c r="L241" s="260"/>
      <c r="M241" s="261" t="s">
        <v>1</v>
      </c>
      <c r="N241" s="262" t="s">
        <v>41</v>
      </c>
      <c r="O241" s="94"/>
      <c r="P241" s="244">
        <f>O241*H241</f>
        <v>0</v>
      </c>
      <c r="Q241" s="244">
        <v>0.010999999999999999</v>
      </c>
      <c r="R241" s="244">
        <f>Q241*H241</f>
        <v>0.010999999999999999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353</v>
      </c>
      <c r="AT241" s="246" t="s">
        <v>571</v>
      </c>
      <c r="AU241" s="246" t="s">
        <v>87</v>
      </c>
      <c r="AY241" s="14" t="s">
        <v>220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87</v>
      </c>
      <c r="BK241" s="247">
        <f>ROUND(I241*H241,2)</f>
        <v>0</v>
      </c>
      <c r="BL241" s="14" t="s">
        <v>281</v>
      </c>
      <c r="BM241" s="246" t="s">
        <v>745</v>
      </c>
    </row>
    <row r="242" s="2" customFormat="1" ht="33" customHeight="1">
      <c r="A242" s="35"/>
      <c r="B242" s="36"/>
      <c r="C242" s="253" t="s">
        <v>746</v>
      </c>
      <c r="D242" s="253" t="s">
        <v>571</v>
      </c>
      <c r="E242" s="254" t="s">
        <v>747</v>
      </c>
      <c r="F242" s="255" t="s">
        <v>748</v>
      </c>
      <c r="G242" s="256" t="s">
        <v>259</v>
      </c>
      <c r="H242" s="257">
        <v>1</v>
      </c>
      <c r="I242" s="258"/>
      <c r="J242" s="257">
        <f>ROUND(I242*H242,2)</f>
        <v>0</v>
      </c>
      <c r="K242" s="259"/>
      <c r="L242" s="260"/>
      <c r="M242" s="261" t="s">
        <v>1</v>
      </c>
      <c r="N242" s="262" t="s">
        <v>41</v>
      </c>
      <c r="O242" s="94"/>
      <c r="P242" s="244">
        <f>O242*H242</f>
        <v>0</v>
      </c>
      <c r="Q242" s="244">
        <v>0.025000000000000001</v>
      </c>
      <c r="R242" s="244">
        <f>Q242*H242</f>
        <v>0.025000000000000001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353</v>
      </c>
      <c r="AT242" s="246" t="s">
        <v>571</v>
      </c>
      <c r="AU242" s="246" t="s">
        <v>87</v>
      </c>
      <c r="AY242" s="14" t="s">
        <v>220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87</v>
      </c>
      <c r="BK242" s="247">
        <f>ROUND(I242*H242,2)</f>
        <v>0</v>
      </c>
      <c r="BL242" s="14" t="s">
        <v>281</v>
      </c>
      <c r="BM242" s="246" t="s">
        <v>749</v>
      </c>
    </row>
    <row r="243" s="2" customFormat="1" ht="24.15" customHeight="1">
      <c r="A243" s="35"/>
      <c r="B243" s="36"/>
      <c r="C243" s="235" t="s">
        <v>750</v>
      </c>
      <c r="D243" s="235" t="s">
        <v>222</v>
      </c>
      <c r="E243" s="236" t="s">
        <v>751</v>
      </c>
      <c r="F243" s="237" t="s">
        <v>752</v>
      </c>
      <c r="G243" s="238" t="s">
        <v>614</v>
      </c>
      <c r="H243" s="240"/>
      <c r="I243" s="240"/>
      <c r="J243" s="239">
        <f>ROUND(I243*H243,2)</f>
        <v>0</v>
      </c>
      <c r="K243" s="241"/>
      <c r="L243" s="41"/>
      <c r="M243" s="242" t="s">
        <v>1</v>
      </c>
      <c r="N243" s="243" t="s">
        <v>41</v>
      </c>
      <c r="O243" s="94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281</v>
      </c>
      <c r="AT243" s="246" t="s">
        <v>222</v>
      </c>
      <c r="AU243" s="246" t="s">
        <v>87</v>
      </c>
      <c r="AY243" s="14" t="s">
        <v>220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87</v>
      </c>
      <c r="BK243" s="247">
        <f>ROUND(I243*H243,2)</f>
        <v>0</v>
      </c>
      <c r="BL243" s="14" t="s">
        <v>281</v>
      </c>
      <c r="BM243" s="246" t="s">
        <v>753</v>
      </c>
    </row>
    <row r="244" s="12" customFormat="1" ht="22.8" customHeight="1">
      <c r="A244" s="12"/>
      <c r="B244" s="219"/>
      <c r="C244" s="220"/>
      <c r="D244" s="221" t="s">
        <v>74</v>
      </c>
      <c r="E244" s="233" t="s">
        <v>375</v>
      </c>
      <c r="F244" s="233" t="s">
        <v>376</v>
      </c>
      <c r="G244" s="220"/>
      <c r="H244" s="220"/>
      <c r="I244" s="223"/>
      <c r="J244" s="234">
        <f>BK244</f>
        <v>0</v>
      </c>
      <c r="K244" s="220"/>
      <c r="L244" s="225"/>
      <c r="M244" s="226"/>
      <c r="N244" s="227"/>
      <c r="O244" s="227"/>
      <c r="P244" s="228">
        <f>SUM(P245:P263)</f>
        <v>0</v>
      </c>
      <c r="Q244" s="227"/>
      <c r="R244" s="228">
        <f>SUM(R245:R263)</f>
        <v>12.098319146</v>
      </c>
      <c r="S244" s="227"/>
      <c r="T244" s="229">
        <f>SUM(T245:T263)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30" t="s">
        <v>87</v>
      </c>
      <c r="AT244" s="231" t="s">
        <v>74</v>
      </c>
      <c r="AU244" s="231" t="s">
        <v>82</v>
      </c>
      <c r="AY244" s="230" t="s">
        <v>220</v>
      </c>
      <c r="BK244" s="232">
        <f>SUM(BK245:BK263)</f>
        <v>0</v>
      </c>
    </row>
    <row r="245" s="2" customFormat="1" ht="37.8" customHeight="1">
      <c r="A245" s="35"/>
      <c r="B245" s="36"/>
      <c r="C245" s="235" t="s">
        <v>754</v>
      </c>
      <c r="D245" s="235" t="s">
        <v>222</v>
      </c>
      <c r="E245" s="236" t="s">
        <v>755</v>
      </c>
      <c r="F245" s="237" t="s">
        <v>756</v>
      </c>
      <c r="G245" s="238" t="s">
        <v>225</v>
      </c>
      <c r="H245" s="239">
        <v>1163.8</v>
      </c>
      <c r="I245" s="240"/>
      <c r="J245" s="239">
        <f>ROUND(I245*H245,2)</f>
        <v>0</v>
      </c>
      <c r="K245" s="241"/>
      <c r="L245" s="41"/>
      <c r="M245" s="242" t="s">
        <v>1</v>
      </c>
      <c r="N245" s="243" t="s">
        <v>41</v>
      </c>
      <c r="O245" s="94"/>
      <c r="P245" s="244">
        <f>O245*H245</f>
        <v>0</v>
      </c>
      <c r="Q245" s="244">
        <v>0.00046999999999999999</v>
      </c>
      <c r="R245" s="244">
        <f>Q245*H245</f>
        <v>0.54698599999999997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281</v>
      </c>
      <c r="AT245" s="246" t="s">
        <v>222</v>
      </c>
      <c r="AU245" s="246" t="s">
        <v>87</v>
      </c>
      <c r="AY245" s="14" t="s">
        <v>220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87</v>
      </c>
      <c r="BK245" s="247">
        <f>ROUND(I245*H245,2)</f>
        <v>0</v>
      </c>
      <c r="BL245" s="14" t="s">
        <v>281</v>
      </c>
      <c r="BM245" s="246" t="s">
        <v>757</v>
      </c>
    </row>
    <row r="246" s="2" customFormat="1" ht="33" customHeight="1">
      <c r="A246" s="35"/>
      <c r="B246" s="36"/>
      <c r="C246" s="235" t="s">
        <v>758</v>
      </c>
      <c r="D246" s="235" t="s">
        <v>222</v>
      </c>
      <c r="E246" s="236" t="s">
        <v>759</v>
      </c>
      <c r="F246" s="237" t="s">
        <v>760</v>
      </c>
      <c r="G246" s="238" t="s">
        <v>225</v>
      </c>
      <c r="H246" s="239">
        <v>1058.4000000000001</v>
      </c>
      <c r="I246" s="240"/>
      <c r="J246" s="239">
        <f>ROUND(I246*H246,2)</f>
        <v>0</v>
      </c>
      <c r="K246" s="241"/>
      <c r="L246" s="41"/>
      <c r="M246" s="242" t="s">
        <v>1</v>
      </c>
      <c r="N246" s="243" t="s">
        <v>41</v>
      </c>
      <c r="O246" s="94"/>
      <c r="P246" s="244">
        <f>O246*H246</f>
        <v>0</v>
      </c>
      <c r="Q246" s="244">
        <v>0.00040000000000000002</v>
      </c>
      <c r="R246" s="244">
        <f>Q246*H246</f>
        <v>0.42336000000000007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281</v>
      </c>
      <c r="AT246" s="246" t="s">
        <v>222</v>
      </c>
      <c r="AU246" s="246" t="s">
        <v>87</v>
      </c>
      <c r="AY246" s="14" t="s">
        <v>220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87</v>
      </c>
      <c r="BK246" s="247">
        <f>ROUND(I246*H246,2)</f>
        <v>0</v>
      </c>
      <c r="BL246" s="14" t="s">
        <v>281</v>
      </c>
      <c r="BM246" s="246" t="s">
        <v>761</v>
      </c>
    </row>
    <row r="247" s="2" customFormat="1" ht="24.15" customHeight="1">
      <c r="A247" s="35"/>
      <c r="B247" s="36"/>
      <c r="C247" s="253" t="s">
        <v>762</v>
      </c>
      <c r="D247" s="253" t="s">
        <v>571</v>
      </c>
      <c r="E247" s="254" t="s">
        <v>763</v>
      </c>
      <c r="F247" s="255" t="s">
        <v>764</v>
      </c>
      <c r="G247" s="256" t="s">
        <v>225</v>
      </c>
      <c r="H247" s="257">
        <v>1270.0799999999999</v>
      </c>
      <c r="I247" s="258"/>
      <c r="J247" s="257">
        <f>ROUND(I247*H247,2)</f>
        <v>0</v>
      </c>
      <c r="K247" s="259"/>
      <c r="L247" s="260"/>
      <c r="M247" s="261" t="s">
        <v>1</v>
      </c>
      <c r="N247" s="262" t="s">
        <v>41</v>
      </c>
      <c r="O247" s="94"/>
      <c r="P247" s="244">
        <f>O247*H247</f>
        <v>0</v>
      </c>
      <c r="Q247" s="244">
        <v>0.00726</v>
      </c>
      <c r="R247" s="244">
        <f>Q247*H247</f>
        <v>9.2207808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353</v>
      </c>
      <c r="AT247" s="246" t="s">
        <v>571</v>
      </c>
      <c r="AU247" s="246" t="s">
        <v>87</v>
      </c>
      <c r="AY247" s="14" t="s">
        <v>220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87</v>
      </c>
      <c r="BK247" s="247">
        <f>ROUND(I247*H247,2)</f>
        <v>0</v>
      </c>
      <c r="BL247" s="14" t="s">
        <v>281</v>
      </c>
      <c r="BM247" s="246" t="s">
        <v>765</v>
      </c>
    </row>
    <row r="248" s="2" customFormat="1" ht="33" customHeight="1">
      <c r="A248" s="35"/>
      <c r="B248" s="36"/>
      <c r="C248" s="235" t="s">
        <v>766</v>
      </c>
      <c r="D248" s="235" t="s">
        <v>222</v>
      </c>
      <c r="E248" s="236" t="s">
        <v>767</v>
      </c>
      <c r="F248" s="237" t="s">
        <v>768</v>
      </c>
      <c r="G248" s="238" t="s">
        <v>234</v>
      </c>
      <c r="H248" s="239">
        <v>101</v>
      </c>
      <c r="I248" s="240"/>
      <c r="J248" s="239">
        <f>ROUND(I248*H248,2)</f>
        <v>0</v>
      </c>
      <c r="K248" s="241"/>
      <c r="L248" s="41"/>
      <c r="M248" s="242" t="s">
        <v>1</v>
      </c>
      <c r="N248" s="243" t="s">
        <v>41</v>
      </c>
      <c r="O248" s="94"/>
      <c r="P248" s="244">
        <f>O248*H248</f>
        <v>0</v>
      </c>
      <c r="Q248" s="244">
        <v>0.0027512499999999998</v>
      </c>
      <c r="R248" s="244">
        <f>Q248*H248</f>
        <v>0.27787624999999999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281</v>
      </c>
      <c r="AT248" s="246" t="s">
        <v>222</v>
      </c>
      <c r="AU248" s="246" t="s">
        <v>87</v>
      </c>
      <c r="AY248" s="14" t="s">
        <v>220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87</v>
      </c>
      <c r="BK248" s="247">
        <f>ROUND(I248*H248,2)</f>
        <v>0</v>
      </c>
      <c r="BL248" s="14" t="s">
        <v>281</v>
      </c>
      <c r="BM248" s="246" t="s">
        <v>769</v>
      </c>
    </row>
    <row r="249" s="2" customFormat="1" ht="24.15" customHeight="1">
      <c r="A249" s="35"/>
      <c r="B249" s="36"/>
      <c r="C249" s="235" t="s">
        <v>770</v>
      </c>
      <c r="D249" s="235" t="s">
        <v>222</v>
      </c>
      <c r="E249" s="236" t="s">
        <v>771</v>
      </c>
      <c r="F249" s="237" t="s">
        <v>772</v>
      </c>
      <c r="G249" s="238" t="s">
        <v>234</v>
      </c>
      <c r="H249" s="239">
        <v>183</v>
      </c>
      <c r="I249" s="240"/>
      <c r="J249" s="239">
        <f>ROUND(I249*H249,2)</f>
        <v>0</v>
      </c>
      <c r="K249" s="241"/>
      <c r="L249" s="41"/>
      <c r="M249" s="242" t="s">
        <v>1</v>
      </c>
      <c r="N249" s="243" t="s">
        <v>41</v>
      </c>
      <c r="O249" s="94"/>
      <c r="P249" s="244">
        <f>O249*H249</f>
        <v>0</v>
      </c>
      <c r="Q249" s="244">
        <v>0.00052999999999999998</v>
      </c>
      <c r="R249" s="244">
        <f>Q249*H249</f>
        <v>0.096989999999999993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281</v>
      </c>
      <c r="AT249" s="246" t="s">
        <v>222</v>
      </c>
      <c r="AU249" s="246" t="s">
        <v>87</v>
      </c>
      <c r="AY249" s="14" t="s">
        <v>220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87</v>
      </c>
      <c r="BK249" s="247">
        <f>ROUND(I249*H249,2)</f>
        <v>0</v>
      </c>
      <c r="BL249" s="14" t="s">
        <v>281</v>
      </c>
      <c r="BM249" s="246" t="s">
        <v>773</v>
      </c>
    </row>
    <row r="250" s="2" customFormat="1" ht="24.15" customHeight="1">
      <c r="A250" s="35"/>
      <c r="B250" s="36"/>
      <c r="C250" s="235" t="s">
        <v>774</v>
      </c>
      <c r="D250" s="235" t="s">
        <v>222</v>
      </c>
      <c r="E250" s="236" t="s">
        <v>775</v>
      </c>
      <c r="F250" s="237" t="s">
        <v>776</v>
      </c>
      <c r="G250" s="238" t="s">
        <v>225</v>
      </c>
      <c r="H250" s="239">
        <v>1058.4000000000001</v>
      </c>
      <c r="I250" s="240"/>
      <c r="J250" s="239">
        <f>ROUND(I250*H250,2)</f>
        <v>0</v>
      </c>
      <c r="K250" s="241"/>
      <c r="L250" s="41"/>
      <c r="M250" s="242" t="s">
        <v>1</v>
      </c>
      <c r="N250" s="243" t="s">
        <v>41</v>
      </c>
      <c r="O250" s="94"/>
      <c r="P250" s="244">
        <f>O250*H250</f>
        <v>0</v>
      </c>
      <c r="Q250" s="244">
        <v>4.0000000000000003E-05</v>
      </c>
      <c r="R250" s="244">
        <f>Q250*H250</f>
        <v>0.042336000000000006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281</v>
      </c>
      <c r="AT250" s="246" t="s">
        <v>222</v>
      </c>
      <c r="AU250" s="246" t="s">
        <v>87</v>
      </c>
      <c r="AY250" s="14" t="s">
        <v>220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87</v>
      </c>
      <c r="BK250" s="247">
        <f>ROUND(I250*H250,2)</f>
        <v>0</v>
      </c>
      <c r="BL250" s="14" t="s">
        <v>281</v>
      </c>
      <c r="BM250" s="246" t="s">
        <v>777</v>
      </c>
    </row>
    <row r="251" s="2" customFormat="1" ht="24.15" customHeight="1">
      <c r="A251" s="35"/>
      <c r="B251" s="36"/>
      <c r="C251" s="235" t="s">
        <v>778</v>
      </c>
      <c r="D251" s="235" t="s">
        <v>222</v>
      </c>
      <c r="E251" s="236" t="s">
        <v>779</v>
      </c>
      <c r="F251" s="237" t="s">
        <v>780</v>
      </c>
      <c r="G251" s="238" t="s">
        <v>234</v>
      </c>
      <c r="H251" s="239">
        <v>82.5</v>
      </c>
      <c r="I251" s="240"/>
      <c r="J251" s="239">
        <f>ROUND(I251*H251,2)</f>
        <v>0</v>
      </c>
      <c r="K251" s="241"/>
      <c r="L251" s="41"/>
      <c r="M251" s="242" t="s">
        <v>1</v>
      </c>
      <c r="N251" s="243" t="s">
        <v>41</v>
      </c>
      <c r="O251" s="94"/>
      <c r="P251" s="244">
        <f>O251*H251</f>
        <v>0</v>
      </c>
      <c r="Q251" s="244">
        <v>0.0021557299999999998</v>
      </c>
      <c r="R251" s="244">
        <f>Q251*H251</f>
        <v>0.17784772499999998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281</v>
      </c>
      <c r="AT251" s="246" t="s">
        <v>222</v>
      </c>
      <c r="AU251" s="246" t="s">
        <v>87</v>
      </c>
      <c r="AY251" s="14" t="s">
        <v>220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87</v>
      </c>
      <c r="BK251" s="247">
        <f>ROUND(I251*H251,2)</f>
        <v>0</v>
      </c>
      <c r="BL251" s="14" t="s">
        <v>281</v>
      </c>
      <c r="BM251" s="246" t="s">
        <v>781</v>
      </c>
    </row>
    <row r="252" s="2" customFormat="1" ht="24.15" customHeight="1">
      <c r="A252" s="35"/>
      <c r="B252" s="36"/>
      <c r="C252" s="235" t="s">
        <v>782</v>
      </c>
      <c r="D252" s="235" t="s">
        <v>222</v>
      </c>
      <c r="E252" s="236" t="s">
        <v>783</v>
      </c>
      <c r="F252" s="237" t="s">
        <v>784</v>
      </c>
      <c r="G252" s="238" t="s">
        <v>259</v>
      </c>
      <c r="H252" s="239">
        <v>5</v>
      </c>
      <c r="I252" s="240"/>
      <c r="J252" s="239">
        <f>ROUND(I252*H252,2)</f>
        <v>0</v>
      </c>
      <c r="K252" s="241"/>
      <c r="L252" s="41"/>
      <c r="M252" s="242" t="s">
        <v>1</v>
      </c>
      <c r="N252" s="243" t="s">
        <v>41</v>
      </c>
      <c r="O252" s="94"/>
      <c r="P252" s="244">
        <f>O252*H252</f>
        <v>0</v>
      </c>
      <c r="Q252" s="244">
        <v>0.0015716199999999999</v>
      </c>
      <c r="R252" s="244">
        <f>Q252*H252</f>
        <v>0.0078580999999999998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281</v>
      </c>
      <c r="AT252" s="246" t="s">
        <v>222</v>
      </c>
      <c r="AU252" s="246" t="s">
        <v>87</v>
      </c>
      <c r="AY252" s="14" t="s">
        <v>220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87</v>
      </c>
      <c r="BK252" s="247">
        <f>ROUND(I252*H252,2)</f>
        <v>0</v>
      </c>
      <c r="BL252" s="14" t="s">
        <v>281</v>
      </c>
      <c r="BM252" s="246" t="s">
        <v>785</v>
      </c>
    </row>
    <row r="253" s="2" customFormat="1" ht="24.15" customHeight="1">
      <c r="A253" s="35"/>
      <c r="B253" s="36"/>
      <c r="C253" s="235" t="s">
        <v>786</v>
      </c>
      <c r="D253" s="235" t="s">
        <v>222</v>
      </c>
      <c r="E253" s="236" t="s">
        <v>787</v>
      </c>
      <c r="F253" s="237" t="s">
        <v>788</v>
      </c>
      <c r="G253" s="238" t="s">
        <v>234</v>
      </c>
      <c r="H253" s="239">
        <v>24</v>
      </c>
      <c r="I253" s="240"/>
      <c r="J253" s="239">
        <f>ROUND(I253*H253,2)</f>
        <v>0</v>
      </c>
      <c r="K253" s="241"/>
      <c r="L253" s="41"/>
      <c r="M253" s="242" t="s">
        <v>1</v>
      </c>
      <c r="N253" s="243" t="s">
        <v>41</v>
      </c>
      <c r="O253" s="94"/>
      <c r="P253" s="244">
        <f>O253*H253</f>
        <v>0</v>
      </c>
      <c r="Q253" s="244">
        <v>0.0042418999999999998</v>
      </c>
      <c r="R253" s="244">
        <f>Q253*H253</f>
        <v>0.1018056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281</v>
      </c>
      <c r="AT253" s="246" t="s">
        <v>222</v>
      </c>
      <c r="AU253" s="246" t="s">
        <v>87</v>
      </c>
      <c r="AY253" s="14" t="s">
        <v>220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87</v>
      </c>
      <c r="BK253" s="247">
        <f>ROUND(I253*H253,2)</f>
        <v>0</v>
      </c>
      <c r="BL253" s="14" t="s">
        <v>281</v>
      </c>
      <c r="BM253" s="246" t="s">
        <v>789</v>
      </c>
    </row>
    <row r="254" s="2" customFormat="1" ht="24.15" customHeight="1">
      <c r="A254" s="35"/>
      <c r="B254" s="36"/>
      <c r="C254" s="235" t="s">
        <v>790</v>
      </c>
      <c r="D254" s="235" t="s">
        <v>222</v>
      </c>
      <c r="E254" s="236" t="s">
        <v>791</v>
      </c>
      <c r="F254" s="237" t="s">
        <v>792</v>
      </c>
      <c r="G254" s="238" t="s">
        <v>234</v>
      </c>
      <c r="H254" s="239">
        <v>54.799999999999997</v>
      </c>
      <c r="I254" s="240"/>
      <c r="J254" s="239">
        <f>ROUND(I254*H254,2)</f>
        <v>0</v>
      </c>
      <c r="K254" s="241"/>
      <c r="L254" s="41"/>
      <c r="M254" s="242" t="s">
        <v>1</v>
      </c>
      <c r="N254" s="243" t="s">
        <v>41</v>
      </c>
      <c r="O254" s="94"/>
      <c r="P254" s="244">
        <f>O254*H254</f>
        <v>0</v>
      </c>
      <c r="Q254" s="244">
        <v>0.0042418999999999998</v>
      </c>
      <c r="R254" s="244">
        <f>Q254*H254</f>
        <v>0.23245611999999999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281</v>
      </c>
      <c r="AT254" s="246" t="s">
        <v>222</v>
      </c>
      <c r="AU254" s="246" t="s">
        <v>87</v>
      </c>
      <c r="AY254" s="14" t="s">
        <v>220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87</v>
      </c>
      <c r="BK254" s="247">
        <f>ROUND(I254*H254,2)</f>
        <v>0</v>
      </c>
      <c r="BL254" s="14" t="s">
        <v>281</v>
      </c>
      <c r="BM254" s="246" t="s">
        <v>793</v>
      </c>
    </row>
    <row r="255" s="2" customFormat="1" ht="37.8" customHeight="1">
      <c r="A255" s="35"/>
      <c r="B255" s="36"/>
      <c r="C255" s="235" t="s">
        <v>794</v>
      </c>
      <c r="D255" s="235" t="s">
        <v>222</v>
      </c>
      <c r="E255" s="236" t="s">
        <v>795</v>
      </c>
      <c r="F255" s="237" t="s">
        <v>796</v>
      </c>
      <c r="G255" s="238" t="s">
        <v>259</v>
      </c>
      <c r="H255" s="239">
        <v>227</v>
      </c>
      <c r="I255" s="240"/>
      <c r="J255" s="239">
        <f>ROUND(I255*H255,2)</f>
        <v>0</v>
      </c>
      <c r="K255" s="241"/>
      <c r="L255" s="41"/>
      <c r="M255" s="242" t="s">
        <v>1</v>
      </c>
      <c r="N255" s="243" t="s">
        <v>41</v>
      </c>
      <c r="O255" s="94"/>
      <c r="P255" s="244">
        <f>O255*H255</f>
        <v>0</v>
      </c>
      <c r="Q255" s="244">
        <v>0.00032000000000000003</v>
      </c>
      <c r="R255" s="244">
        <f>Q255*H255</f>
        <v>0.07264000000000001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281</v>
      </c>
      <c r="AT255" s="246" t="s">
        <v>222</v>
      </c>
      <c r="AU255" s="246" t="s">
        <v>87</v>
      </c>
      <c r="AY255" s="14" t="s">
        <v>220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87</v>
      </c>
      <c r="BK255" s="247">
        <f>ROUND(I255*H255,2)</f>
        <v>0</v>
      </c>
      <c r="BL255" s="14" t="s">
        <v>281</v>
      </c>
      <c r="BM255" s="246" t="s">
        <v>797</v>
      </c>
    </row>
    <row r="256" s="2" customFormat="1" ht="33" customHeight="1">
      <c r="A256" s="35"/>
      <c r="B256" s="36"/>
      <c r="C256" s="235" t="s">
        <v>798</v>
      </c>
      <c r="D256" s="235" t="s">
        <v>222</v>
      </c>
      <c r="E256" s="236" t="s">
        <v>799</v>
      </c>
      <c r="F256" s="237" t="s">
        <v>800</v>
      </c>
      <c r="G256" s="238" t="s">
        <v>234</v>
      </c>
      <c r="H256" s="239">
        <v>46.799999999999997</v>
      </c>
      <c r="I256" s="240"/>
      <c r="J256" s="239">
        <f>ROUND(I256*H256,2)</f>
        <v>0</v>
      </c>
      <c r="K256" s="241"/>
      <c r="L256" s="41"/>
      <c r="M256" s="242" t="s">
        <v>1</v>
      </c>
      <c r="N256" s="243" t="s">
        <v>41</v>
      </c>
      <c r="O256" s="94"/>
      <c r="P256" s="244">
        <f>O256*H256</f>
        <v>0</v>
      </c>
      <c r="Q256" s="244">
        <v>0.0011100000000000001</v>
      </c>
      <c r="R256" s="244">
        <f>Q256*H256</f>
        <v>0.051948000000000001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281</v>
      </c>
      <c r="AT256" s="246" t="s">
        <v>222</v>
      </c>
      <c r="AU256" s="246" t="s">
        <v>87</v>
      </c>
      <c r="AY256" s="14" t="s">
        <v>220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87</v>
      </c>
      <c r="BK256" s="247">
        <f>ROUND(I256*H256,2)</f>
        <v>0</v>
      </c>
      <c r="BL256" s="14" t="s">
        <v>281</v>
      </c>
      <c r="BM256" s="246" t="s">
        <v>801</v>
      </c>
    </row>
    <row r="257" s="2" customFormat="1" ht="33" customHeight="1">
      <c r="A257" s="35"/>
      <c r="B257" s="36"/>
      <c r="C257" s="235" t="s">
        <v>802</v>
      </c>
      <c r="D257" s="235" t="s">
        <v>222</v>
      </c>
      <c r="E257" s="236" t="s">
        <v>803</v>
      </c>
      <c r="F257" s="237" t="s">
        <v>804</v>
      </c>
      <c r="G257" s="238" t="s">
        <v>234</v>
      </c>
      <c r="H257" s="239">
        <v>108.8</v>
      </c>
      <c r="I257" s="240"/>
      <c r="J257" s="239">
        <f>ROUND(I257*H257,2)</f>
        <v>0</v>
      </c>
      <c r="K257" s="241"/>
      <c r="L257" s="41"/>
      <c r="M257" s="242" t="s">
        <v>1</v>
      </c>
      <c r="N257" s="243" t="s">
        <v>41</v>
      </c>
      <c r="O257" s="94"/>
      <c r="P257" s="244">
        <f>O257*H257</f>
        <v>0</v>
      </c>
      <c r="Q257" s="244">
        <v>0.00140552</v>
      </c>
      <c r="R257" s="244">
        <f>Q257*H257</f>
        <v>0.152920576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281</v>
      </c>
      <c r="AT257" s="246" t="s">
        <v>222</v>
      </c>
      <c r="AU257" s="246" t="s">
        <v>87</v>
      </c>
      <c r="AY257" s="14" t="s">
        <v>220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87</v>
      </c>
      <c r="BK257" s="247">
        <f>ROUND(I257*H257,2)</f>
        <v>0</v>
      </c>
      <c r="BL257" s="14" t="s">
        <v>281</v>
      </c>
      <c r="BM257" s="246" t="s">
        <v>805</v>
      </c>
    </row>
    <row r="258" s="2" customFormat="1" ht="33" customHeight="1">
      <c r="A258" s="35"/>
      <c r="B258" s="36"/>
      <c r="C258" s="235" t="s">
        <v>595</v>
      </c>
      <c r="D258" s="235" t="s">
        <v>222</v>
      </c>
      <c r="E258" s="236" t="s">
        <v>806</v>
      </c>
      <c r="F258" s="237" t="s">
        <v>807</v>
      </c>
      <c r="G258" s="238" t="s">
        <v>234</v>
      </c>
      <c r="H258" s="239">
        <v>2.2000000000000002</v>
      </c>
      <c r="I258" s="240"/>
      <c r="J258" s="239">
        <f>ROUND(I258*H258,2)</f>
        <v>0</v>
      </c>
      <c r="K258" s="241"/>
      <c r="L258" s="41"/>
      <c r="M258" s="242" t="s">
        <v>1</v>
      </c>
      <c r="N258" s="243" t="s">
        <v>41</v>
      </c>
      <c r="O258" s="94"/>
      <c r="P258" s="244">
        <f>O258*H258</f>
        <v>0</v>
      </c>
      <c r="Q258" s="244">
        <v>0.0024298499999999999</v>
      </c>
      <c r="R258" s="244">
        <f>Q258*H258</f>
        <v>0.0053456700000000003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281</v>
      </c>
      <c r="AT258" s="246" t="s">
        <v>222</v>
      </c>
      <c r="AU258" s="246" t="s">
        <v>87</v>
      </c>
      <c r="AY258" s="14" t="s">
        <v>220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87</v>
      </c>
      <c r="BK258" s="247">
        <f>ROUND(I258*H258,2)</f>
        <v>0</v>
      </c>
      <c r="BL258" s="14" t="s">
        <v>281</v>
      </c>
      <c r="BM258" s="246" t="s">
        <v>808</v>
      </c>
    </row>
    <row r="259" s="2" customFormat="1" ht="33" customHeight="1">
      <c r="A259" s="35"/>
      <c r="B259" s="36"/>
      <c r="C259" s="235" t="s">
        <v>809</v>
      </c>
      <c r="D259" s="235" t="s">
        <v>222</v>
      </c>
      <c r="E259" s="236" t="s">
        <v>810</v>
      </c>
      <c r="F259" s="237" t="s">
        <v>811</v>
      </c>
      <c r="G259" s="238" t="s">
        <v>234</v>
      </c>
      <c r="H259" s="239">
        <v>113.5</v>
      </c>
      <c r="I259" s="240"/>
      <c r="J259" s="239">
        <f>ROUND(I259*H259,2)</f>
        <v>0</v>
      </c>
      <c r="K259" s="241"/>
      <c r="L259" s="41"/>
      <c r="M259" s="242" t="s">
        <v>1</v>
      </c>
      <c r="N259" s="243" t="s">
        <v>41</v>
      </c>
      <c r="O259" s="94"/>
      <c r="P259" s="244">
        <f>O259*H259</f>
        <v>0</v>
      </c>
      <c r="Q259" s="244">
        <v>0.0042927699999999996</v>
      </c>
      <c r="R259" s="244">
        <f>Q259*H259</f>
        <v>0.48722939499999995</v>
      </c>
      <c r="S259" s="244">
        <v>0</v>
      </c>
      <c r="T259" s="24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6" t="s">
        <v>281</v>
      </c>
      <c r="AT259" s="246" t="s">
        <v>222</v>
      </c>
      <c r="AU259" s="246" t="s">
        <v>87</v>
      </c>
      <c r="AY259" s="14" t="s">
        <v>220</v>
      </c>
      <c r="BE259" s="247">
        <f>IF(N259="základná",J259,0)</f>
        <v>0</v>
      </c>
      <c r="BF259" s="247">
        <f>IF(N259="znížená",J259,0)</f>
        <v>0</v>
      </c>
      <c r="BG259" s="247">
        <f>IF(N259="zákl. prenesená",J259,0)</f>
        <v>0</v>
      </c>
      <c r="BH259" s="247">
        <f>IF(N259="zníž. prenesená",J259,0)</f>
        <v>0</v>
      </c>
      <c r="BI259" s="247">
        <f>IF(N259="nulová",J259,0)</f>
        <v>0</v>
      </c>
      <c r="BJ259" s="14" t="s">
        <v>87</v>
      </c>
      <c r="BK259" s="247">
        <f>ROUND(I259*H259,2)</f>
        <v>0</v>
      </c>
      <c r="BL259" s="14" t="s">
        <v>281</v>
      </c>
      <c r="BM259" s="246" t="s">
        <v>812</v>
      </c>
    </row>
    <row r="260" s="2" customFormat="1" ht="33" customHeight="1">
      <c r="A260" s="35"/>
      <c r="B260" s="36"/>
      <c r="C260" s="235" t="s">
        <v>813</v>
      </c>
      <c r="D260" s="235" t="s">
        <v>222</v>
      </c>
      <c r="E260" s="236" t="s">
        <v>814</v>
      </c>
      <c r="F260" s="237" t="s">
        <v>815</v>
      </c>
      <c r="G260" s="238" t="s">
        <v>259</v>
      </c>
      <c r="H260" s="239">
        <v>15</v>
      </c>
      <c r="I260" s="240"/>
      <c r="J260" s="239">
        <f>ROUND(I260*H260,2)</f>
        <v>0</v>
      </c>
      <c r="K260" s="241"/>
      <c r="L260" s="41"/>
      <c r="M260" s="242" t="s">
        <v>1</v>
      </c>
      <c r="N260" s="243" t="s">
        <v>41</v>
      </c>
      <c r="O260" s="94"/>
      <c r="P260" s="244">
        <f>O260*H260</f>
        <v>0</v>
      </c>
      <c r="Q260" s="244">
        <v>8.9439999999999997E-05</v>
      </c>
      <c r="R260" s="244">
        <f>Q260*H260</f>
        <v>0.0013415999999999999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281</v>
      </c>
      <c r="AT260" s="246" t="s">
        <v>222</v>
      </c>
      <c r="AU260" s="246" t="s">
        <v>87</v>
      </c>
      <c r="AY260" s="14" t="s">
        <v>220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87</v>
      </c>
      <c r="BK260" s="247">
        <f>ROUND(I260*H260,2)</f>
        <v>0</v>
      </c>
      <c r="BL260" s="14" t="s">
        <v>281</v>
      </c>
      <c r="BM260" s="246" t="s">
        <v>816</v>
      </c>
    </row>
    <row r="261" s="2" customFormat="1" ht="16.5" customHeight="1">
      <c r="A261" s="35"/>
      <c r="B261" s="36"/>
      <c r="C261" s="253" t="s">
        <v>817</v>
      </c>
      <c r="D261" s="253" t="s">
        <v>571</v>
      </c>
      <c r="E261" s="254" t="s">
        <v>818</v>
      </c>
      <c r="F261" s="255" t="s">
        <v>819</v>
      </c>
      <c r="G261" s="256" t="s">
        <v>259</v>
      </c>
      <c r="H261" s="257">
        <v>15</v>
      </c>
      <c r="I261" s="258"/>
      <c r="J261" s="257">
        <f>ROUND(I261*H261,2)</f>
        <v>0</v>
      </c>
      <c r="K261" s="259"/>
      <c r="L261" s="260"/>
      <c r="M261" s="261" t="s">
        <v>1</v>
      </c>
      <c r="N261" s="262" t="s">
        <v>41</v>
      </c>
      <c r="O261" s="94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353</v>
      </c>
      <c r="AT261" s="246" t="s">
        <v>571</v>
      </c>
      <c r="AU261" s="246" t="s">
        <v>87</v>
      </c>
      <c r="AY261" s="14" t="s">
        <v>220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87</v>
      </c>
      <c r="BK261" s="247">
        <f>ROUND(I261*H261,2)</f>
        <v>0</v>
      </c>
      <c r="BL261" s="14" t="s">
        <v>281</v>
      </c>
      <c r="BM261" s="246" t="s">
        <v>820</v>
      </c>
    </row>
    <row r="262" s="2" customFormat="1" ht="24.15" customHeight="1">
      <c r="A262" s="35"/>
      <c r="B262" s="36"/>
      <c r="C262" s="235" t="s">
        <v>821</v>
      </c>
      <c r="D262" s="235" t="s">
        <v>222</v>
      </c>
      <c r="E262" s="236" t="s">
        <v>822</v>
      </c>
      <c r="F262" s="237" t="s">
        <v>823</v>
      </c>
      <c r="G262" s="238" t="s">
        <v>234</v>
      </c>
      <c r="H262" s="239">
        <v>95.950000000000003</v>
      </c>
      <c r="I262" s="240"/>
      <c r="J262" s="239">
        <f>ROUND(I262*H262,2)</f>
        <v>0</v>
      </c>
      <c r="K262" s="241"/>
      <c r="L262" s="41"/>
      <c r="M262" s="242" t="s">
        <v>1</v>
      </c>
      <c r="N262" s="243" t="s">
        <v>41</v>
      </c>
      <c r="O262" s="94"/>
      <c r="P262" s="244">
        <f>O262*H262</f>
        <v>0</v>
      </c>
      <c r="Q262" s="244">
        <v>0.0020698000000000001</v>
      </c>
      <c r="R262" s="244">
        <f>Q262*H262</f>
        <v>0.19859731000000003</v>
      </c>
      <c r="S262" s="244">
        <v>0</v>
      </c>
      <c r="T262" s="24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6" t="s">
        <v>281</v>
      </c>
      <c r="AT262" s="246" t="s">
        <v>222</v>
      </c>
      <c r="AU262" s="246" t="s">
        <v>87</v>
      </c>
      <c r="AY262" s="14" t="s">
        <v>220</v>
      </c>
      <c r="BE262" s="247">
        <f>IF(N262="základná",J262,0)</f>
        <v>0</v>
      </c>
      <c r="BF262" s="247">
        <f>IF(N262="znížená",J262,0)</f>
        <v>0</v>
      </c>
      <c r="BG262" s="247">
        <f>IF(N262="zákl. prenesená",J262,0)</f>
        <v>0</v>
      </c>
      <c r="BH262" s="247">
        <f>IF(N262="zníž. prenesená",J262,0)</f>
        <v>0</v>
      </c>
      <c r="BI262" s="247">
        <f>IF(N262="nulová",J262,0)</f>
        <v>0</v>
      </c>
      <c r="BJ262" s="14" t="s">
        <v>87</v>
      </c>
      <c r="BK262" s="247">
        <f>ROUND(I262*H262,2)</f>
        <v>0</v>
      </c>
      <c r="BL262" s="14" t="s">
        <v>281</v>
      </c>
      <c r="BM262" s="246" t="s">
        <v>824</v>
      </c>
    </row>
    <row r="263" s="2" customFormat="1" ht="24.15" customHeight="1">
      <c r="A263" s="35"/>
      <c r="B263" s="36"/>
      <c r="C263" s="235" t="s">
        <v>825</v>
      </c>
      <c r="D263" s="235" t="s">
        <v>222</v>
      </c>
      <c r="E263" s="236" t="s">
        <v>826</v>
      </c>
      <c r="F263" s="237" t="s">
        <v>827</v>
      </c>
      <c r="G263" s="238" t="s">
        <v>614</v>
      </c>
      <c r="H263" s="240"/>
      <c r="I263" s="240"/>
      <c r="J263" s="239">
        <f>ROUND(I263*H263,2)</f>
        <v>0</v>
      </c>
      <c r="K263" s="241"/>
      <c r="L263" s="41"/>
      <c r="M263" s="242" t="s">
        <v>1</v>
      </c>
      <c r="N263" s="243" t="s">
        <v>41</v>
      </c>
      <c r="O263" s="94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281</v>
      </c>
      <c r="AT263" s="246" t="s">
        <v>222</v>
      </c>
      <c r="AU263" s="246" t="s">
        <v>87</v>
      </c>
      <c r="AY263" s="14" t="s">
        <v>220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87</v>
      </c>
      <c r="BK263" s="247">
        <f>ROUND(I263*H263,2)</f>
        <v>0</v>
      </c>
      <c r="BL263" s="14" t="s">
        <v>281</v>
      </c>
      <c r="BM263" s="246" t="s">
        <v>828</v>
      </c>
    </row>
    <row r="264" s="12" customFormat="1" ht="22.8" customHeight="1">
      <c r="A264" s="12"/>
      <c r="B264" s="219"/>
      <c r="C264" s="220"/>
      <c r="D264" s="221" t="s">
        <v>74</v>
      </c>
      <c r="E264" s="233" t="s">
        <v>397</v>
      </c>
      <c r="F264" s="233" t="s">
        <v>398</v>
      </c>
      <c r="G264" s="220"/>
      <c r="H264" s="220"/>
      <c r="I264" s="223"/>
      <c r="J264" s="234">
        <f>BK264</f>
        <v>0</v>
      </c>
      <c r="K264" s="220"/>
      <c r="L264" s="225"/>
      <c r="M264" s="226"/>
      <c r="N264" s="227"/>
      <c r="O264" s="227"/>
      <c r="P264" s="228">
        <f>SUM(P265:P266)</f>
        <v>0</v>
      </c>
      <c r="Q264" s="227"/>
      <c r="R264" s="228">
        <f>SUM(R265:R266)</f>
        <v>0.26777519999999999</v>
      </c>
      <c r="S264" s="227"/>
      <c r="T264" s="229">
        <f>SUM(T265:T266)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30" t="s">
        <v>87</v>
      </c>
      <c r="AT264" s="231" t="s">
        <v>74</v>
      </c>
      <c r="AU264" s="231" t="s">
        <v>82</v>
      </c>
      <c r="AY264" s="230" t="s">
        <v>220</v>
      </c>
      <c r="BK264" s="232">
        <f>SUM(BK265:BK266)</f>
        <v>0</v>
      </c>
    </row>
    <row r="265" s="2" customFormat="1" ht="24.15" customHeight="1">
      <c r="A265" s="35"/>
      <c r="B265" s="36"/>
      <c r="C265" s="235" t="s">
        <v>829</v>
      </c>
      <c r="D265" s="235" t="s">
        <v>222</v>
      </c>
      <c r="E265" s="236" t="s">
        <v>830</v>
      </c>
      <c r="F265" s="237" t="s">
        <v>831</v>
      </c>
      <c r="G265" s="238" t="s">
        <v>225</v>
      </c>
      <c r="H265" s="239">
        <v>1164.24</v>
      </c>
      <c r="I265" s="240"/>
      <c r="J265" s="239">
        <f>ROUND(I265*H265,2)</f>
        <v>0</v>
      </c>
      <c r="K265" s="241"/>
      <c r="L265" s="41"/>
      <c r="M265" s="242" t="s">
        <v>1</v>
      </c>
      <c r="N265" s="243" t="s">
        <v>41</v>
      </c>
      <c r="O265" s="94"/>
      <c r="P265" s="244">
        <f>O265*H265</f>
        <v>0</v>
      </c>
      <c r="Q265" s="244">
        <v>0.00023000000000000001</v>
      </c>
      <c r="R265" s="244">
        <f>Q265*H265</f>
        <v>0.26777519999999999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281</v>
      </c>
      <c r="AT265" s="246" t="s">
        <v>222</v>
      </c>
      <c r="AU265" s="246" t="s">
        <v>87</v>
      </c>
      <c r="AY265" s="14" t="s">
        <v>220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87</v>
      </c>
      <c r="BK265" s="247">
        <f>ROUND(I265*H265,2)</f>
        <v>0</v>
      </c>
      <c r="BL265" s="14" t="s">
        <v>281</v>
      </c>
      <c r="BM265" s="246" t="s">
        <v>832</v>
      </c>
    </row>
    <row r="266" s="2" customFormat="1" ht="24.15" customHeight="1">
      <c r="A266" s="35"/>
      <c r="B266" s="36"/>
      <c r="C266" s="235" t="s">
        <v>833</v>
      </c>
      <c r="D266" s="235" t="s">
        <v>222</v>
      </c>
      <c r="E266" s="236" t="s">
        <v>834</v>
      </c>
      <c r="F266" s="237" t="s">
        <v>835</v>
      </c>
      <c r="G266" s="238" t="s">
        <v>614</v>
      </c>
      <c r="H266" s="240"/>
      <c r="I266" s="240"/>
      <c r="J266" s="239">
        <f>ROUND(I266*H266,2)</f>
        <v>0</v>
      </c>
      <c r="K266" s="241"/>
      <c r="L266" s="41"/>
      <c r="M266" s="242" t="s">
        <v>1</v>
      </c>
      <c r="N266" s="243" t="s">
        <v>41</v>
      </c>
      <c r="O266" s="94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281</v>
      </c>
      <c r="AT266" s="246" t="s">
        <v>222</v>
      </c>
      <c r="AU266" s="246" t="s">
        <v>87</v>
      </c>
      <c r="AY266" s="14" t="s">
        <v>220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87</v>
      </c>
      <c r="BK266" s="247">
        <f>ROUND(I266*H266,2)</f>
        <v>0</v>
      </c>
      <c r="BL266" s="14" t="s">
        <v>281</v>
      </c>
      <c r="BM266" s="246" t="s">
        <v>836</v>
      </c>
    </row>
    <row r="267" s="12" customFormat="1" ht="22.8" customHeight="1">
      <c r="A267" s="12"/>
      <c r="B267" s="219"/>
      <c r="C267" s="220"/>
      <c r="D267" s="221" t="s">
        <v>74</v>
      </c>
      <c r="E267" s="233" t="s">
        <v>407</v>
      </c>
      <c r="F267" s="233" t="s">
        <v>408</v>
      </c>
      <c r="G267" s="220"/>
      <c r="H267" s="220"/>
      <c r="I267" s="223"/>
      <c r="J267" s="234">
        <f>BK267</f>
        <v>0</v>
      </c>
      <c r="K267" s="220"/>
      <c r="L267" s="225"/>
      <c r="M267" s="226"/>
      <c r="N267" s="227"/>
      <c r="O267" s="227"/>
      <c r="P267" s="228">
        <f>SUM(P268:P283)</f>
        <v>0</v>
      </c>
      <c r="Q267" s="227"/>
      <c r="R267" s="228">
        <f>SUM(R268:R283)</f>
        <v>3.1451589999999996</v>
      </c>
      <c r="S267" s="227"/>
      <c r="T267" s="229">
        <f>SUM(T268:T283)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30" t="s">
        <v>87</v>
      </c>
      <c r="AT267" s="231" t="s">
        <v>74</v>
      </c>
      <c r="AU267" s="231" t="s">
        <v>82</v>
      </c>
      <c r="AY267" s="230" t="s">
        <v>220</v>
      </c>
      <c r="BK267" s="232">
        <f>SUM(BK268:BK283)</f>
        <v>0</v>
      </c>
    </row>
    <row r="268" s="2" customFormat="1" ht="24.15" customHeight="1">
      <c r="A268" s="35"/>
      <c r="B268" s="36"/>
      <c r="C268" s="235" t="s">
        <v>837</v>
      </c>
      <c r="D268" s="235" t="s">
        <v>222</v>
      </c>
      <c r="E268" s="236" t="s">
        <v>838</v>
      </c>
      <c r="F268" s="237" t="s">
        <v>839</v>
      </c>
      <c r="G268" s="238" t="s">
        <v>234</v>
      </c>
      <c r="H268" s="239">
        <v>196.80000000000001</v>
      </c>
      <c r="I268" s="240"/>
      <c r="J268" s="239">
        <f>ROUND(I268*H268,2)</f>
        <v>0</v>
      </c>
      <c r="K268" s="241"/>
      <c r="L268" s="41"/>
      <c r="M268" s="242" t="s">
        <v>1</v>
      </c>
      <c r="N268" s="243" t="s">
        <v>41</v>
      </c>
      <c r="O268" s="94"/>
      <c r="P268" s="244">
        <f>O268*H268</f>
        <v>0</v>
      </c>
      <c r="Q268" s="244">
        <v>0.00022000000000000001</v>
      </c>
      <c r="R268" s="244">
        <f>Q268*H268</f>
        <v>0.043296000000000001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281</v>
      </c>
      <c r="AT268" s="246" t="s">
        <v>222</v>
      </c>
      <c r="AU268" s="246" t="s">
        <v>87</v>
      </c>
      <c r="AY268" s="14" t="s">
        <v>220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87</v>
      </c>
      <c r="BK268" s="247">
        <f>ROUND(I268*H268,2)</f>
        <v>0</v>
      </c>
      <c r="BL268" s="14" t="s">
        <v>281</v>
      </c>
      <c r="BM268" s="246" t="s">
        <v>840</v>
      </c>
    </row>
    <row r="269" s="2" customFormat="1" ht="37.8" customHeight="1">
      <c r="A269" s="35"/>
      <c r="B269" s="36"/>
      <c r="C269" s="253" t="s">
        <v>841</v>
      </c>
      <c r="D269" s="253" t="s">
        <v>571</v>
      </c>
      <c r="E269" s="254" t="s">
        <v>842</v>
      </c>
      <c r="F269" s="255" t="s">
        <v>843</v>
      </c>
      <c r="G269" s="256" t="s">
        <v>234</v>
      </c>
      <c r="H269" s="257">
        <v>206.63999999999999</v>
      </c>
      <c r="I269" s="258"/>
      <c r="J269" s="257">
        <f>ROUND(I269*H269,2)</f>
        <v>0</v>
      </c>
      <c r="K269" s="259"/>
      <c r="L269" s="260"/>
      <c r="M269" s="261" t="s">
        <v>1</v>
      </c>
      <c r="N269" s="262" t="s">
        <v>41</v>
      </c>
      <c r="O269" s="94"/>
      <c r="P269" s="244">
        <f>O269*H269</f>
        <v>0</v>
      </c>
      <c r="Q269" s="244">
        <v>0.00010000000000000001</v>
      </c>
      <c r="R269" s="244">
        <f>Q269*H269</f>
        <v>0.020663999999999998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353</v>
      </c>
      <c r="AT269" s="246" t="s">
        <v>571</v>
      </c>
      <c r="AU269" s="246" t="s">
        <v>87</v>
      </c>
      <c r="AY269" s="14" t="s">
        <v>220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87</v>
      </c>
      <c r="BK269" s="247">
        <f>ROUND(I269*H269,2)</f>
        <v>0</v>
      </c>
      <c r="BL269" s="14" t="s">
        <v>281</v>
      </c>
      <c r="BM269" s="246" t="s">
        <v>844</v>
      </c>
    </row>
    <row r="270" s="2" customFormat="1" ht="37.8" customHeight="1">
      <c r="A270" s="35"/>
      <c r="B270" s="36"/>
      <c r="C270" s="253" t="s">
        <v>845</v>
      </c>
      <c r="D270" s="253" t="s">
        <v>571</v>
      </c>
      <c r="E270" s="254" t="s">
        <v>846</v>
      </c>
      <c r="F270" s="255" t="s">
        <v>847</v>
      </c>
      <c r="G270" s="256" t="s">
        <v>234</v>
      </c>
      <c r="H270" s="257">
        <v>206.63999999999999</v>
      </c>
      <c r="I270" s="258"/>
      <c r="J270" s="257">
        <f>ROUND(I270*H270,2)</f>
        <v>0</v>
      </c>
      <c r="K270" s="259"/>
      <c r="L270" s="260"/>
      <c r="M270" s="261" t="s">
        <v>1</v>
      </c>
      <c r="N270" s="262" t="s">
        <v>41</v>
      </c>
      <c r="O270" s="94"/>
      <c r="P270" s="244">
        <f>O270*H270</f>
        <v>0</v>
      </c>
      <c r="Q270" s="244">
        <v>0.00010000000000000001</v>
      </c>
      <c r="R270" s="244">
        <f>Q270*H270</f>
        <v>0.020663999999999998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353</v>
      </c>
      <c r="AT270" s="246" t="s">
        <v>571</v>
      </c>
      <c r="AU270" s="246" t="s">
        <v>87</v>
      </c>
      <c r="AY270" s="14" t="s">
        <v>220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87</v>
      </c>
      <c r="BK270" s="247">
        <f>ROUND(I270*H270,2)</f>
        <v>0</v>
      </c>
      <c r="BL270" s="14" t="s">
        <v>281</v>
      </c>
      <c r="BM270" s="246" t="s">
        <v>848</v>
      </c>
    </row>
    <row r="271" s="2" customFormat="1" ht="21.75" customHeight="1">
      <c r="A271" s="35"/>
      <c r="B271" s="36"/>
      <c r="C271" s="253" t="s">
        <v>849</v>
      </c>
      <c r="D271" s="253" t="s">
        <v>571</v>
      </c>
      <c r="E271" s="254" t="s">
        <v>850</v>
      </c>
      <c r="F271" s="255" t="s">
        <v>851</v>
      </c>
      <c r="G271" s="256" t="s">
        <v>225</v>
      </c>
      <c r="H271" s="257">
        <v>69.390000000000001</v>
      </c>
      <c r="I271" s="258"/>
      <c r="J271" s="257">
        <f>ROUND(I271*H271,2)</f>
        <v>0</v>
      </c>
      <c r="K271" s="259"/>
      <c r="L271" s="260"/>
      <c r="M271" s="261" t="s">
        <v>1</v>
      </c>
      <c r="N271" s="262" t="s">
        <v>41</v>
      </c>
      <c r="O271" s="94"/>
      <c r="P271" s="244">
        <f>O271*H271</f>
        <v>0</v>
      </c>
      <c r="Q271" s="244">
        <v>0.021999999999999999</v>
      </c>
      <c r="R271" s="244">
        <f>Q271*H271</f>
        <v>1.5265799999999998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353</v>
      </c>
      <c r="AT271" s="246" t="s">
        <v>571</v>
      </c>
      <c r="AU271" s="246" t="s">
        <v>87</v>
      </c>
      <c r="AY271" s="14" t="s">
        <v>220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87</v>
      </c>
      <c r="BK271" s="247">
        <f>ROUND(I271*H271,2)</f>
        <v>0</v>
      </c>
      <c r="BL271" s="14" t="s">
        <v>281</v>
      </c>
      <c r="BM271" s="246" t="s">
        <v>852</v>
      </c>
    </row>
    <row r="272" s="2" customFormat="1" ht="21.75" customHeight="1">
      <c r="A272" s="35"/>
      <c r="B272" s="36"/>
      <c r="C272" s="235" t="s">
        <v>853</v>
      </c>
      <c r="D272" s="235" t="s">
        <v>222</v>
      </c>
      <c r="E272" s="236" t="s">
        <v>854</v>
      </c>
      <c r="F272" s="237" t="s">
        <v>855</v>
      </c>
      <c r="G272" s="238" t="s">
        <v>234</v>
      </c>
      <c r="H272" s="239">
        <v>10.6</v>
      </c>
      <c r="I272" s="240"/>
      <c r="J272" s="239">
        <f>ROUND(I272*H272,2)</f>
        <v>0</v>
      </c>
      <c r="K272" s="241"/>
      <c r="L272" s="41"/>
      <c r="M272" s="242" t="s">
        <v>1</v>
      </c>
      <c r="N272" s="243" t="s">
        <v>41</v>
      </c>
      <c r="O272" s="94"/>
      <c r="P272" s="244">
        <f>O272*H272</f>
        <v>0</v>
      </c>
      <c r="Q272" s="244">
        <v>0.00042499999999999998</v>
      </c>
      <c r="R272" s="244">
        <f>Q272*H272</f>
        <v>0.0045049999999999995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281</v>
      </c>
      <c r="AT272" s="246" t="s">
        <v>222</v>
      </c>
      <c r="AU272" s="246" t="s">
        <v>87</v>
      </c>
      <c r="AY272" s="14" t="s">
        <v>220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87</v>
      </c>
      <c r="BK272" s="247">
        <f>ROUND(I272*H272,2)</f>
        <v>0</v>
      </c>
      <c r="BL272" s="14" t="s">
        <v>281</v>
      </c>
      <c r="BM272" s="246" t="s">
        <v>856</v>
      </c>
    </row>
    <row r="273" s="2" customFormat="1" ht="16.5" customHeight="1">
      <c r="A273" s="35"/>
      <c r="B273" s="36"/>
      <c r="C273" s="253" t="s">
        <v>857</v>
      </c>
      <c r="D273" s="253" t="s">
        <v>571</v>
      </c>
      <c r="E273" s="254" t="s">
        <v>858</v>
      </c>
      <c r="F273" s="255" t="s">
        <v>859</v>
      </c>
      <c r="G273" s="256" t="s">
        <v>259</v>
      </c>
      <c r="H273" s="257">
        <v>1</v>
      </c>
      <c r="I273" s="258"/>
      <c r="J273" s="257">
        <f>ROUND(I273*H273,2)</f>
        <v>0</v>
      </c>
      <c r="K273" s="259"/>
      <c r="L273" s="260"/>
      <c r="M273" s="261" t="s">
        <v>1</v>
      </c>
      <c r="N273" s="262" t="s">
        <v>41</v>
      </c>
      <c r="O273" s="94"/>
      <c r="P273" s="244">
        <f>O273*H273</f>
        <v>0</v>
      </c>
      <c r="Q273" s="244">
        <v>0.098199999999999996</v>
      </c>
      <c r="R273" s="244">
        <f>Q273*H273</f>
        <v>0.098199999999999996</v>
      </c>
      <c r="S273" s="244">
        <v>0</v>
      </c>
      <c r="T273" s="24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353</v>
      </c>
      <c r="AT273" s="246" t="s">
        <v>571</v>
      </c>
      <c r="AU273" s="246" t="s">
        <v>87</v>
      </c>
      <c r="AY273" s="14" t="s">
        <v>220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87</v>
      </c>
      <c r="BK273" s="247">
        <f>ROUND(I273*H273,2)</f>
        <v>0</v>
      </c>
      <c r="BL273" s="14" t="s">
        <v>281</v>
      </c>
      <c r="BM273" s="246" t="s">
        <v>860</v>
      </c>
    </row>
    <row r="274" s="2" customFormat="1" ht="16.5" customHeight="1">
      <c r="A274" s="35"/>
      <c r="B274" s="36"/>
      <c r="C274" s="235" t="s">
        <v>861</v>
      </c>
      <c r="D274" s="235" t="s">
        <v>222</v>
      </c>
      <c r="E274" s="236" t="s">
        <v>862</v>
      </c>
      <c r="F274" s="237" t="s">
        <v>863</v>
      </c>
      <c r="G274" s="238" t="s">
        <v>259</v>
      </c>
      <c r="H274" s="239">
        <v>1</v>
      </c>
      <c r="I274" s="240"/>
      <c r="J274" s="239">
        <f>ROUND(I274*H274,2)</f>
        <v>0</v>
      </c>
      <c r="K274" s="241"/>
      <c r="L274" s="41"/>
      <c r="M274" s="242" t="s">
        <v>1</v>
      </c>
      <c r="N274" s="243" t="s">
        <v>41</v>
      </c>
      <c r="O274" s="94"/>
      <c r="P274" s="244">
        <f>O274*H274</f>
        <v>0</v>
      </c>
      <c r="Q274" s="244">
        <v>0.0011999999999999999</v>
      </c>
      <c r="R274" s="244">
        <f>Q274*H274</f>
        <v>0.0011999999999999999</v>
      </c>
      <c r="S274" s="244">
        <v>0</v>
      </c>
      <c r="T274" s="24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6" t="s">
        <v>281</v>
      </c>
      <c r="AT274" s="246" t="s">
        <v>222</v>
      </c>
      <c r="AU274" s="246" t="s">
        <v>87</v>
      </c>
      <c r="AY274" s="14" t="s">
        <v>220</v>
      </c>
      <c r="BE274" s="247">
        <f>IF(N274="základná",J274,0)</f>
        <v>0</v>
      </c>
      <c r="BF274" s="247">
        <f>IF(N274="znížená",J274,0)</f>
        <v>0</v>
      </c>
      <c r="BG274" s="247">
        <f>IF(N274="zákl. prenesená",J274,0)</f>
        <v>0</v>
      </c>
      <c r="BH274" s="247">
        <f>IF(N274="zníž. prenesená",J274,0)</f>
        <v>0</v>
      </c>
      <c r="BI274" s="247">
        <f>IF(N274="nulová",J274,0)</f>
        <v>0</v>
      </c>
      <c r="BJ274" s="14" t="s">
        <v>87</v>
      </c>
      <c r="BK274" s="247">
        <f>ROUND(I274*H274,2)</f>
        <v>0</v>
      </c>
      <c r="BL274" s="14" t="s">
        <v>281</v>
      </c>
      <c r="BM274" s="246" t="s">
        <v>864</v>
      </c>
    </row>
    <row r="275" s="2" customFormat="1" ht="16.5" customHeight="1">
      <c r="A275" s="35"/>
      <c r="B275" s="36"/>
      <c r="C275" s="253" t="s">
        <v>865</v>
      </c>
      <c r="D275" s="253" t="s">
        <v>571</v>
      </c>
      <c r="E275" s="254" t="s">
        <v>866</v>
      </c>
      <c r="F275" s="255" t="s">
        <v>867</v>
      </c>
      <c r="G275" s="256" t="s">
        <v>259</v>
      </c>
      <c r="H275" s="257">
        <v>1</v>
      </c>
      <c r="I275" s="258"/>
      <c r="J275" s="257">
        <f>ROUND(I275*H275,2)</f>
        <v>0</v>
      </c>
      <c r="K275" s="259"/>
      <c r="L275" s="260"/>
      <c r="M275" s="261" t="s">
        <v>1</v>
      </c>
      <c r="N275" s="262" t="s">
        <v>41</v>
      </c>
      <c r="O275" s="94"/>
      <c r="P275" s="244">
        <f>O275*H275</f>
        <v>0</v>
      </c>
      <c r="Q275" s="244">
        <v>0.037999999999999999</v>
      </c>
      <c r="R275" s="244">
        <f>Q275*H275</f>
        <v>0.037999999999999999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353</v>
      </c>
      <c r="AT275" s="246" t="s">
        <v>571</v>
      </c>
      <c r="AU275" s="246" t="s">
        <v>87</v>
      </c>
      <c r="AY275" s="14" t="s">
        <v>220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87</v>
      </c>
      <c r="BK275" s="247">
        <f>ROUND(I275*H275,2)</f>
        <v>0</v>
      </c>
      <c r="BL275" s="14" t="s">
        <v>281</v>
      </c>
      <c r="BM275" s="246" t="s">
        <v>868</v>
      </c>
    </row>
    <row r="276" s="2" customFormat="1" ht="33" customHeight="1">
      <c r="A276" s="35"/>
      <c r="B276" s="36"/>
      <c r="C276" s="235" t="s">
        <v>869</v>
      </c>
      <c r="D276" s="235" t="s">
        <v>222</v>
      </c>
      <c r="E276" s="236" t="s">
        <v>870</v>
      </c>
      <c r="F276" s="237" t="s">
        <v>871</v>
      </c>
      <c r="G276" s="238" t="s">
        <v>259</v>
      </c>
      <c r="H276" s="239">
        <v>51</v>
      </c>
      <c r="I276" s="240"/>
      <c r="J276" s="239">
        <f>ROUND(I276*H276,2)</f>
        <v>0</v>
      </c>
      <c r="K276" s="241"/>
      <c r="L276" s="41"/>
      <c r="M276" s="242" t="s">
        <v>1</v>
      </c>
      <c r="N276" s="243" t="s">
        <v>41</v>
      </c>
      <c r="O276" s="94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6" t="s">
        <v>94</v>
      </c>
      <c r="AT276" s="246" t="s">
        <v>222</v>
      </c>
      <c r="AU276" s="246" t="s">
        <v>87</v>
      </c>
      <c r="AY276" s="14" t="s">
        <v>220</v>
      </c>
      <c r="BE276" s="247">
        <f>IF(N276="základná",J276,0)</f>
        <v>0</v>
      </c>
      <c r="BF276" s="247">
        <f>IF(N276="znížená",J276,0)</f>
        <v>0</v>
      </c>
      <c r="BG276" s="247">
        <f>IF(N276="zákl. prenesená",J276,0)</f>
        <v>0</v>
      </c>
      <c r="BH276" s="247">
        <f>IF(N276="zníž. prenesená",J276,0)</f>
        <v>0</v>
      </c>
      <c r="BI276" s="247">
        <f>IF(N276="nulová",J276,0)</f>
        <v>0</v>
      </c>
      <c r="BJ276" s="14" t="s">
        <v>87</v>
      </c>
      <c r="BK276" s="247">
        <f>ROUND(I276*H276,2)</f>
        <v>0</v>
      </c>
      <c r="BL276" s="14" t="s">
        <v>94</v>
      </c>
      <c r="BM276" s="246" t="s">
        <v>872</v>
      </c>
    </row>
    <row r="277" s="2" customFormat="1" ht="24.15" customHeight="1">
      <c r="A277" s="35"/>
      <c r="B277" s="36"/>
      <c r="C277" s="253" t="s">
        <v>873</v>
      </c>
      <c r="D277" s="253" t="s">
        <v>571</v>
      </c>
      <c r="E277" s="254" t="s">
        <v>874</v>
      </c>
      <c r="F277" s="255" t="s">
        <v>875</v>
      </c>
      <c r="G277" s="256" t="s">
        <v>259</v>
      </c>
      <c r="H277" s="257">
        <v>51</v>
      </c>
      <c r="I277" s="258"/>
      <c r="J277" s="257">
        <f>ROUND(I277*H277,2)</f>
        <v>0</v>
      </c>
      <c r="K277" s="259"/>
      <c r="L277" s="260"/>
      <c r="M277" s="261" t="s">
        <v>1</v>
      </c>
      <c r="N277" s="262" t="s">
        <v>41</v>
      </c>
      <c r="O277" s="94"/>
      <c r="P277" s="244">
        <f>O277*H277</f>
        <v>0</v>
      </c>
      <c r="Q277" s="244">
        <v>0.001</v>
      </c>
      <c r="R277" s="244">
        <f>Q277*H277</f>
        <v>0.051000000000000004</v>
      </c>
      <c r="S277" s="244">
        <v>0</v>
      </c>
      <c r="T277" s="24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248</v>
      </c>
      <c r="AT277" s="246" t="s">
        <v>571</v>
      </c>
      <c r="AU277" s="246" t="s">
        <v>87</v>
      </c>
      <c r="AY277" s="14" t="s">
        <v>220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87</v>
      </c>
      <c r="BK277" s="247">
        <f>ROUND(I277*H277,2)</f>
        <v>0</v>
      </c>
      <c r="BL277" s="14" t="s">
        <v>94</v>
      </c>
      <c r="BM277" s="246" t="s">
        <v>876</v>
      </c>
    </row>
    <row r="278" s="2" customFormat="1" ht="33" customHeight="1">
      <c r="A278" s="35"/>
      <c r="B278" s="36"/>
      <c r="C278" s="253" t="s">
        <v>877</v>
      </c>
      <c r="D278" s="253" t="s">
        <v>571</v>
      </c>
      <c r="E278" s="254" t="s">
        <v>878</v>
      </c>
      <c r="F278" s="255" t="s">
        <v>879</v>
      </c>
      <c r="G278" s="256" t="s">
        <v>259</v>
      </c>
      <c r="H278" s="257">
        <v>51</v>
      </c>
      <c r="I278" s="258"/>
      <c r="J278" s="257">
        <f>ROUND(I278*H278,2)</f>
        <v>0</v>
      </c>
      <c r="K278" s="259"/>
      <c r="L278" s="260"/>
      <c r="M278" s="261" t="s">
        <v>1</v>
      </c>
      <c r="N278" s="262" t="s">
        <v>41</v>
      </c>
      <c r="O278" s="94"/>
      <c r="P278" s="244">
        <f>O278*H278</f>
        <v>0</v>
      </c>
      <c r="Q278" s="244">
        <v>0.025000000000000001</v>
      </c>
      <c r="R278" s="244">
        <f>Q278*H278</f>
        <v>1.2750000000000001</v>
      </c>
      <c r="S278" s="244">
        <v>0</v>
      </c>
      <c r="T278" s="245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6" t="s">
        <v>248</v>
      </c>
      <c r="AT278" s="246" t="s">
        <v>571</v>
      </c>
      <c r="AU278" s="246" t="s">
        <v>87</v>
      </c>
      <c r="AY278" s="14" t="s">
        <v>220</v>
      </c>
      <c r="BE278" s="247">
        <f>IF(N278="základná",J278,0)</f>
        <v>0</v>
      </c>
      <c r="BF278" s="247">
        <f>IF(N278="znížená",J278,0)</f>
        <v>0</v>
      </c>
      <c r="BG278" s="247">
        <f>IF(N278="zákl. prenesená",J278,0)</f>
        <v>0</v>
      </c>
      <c r="BH278" s="247">
        <f>IF(N278="zníž. prenesená",J278,0)</f>
        <v>0</v>
      </c>
      <c r="BI278" s="247">
        <f>IF(N278="nulová",J278,0)</f>
        <v>0</v>
      </c>
      <c r="BJ278" s="14" t="s">
        <v>87</v>
      </c>
      <c r="BK278" s="247">
        <f>ROUND(I278*H278,2)</f>
        <v>0</v>
      </c>
      <c r="BL278" s="14" t="s">
        <v>94</v>
      </c>
      <c r="BM278" s="246" t="s">
        <v>880</v>
      </c>
    </row>
    <row r="279" s="2" customFormat="1" ht="24.15" customHeight="1">
      <c r="A279" s="35"/>
      <c r="B279" s="36"/>
      <c r="C279" s="235" t="s">
        <v>881</v>
      </c>
      <c r="D279" s="235" t="s">
        <v>222</v>
      </c>
      <c r="E279" s="236" t="s">
        <v>882</v>
      </c>
      <c r="F279" s="237" t="s">
        <v>883</v>
      </c>
      <c r="G279" s="238" t="s">
        <v>259</v>
      </c>
      <c r="H279" s="239">
        <v>3</v>
      </c>
      <c r="I279" s="240"/>
      <c r="J279" s="239">
        <f>ROUND(I279*H279,2)</f>
        <v>0</v>
      </c>
      <c r="K279" s="241"/>
      <c r="L279" s="41"/>
      <c r="M279" s="242" t="s">
        <v>1</v>
      </c>
      <c r="N279" s="243" t="s">
        <v>41</v>
      </c>
      <c r="O279" s="94"/>
      <c r="P279" s="244">
        <f>O279*H279</f>
        <v>0</v>
      </c>
      <c r="Q279" s="244">
        <v>0.00025000000000000001</v>
      </c>
      <c r="R279" s="244">
        <f>Q279*H279</f>
        <v>0.00075000000000000002</v>
      </c>
      <c r="S279" s="244">
        <v>0</v>
      </c>
      <c r="T279" s="245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6" t="s">
        <v>281</v>
      </c>
      <c r="AT279" s="246" t="s">
        <v>222</v>
      </c>
      <c r="AU279" s="246" t="s">
        <v>87</v>
      </c>
      <c r="AY279" s="14" t="s">
        <v>220</v>
      </c>
      <c r="BE279" s="247">
        <f>IF(N279="základná",J279,0)</f>
        <v>0</v>
      </c>
      <c r="BF279" s="247">
        <f>IF(N279="znížená",J279,0)</f>
        <v>0</v>
      </c>
      <c r="BG279" s="247">
        <f>IF(N279="zákl. prenesená",J279,0)</f>
        <v>0</v>
      </c>
      <c r="BH279" s="247">
        <f>IF(N279="zníž. prenesená",J279,0)</f>
        <v>0</v>
      </c>
      <c r="BI279" s="247">
        <f>IF(N279="nulová",J279,0)</f>
        <v>0</v>
      </c>
      <c r="BJ279" s="14" t="s">
        <v>87</v>
      </c>
      <c r="BK279" s="247">
        <f>ROUND(I279*H279,2)</f>
        <v>0</v>
      </c>
      <c r="BL279" s="14" t="s">
        <v>281</v>
      </c>
      <c r="BM279" s="246" t="s">
        <v>884</v>
      </c>
    </row>
    <row r="280" s="2" customFormat="1" ht="24.15" customHeight="1">
      <c r="A280" s="35"/>
      <c r="B280" s="36"/>
      <c r="C280" s="235" t="s">
        <v>885</v>
      </c>
      <c r="D280" s="235" t="s">
        <v>222</v>
      </c>
      <c r="E280" s="236" t="s">
        <v>886</v>
      </c>
      <c r="F280" s="237" t="s">
        <v>887</v>
      </c>
      <c r="G280" s="238" t="s">
        <v>259</v>
      </c>
      <c r="H280" s="239">
        <v>32</v>
      </c>
      <c r="I280" s="240"/>
      <c r="J280" s="239">
        <f>ROUND(I280*H280,2)</f>
        <v>0</v>
      </c>
      <c r="K280" s="241"/>
      <c r="L280" s="41"/>
      <c r="M280" s="242" t="s">
        <v>1</v>
      </c>
      <c r="N280" s="243" t="s">
        <v>41</v>
      </c>
      <c r="O280" s="94"/>
      <c r="P280" s="244">
        <f>O280*H280</f>
        <v>0</v>
      </c>
      <c r="Q280" s="244">
        <v>0.00026400000000000002</v>
      </c>
      <c r="R280" s="244">
        <f>Q280*H280</f>
        <v>0.0084480000000000006</v>
      </c>
      <c r="S280" s="244">
        <v>0</v>
      </c>
      <c r="T280" s="24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6" t="s">
        <v>281</v>
      </c>
      <c r="AT280" s="246" t="s">
        <v>222</v>
      </c>
      <c r="AU280" s="246" t="s">
        <v>87</v>
      </c>
      <c r="AY280" s="14" t="s">
        <v>220</v>
      </c>
      <c r="BE280" s="247">
        <f>IF(N280="základná",J280,0)</f>
        <v>0</v>
      </c>
      <c r="BF280" s="247">
        <f>IF(N280="znížená",J280,0)</f>
        <v>0</v>
      </c>
      <c r="BG280" s="247">
        <f>IF(N280="zákl. prenesená",J280,0)</f>
        <v>0</v>
      </c>
      <c r="BH280" s="247">
        <f>IF(N280="zníž. prenesená",J280,0)</f>
        <v>0</v>
      </c>
      <c r="BI280" s="247">
        <f>IF(N280="nulová",J280,0)</f>
        <v>0</v>
      </c>
      <c r="BJ280" s="14" t="s">
        <v>87</v>
      </c>
      <c r="BK280" s="247">
        <f>ROUND(I280*H280,2)</f>
        <v>0</v>
      </c>
      <c r="BL280" s="14" t="s">
        <v>281</v>
      </c>
      <c r="BM280" s="246" t="s">
        <v>888</v>
      </c>
    </row>
    <row r="281" s="2" customFormat="1" ht="24.15" customHeight="1">
      <c r="A281" s="35"/>
      <c r="B281" s="36"/>
      <c r="C281" s="253" t="s">
        <v>889</v>
      </c>
      <c r="D281" s="253" t="s">
        <v>571</v>
      </c>
      <c r="E281" s="254" t="s">
        <v>890</v>
      </c>
      <c r="F281" s="255" t="s">
        <v>891</v>
      </c>
      <c r="G281" s="256" t="s">
        <v>234</v>
      </c>
      <c r="H281" s="257">
        <v>46.799999999999997</v>
      </c>
      <c r="I281" s="258"/>
      <c r="J281" s="257">
        <f>ROUND(I281*H281,2)</f>
        <v>0</v>
      </c>
      <c r="K281" s="259"/>
      <c r="L281" s="260"/>
      <c r="M281" s="261" t="s">
        <v>1</v>
      </c>
      <c r="N281" s="262" t="s">
        <v>41</v>
      </c>
      <c r="O281" s="94"/>
      <c r="P281" s="244">
        <f>O281*H281</f>
        <v>0</v>
      </c>
      <c r="Q281" s="244">
        <v>0.00114</v>
      </c>
      <c r="R281" s="244">
        <f>Q281*H281</f>
        <v>0.053351999999999997</v>
      </c>
      <c r="S281" s="244">
        <v>0</v>
      </c>
      <c r="T281" s="245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6" t="s">
        <v>353</v>
      </c>
      <c r="AT281" s="246" t="s">
        <v>571</v>
      </c>
      <c r="AU281" s="246" t="s">
        <v>87</v>
      </c>
      <c r="AY281" s="14" t="s">
        <v>220</v>
      </c>
      <c r="BE281" s="247">
        <f>IF(N281="základná",J281,0)</f>
        <v>0</v>
      </c>
      <c r="BF281" s="247">
        <f>IF(N281="znížená",J281,0)</f>
        <v>0</v>
      </c>
      <c r="BG281" s="247">
        <f>IF(N281="zákl. prenesená",J281,0)</f>
        <v>0</v>
      </c>
      <c r="BH281" s="247">
        <f>IF(N281="zníž. prenesená",J281,0)</f>
        <v>0</v>
      </c>
      <c r="BI281" s="247">
        <f>IF(N281="nulová",J281,0)</f>
        <v>0</v>
      </c>
      <c r="BJ281" s="14" t="s">
        <v>87</v>
      </c>
      <c r="BK281" s="247">
        <f>ROUND(I281*H281,2)</f>
        <v>0</v>
      </c>
      <c r="BL281" s="14" t="s">
        <v>281</v>
      </c>
      <c r="BM281" s="246" t="s">
        <v>892</v>
      </c>
    </row>
    <row r="282" s="2" customFormat="1" ht="24.15" customHeight="1">
      <c r="A282" s="35"/>
      <c r="B282" s="36"/>
      <c r="C282" s="253" t="s">
        <v>893</v>
      </c>
      <c r="D282" s="253" t="s">
        <v>571</v>
      </c>
      <c r="E282" s="254" t="s">
        <v>894</v>
      </c>
      <c r="F282" s="255" t="s">
        <v>895</v>
      </c>
      <c r="G282" s="256" t="s">
        <v>259</v>
      </c>
      <c r="H282" s="257">
        <v>35</v>
      </c>
      <c r="I282" s="258"/>
      <c r="J282" s="257">
        <f>ROUND(I282*H282,2)</f>
        <v>0</v>
      </c>
      <c r="K282" s="259"/>
      <c r="L282" s="260"/>
      <c r="M282" s="261" t="s">
        <v>1</v>
      </c>
      <c r="N282" s="262" t="s">
        <v>41</v>
      </c>
      <c r="O282" s="94"/>
      <c r="P282" s="244">
        <f>O282*H282</f>
        <v>0</v>
      </c>
      <c r="Q282" s="244">
        <v>0.00010000000000000001</v>
      </c>
      <c r="R282" s="244">
        <f>Q282*H282</f>
        <v>0.0035000000000000001</v>
      </c>
      <c r="S282" s="244">
        <v>0</v>
      </c>
      <c r="T282" s="245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6" t="s">
        <v>353</v>
      </c>
      <c r="AT282" s="246" t="s">
        <v>571</v>
      </c>
      <c r="AU282" s="246" t="s">
        <v>87</v>
      </c>
      <c r="AY282" s="14" t="s">
        <v>220</v>
      </c>
      <c r="BE282" s="247">
        <f>IF(N282="základná",J282,0)</f>
        <v>0</v>
      </c>
      <c r="BF282" s="247">
        <f>IF(N282="znížená",J282,0)</f>
        <v>0</v>
      </c>
      <c r="BG282" s="247">
        <f>IF(N282="zákl. prenesená",J282,0)</f>
        <v>0</v>
      </c>
      <c r="BH282" s="247">
        <f>IF(N282="zníž. prenesená",J282,0)</f>
        <v>0</v>
      </c>
      <c r="BI282" s="247">
        <f>IF(N282="nulová",J282,0)</f>
        <v>0</v>
      </c>
      <c r="BJ282" s="14" t="s">
        <v>87</v>
      </c>
      <c r="BK282" s="247">
        <f>ROUND(I282*H282,2)</f>
        <v>0</v>
      </c>
      <c r="BL282" s="14" t="s">
        <v>281</v>
      </c>
      <c r="BM282" s="246" t="s">
        <v>896</v>
      </c>
    </row>
    <row r="283" s="2" customFormat="1" ht="24.15" customHeight="1">
      <c r="A283" s="35"/>
      <c r="B283" s="36"/>
      <c r="C283" s="235" t="s">
        <v>897</v>
      </c>
      <c r="D283" s="235" t="s">
        <v>222</v>
      </c>
      <c r="E283" s="236" t="s">
        <v>898</v>
      </c>
      <c r="F283" s="237" t="s">
        <v>899</v>
      </c>
      <c r="G283" s="238" t="s">
        <v>614</v>
      </c>
      <c r="H283" s="240"/>
      <c r="I283" s="240"/>
      <c r="J283" s="239">
        <f>ROUND(I283*H283,2)</f>
        <v>0</v>
      </c>
      <c r="K283" s="241"/>
      <c r="L283" s="41"/>
      <c r="M283" s="242" t="s">
        <v>1</v>
      </c>
      <c r="N283" s="243" t="s">
        <v>41</v>
      </c>
      <c r="O283" s="94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6" t="s">
        <v>281</v>
      </c>
      <c r="AT283" s="246" t="s">
        <v>222</v>
      </c>
      <c r="AU283" s="246" t="s">
        <v>87</v>
      </c>
      <c r="AY283" s="14" t="s">
        <v>220</v>
      </c>
      <c r="BE283" s="247">
        <f>IF(N283="základná",J283,0)</f>
        <v>0</v>
      </c>
      <c r="BF283" s="247">
        <f>IF(N283="znížená",J283,0)</f>
        <v>0</v>
      </c>
      <c r="BG283" s="247">
        <f>IF(N283="zákl. prenesená",J283,0)</f>
        <v>0</v>
      </c>
      <c r="BH283" s="247">
        <f>IF(N283="zníž. prenesená",J283,0)</f>
        <v>0</v>
      </c>
      <c r="BI283" s="247">
        <f>IF(N283="nulová",J283,0)</f>
        <v>0</v>
      </c>
      <c r="BJ283" s="14" t="s">
        <v>87</v>
      </c>
      <c r="BK283" s="247">
        <f>ROUND(I283*H283,2)</f>
        <v>0</v>
      </c>
      <c r="BL283" s="14" t="s">
        <v>281</v>
      </c>
      <c r="BM283" s="246" t="s">
        <v>900</v>
      </c>
    </row>
    <row r="284" s="12" customFormat="1" ht="22.8" customHeight="1">
      <c r="A284" s="12"/>
      <c r="B284" s="219"/>
      <c r="C284" s="220"/>
      <c r="D284" s="221" t="s">
        <v>74</v>
      </c>
      <c r="E284" s="233" t="s">
        <v>901</v>
      </c>
      <c r="F284" s="233" t="s">
        <v>902</v>
      </c>
      <c r="G284" s="220"/>
      <c r="H284" s="220"/>
      <c r="I284" s="223"/>
      <c r="J284" s="234">
        <f>BK284</f>
        <v>0</v>
      </c>
      <c r="K284" s="220"/>
      <c r="L284" s="225"/>
      <c r="M284" s="226"/>
      <c r="N284" s="227"/>
      <c r="O284" s="227"/>
      <c r="P284" s="228">
        <f>SUM(P285:P287)</f>
        <v>0</v>
      </c>
      <c r="Q284" s="227"/>
      <c r="R284" s="228">
        <f>SUM(R285:R287)</f>
        <v>0.0504</v>
      </c>
      <c r="S284" s="227"/>
      <c r="T284" s="229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30" t="s">
        <v>87</v>
      </c>
      <c r="AT284" s="231" t="s">
        <v>74</v>
      </c>
      <c r="AU284" s="231" t="s">
        <v>82</v>
      </c>
      <c r="AY284" s="230" t="s">
        <v>220</v>
      </c>
      <c r="BK284" s="232">
        <f>SUM(BK285:BK287)</f>
        <v>0</v>
      </c>
    </row>
    <row r="285" s="2" customFormat="1" ht="33" customHeight="1">
      <c r="A285" s="35"/>
      <c r="B285" s="36"/>
      <c r="C285" s="235" t="s">
        <v>903</v>
      </c>
      <c r="D285" s="235" t="s">
        <v>222</v>
      </c>
      <c r="E285" s="236" t="s">
        <v>904</v>
      </c>
      <c r="F285" s="237" t="s">
        <v>905</v>
      </c>
      <c r="G285" s="238" t="s">
        <v>259</v>
      </c>
      <c r="H285" s="239">
        <v>2</v>
      </c>
      <c r="I285" s="240"/>
      <c r="J285" s="239">
        <f>ROUND(I285*H285,2)</f>
        <v>0</v>
      </c>
      <c r="K285" s="241"/>
      <c r="L285" s="41"/>
      <c r="M285" s="242" t="s">
        <v>1</v>
      </c>
      <c r="N285" s="243" t="s">
        <v>41</v>
      </c>
      <c r="O285" s="94"/>
      <c r="P285" s="244">
        <f>O285*H285</f>
        <v>0</v>
      </c>
      <c r="Q285" s="244">
        <v>0</v>
      </c>
      <c r="R285" s="244">
        <f>Q285*H285</f>
        <v>0</v>
      </c>
      <c r="S285" s="244">
        <v>0</v>
      </c>
      <c r="T285" s="24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6" t="s">
        <v>281</v>
      </c>
      <c r="AT285" s="246" t="s">
        <v>222</v>
      </c>
      <c r="AU285" s="246" t="s">
        <v>87</v>
      </c>
      <c r="AY285" s="14" t="s">
        <v>220</v>
      </c>
      <c r="BE285" s="247">
        <f>IF(N285="základná",J285,0)</f>
        <v>0</v>
      </c>
      <c r="BF285" s="247">
        <f>IF(N285="znížená",J285,0)</f>
        <v>0</v>
      </c>
      <c r="BG285" s="247">
        <f>IF(N285="zákl. prenesená",J285,0)</f>
        <v>0</v>
      </c>
      <c r="BH285" s="247">
        <f>IF(N285="zníž. prenesená",J285,0)</f>
        <v>0</v>
      </c>
      <c r="BI285" s="247">
        <f>IF(N285="nulová",J285,0)</f>
        <v>0</v>
      </c>
      <c r="BJ285" s="14" t="s">
        <v>87</v>
      </c>
      <c r="BK285" s="247">
        <f>ROUND(I285*H285,2)</f>
        <v>0</v>
      </c>
      <c r="BL285" s="14" t="s">
        <v>281</v>
      </c>
      <c r="BM285" s="246" t="s">
        <v>906</v>
      </c>
    </row>
    <row r="286" s="2" customFormat="1" ht="21.75" customHeight="1">
      <c r="A286" s="35"/>
      <c r="B286" s="36"/>
      <c r="C286" s="253" t="s">
        <v>907</v>
      </c>
      <c r="D286" s="253" t="s">
        <v>571</v>
      </c>
      <c r="E286" s="254" t="s">
        <v>908</v>
      </c>
      <c r="F286" s="255" t="s">
        <v>909</v>
      </c>
      <c r="G286" s="256" t="s">
        <v>259</v>
      </c>
      <c r="H286" s="257">
        <v>2</v>
      </c>
      <c r="I286" s="258"/>
      <c r="J286" s="257">
        <f>ROUND(I286*H286,2)</f>
        <v>0</v>
      </c>
      <c r="K286" s="259"/>
      <c r="L286" s="260"/>
      <c r="M286" s="261" t="s">
        <v>1</v>
      </c>
      <c r="N286" s="262" t="s">
        <v>41</v>
      </c>
      <c r="O286" s="94"/>
      <c r="P286" s="244">
        <f>O286*H286</f>
        <v>0</v>
      </c>
      <c r="Q286" s="244">
        <v>0.0252</v>
      </c>
      <c r="R286" s="244">
        <f>Q286*H286</f>
        <v>0.0504</v>
      </c>
      <c r="S286" s="244">
        <v>0</v>
      </c>
      <c r="T286" s="245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6" t="s">
        <v>353</v>
      </c>
      <c r="AT286" s="246" t="s">
        <v>571</v>
      </c>
      <c r="AU286" s="246" t="s">
        <v>87</v>
      </c>
      <c r="AY286" s="14" t="s">
        <v>220</v>
      </c>
      <c r="BE286" s="247">
        <f>IF(N286="základná",J286,0)</f>
        <v>0</v>
      </c>
      <c r="BF286" s="247">
        <f>IF(N286="znížená",J286,0)</f>
        <v>0</v>
      </c>
      <c r="BG286" s="247">
        <f>IF(N286="zákl. prenesená",J286,0)</f>
        <v>0</v>
      </c>
      <c r="BH286" s="247">
        <f>IF(N286="zníž. prenesená",J286,0)</f>
        <v>0</v>
      </c>
      <c r="BI286" s="247">
        <f>IF(N286="nulová",J286,0)</f>
        <v>0</v>
      </c>
      <c r="BJ286" s="14" t="s">
        <v>87</v>
      </c>
      <c r="BK286" s="247">
        <f>ROUND(I286*H286,2)</f>
        <v>0</v>
      </c>
      <c r="BL286" s="14" t="s">
        <v>281</v>
      </c>
      <c r="BM286" s="246" t="s">
        <v>910</v>
      </c>
    </row>
    <row r="287" s="2" customFormat="1" ht="24.15" customHeight="1">
      <c r="A287" s="35"/>
      <c r="B287" s="36"/>
      <c r="C287" s="235" t="s">
        <v>911</v>
      </c>
      <c r="D287" s="235" t="s">
        <v>222</v>
      </c>
      <c r="E287" s="236" t="s">
        <v>912</v>
      </c>
      <c r="F287" s="237" t="s">
        <v>913</v>
      </c>
      <c r="G287" s="238" t="s">
        <v>614</v>
      </c>
      <c r="H287" s="240"/>
      <c r="I287" s="240"/>
      <c r="J287" s="239">
        <f>ROUND(I287*H287,2)</f>
        <v>0</v>
      </c>
      <c r="K287" s="241"/>
      <c r="L287" s="41"/>
      <c r="M287" s="242" t="s">
        <v>1</v>
      </c>
      <c r="N287" s="243" t="s">
        <v>41</v>
      </c>
      <c r="O287" s="94"/>
      <c r="P287" s="244">
        <f>O287*H287</f>
        <v>0</v>
      </c>
      <c r="Q287" s="244">
        <v>0</v>
      </c>
      <c r="R287" s="244">
        <f>Q287*H287</f>
        <v>0</v>
      </c>
      <c r="S287" s="244">
        <v>0</v>
      </c>
      <c r="T287" s="24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6" t="s">
        <v>281</v>
      </c>
      <c r="AT287" s="246" t="s">
        <v>222</v>
      </c>
      <c r="AU287" s="246" t="s">
        <v>87</v>
      </c>
      <c r="AY287" s="14" t="s">
        <v>220</v>
      </c>
      <c r="BE287" s="247">
        <f>IF(N287="základná",J287,0)</f>
        <v>0</v>
      </c>
      <c r="BF287" s="247">
        <f>IF(N287="znížená",J287,0)</f>
        <v>0</v>
      </c>
      <c r="BG287" s="247">
        <f>IF(N287="zákl. prenesená",J287,0)</f>
        <v>0</v>
      </c>
      <c r="BH287" s="247">
        <f>IF(N287="zníž. prenesená",J287,0)</f>
        <v>0</v>
      </c>
      <c r="BI287" s="247">
        <f>IF(N287="nulová",J287,0)</f>
        <v>0</v>
      </c>
      <c r="BJ287" s="14" t="s">
        <v>87</v>
      </c>
      <c r="BK287" s="247">
        <f>ROUND(I287*H287,2)</f>
        <v>0</v>
      </c>
      <c r="BL287" s="14" t="s">
        <v>281</v>
      </c>
      <c r="BM287" s="246" t="s">
        <v>914</v>
      </c>
    </row>
    <row r="288" s="12" customFormat="1" ht="22.8" customHeight="1">
      <c r="A288" s="12"/>
      <c r="B288" s="219"/>
      <c r="C288" s="220"/>
      <c r="D288" s="221" t="s">
        <v>74</v>
      </c>
      <c r="E288" s="233" t="s">
        <v>915</v>
      </c>
      <c r="F288" s="233" t="s">
        <v>916</v>
      </c>
      <c r="G288" s="220"/>
      <c r="H288" s="220"/>
      <c r="I288" s="223"/>
      <c r="J288" s="234">
        <f>BK288</f>
        <v>0</v>
      </c>
      <c r="K288" s="220"/>
      <c r="L288" s="225"/>
      <c r="M288" s="226"/>
      <c r="N288" s="227"/>
      <c r="O288" s="227"/>
      <c r="P288" s="228">
        <f>SUM(P289:P295)</f>
        <v>0</v>
      </c>
      <c r="Q288" s="227"/>
      <c r="R288" s="228">
        <f>SUM(R289:R295)</f>
        <v>7.5837235000000014</v>
      </c>
      <c r="S288" s="227"/>
      <c r="T288" s="229">
        <f>SUM(T289:T295)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30" t="s">
        <v>87</v>
      </c>
      <c r="AT288" s="231" t="s">
        <v>74</v>
      </c>
      <c r="AU288" s="231" t="s">
        <v>82</v>
      </c>
      <c r="AY288" s="230" t="s">
        <v>220</v>
      </c>
      <c r="BK288" s="232">
        <f>SUM(BK289:BK295)</f>
        <v>0</v>
      </c>
    </row>
    <row r="289" s="2" customFormat="1" ht="24.15" customHeight="1">
      <c r="A289" s="35"/>
      <c r="B289" s="36"/>
      <c r="C289" s="235" t="s">
        <v>917</v>
      </c>
      <c r="D289" s="235" t="s">
        <v>222</v>
      </c>
      <c r="E289" s="236" t="s">
        <v>918</v>
      </c>
      <c r="F289" s="237" t="s">
        <v>919</v>
      </c>
      <c r="G289" s="238" t="s">
        <v>234</v>
      </c>
      <c r="H289" s="239">
        <v>142.19999999999999</v>
      </c>
      <c r="I289" s="240"/>
      <c r="J289" s="239">
        <f>ROUND(I289*H289,2)</f>
        <v>0</v>
      </c>
      <c r="K289" s="241"/>
      <c r="L289" s="41"/>
      <c r="M289" s="242" t="s">
        <v>1</v>
      </c>
      <c r="N289" s="243" t="s">
        <v>41</v>
      </c>
      <c r="O289" s="94"/>
      <c r="P289" s="244">
        <f>O289*H289</f>
        <v>0</v>
      </c>
      <c r="Q289" s="244">
        <v>0.0040000000000000001</v>
      </c>
      <c r="R289" s="244">
        <f>Q289*H289</f>
        <v>0.56879999999999997</v>
      </c>
      <c r="S289" s="244">
        <v>0</v>
      </c>
      <c r="T289" s="24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6" t="s">
        <v>281</v>
      </c>
      <c r="AT289" s="246" t="s">
        <v>222</v>
      </c>
      <c r="AU289" s="246" t="s">
        <v>87</v>
      </c>
      <c r="AY289" s="14" t="s">
        <v>220</v>
      </c>
      <c r="BE289" s="247">
        <f>IF(N289="základná",J289,0)</f>
        <v>0</v>
      </c>
      <c r="BF289" s="247">
        <f>IF(N289="znížená",J289,0)</f>
        <v>0</v>
      </c>
      <c r="BG289" s="247">
        <f>IF(N289="zákl. prenesená",J289,0)</f>
        <v>0</v>
      </c>
      <c r="BH289" s="247">
        <f>IF(N289="zníž. prenesená",J289,0)</f>
        <v>0</v>
      </c>
      <c r="BI289" s="247">
        <f>IF(N289="nulová",J289,0)</f>
        <v>0</v>
      </c>
      <c r="BJ289" s="14" t="s">
        <v>87</v>
      </c>
      <c r="BK289" s="247">
        <f>ROUND(I289*H289,2)</f>
        <v>0</v>
      </c>
      <c r="BL289" s="14" t="s">
        <v>281</v>
      </c>
      <c r="BM289" s="246" t="s">
        <v>920</v>
      </c>
    </row>
    <row r="290" s="2" customFormat="1" ht="16.5" customHeight="1">
      <c r="A290" s="35"/>
      <c r="B290" s="36"/>
      <c r="C290" s="253" t="s">
        <v>921</v>
      </c>
      <c r="D290" s="253" t="s">
        <v>571</v>
      </c>
      <c r="E290" s="254" t="s">
        <v>922</v>
      </c>
      <c r="F290" s="255" t="s">
        <v>923</v>
      </c>
      <c r="G290" s="256" t="s">
        <v>259</v>
      </c>
      <c r="H290" s="257">
        <v>247.43000000000001</v>
      </c>
      <c r="I290" s="258"/>
      <c r="J290" s="257">
        <f>ROUND(I290*H290,2)</f>
        <v>0</v>
      </c>
      <c r="K290" s="259"/>
      <c r="L290" s="260"/>
      <c r="M290" s="261" t="s">
        <v>1</v>
      </c>
      <c r="N290" s="262" t="s">
        <v>41</v>
      </c>
      <c r="O290" s="94"/>
      <c r="P290" s="244">
        <f>O290*H290</f>
        <v>0</v>
      </c>
      <c r="Q290" s="244">
        <v>0.00125</v>
      </c>
      <c r="R290" s="244">
        <f>Q290*H290</f>
        <v>0.30928749999999999</v>
      </c>
      <c r="S290" s="244">
        <v>0</v>
      </c>
      <c r="T290" s="24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6" t="s">
        <v>353</v>
      </c>
      <c r="AT290" s="246" t="s">
        <v>571</v>
      </c>
      <c r="AU290" s="246" t="s">
        <v>87</v>
      </c>
      <c r="AY290" s="14" t="s">
        <v>220</v>
      </c>
      <c r="BE290" s="247">
        <f>IF(N290="základná",J290,0)</f>
        <v>0</v>
      </c>
      <c r="BF290" s="247">
        <f>IF(N290="znížená",J290,0)</f>
        <v>0</v>
      </c>
      <c r="BG290" s="247">
        <f>IF(N290="zákl. prenesená",J290,0)</f>
        <v>0</v>
      </c>
      <c r="BH290" s="247">
        <f>IF(N290="zníž. prenesená",J290,0)</f>
        <v>0</v>
      </c>
      <c r="BI290" s="247">
        <f>IF(N290="nulová",J290,0)</f>
        <v>0</v>
      </c>
      <c r="BJ290" s="14" t="s">
        <v>87</v>
      </c>
      <c r="BK290" s="247">
        <f>ROUND(I290*H290,2)</f>
        <v>0</v>
      </c>
      <c r="BL290" s="14" t="s">
        <v>281</v>
      </c>
      <c r="BM290" s="246" t="s">
        <v>924</v>
      </c>
    </row>
    <row r="291" s="2" customFormat="1" ht="24.15" customHeight="1">
      <c r="A291" s="35"/>
      <c r="B291" s="36"/>
      <c r="C291" s="235" t="s">
        <v>925</v>
      </c>
      <c r="D291" s="235" t="s">
        <v>222</v>
      </c>
      <c r="E291" s="236" t="s">
        <v>926</v>
      </c>
      <c r="F291" s="237" t="s">
        <v>927</v>
      </c>
      <c r="G291" s="238" t="s">
        <v>225</v>
      </c>
      <c r="H291" s="239">
        <v>217.40000000000001</v>
      </c>
      <c r="I291" s="240"/>
      <c r="J291" s="239">
        <f>ROUND(I291*H291,2)</f>
        <v>0</v>
      </c>
      <c r="K291" s="241"/>
      <c r="L291" s="41"/>
      <c r="M291" s="242" t="s">
        <v>1</v>
      </c>
      <c r="N291" s="243" t="s">
        <v>41</v>
      </c>
      <c r="O291" s="94"/>
      <c r="P291" s="244">
        <f>O291*H291</f>
        <v>0</v>
      </c>
      <c r="Q291" s="244">
        <v>0.0035500000000000002</v>
      </c>
      <c r="R291" s="244">
        <f>Q291*H291</f>
        <v>0.77177000000000007</v>
      </c>
      <c r="S291" s="244">
        <v>0</v>
      </c>
      <c r="T291" s="24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6" t="s">
        <v>281</v>
      </c>
      <c r="AT291" s="246" t="s">
        <v>222</v>
      </c>
      <c r="AU291" s="246" t="s">
        <v>87</v>
      </c>
      <c r="AY291" s="14" t="s">
        <v>220</v>
      </c>
      <c r="BE291" s="247">
        <f>IF(N291="základná",J291,0)</f>
        <v>0</v>
      </c>
      <c r="BF291" s="247">
        <f>IF(N291="znížená",J291,0)</f>
        <v>0</v>
      </c>
      <c r="BG291" s="247">
        <f>IF(N291="zákl. prenesená",J291,0)</f>
        <v>0</v>
      </c>
      <c r="BH291" s="247">
        <f>IF(N291="zníž. prenesená",J291,0)</f>
        <v>0</v>
      </c>
      <c r="BI291" s="247">
        <f>IF(N291="nulová",J291,0)</f>
        <v>0</v>
      </c>
      <c r="BJ291" s="14" t="s">
        <v>87</v>
      </c>
      <c r="BK291" s="247">
        <f>ROUND(I291*H291,2)</f>
        <v>0</v>
      </c>
      <c r="BL291" s="14" t="s">
        <v>281</v>
      </c>
      <c r="BM291" s="246" t="s">
        <v>928</v>
      </c>
    </row>
    <row r="292" s="2" customFormat="1" ht="24.15" customHeight="1">
      <c r="A292" s="35"/>
      <c r="B292" s="36"/>
      <c r="C292" s="253" t="s">
        <v>929</v>
      </c>
      <c r="D292" s="253" t="s">
        <v>571</v>
      </c>
      <c r="E292" s="254" t="s">
        <v>930</v>
      </c>
      <c r="F292" s="255" t="s">
        <v>931</v>
      </c>
      <c r="G292" s="256" t="s">
        <v>225</v>
      </c>
      <c r="H292" s="257">
        <v>230.44</v>
      </c>
      <c r="I292" s="258"/>
      <c r="J292" s="257">
        <f>ROUND(I292*H292,2)</f>
        <v>0</v>
      </c>
      <c r="K292" s="259"/>
      <c r="L292" s="260"/>
      <c r="M292" s="261" t="s">
        <v>1</v>
      </c>
      <c r="N292" s="262" t="s">
        <v>41</v>
      </c>
      <c r="O292" s="94"/>
      <c r="P292" s="244">
        <f>O292*H292</f>
        <v>0</v>
      </c>
      <c r="Q292" s="244">
        <v>0.02315</v>
      </c>
      <c r="R292" s="244">
        <f>Q292*H292</f>
        <v>5.3346860000000005</v>
      </c>
      <c r="S292" s="244">
        <v>0</v>
      </c>
      <c r="T292" s="24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6" t="s">
        <v>353</v>
      </c>
      <c r="AT292" s="246" t="s">
        <v>571</v>
      </c>
      <c r="AU292" s="246" t="s">
        <v>87</v>
      </c>
      <c r="AY292" s="14" t="s">
        <v>220</v>
      </c>
      <c r="BE292" s="247">
        <f>IF(N292="základná",J292,0)</f>
        <v>0</v>
      </c>
      <c r="BF292" s="247">
        <f>IF(N292="znížená",J292,0)</f>
        <v>0</v>
      </c>
      <c r="BG292" s="247">
        <f>IF(N292="zákl. prenesená",J292,0)</f>
        <v>0</v>
      </c>
      <c r="BH292" s="247">
        <f>IF(N292="zníž. prenesená",J292,0)</f>
        <v>0</v>
      </c>
      <c r="BI292" s="247">
        <f>IF(N292="nulová",J292,0)</f>
        <v>0</v>
      </c>
      <c r="BJ292" s="14" t="s">
        <v>87</v>
      </c>
      <c r="BK292" s="247">
        <f>ROUND(I292*H292,2)</f>
        <v>0</v>
      </c>
      <c r="BL292" s="14" t="s">
        <v>281</v>
      </c>
      <c r="BM292" s="246" t="s">
        <v>932</v>
      </c>
    </row>
    <row r="293" s="2" customFormat="1" ht="37.8" customHeight="1">
      <c r="A293" s="35"/>
      <c r="B293" s="36"/>
      <c r="C293" s="235" t="s">
        <v>933</v>
      </c>
      <c r="D293" s="235" t="s">
        <v>222</v>
      </c>
      <c r="E293" s="236" t="s">
        <v>934</v>
      </c>
      <c r="F293" s="237" t="s">
        <v>935</v>
      </c>
      <c r="G293" s="238" t="s">
        <v>225</v>
      </c>
      <c r="H293" s="239">
        <v>27.600000000000001</v>
      </c>
      <c r="I293" s="240"/>
      <c r="J293" s="239">
        <f>ROUND(I293*H293,2)</f>
        <v>0</v>
      </c>
      <c r="K293" s="241"/>
      <c r="L293" s="41"/>
      <c r="M293" s="242" t="s">
        <v>1</v>
      </c>
      <c r="N293" s="243" t="s">
        <v>41</v>
      </c>
      <c r="O293" s="94"/>
      <c r="P293" s="244">
        <f>O293*H293</f>
        <v>0</v>
      </c>
      <c r="Q293" s="244">
        <v>0.0032000000000000002</v>
      </c>
      <c r="R293" s="244">
        <f>Q293*H293</f>
        <v>0.08832000000000001</v>
      </c>
      <c r="S293" s="244">
        <v>0</v>
      </c>
      <c r="T293" s="24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6" t="s">
        <v>281</v>
      </c>
      <c r="AT293" s="246" t="s">
        <v>222</v>
      </c>
      <c r="AU293" s="246" t="s">
        <v>87</v>
      </c>
      <c r="AY293" s="14" t="s">
        <v>220</v>
      </c>
      <c r="BE293" s="247">
        <f>IF(N293="základná",J293,0)</f>
        <v>0</v>
      </c>
      <c r="BF293" s="247">
        <f>IF(N293="znížená",J293,0)</f>
        <v>0</v>
      </c>
      <c r="BG293" s="247">
        <f>IF(N293="zákl. prenesená",J293,0)</f>
        <v>0</v>
      </c>
      <c r="BH293" s="247">
        <f>IF(N293="zníž. prenesená",J293,0)</f>
        <v>0</v>
      </c>
      <c r="BI293" s="247">
        <f>IF(N293="nulová",J293,0)</f>
        <v>0</v>
      </c>
      <c r="BJ293" s="14" t="s">
        <v>87</v>
      </c>
      <c r="BK293" s="247">
        <f>ROUND(I293*H293,2)</f>
        <v>0</v>
      </c>
      <c r="BL293" s="14" t="s">
        <v>281</v>
      </c>
      <c r="BM293" s="246" t="s">
        <v>936</v>
      </c>
    </row>
    <row r="294" s="2" customFormat="1" ht="24.15" customHeight="1">
      <c r="A294" s="35"/>
      <c r="B294" s="36"/>
      <c r="C294" s="253" t="s">
        <v>937</v>
      </c>
      <c r="D294" s="253" t="s">
        <v>571</v>
      </c>
      <c r="E294" s="254" t="s">
        <v>938</v>
      </c>
      <c r="F294" s="255" t="s">
        <v>939</v>
      </c>
      <c r="G294" s="256" t="s">
        <v>225</v>
      </c>
      <c r="H294" s="257">
        <v>28.699999999999999</v>
      </c>
      <c r="I294" s="258"/>
      <c r="J294" s="257">
        <f>ROUND(I294*H294,2)</f>
        <v>0</v>
      </c>
      <c r="K294" s="259"/>
      <c r="L294" s="260"/>
      <c r="M294" s="261" t="s">
        <v>1</v>
      </c>
      <c r="N294" s="262" t="s">
        <v>41</v>
      </c>
      <c r="O294" s="94"/>
      <c r="P294" s="244">
        <f>O294*H294</f>
        <v>0</v>
      </c>
      <c r="Q294" s="244">
        <v>0.0178</v>
      </c>
      <c r="R294" s="244">
        <f>Q294*H294</f>
        <v>0.51085999999999998</v>
      </c>
      <c r="S294" s="244">
        <v>0</v>
      </c>
      <c r="T294" s="245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6" t="s">
        <v>353</v>
      </c>
      <c r="AT294" s="246" t="s">
        <v>571</v>
      </c>
      <c r="AU294" s="246" t="s">
        <v>87</v>
      </c>
      <c r="AY294" s="14" t="s">
        <v>220</v>
      </c>
      <c r="BE294" s="247">
        <f>IF(N294="základná",J294,0)</f>
        <v>0</v>
      </c>
      <c r="BF294" s="247">
        <f>IF(N294="znížená",J294,0)</f>
        <v>0</v>
      </c>
      <c r="BG294" s="247">
        <f>IF(N294="zákl. prenesená",J294,0)</f>
        <v>0</v>
      </c>
      <c r="BH294" s="247">
        <f>IF(N294="zníž. prenesená",J294,0)</f>
        <v>0</v>
      </c>
      <c r="BI294" s="247">
        <f>IF(N294="nulová",J294,0)</f>
        <v>0</v>
      </c>
      <c r="BJ294" s="14" t="s">
        <v>87</v>
      </c>
      <c r="BK294" s="247">
        <f>ROUND(I294*H294,2)</f>
        <v>0</v>
      </c>
      <c r="BL294" s="14" t="s">
        <v>281</v>
      </c>
      <c r="BM294" s="246" t="s">
        <v>940</v>
      </c>
    </row>
    <row r="295" s="2" customFormat="1" ht="24.15" customHeight="1">
      <c r="A295" s="35"/>
      <c r="B295" s="36"/>
      <c r="C295" s="235" t="s">
        <v>941</v>
      </c>
      <c r="D295" s="235" t="s">
        <v>222</v>
      </c>
      <c r="E295" s="236" t="s">
        <v>942</v>
      </c>
      <c r="F295" s="237" t="s">
        <v>943</v>
      </c>
      <c r="G295" s="238" t="s">
        <v>614</v>
      </c>
      <c r="H295" s="240"/>
      <c r="I295" s="240"/>
      <c r="J295" s="239">
        <f>ROUND(I295*H295,2)</f>
        <v>0</v>
      </c>
      <c r="K295" s="241"/>
      <c r="L295" s="41"/>
      <c r="M295" s="242" t="s">
        <v>1</v>
      </c>
      <c r="N295" s="243" t="s">
        <v>41</v>
      </c>
      <c r="O295" s="94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6" t="s">
        <v>281</v>
      </c>
      <c r="AT295" s="246" t="s">
        <v>222</v>
      </c>
      <c r="AU295" s="246" t="s">
        <v>87</v>
      </c>
      <c r="AY295" s="14" t="s">
        <v>220</v>
      </c>
      <c r="BE295" s="247">
        <f>IF(N295="základná",J295,0)</f>
        <v>0</v>
      </c>
      <c r="BF295" s="247">
        <f>IF(N295="znížená",J295,0)</f>
        <v>0</v>
      </c>
      <c r="BG295" s="247">
        <f>IF(N295="zákl. prenesená",J295,0)</f>
        <v>0</v>
      </c>
      <c r="BH295" s="247">
        <f>IF(N295="zníž. prenesená",J295,0)</f>
        <v>0</v>
      </c>
      <c r="BI295" s="247">
        <f>IF(N295="nulová",J295,0)</f>
        <v>0</v>
      </c>
      <c r="BJ295" s="14" t="s">
        <v>87</v>
      </c>
      <c r="BK295" s="247">
        <f>ROUND(I295*H295,2)</f>
        <v>0</v>
      </c>
      <c r="BL295" s="14" t="s">
        <v>281</v>
      </c>
      <c r="BM295" s="246" t="s">
        <v>944</v>
      </c>
    </row>
    <row r="296" s="12" customFormat="1" ht="22.8" customHeight="1">
      <c r="A296" s="12"/>
      <c r="B296" s="219"/>
      <c r="C296" s="220"/>
      <c r="D296" s="221" t="s">
        <v>74</v>
      </c>
      <c r="E296" s="233" t="s">
        <v>421</v>
      </c>
      <c r="F296" s="233" t="s">
        <v>422</v>
      </c>
      <c r="G296" s="220"/>
      <c r="H296" s="220"/>
      <c r="I296" s="223"/>
      <c r="J296" s="234">
        <f>BK296</f>
        <v>0</v>
      </c>
      <c r="K296" s="220"/>
      <c r="L296" s="225"/>
      <c r="M296" s="226"/>
      <c r="N296" s="227"/>
      <c r="O296" s="227"/>
      <c r="P296" s="228">
        <f>SUM(P297:P305)</f>
        <v>0</v>
      </c>
      <c r="Q296" s="227"/>
      <c r="R296" s="228">
        <f>SUM(R297:R305)</f>
        <v>5.8830906000000009</v>
      </c>
      <c r="S296" s="227"/>
      <c r="T296" s="229">
        <f>SUM(T297:T305)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30" t="s">
        <v>87</v>
      </c>
      <c r="AT296" s="231" t="s">
        <v>74</v>
      </c>
      <c r="AU296" s="231" t="s">
        <v>82</v>
      </c>
      <c r="AY296" s="230" t="s">
        <v>220</v>
      </c>
      <c r="BK296" s="232">
        <f>SUM(BK297:BK305)</f>
        <v>0</v>
      </c>
    </row>
    <row r="297" s="2" customFormat="1" ht="24.15" customHeight="1">
      <c r="A297" s="35"/>
      <c r="B297" s="36"/>
      <c r="C297" s="235" t="s">
        <v>945</v>
      </c>
      <c r="D297" s="235" t="s">
        <v>222</v>
      </c>
      <c r="E297" s="236" t="s">
        <v>946</v>
      </c>
      <c r="F297" s="237" t="s">
        <v>947</v>
      </c>
      <c r="G297" s="238" t="s">
        <v>234</v>
      </c>
      <c r="H297" s="239">
        <v>363.5</v>
      </c>
      <c r="I297" s="240"/>
      <c r="J297" s="239">
        <f>ROUND(I297*H297,2)</f>
        <v>0</v>
      </c>
      <c r="K297" s="241"/>
      <c r="L297" s="41"/>
      <c r="M297" s="242" t="s">
        <v>1</v>
      </c>
      <c r="N297" s="243" t="s">
        <v>41</v>
      </c>
      <c r="O297" s="94"/>
      <c r="P297" s="244">
        <f>O297*H297</f>
        <v>0</v>
      </c>
      <c r="Q297" s="244">
        <v>2.0000000000000002E-05</v>
      </c>
      <c r="R297" s="244">
        <f>Q297*H297</f>
        <v>0.0072700000000000004</v>
      </c>
      <c r="S297" s="244">
        <v>0</v>
      </c>
      <c r="T297" s="24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6" t="s">
        <v>281</v>
      </c>
      <c r="AT297" s="246" t="s">
        <v>222</v>
      </c>
      <c r="AU297" s="246" t="s">
        <v>87</v>
      </c>
      <c r="AY297" s="14" t="s">
        <v>220</v>
      </c>
      <c r="BE297" s="247">
        <f>IF(N297="základná",J297,0)</f>
        <v>0</v>
      </c>
      <c r="BF297" s="247">
        <f>IF(N297="znížená",J297,0)</f>
        <v>0</v>
      </c>
      <c r="BG297" s="247">
        <f>IF(N297="zákl. prenesená",J297,0)</f>
        <v>0</v>
      </c>
      <c r="BH297" s="247">
        <f>IF(N297="zníž. prenesená",J297,0)</f>
        <v>0</v>
      </c>
      <c r="BI297" s="247">
        <f>IF(N297="nulová",J297,0)</f>
        <v>0</v>
      </c>
      <c r="BJ297" s="14" t="s">
        <v>87</v>
      </c>
      <c r="BK297" s="247">
        <f>ROUND(I297*H297,2)</f>
        <v>0</v>
      </c>
      <c r="BL297" s="14" t="s">
        <v>281</v>
      </c>
      <c r="BM297" s="246" t="s">
        <v>948</v>
      </c>
    </row>
    <row r="298" s="2" customFormat="1" ht="16.5" customHeight="1">
      <c r="A298" s="35"/>
      <c r="B298" s="36"/>
      <c r="C298" s="253" t="s">
        <v>949</v>
      </c>
      <c r="D298" s="253" t="s">
        <v>571</v>
      </c>
      <c r="E298" s="254" t="s">
        <v>950</v>
      </c>
      <c r="F298" s="255" t="s">
        <v>951</v>
      </c>
      <c r="G298" s="256" t="s">
        <v>234</v>
      </c>
      <c r="H298" s="257">
        <v>367.13999999999999</v>
      </c>
      <c r="I298" s="258"/>
      <c r="J298" s="257">
        <f>ROUND(I298*H298,2)</f>
        <v>0</v>
      </c>
      <c r="K298" s="259"/>
      <c r="L298" s="260"/>
      <c r="M298" s="261" t="s">
        <v>1</v>
      </c>
      <c r="N298" s="262" t="s">
        <v>41</v>
      </c>
      <c r="O298" s="94"/>
      <c r="P298" s="244">
        <f>O298*H298</f>
        <v>0</v>
      </c>
      <c r="Q298" s="244">
        <v>0.00080000000000000004</v>
      </c>
      <c r="R298" s="244">
        <f>Q298*H298</f>
        <v>0.29371200000000003</v>
      </c>
      <c r="S298" s="244">
        <v>0</v>
      </c>
      <c r="T298" s="245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6" t="s">
        <v>353</v>
      </c>
      <c r="AT298" s="246" t="s">
        <v>571</v>
      </c>
      <c r="AU298" s="246" t="s">
        <v>87</v>
      </c>
      <c r="AY298" s="14" t="s">
        <v>220</v>
      </c>
      <c r="BE298" s="247">
        <f>IF(N298="základná",J298,0)</f>
        <v>0</v>
      </c>
      <c r="BF298" s="247">
        <f>IF(N298="znížená",J298,0)</f>
        <v>0</v>
      </c>
      <c r="BG298" s="247">
        <f>IF(N298="zákl. prenesená",J298,0)</f>
        <v>0</v>
      </c>
      <c r="BH298" s="247">
        <f>IF(N298="zníž. prenesená",J298,0)</f>
        <v>0</v>
      </c>
      <c r="BI298" s="247">
        <f>IF(N298="nulová",J298,0)</f>
        <v>0</v>
      </c>
      <c r="BJ298" s="14" t="s">
        <v>87</v>
      </c>
      <c r="BK298" s="247">
        <f>ROUND(I298*H298,2)</f>
        <v>0</v>
      </c>
      <c r="BL298" s="14" t="s">
        <v>281</v>
      </c>
      <c r="BM298" s="246" t="s">
        <v>952</v>
      </c>
    </row>
    <row r="299" s="2" customFormat="1" ht="16.5" customHeight="1">
      <c r="A299" s="35"/>
      <c r="B299" s="36"/>
      <c r="C299" s="235" t="s">
        <v>953</v>
      </c>
      <c r="D299" s="235" t="s">
        <v>222</v>
      </c>
      <c r="E299" s="236" t="s">
        <v>954</v>
      </c>
      <c r="F299" s="237" t="s">
        <v>955</v>
      </c>
      <c r="G299" s="238" t="s">
        <v>234</v>
      </c>
      <c r="H299" s="239">
        <v>40</v>
      </c>
      <c r="I299" s="240"/>
      <c r="J299" s="239">
        <f>ROUND(I299*H299,2)</f>
        <v>0</v>
      </c>
      <c r="K299" s="241"/>
      <c r="L299" s="41"/>
      <c r="M299" s="242" t="s">
        <v>1</v>
      </c>
      <c r="N299" s="243" t="s">
        <v>41</v>
      </c>
      <c r="O299" s="94"/>
      <c r="P299" s="244">
        <f>O299*H299</f>
        <v>0</v>
      </c>
      <c r="Q299" s="244">
        <v>0</v>
      </c>
      <c r="R299" s="244">
        <f>Q299*H299</f>
        <v>0</v>
      </c>
      <c r="S299" s="244">
        <v>0</v>
      </c>
      <c r="T299" s="24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6" t="s">
        <v>281</v>
      </c>
      <c r="AT299" s="246" t="s">
        <v>222</v>
      </c>
      <c r="AU299" s="246" t="s">
        <v>87</v>
      </c>
      <c r="AY299" s="14" t="s">
        <v>220</v>
      </c>
      <c r="BE299" s="247">
        <f>IF(N299="základná",J299,0)</f>
        <v>0</v>
      </c>
      <c r="BF299" s="247">
        <f>IF(N299="znížená",J299,0)</f>
        <v>0</v>
      </c>
      <c r="BG299" s="247">
        <f>IF(N299="zákl. prenesená",J299,0)</f>
        <v>0</v>
      </c>
      <c r="BH299" s="247">
        <f>IF(N299="zníž. prenesená",J299,0)</f>
        <v>0</v>
      </c>
      <c r="BI299" s="247">
        <f>IF(N299="nulová",J299,0)</f>
        <v>0</v>
      </c>
      <c r="BJ299" s="14" t="s">
        <v>87</v>
      </c>
      <c r="BK299" s="247">
        <f>ROUND(I299*H299,2)</f>
        <v>0</v>
      </c>
      <c r="BL299" s="14" t="s">
        <v>281</v>
      </c>
      <c r="BM299" s="246" t="s">
        <v>956</v>
      </c>
    </row>
    <row r="300" s="2" customFormat="1" ht="16.5" customHeight="1">
      <c r="A300" s="35"/>
      <c r="B300" s="36"/>
      <c r="C300" s="253" t="s">
        <v>957</v>
      </c>
      <c r="D300" s="253" t="s">
        <v>571</v>
      </c>
      <c r="E300" s="254" t="s">
        <v>958</v>
      </c>
      <c r="F300" s="255" t="s">
        <v>959</v>
      </c>
      <c r="G300" s="256" t="s">
        <v>234</v>
      </c>
      <c r="H300" s="257">
        <v>40.399999999999999</v>
      </c>
      <c r="I300" s="258"/>
      <c r="J300" s="257">
        <f>ROUND(I300*H300,2)</f>
        <v>0</v>
      </c>
      <c r="K300" s="259"/>
      <c r="L300" s="260"/>
      <c r="M300" s="261" t="s">
        <v>1</v>
      </c>
      <c r="N300" s="262" t="s">
        <v>41</v>
      </c>
      <c r="O300" s="94"/>
      <c r="P300" s="244">
        <f>O300*H300</f>
        <v>0</v>
      </c>
      <c r="Q300" s="244">
        <v>0.00036999999999999999</v>
      </c>
      <c r="R300" s="244">
        <f>Q300*H300</f>
        <v>0.014948</v>
      </c>
      <c r="S300" s="244">
        <v>0</v>
      </c>
      <c r="T300" s="24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6" t="s">
        <v>353</v>
      </c>
      <c r="AT300" s="246" t="s">
        <v>571</v>
      </c>
      <c r="AU300" s="246" t="s">
        <v>87</v>
      </c>
      <c r="AY300" s="14" t="s">
        <v>220</v>
      </c>
      <c r="BE300" s="247">
        <f>IF(N300="základná",J300,0)</f>
        <v>0</v>
      </c>
      <c r="BF300" s="247">
        <f>IF(N300="znížená",J300,0)</f>
        <v>0</v>
      </c>
      <c r="BG300" s="247">
        <f>IF(N300="zákl. prenesená",J300,0)</f>
        <v>0</v>
      </c>
      <c r="BH300" s="247">
        <f>IF(N300="zníž. prenesená",J300,0)</f>
        <v>0</v>
      </c>
      <c r="BI300" s="247">
        <f>IF(N300="nulová",J300,0)</f>
        <v>0</v>
      </c>
      <c r="BJ300" s="14" t="s">
        <v>87</v>
      </c>
      <c r="BK300" s="247">
        <f>ROUND(I300*H300,2)</f>
        <v>0</v>
      </c>
      <c r="BL300" s="14" t="s">
        <v>281</v>
      </c>
      <c r="BM300" s="246" t="s">
        <v>960</v>
      </c>
    </row>
    <row r="301" s="2" customFormat="1" ht="24.15" customHeight="1">
      <c r="A301" s="35"/>
      <c r="B301" s="36"/>
      <c r="C301" s="235" t="s">
        <v>961</v>
      </c>
      <c r="D301" s="235" t="s">
        <v>222</v>
      </c>
      <c r="E301" s="236" t="s">
        <v>962</v>
      </c>
      <c r="F301" s="237" t="s">
        <v>963</v>
      </c>
      <c r="G301" s="238" t="s">
        <v>225</v>
      </c>
      <c r="H301" s="239">
        <v>561.5</v>
      </c>
      <c r="I301" s="240"/>
      <c r="J301" s="239">
        <f>ROUND(I301*H301,2)</f>
        <v>0</v>
      </c>
      <c r="K301" s="241"/>
      <c r="L301" s="41"/>
      <c r="M301" s="242" t="s">
        <v>1</v>
      </c>
      <c r="N301" s="243" t="s">
        <v>41</v>
      </c>
      <c r="O301" s="94"/>
      <c r="P301" s="244">
        <f>O301*H301</f>
        <v>0</v>
      </c>
      <c r="Q301" s="244">
        <v>2.0000000000000002E-05</v>
      </c>
      <c r="R301" s="244">
        <f>Q301*H301</f>
        <v>0.01123</v>
      </c>
      <c r="S301" s="244">
        <v>0</v>
      </c>
      <c r="T301" s="245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6" t="s">
        <v>281</v>
      </c>
      <c r="AT301" s="246" t="s">
        <v>222</v>
      </c>
      <c r="AU301" s="246" t="s">
        <v>87</v>
      </c>
      <c r="AY301" s="14" t="s">
        <v>220</v>
      </c>
      <c r="BE301" s="247">
        <f>IF(N301="základná",J301,0)</f>
        <v>0</v>
      </c>
      <c r="BF301" s="247">
        <f>IF(N301="znížená",J301,0)</f>
        <v>0</v>
      </c>
      <c r="BG301" s="247">
        <f>IF(N301="zákl. prenesená",J301,0)</f>
        <v>0</v>
      </c>
      <c r="BH301" s="247">
        <f>IF(N301="zníž. prenesená",J301,0)</f>
        <v>0</v>
      </c>
      <c r="BI301" s="247">
        <f>IF(N301="nulová",J301,0)</f>
        <v>0</v>
      </c>
      <c r="BJ301" s="14" t="s">
        <v>87</v>
      </c>
      <c r="BK301" s="247">
        <f>ROUND(I301*H301,2)</f>
        <v>0</v>
      </c>
      <c r="BL301" s="14" t="s">
        <v>281</v>
      </c>
      <c r="BM301" s="246" t="s">
        <v>964</v>
      </c>
    </row>
    <row r="302" s="2" customFormat="1" ht="16.5" customHeight="1">
      <c r="A302" s="35"/>
      <c r="B302" s="36"/>
      <c r="C302" s="253" t="s">
        <v>965</v>
      </c>
      <c r="D302" s="253" t="s">
        <v>571</v>
      </c>
      <c r="E302" s="254" t="s">
        <v>966</v>
      </c>
      <c r="F302" s="255" t="s">
        <v>967</v>
      </c>
      <c r="G302" s="256" t="s">
        <v>225</v>
      </c>
      <c r="H302" s="257">
        <v>572.73000000000002</v>
      </c>
      <c r="I302" s="258"/>
      <c r="J302" s="257">
        <f>ROUND(I302*H302,2)</f>
        <v>0</v>
      </c>
      <c r="K302" s="259"/>
      <c r="L302" s="260"/>
      <c r="M302" s="261" t="s">
        <v>1</v>
      </c>
      <c r="N302" s="262" t="s">
        <v>41</v>
      </c>
      <c r="O302" s="94"/>
      <c r="P302" s="244">
        <f>O302*H302</f>
        <v>0</v>
      </c>
      <c r="Q302" s="244">
        <v>0.0096200000000000001</v>
      </c>
      <c r="R302" s="244">
        <f>Q302*H302</f>
        <v>5.5096626000000004</v>
      </c>
      <c r="S302" s="244">
        <v>0</v>
      </c>
      <c r="T302" s="24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6" t="s">
        <v>353</v>
      </c>
      <c r="AT302" s="246" t="s">
        <v>571</v>
      </c>
      <c r="AU302" s="246" t="s">
        <v>87</v>
      </c>
      <c r="AY302" s="14" t="s">
        <v>220</v>
      </c>
      <c r="BE302" s="247">
        <f>IF(N302="základná",J302,0)</f>
        <v>0</v>
      </c>
      <c r="BF302" s="247">
        <f>IF(N302="znížená",J302,0)</f>
        <v>0</v>
      </c>
      <c r="BG302" s="247">
        <f>IF(N302="zákl. prenesená",J302,0)</f>
        <v>0</v>
      </c>
      <c r="BH302" s="247">
        <f>IF(N302="zníž. prenesená",J302,0)</f>
        <v>0</v>
      </c>
      <c r="BI302" s="247">
        <f>IF(N302="nulová",J302,0)</f>
        <v>0</v>
      </c>
      <c r="BJ302" s="14" t="s">
        <v>87</v>
      </c>
      <c r="BK302" s="247">
        <f>ROUND(I302*H302,2)</f>
        <v>0</v>
      </c>
      <c r="BL302" s="14" t="s">
        <v>281</v>
      </c>
      <c r="BM302" s="246" t="s">
        <v>968</v>
      </c>
    </row>
    <row r="303" s="2" customFormat="1" ht="24.15" customHeight="1">
      <c r="A303" s="35"/>
      <c r="B303" s="36"/>
      <c r="C303" s="235" t="s">
        <v>969</v>
      </c>
      <c r="D303" s="235" t="s">
        <v>222</v>
      </c>
      <c r="E303" s="236" t="s">
        <v>970</v>
      </c>
      <c r="F303" s="237" t="s">
        <v>971</v>
      </c>
      <c r="G303" s="238" t="s">
        <v>225</v>
      </c>
      <c r="H303" s="239">
        <v>561.5</v>
      </c>
      <c r="I303" s="240"/>
      <c r="J303" s="239">
        <f>ROUND(I303*H303,2)</f>
        <v>0</v>
      </c>
      <c r="K303" s="241"/>
      <c r="L303" s="41"/>
      <c r="M303" s="242" t="s">
        <v>1</v>
      </c>
      <c r="N303" s="243" t="s">
        <v>41</v>
      </c>
      <c r="O303" s="94"/>
      <c r="P303" s="244">
        <f>O303*H303</f>
        <v>0</v>
      </c>
      <c r="Q303" s="244">
        <v>0</v>
      </c>
      <c r="R303" s="244">
        <f>Q303*H303</f>
        <v>0</v>
      </c>
      <c r="S303" s="244">
        <v>0</v>
      </c>
      <c r="T303" s="24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6" t="s">
        <v>281</v>
      </c>
      <c r="AT303" s="246" t="s">
        <v>222</v>
      </c>
      <c r="AU303" s="246" t="s">
        <v>87</v>
      </c>
      <c r="AY303" s="14" t="s">
        <v>220</v>
      </c>
      <c r="BE303" s="247">
        <f>IF(N303="základná",J303,0)</f>
        <v>0</v>
      </c>
      <c r="BF303" s="247">
        <f>IF(N303="znížená",J303,0)</f>
        <v>0</v>
      </c>
      <c r="BG303" s="247">
        <f>IF(N303="zákl. prenesená",J303,0)</f>
        <v>0</v>
      </c>
      <c r="BH303" s="247">
        <f>IF(N303="zníž. prenesená",J303,0)</f>
        <v>0</v>
      </c>
      <c r="BI303" s="247">
        <f>IF(N303="nulová",J303,0)</f>
        <v>0</v>
      </c>
      <c r="BJ303" s="14" t="s">
        <v>87</v>
      </c>
      <c r="BK303" s="247">
        <f>ROUND(I303*H303,2)</f>
        <v>0</v>
      </c>
      <c r="BL303" s="14" t="s">
        <v>281</v>
      </c>
      <c r="BM303" s="246" t="s">
        <v>972</v>
      </c>
    </row>
    <row r="304" s="2" customFormat="1" ht="24.15" customHeight="1">
      <c r="A304" s="35"/>
      <c r="B304" s="36"/>
      <c r="C304" s="253" t="s">
        <v>973</v>
      </c>
      <c r="D304" s="253" t="s">
        <v>571</v>
      </c>
      <c r="E304" s="254" t="s">
        <v>974</v>
      </c>
      <c r="F304" s="255" t="s">
        <v>975</v>
      </c>
      <c r="G304" s="256" t="s">
        <v>225</v>
      </c>
      <c r="H304" s="257">
        <v>578.35000000000002</v>
      </c>
      <c r="I304" s="258"/>
      <c r="J304" s="257">
        <f>ROUND(I304*H304,2)</f>
        <v>0</v>
      </c>
      <c r="K304" s="259"/>
      <c r="L304" s="260"/>
      <c r="M304" s="261" t="s">
        <v>1</v>
      </c>
      <c r="N304" s="262" t="s">
        <v>41</v>
      </c>
      <c r="O304" s="94"/>
      <c r="P304" s="244">
        <f>O304*H304</f>
        <v>0</v>
      </c>
      <c r="Q304" s="244">
        <v>8.0000000000000007E-05</v>
      </c>
      <c r="R304" s="244">
        <f>Q304*H304</f>
        <v>0.046268000000000004</v>
      </c>
      <c r="S304" s="244">
        <v>0</v>
      </c>
      <c r="T304" s="24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6" t="s">
        <v>353</v>
      </c>
      <c r="AT304" s="246" t="s">
        <v>571</v>
      </c>
      <c r="AU304" s="246" t="s">
        <v>87</v>
      </c>
      <c r="AY304" s="14" t="s">
        <v>220</v>
      </c>
      <c r="BE304" s="247">
        <f>IF(N304="základná",J304,0)</f>
        <v>0</v>
      </c>
      <c r="BF304" s="247">
        <f>IF(N304="znížená",J304,0)</f>
        <v>0</v>
      </c>
      <c r="BG304" s="247">
        <f>IF(N304="zákl. prenesená",J304,0)</f>
        <v>0</v>
      </c>
      <c r="BH304" s="247">
        <f>IF(N304="zníž. prenesená",J304,0)</f>
        <v>0</v>
      </c>
      <c r="BI304" s="247">
        <f>IF(N304="nulová",J304,0)</f>
        <v>0</v>
      </c>
      <c r="BJ304" s="14" t="s">
        <v>87</v>
      </c>
      <c r="BK304" s="247">
        <f>ROUND(I304*H304,2)</f>
        <v>0</v>
      </c>
      <c r="BL304" s="14" t="s">
        <v>281</v>
      </c>
      <c r="BM304" s="246" t="s">
        <v>976</v>
      </c>
    </row>
    <row r="305" s="2" customFormat="1" ht="24.15" customHeight="1">
      <c r="A305" s="35"/>
      <c r="B305" s="36"/>
      <c r="C305" s="235" t="s">
        <v>977</v>
      </c>
      <c r="D305" s="235" t="s">
        <v>222</v>
      </c>
      <c r="E305" s="236" t="s">
        <v>978</v>
      </c>
      <c r="F305" s="237" t="s">
        <v>979</v>
      </c>
      <c r="G305" s="238" t="s">
        <v>614</v>
      </c>
      <c r="H305" s="240"/>
      <c r="I305" s="240"/>
      <c r="J305" s="239">
        <f>ROUND(I305*H305,2)</f>
        <v>0</v>
      </c>
      <c r="K305" s="241"/>
      <c r="L305" s="41"/>
      <c r="M305" s="242" t="s">
        <v>1</v>
      </c>
      <c r="N305" s="243" t="s">
        <v>41</v>
      </c>
      <c r="O305" s="94"/>
      <c r="P305" s="244">
        <f>O305*H305</f>
        <v>0</v>
      </c>
      <c r="Q305" s="244">
        <v>0</v>
      </c>
      <c r="R305" s="244">
        <f>Q305*H305</f>
        <v>0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6" t="s">
        <v>281</v>
      </c>
      <c r="AT305" s="246" t="s">
        <v>222</v>
      </c>
      <c r="AU305" s="246" t="s">
        <v>87</v>
      </c>
      <c r="AY305" s="14" t="s">
        <v>220</v>
      </c>
      <c r="BE305" s="247">
        <f>IF(N305="základná",J305,0)</f>
        <v>0</v>
      </c>
      <c r="BF305" s="247">
        <f>IF(N305="znížená",J305,0)</f>
        <v>0</v>
      </c>
      <c r="BG305" s="247">
        <f>IF(N305="zákl. prenesená",J305,0)</f>
        <v>0</v>
      </c>
      <c r="BH305" s="247">
        <f>IF(N305="zníž. prenesená",J305,0)</f>
        <v>0</v>
      </c>
      <c r="BI305" s="247">
        <f>IF(N305="nulová",J305,0)</f>
        <v>0</v>
      </c>
      <c r="BJ305" s="14" t="s">
        <v>87</v>
      </c>
      <c r="BK305" s="247">
        <f>ROUND(I305*H305,2)</f>
        <v>0</v>
      </c>
      <c r="BL305" s="14" t="s">
        <v>281</v>
      </c>
      <c r="BM305" s="246" t="s">
        <v>980</v>
      </c>
    </row>
    <row r="306" s="12" customFormat="1" ht="22.8" customHeight="1">
      <c r="A306" s="12"/>
      <c r="B306" s="219"/>
      <c r="C306" s="220"/>
      <c r="D306" s="221" t="s">
        <v>74</v>
      </c>
      <c r="E306" s="233" t="s">
        <v>981</v>
      </c>
      <c r="F306" s="233" t="s">
        <v>982</v>
      </c>
      <c r="G306" s="220"/>
      <c r="H306" s="220"/>
      <c r="I306" s="223"/>
      <c r="J306" s="234">
        <f>BK306</f>
        <v>0</v>
      </c>
      <c r="K306" s="220"/>
      <c r="L306" s="225"/>
      <c r="M306" s="226"/>
      <c r="N306" s="227"/>
      <c r="O306" s="227"/>
      <c r="P306" s="228">
        <f>SUM(P307:P311)</f>
        <v>0</v>
      </c>
      <c r="Q306" s="227"/>
      <c r="R306" s="228">
        <f>SUM(R307:R311)</f>
        <v>2.3709774000000006</v>
      </c>
      <c r="S306" s="227"/>
      <c r="T306" s="229">
        <f>SUM(T307:T311)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30" t="s">
        <v>87</v>
      </c>
      <c r="AT306" s="231" t="s">
        <v>74</v>
      </c>
      <c r="AU306" s="231" t="s">
        <v>82</v>
      </c>
      <c r="AY306" s="230" t="s">
        <v>220</v>
      </c>
      <c r="BK306" s="232">
        <f>SUM(BK307:BK311)</f>
        <v>0</v>
      </c>
    </row>
    <row r="307" s="2" customFormat="1" ht="24.15" customHeight="1">
      <c r="A307" s="35"/>
      <c r="B307" s="36"/>
      <c r="C307" s="235" t="s">
        <v>983</v>
      </c>
      <c r="D307" s="235" t="s">
        <v>222</v>
      </c>
      <c r="E307" s="236" t="s">
        <v>984</v>
      </c>
      <c r="F307" s="237" t="s">
        <v>985</v>
      </c>
      <c r="G307" s="238" t="s">
        <v>225</v>
      </c>
      <c r="H307" s="239">
        <v>93.75</v>
      </c>
      <c r="I307" s="240"/>
      <c r="J307" s="239">
        <f>ROUND(I307*H307,2)</f>
        <v>0</v>
      </c>
      <c r="K307" s="241"/>
      <c r="L307" s="41"/>
      <c r="M307" s="242" t="s">
        <v>1</v>
      </c>
      <c r="N307" s="243" t="s">
        <v>41</v>
      </c>
      <c r="O307" s="94"/>
      <c r="P307" s="244">
        <f>O307*H307</f>
        <v>0</v>
      </c>
      <c r="Q307" s="244">
        <v>0.0032799999999999999</v>
      </c>
      <c r="R307" s="244">
        <f>Q307*H307</f>
        <v>0.3075</v>
      </c>
      <c r="S307" s="244">
        <v>0</v>
      </c>
      <c r="T307" s="24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6" t="s">
        <v>281</v>
      </c>
      <c r="AT307" s="246" t="s">
        <v>222</v>
      </c>
      <c r="AU307" s="246" t="s">
        <v>87</v>
      </c>
      <c r="AY307" s="14" t="s">
        <v>220</v>
      </c>
      <c r="BE307" s="247">
        <f>IF(N307="základná",J307,0)</f>
        <v>0</v>
      </c>
      <c r="BF307" s="247">
        <f>IF(N307="znížená",J307,0)</f>
        <v>0</v>
      </c>
      <c r="BG307" s="247">
        <f>IF(N307="zákl. prenesená",J307,0)</f>
        <v>0</v>
      </c>
      <c r="BH307" s="247">
        <f>IF(N307="zníž. prenesená",J307,0)</f>
        <v>0</v>
      </c>
      <c r="BI307" s="247">
        <f>IF(N307="nulová",J307,0)</f>
        <v>0</v>
      </c>
      <c r="BJ307" s="14" t="s">
        <v>87</v>
      </c>
      <c r="BK307" s="247">
        <f>ROUND(I307*H307,2)</f>
        <v>0</v>
      </c>
      <c r="BL307" s="14" t="s">
        <v>281</v>
      </c>
      <c r="BM307" s="246" t="s">
        <v>986</v>
      </c>
    </row>
    <row r="308" s="2" customFormat="1" ht="16.5" customHeight="1">
      <c r="A308" s="35"/>
      <c r="B308" s="36"/>
      <c r="C308" s="253" t="s">
        <v>987</v>
      </c>
      <c r="D308" s="253" t="s">
        <v>571</v>
      </c>
      <c r="E308" s="254" t="s">
        <v>988</v>
      </c>
      <c r="F308" s="255" t="s">
        <v>989</v>
      </c>
      <c r="G308" s="256" t="s">
        <v>225</v>
      </c>
      <c r="H308" s="257">
        <v>97.5</v>
      </c>
      <c r="I308" s="258"/>
      <c r="J308" s="257">
        <f>ROUND(I308*H308,2)</f>
        <v>0</v>
      </c>
      <c r="K308" s="259"/>
      <c r="L308" s="260"/>
      <c r="M308" s="261" t="s">
        <v>1</v>
      </c>
      <c r="N308" s="262" t="s">
        <v>41</v>
      </c>
      <c r="O308" s="94"/>
      <c r="P308" s="244">
        <f>O308*H308</f>
        <v>0</v>
      </c>
      <c r="Q308" s="244">
        <v>0.021000000000000001</v>
      </c>
      <c r="R308" s="244">
        <f>Q308*H308</f>
        <v>2.0475000000000003</v>
      </c>
      <c r="S308" s="244">
        <v>0</v>
      </c>
      <c r="T308" s="24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6" t="s">
        <v>353</v>
      </c>
      <c r="AT308" s="246" t="s">
        <v>571</v>
      </c>
      <c r="AU308" s="246" t="s">
        <v>87</v>
      </c>
      <c r="AY308" s="14" t="s">
        <v>220</v>
      </c>
      <c r="BE308" s="247">
        <f>IF(N308="základná",J308,0)</f>
        <v>0</v>
      </c>
      <c r="BF308" s="247">
        <f>IF(N308="znížená",J308,0)</f>
        <v>0</v>
      </c>
      <c r="BG308" s="247">
        <f>IF(N308="zákl. prenesená",J308,0)</f>
        <v>0</v>
      </c>
      <c r="BH308" s="247">
        <f>IF(N308="zníž. prenesená",J308,0)</f>
        <v>0</v>
      </c>
      <c r="BI308" s="247">
        <f>IF(N308="nulová",J308,0)</f>
        <v>0</v>
      </c>
      <c r="BJ308" s="14" t="s">
        <v>87</v>
      </c>
      <c r="BK308" s="247">
        <f>ROUND(I308*H308,2)</f>
        <v>0</v>
      </c>
      <c r="BL308" s="14" t="s">
        <v>281</v>
      </c>
      <c r="BM308" s="246" t="s">
        <v>990</v>
      </c>
    </row>
    <row r="309" s="2" customFormat="1" ht="24.15" customHeight="1">
      <c r="A309" s="35"/>
      <c r="B309" s="36"/>
      <c r="C309" s="235" t="s">
        <v>991</v>
      </c>
      <c r="D309" s="235" t="s">
        <v>222</v>
      </c>
      <c r="E309" s="236" t="s">
        <v>992</v>
      </c>
      <c r="F309" s="237" t="s">
        <v>993</v>
      </c>
      <c r="G309" s="238" t="s">
        <v>234</v>
      </c>
      <c r="H309" s="239">
        <v>28.5</v>
      </c>
      <c r="I309" s="240"/>
      <c r="J309" s="239">
        <f>ROUND(I309*H309,2)</f>
        <v>0</v>
      </c>
      <c r="K309" s="241"/>
      <c r="L309" s="41"/>
      <c r="M309" s="242" t="s">
        <v>1</v>
      </c>
      <c r="N309" s="243" t="s">
        <v>41</v>
      </c>
      <c r="O309" s="94"/>
      <c r="P309" s="244">
        <f>O309*H309</f>
        <v>0</v>
      </c>
      <c r="Q309" s="244">
        <v>0.00050000000000000001</v>
      </c>
      <c r="R309" s="244">
        <f>Q309*H309</f>
        <v>0.014250000000000001</v>
      </c>
      <c r="S309" s="244">
        <v>0</v>
      </c>
      <c r="T309" s="24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6" t="s">
        <v>281</v>
      </c>
      <c r="AT309" s="246" t="s">
        <v>222</v>
      </c>
      <c r="AU309" s="246" t="s">
        <v>87</v>
      </c>
      <c r="AY309" s="14" t="s">
        <v>220</v>
      </c>
      <c r="BE309" s="247">
        <f>IF(N309="základná",J309,0)</f>
        <v>0</v>
      </c>
      <c r="BF309" s="247">
        <f>IF(N309="znížená",J309,0)</f>
        <v>0</v>
      </c>
      <c r="BG309" s="247">
        <f>IF(N309="zákl. prenesená",J309,0)</f>
        <v>0</v>
      </c>
      <c r="BH309" s="247">
        <f>IF(N309="zníž. prenesená",J309,0)</f>
        <v>0</v>
      </c>
      <c r="BI309" s="247">
        <f>IF(N309="nulová",J309,0)</f>
        <v>0</v>
      </c>
      <c r="BJ309" s="14" t="s">
        <v>87</v>
      </c>
      <c r="BK309" s="247">
        <f>ROUND(I309*H309,2)</f>
        <v>0</v>
      </c>
      <c r="BL309" s="14" t="s">
        <v>281</v>
      </c>
      <c r="BM309" s="246" t="s">
        <v>994</v>
      </c>
    </row>
    <row r="310" s="2" customFormat="1" ht="24.15" customHeight="1">
      <c r="A310" s="35"/>
      <c r="B310" s="36"/>
      <c r="C310" s="253" t="s">
        <v>995</v>
      </c>
      <c r="D310" s="253" t="s">
        <v>571</v>
      </c>
      <c r="E310" s="254" t="s">
        <v>996</v>
      </c>
      <c r="F310" s="255" t="s">
        <v>997</v>
      </c>
      <c r="G310" s="256" t="s">
        <v>234</v>
      </c>
      <c r="H310" s="257">
        <v>28.789999999999999</v>
      </c>
      <c r="I310" s="258"/>
      <c r="J310" s="257">
        <f>ROUND(I310*H310,2)</f>
        <v>0</v>
      </c>
      <c r="K310" s="259"/>
      <c r="L310" s="260"/>
      <c r="M310" s="261" t="s">
        <v>1</v>
      </c>
      <c r="N310" s="262" t="s">
        <v>41</v>
      </c>
      <c r="O310" s="94"/>
      <c r="P310" s="244">
        <f>O310*H310</f>
        <v>0</v>
      </c>
      <c r="Q310" s="244">
        <v>6.0000000000000002E-05</v>
      </c>
      <c r="R310" s="244">
        <f>Q310*H310</f>
        <v>0.0017274</v>
      </c>
      <c r="S310" s="244">
        <v>0</v>
      </c>
      <c r="T310" s="24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6" t="s">
        <v>353</v>
      </c>
      <c r="AT310" s="246" t="s">
        <v>571</v>
      </c>
      <c r="AU310" s="246" t="s">
        <v>87</v>
      </c>
      <c r="AY310" s="14" t="s">
        <v>220</v>
      </c>
      <c r="BE310" s="247">
        <f>IF(N310="základná",J310,0)</f>
        <v>0</v>
      </c>
      <c r="BF310" s="247">
        <f>IF(N310="znížená",J310,0)</f>
        <v>0</v>
      </c>
      <c r="BG310" s="247">
        <f>IF(N310="zákl. prenesená",J310,0)</f>
        <v>0</v>
      </c>
      <c r="BH310" s="247">
        <f>IF(N310="zníž. prenesená",J310,0)</f>
        <v>0</v>
      </c>
      <c r="BI310" s="247">
        <f>IF(N310="nulová",J310,0)</f>
        <v>0</v>
      </c>
      <c r="BJ310" s="14" t="s">
        <v>87</v>
      </c>
      <c r="BK310" s="247">
        <f>ROUND(I310*H310,2)</f>
        <v>0</v>
      </c>
      <c r="BL310" s="14" t="s">
        <v>281</v>
      </c>
      <c r="BM310" s="246" t="s">
        <v>998</v>
      </c>
    </row>
    <row r="311" s="2" customFormat="1" ht="24.15" customHeight="1">
      <c r="A311" s="35"/>
      <c r="B311" s="36"/>
      <c r="C311" s="235" t="s">
        <v>999</v>
      </c>
      <c r="D311" s="235" t="s">
        <v>222</v>
      </c>
      <c r="E311" s="236" t="s">
        <v>1000</v>
      </c>
      <c r="F311" s="237" t="s">
        <v>1001</v>
      </c>
      <c r="G311" s="238" t="s">
        <v>614</v>
      </c>
      <c r="H311" s="240"/>
      <c r="I311" s="240"/>
      <c r="J311" s="239">
        <f>ROUND(I311*H311,2)</f>
        <v>0</v>
      </c>
      <c r="K311" s="241"/>
      <c r="L311" s="41"/>
      <c r="M311" s="242" t="s">
        <v>1</v>
      </c>
      <c r="N311" s="243" t="s">
        <v>41</v>
      </c>
      <c r="O311" s="94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6" t="s">
        <v>281</v>
      </c>
      <c r="AT311" s="246" t="s">
        <v>222</v>
      </c>
      <c r="AU311" s="246" t="s">
        <v>87</v>
      </c>
      <c r="AY311" s="14" t="s">
        <v>220</v>
      </c>
      <c r="BE311" s="247">
        <f>IF(N311="základná",J311,0)</f>
        <v>0</v>
      </c>
      <c r="BF311" s="247">
        <f>IF(N311="znížená",J311,0)</f>
        <v>0</v>
      </c>
      <c r="BG311" s="247">
        <f>IF(N311="zákl. prenesená",J311,0)</f>
        <v>0</v>
      </c>
      <c r="BH311" s="247">
        <f>IF(N311="zníž. prenesená",J311,0)</f>
        <v>0</v>
      </c>
      <c r="BI311" s="247">
        <f>IF(N311="nulová",J311,0)</f>
        <v>0</v>
      </c>
      <c r="BJ311" s="14" t="s">
        <v>87</v>
      </c>
      <c r="BK311" s="247">
        <f>ROUND(I311*H311,2)</f>
        <v>0</v>
      </c>
      <c r="BL311" s="14" t="s">
        <v>281</v>
      </c>
      <c r="BM311" s="246" t="s">
        <v>1002</v>
      </c>
    </row>
    <row r="312" s="12" customFormat="1" ht="22.8" customHeight="1">
      <c r="A312" s="12"/>
      <c r="B312" s="219"/>
      <c r="C312" s="220"/>
      <c r="D312" s="221" t="s">
        <v>74</v>
      </c>
      <c r="E312" s="233" t="s">
        <v>1003</v>
      </c>
      <c r="F312" s="233" t="s">
        <v>1004</v>
      </c>
      <c r="G312" s="220"/>
      <c r="H312" s="220"/>
      <c r="I312" s="223"/>
      <c r="J312" s="234">
        <f>BK312</f>
        <v>0</v>
      </c>
      <c r="K312" s="220"/>
      <c r="L312" s="225"/>
      <c r="M312" s="226"/>
      <c r="N312" s="227"/>
      <c r="O312" s="227"/>
      <c r="P312" s="228">
        <f>SUM(P313:P315)</f>
        <v>0</v>
      </c>
      <c r="Q312" s="227"/>
      <c r="R312" s="228">
        <f>SUM(R313:R315)</f>
        <v>0.054556800000000003</v>
      </c>
      <c r="S312" s="227"/>
      <c r="T312" s="229">
        <f>SUM(T313:T315)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30" t="s">
        <v>87</v>
      </c>
      <c r="AT312" s="231" t="s">
        <v>74</v>
      </c>
      <c r="AU312" s="231" t="s">
        <v>82</v>
      </c>
      <c r="AY312" s="230" t="s">
        <v>220</v>
      </c>
      <c r="BK312" s="232">
        <f>SUM(BK313:BK315)</f>
        <v>0</v>
      </c>
    </row>
    <row r="313" s="2" customFormat="1" ht="33" customHeight="1">
      <c r="A313" s="35"/>
      <c r="B313" s="36"/>
      <c r="C313" s="235" t="s">
        <v>1005</v>
      </c>
      <c r="D313" s="235" t="s">
        <v>222</v>
      </c>
      <c r="E313" s="236" t="s">
        <v>1006</v>
      </c>
      <c r="F313" s="237" t="s">
        <v>1007</v>
      </c>
      <c r="G313" s="238" t="s">
        <v>225</v>
      </c>
      <c r="H313" s="239">
        <v>76.379999999999995</v>
      </c>
      <c r="I313" s="240"/>
      <c r="J313" s="239">
        <f>ROUND(I313*H313,2)</f>
        <v>0</v>
      </c>
      <c r="K313" s="241"/>
      <c r="L313" s="41"/>
      <c r="M313" s="242" t="s">
        <v>1</v>
      </c>
      <c r="N313" s="243" t="s">
        <v>41</v>
      </c>
      <c r="O313" s="94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6" t="s">
        <v>281</v>
      </c>
      <c r="AT313" s="246" t="s">
        <v>222</v>
      </c>
      <c r="AU313" s="246" t="s">
        <v>87</v>
      </c>
      <c r="AY313" s="14" t="s">
        <v>220</v>
      </c>
      <c r="BE313" s="247">
        <f>IF(N313="základná",J313,0)</f>
        <v>0</v>
      </c>
      <c r="BF313" s="247">
        <f>IF(N313="znížená",J313,0)</f>
        <v>0</v>
      </c>
      <c r="BG313" s="247">
        <f>IF(N313="zákl. prenesená",J313,0)</f>
        <v>0</v>
      </c>
      <c r="BH313" s="247">
        <f>IF(N313="zníž. prenesená",J313,0)</f>
        <v>0</v>
      </c>
      <c r="BI313" s="247">
        <f>IF(N313="nulová",J313,0)</f>
        <v>0</v>
      </c>
      <c r="BJ313" s="14" t="s">
        <v>87</v>
      </c>
      <c r="BK313" s="247">
        <f>ROUND(I313*H313,2)</f>
        <v>0</v>
      </c>
      <c r="BL313" s="14" t="s">
        <v>281</v>
      </c>
      <c r="BM313" s="246" t="s">
        <v>1008</v>
      </c>
    </row>
    <row r="314" s="2" customFormat="1" ht="24.15" customHeight="1">
      <c r="A314" s="35"/>
      <c r="B314" s="36"/>
      <c r="C314" s="235" t="s">
        <v>1009</v>
      </c>
      <c r="D314" s="235" t="s">
        <v>222</v>
      </c>
      <c r="E314" s="236" t="s">
        <v>1010</v>
      </c>
      <c r="F314" s="237" t="s">
        <v>1011</v>
      </c>
      <c r="G314" s="238" t="s">
        <v>225</v>
      </c>
      <c r="H314" s="239">
        <v>76.379999999999995</v>
      </c>
      <c r="I314" s="240"/>
      <c r="J314" s="239">
        <f>ROUND(I314*H314,2)</f>
        <v>0</v>
      </c>
      <c r="K314" s="241"/>
      <c r="L314" s="41"/>
      <c r="M314" s="242" t="s">
        <v>1</v>
      </c>
      <c r="N314" s="243" t="s">
        <v>41</v>
      </c>
      <c r="O314" s="94"/>
      <c r="P314" s="244">
        <f>O314*H314</f>
        <v>0</v>
      </c>
      <c r="Q314" s="244">
        <v>0.00016000000000000001</v>
      </c>
      <c r="R314" s="244">
        <f>Q314*H314</f>
        <v>0.0122208</v>
      </c>
      <c r="S314" s="244">
        <v>0</v>
      </c>
      <c r="T314" s="24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6" t="s">
        <v>281</v>
      </c>
      <c r="AT314" s="246" t="s">
        <v>222</v>
      </c>
      <c r="AU314" s="246" t="s">
        <v>87</v>
      </c>
      <c r="AY314" s="14" t="s">
        <v>220</v>
      </c>
      <c r="BE314" s="247">
        <f>IF(N314="základná",J314,0)</f>
        <v>0</v>
      </c>
      <c r="BF314" s="247">
        <f>IF(N314="znížená",J314,0)</f>
        <v>0</v>
      </c>
      <c r="BG314" s="247">
        <f>IF(N314="zákl. prenesená",J314,0)</f>
        <v>0</v>
      </c>
      <c r="BH314" s="247">
        <f>IF(N314="zníž. prenesená",J314,0)</f>
        <v>0</v>
      </c>
      <c r="BI314" s="247">
        <f>IF(N314="nulová",J314,0)</f>
        <v>0</v>
      </c>
      <c r="BJ314" s="14" t="s">
        <v>87</v>
      </c>
      <c r="BK314" s="247">
        <f>ROUND(I314*H314,2)</f>
        <v>0</v>
      </c>
      <c r="BL314" s="14" t="s">
        <v>281</v>
      </c>
      <c r="BM314" s="246" t="s">
        <v>1012</v>
      </c>
    </row>
    <row r="315" s="2" customFormat="1" ht="37.8" customHeight="1">
      <c r="A315" s="35"/>
      <c r="B315" s="36"/>
      <c r="C315" s="235" t="s">
        <v>1013</v>
      </c>
      <c r="D315" s="235" t="s">
        <v>222</v>
      </c>
      <c r="E315" s="236" t="s">
        <v>1014</v>
      </c>
      <c r="F315" s="237" t="s">
        <v>1015</v>
      </c>
      <c r="G315" s="238" t="s">
        <v>225</v>
      </c>
      <c r="H315" s="239">
        <v>2116.8000000000002</v>
      </c>
      <c r="I315" s="240"/>
      <c r="J315" s="239">
        <f>ROUND(I315*H315,2)</f>
        <v>0</v>
      </c>
      <c r="K315" s="241"/>
      <c r="L315" s="41"/>
      <c r="M315" s="242" t="s">
        <v>1</v>
      </c>
      <c r="N315" s="243" t="s">
        <v>41</v>
      </c>
      <c r="O315" s="94"/>
      <c r="P315" s="244">
        <f>O315*H315</f>
        <v>0</v>
      </c>
      <c r="Q315" s="244">
        <v>2.0000000000000002E-05</v>
      </c>
      <c r="R315" s="244">
        <f>Q315*H315</f>
        <v>0.042336000000000006</v>
      </c>
      <c r="S315" s="244">
        <v>0</v>
      </c>
      <c r="T315" s="24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6" t="s">
        <v>281</v>
      </c>
      <c r="AT315" s="246" t="s">
        <v>222</v>
      </c>
      <c r="AU315" s="246" t="s">
        <v>87</v>
      </c>
      <c r="AY315" s="14" t="s">
        <v>220</v>
      </c>
      <c r="BE315" s="247">
        <f>IF(N315="základná",J315,0)</f>
        <v>0</v>
      </c>
      <c r="BF315" s="247">
        <f>IF(N315="znížená",J315,0)</f>
        <v>0</v>
      </c>
      <c r="BG315" s="247">
        <f>IF(N315="zákl. prenesená",J315,0)</f>
        <v>0</v>
      </c>
      <c r="BH315" s="247">
        <f>IF(N315="zníž. prenesená",J315,0)</f>
        <v>0</v>
      </c>
      <c r="BI315" s="247">
        <f>IF(N315="nulová",J315,0)</f>
        <v>0</v>
      </c>
      <c r="BJ315" s="14" t="s">
        <v>87</v>
      </c>
      <c r="BK315" s="247">
        <f>ROUND(I315*H315,2)</f>
        <v>0</v>
      </c>
      <c r="BL315" s="14" t="s">
        <v>281</v>
      </c>
      <c r="BM315" s="246" t="s">
        <v>1016</v>
      </c>
    </row>
    <row r="316" s="12" customFormat="1" ht="22.8" customHeight="1">
      <c r="A316" s="12"/>
      <c r="B316" s="219"/>
      <c r="C316" s="220"/>
      <c r="D316" s="221" t="s">
        <v>74</v>
      </c>
      <c r="E316" s="233" t="s">
        <v>1017</v>
      </c>
      <c r="F316" s="233" t="s">
        <v>1018</v>
      </c>
      <c r="G316" s="220"/>
      <c r="H316" s="220"/>
      <c r="I316" s="223"/>
      <c r="J316" s="234">
        <f>BK316</f>
        <v>0</v>
      </c>
      <c r="K316" s="220"/>
      <c r="L316" s="225"/>
      <c r="M316" s="226"/>
      <c r="N316" s="227"/>
      <c r="O316" s="227"/>
      <c r="P316" s="228">
        <f>SUM(P317:P319)</f>
        <v>0</v>
      </c>
      <c r="Q316" s="227"/>
      <c r="R316" s="228">
        <f>SUM(R317:R319)</f>
        <v>1.6086351107999999</v>
      </c>
      <c r="S316" s="227"/>
      <c r="T316" s="229">
        <f>SUM(T317:T319)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30" t="s">
        <v>87</v>
      </c>
      <c r="AT316" s="231" t="s">
        <v>74</v>
      </c>
      <c r="AU316" s="231" t="s">
        <v>82</v>
      </c>
      <c r="AY316" s="230" t="s">
        <v>220</v>
      </c>
      <c r="BK316" s="232">
        <f>SUM(BK317:BK319)</f>
        <v>0</v>
      </c>
    </row>
    <row r="317" s="2" customFormat="1" ht="24.15" customHeight="1">
      <c r="A317" s="35"/>
      <c r="B317" s="36"/>
      <c r="C317" s="235" t="s">
        <v>1019</v>
      </c>
      <c r="D317" s="235" t="s">
        <v>222</v>
      </c>
      <c r="E317" s="236" t="s">
        <v>1020</v>
      </c>
      <c r="F317" s="237" t="s">
        <v>1021</v>
      </c>
      <c r="G317" s="238" t="s">
        <v>225</v>
      </c>
      <c r="H317" s="239">
        <v>4171.71</v>
      </c>
      <c r="I317" s="240"/>
      <c r="J317" s="239">
        <f>ROUND(I317*H317,2)</f>
        <v>0</v>
      </c>
      <c r="K317" s="241"/>
      <c r="L317" s="41"/>
      <c r="M317" s="242" t="s">
        <v>1</v>
      </c>
      <c r="N317" s="243" t="s">
        <v>41</v>
      </c>
      <c r="O317" s="94"/>
      <c r="P317" s="244">
        <f>O317*H317</f>
        <v>0</v>
      </c>
      <c r="Q317" s="244">
        <v>0.00012999999999999999</v>
      </c>
      <c r="R317" s="244">
        <f>Q317*H317</f>
        <v>0.54232229999999992</v>
      </c>
      <c r="S317" s="244">
        <v>0</v>
      </c>
      <c r="T317" s="245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6" t="s">
        <v>281</v>
      </c>
      <c r="AT317" s="246" t="s">
        <v>222</v>
      </c>
      <c r="AU317" s="246" t="s">
        <v>87</v>
      </c>
      <c r="AY317" s="14" t="s">
        <v>220</v>
      </c>
      <c r="BE317" s="247">
        <f>IF(N317="základná",J317,0)</f>
        <v>0</v>
      </c>
      <c r="BF317" s="247">
        <f>IF(N317="znížená",J317,0)</f>
        <v>0</v>
      </c>
      <c r="BG317" s="247">
        <f>IF(N317="zákl. prenesená",J317,0)</f>
        <v>0</v>
      </c>
      <c r="BH317" s="247">
        <f>IF(N317="zníž. prenesená",J317,0)</f>
        <v>0</v>
      </c>
      <c r="BI317" s="247">
        <f>IF(N317="nulová",J317,0)</f>
        <v>0</v>
      </c>
      <c r="BJ317" s="14" t="s">
        <v>87</v>
      </c>
      <c r="BK317" s="247">
        <f>ROUND(I317*H317,2)</f>
        <v>0</v>
      </c>
      <c r="BL317" s="14" t="s">
        <v>281</v>
      </c>
      <c r="BM317" s="246" t="s">
        <v>1022</v>
      </c>
    </row>
    <row r="318" s="2" customFormat="1" ht="24.15" customHeight="1">
      <c r="A318" s="35"/>
      <c r="B318" s="36"/>
      <c r="C318" s="235" t="s">
        <v>1023</v>
      </c>
      <c r="D318" s="235" t="s">
        <v>222</v>
      </c>
      <c r="E318" s="236" t="s">
        <v>1024</v>
      </c>
      <c r="F318" s="237" t="s">
        <v>1025</v>
      </c>
      <c r="G318" s="238" t="s">
        <v>225</v>
      </c>
      <c r="H318" s="239">
        <v>681.17999999999995</v>
      </c>
      <c r="I318" s="240"/>
      <c r="J318" s="239">
        <f>ROUND(I318*H318,2)</f>
        <v>0</v>
      </c>
      <c r="K318" s="241"/>
      <c r="L318" s="41"/>
      <c r="M318" s="242" t="s">
        <v>1</v>
      </c>
      <c r="N318" s="243" t="s">
        <v>41</v>
      </c>
      <c r="O318" s="94"/>
      <c r="P318" s="244">
        <f>O318*H318</f>
        <v>0</v>
      </c>
      <c r="Q318" s="244">
        <v>0.00016000000000000001</v>
      </c>
      <c r="R318" s="244">
        <f>Q318*H318</f>
        <v>0.1089888</v>
      </c>
      <c r="S318" s="244">
        <v>0</v>
      </c>
      <c r="T318" s="24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6" t="s">
        <v>281</v>
      </c>
      <c r="AT318" s="246" t="s">
        <v>222</v>
      </c>
      <c r="AU318" s="246" t="s">
        <v>87</v>
      </c>
      <c r="AY318" s="14" t="s">
        <v>220</v>
      </c>
      <c r="BE318" s="247">
        <f>IF(N318="základná",J318,0)</f>
        <v>0</v>
      </c>
      <c r="BF318" s="247">
        <f>IF(N318="znížená",J318,0)</f>
        <v>0</v>
      </c>
      <c r="BG318" s="247">
        <f>IF(N318="zákl. prenesená",J318,0)</f>
        <v>0</v>
      </c>
      <c r="BH318" s="247">
        <f>IF(N318="zníž. prenesená",J318,0)</f>
        <v>0</v>
      </c>
      <c r="BI318" s="247">
        <f>IF(N318="nulová",J318,0)</f>
        <v>0</v>
      </c>
      <c r="BJ318" s="14" t="s">
        <v>87</v>
      </c>
      <c r="BK318" s="247">
        <f>ROUND(I318*H318,2)</f>
        <v>0</v>
      </c>
      <c r="BL318" s="14" t="s">
        <v>281</v>
      </c>
      <c r="BM318" s="246" t="s">
        <v>1026</v>
      </c>
    </row>
    <row r="319" s="2" customFormat="1" ht="37.8" customHeight="1">
      <c r="A319" s="35"/>
      <c r="B319" s="36"/>
      <c r="C319" s="235" t="s">
        <v>1027</v>
      </c>
      <c r="D319" s="235" t="s">
        <v>222</v>
      </c>
      <c r="E319" s="236" t="s">
        <v>1028</v>
      </c>
      <c r="F319" s="237" t="s">
        <v>1029</v>
      </c>
      <c r="G319" s="238" t="s">
        <v>225</v>
      </c>
      <c r="H319" s="239">
        <v>4171.71</v>
      </c>
      <c r="I319" s="240"/>
      <c r="J319" s="239">
        <f>ROUND(I319*H319,2)</f>
        <v>0</v>
      </c>
      <c r="K319" s="241"/>
      <c r="L319" s="41"/>
      <c r="M319" s="242" t="s">
        <v>1</v>
      </c>
      <c r="N319" s="243" t="s">
        <v>41</v>
      </c>
      <c r="O319" s="94"/>
      <c r="P319" s="244">
        <f>O319*H319</f>
        <v>0</v>
      </c>
      <c r="Q319" s="244">
        <v>0.00022948000000000001</v>
      </c>
      <c r="R319" s="244">
        <f>Q319*H319</f>
        <v>0.95732401080000007</v>
      </c>
      <c r="S319" s="244">
        <v>0</v>
      </c>
      <c r="T319" s="24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6" t="s">
        <v>281</v>
      </c>
      <c r="AT319" s="246" t="s">
        <v>222</v>
      </c>
      <c r="AU319" s="246" t="s">
        <v>87</v>
      </c>
      <c r="AY319" s="14" t="s">
        <v>220</v>
      </c>
      <c r="BE319" s="247">
        <f>IF(N319="základná",J319,0)</f>
        <v>0</v>
      </c>
      <c r="BF319" s="247">
        <f>IF(N319="znížená",J319,0)</f>
        <v>0</v>
      </c>
      <c r="BG319" s="247">
        <f>IF(N319="zákl. prenesená",J319,0)</f>
        <v>0</v>
      </c>
      <c r="BH319" s="247">
        <f>IF(N319="zníž. prenesená",J319,0)</f>
        <v>0</v>
      </c>
      <c r="BI319" s="247">
        <f>IF(N319="nulová",J319,0)</f>
        <v>0</v>
      </c>
      <c r="BJ319" s="14" t="s">
        <v>87</v>
      </c>
      <c r="BK319" s="247">
        <f>ROUND(I319*H319,2)</f>
        <v>0</v>
      </c>
      <c r="BL319" s="14" t="s">
        <v>281</v>
      </c>
      <c r="BM319" s="246" t="s">
        <v>1030</v>
      </c>
    </row>
    <row r="320" s="12" customFormat="1" ht="22.8" customHeight="1">
      <c r="A320" s="12"/>
      <c r="B320" s="219"/>
      <c r="C320" s="220"/>
      <c r="D320" s="221" t="s">
        <v>74</v>
      </c>
      <c r="E320" s="233" t="s">
        <v>1031</v>
      </c>
      <c r="F320" s="233" t="s">
        <v>1032</v>
      </c>
      <c r="G320" s="220"/>
      <c r="H320" s="220"/>
      <c r="I320" s="223"/>
      <c r="J320" s="234">
        <f>BK320</f>
        <v>0</v>
      </c>
      <c r="K320" s="220"/>
      <c r="L320" s="225"/>
      <c r="M320" s="226"/>
      <c r="N320" s="227"/>
      <c r="O320" s="227"/>
      <c r="P320" s="228">
        <f>P321</f>
        <v>0</v>
      </c>
      <c r="Q320" s="227"/>
      <c r="R320" s="228">
        <f>R321</f>
        <v>0</v>
      </c>
      <c r="S320" s="227"/>
      <c r="T320" s="229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30" t="s">
        <v>87</v>
      </c>
      <c r="AT320" s="231" t="s">
        <v>74</v>
      </c>
      <c r="AU320" s="231" t="s">
        <v>82</v>
      </c>
      <c r="AY320" s="230" t="s">
        <v>220</v>
      </c>
      <c r="BK320" s="232">
        <f>BK321</f>
        <v>0</v>
      </c>
    </row>
    <row r="321" s="2" customFormat="1" ht="33" customHeight="1">
      <c r="A321" s="35"/>
      <c r="B321" s="36"/>
      <c r="C321" s="235" t="s">
        <v>1033</v>
      </c>
      <c r="D321" s="235" t="s">
        <v>222</v>
      </c>
      <c r="E321" s="236" t="s">
        <v>1034</v>
      </c>
      <c r="F321" s="237" t="s">
        <v>1035</v>
      </c>
      <c r="G321" s="238" t="s">
        <v>259</v>
      </c>
      <c r="H321" s="239">
        <v>2</v>
      </c>
      <c r="I321" s="240"/>
      <c r="J321" s="239">
        <f>ROUND(I321*H321,2)</f>
        <v>0</v>
      </c>
      <c r="K321" s="241"/>
      <c r="L321" s="41"/>
      <c r="M321" s="248" t="s">
        <v>1</v>
      </c>
      <c r="N321" s="249" t="s">
        <v>41</v>
      </c>
      <c r="O321" s="250"/>
      <c r="P321" s="251">
        <f>O321*H321</f>
        <v>0</v>
      </c>
      <c r="Q321" s="251">
        <v>0</v>
      </c>
      <c r="R321" s="251">
        <f>Q321*H321</f>
        <v>0</v>
      </c>
      <c r="S321" s="251">
        <v>0</v>
      </c>
      <c r="T321" s="25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6" t="s">
        <v>281</v>
      </c>
      <c r="AT321" s="246" t="s">
        <v>222</v>
      </c>
      <c r="AU321" s="246" t="s">
        <v>87</v>
      </c>
      <c r="AY321" s="14" t="s">
        <v>220</v>
      </c>
      <c r="BE321" s="247">
        <f>IF(N321="základná",J321,0)</f>
        <v>0</v>
      </c>
      <c r="BF321" s="247">
        <f>IF(N321="znížená",J321,0)</f>
        <v>0</v>
      </c>
      <c r="BG321" s="247">
        <f>IF(N321="zákl. prenesená",J321,0)</f>
        <v>0</v>
      </c>
      <c r="BH321" s="247">
        <f>IF(N321="zníž. prenesená",J321,0)</f>
        <v>0</v>
      </c>
      <c r="BI321" s="247">
        <f>IF(N321="nulová",J321,0)</f>
        <v>0</v>
      </c>
      <c r="BJ321" s="14" t="s">
        <v>87</v>
      </c>
      <c r="BK321" s="247">
        <f>ROUND(I321*H321,2)</f>
        <v>0</v>
      </c>
      <c r="BL321" s="14" t="s">
        <v>281</v>
      </c>
      <c r="BM321" s="246" t="s">
        <v>1036</v>
      </c>
    </row>
    <row r="322" s="2" customFormat="1" ht="6.96" customHeight="1">
      <c r="A322" s="35"/>
      <c r="B322" s="69"/>
      <c r="C322" s="70"/>
      <c r="D322" s="70"/>
      <c r="E322" s="70"/>
      <c r="F322" s="70"/>
      <c r="G322" s="70"/>
      <c r="H322" s="70"/>
      <c r="I322" s="70"/>
      <c r="J322" s="70"/>
      <c r="K322" s="70"/>
      <c r="L322" s="41"/>
      <c r="M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</row>
  </sheetData>
  <sheetProtection sheet="1" autoFilter="0" formatColumns="0" formatRows="0" objects="1" scenarios="1" spinCount="100000" saltValue="8UYjqrLKf5MCqnwsg692//eLY9yaFzHKpTPyVQHW6IuTiIwmwai7kKYHGhn1hN7b8CzMIvC9R+Ihp2tySe60Gw==" hashValue="e600/HwkwY54mX7O7ynNEL7xcaFYozNAAHdPzkmHZxiHfgibhtL0ZJw9PZp5ExZK9R6Aau61xbppkE20LCsChA==" algorithmName="SHA-512" password="CC35"/>
  <autoFilter ref="C143:K32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2:H13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3969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4043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ROUND(J142,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ROUND((SUM(BE142:BE333)),  2)</f>
        <v>0</v>
      </c>
      <c r="G35" s="169"/>
      <c r="H35" s="169"/>
      <c r="I35" s="170">
        <v>0.20000000000000001</v>
      </c>
      <c r="J35" s="168">
        <f>ROUND(((SUM(BE142:BE333))*I35),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ROUND((SUM(BF142:BF333)),  2)</f>
        <v>0</v>
      </c>
      <c r="G36" s="169"/>
      <c r="H36" s="169"/>
      <c r="I36" s="170">
        <v>0.20000000000000001</v>
      </c>
      <c r="J36" s="168">
        <f>ROUND(((SUM(BF142:BF333))*I36),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ROUND((SUM(BG142:BG333)),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ROUND((SUM(BH142:BH333)),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ROUND((SUM(BI142:BI333)),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3969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H.2 - Nový stav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J142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J143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J144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442</v>
      </c>
      <c r="E101" s="204"/>
      <c r="F101" s="204"/>
      <c r="G101" s="204"/>
      <c r="H101" s="204"/>
      <c r="I101" s="204"/>
      <c r="J101" s="205">
        <f>J154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3819</v>
      </c>
      <c r="E102" s="204"/>
      <c r="F102" s="204"/>
      <c r="G102" s="204"/>
      <c r="H102" s="204"/>
      <c r="I102" s="204"/>
      <c r="J102" s="205">
        <f>J168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1367</v>
      </c>
      <c r="E103" s="204"/>
      <c r="F103" s="204"/>
      <c r="G103" s="204"/>
      <c r="H103" s="204"/>
      <c r="I103" s="204"/>
      <c r="J103" s="205">
        <f>J186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443</v>
      </c>
      <c r="E104" s="204"/>
      <c r="F104" s="204"/>
      <c r="G104" s="204"/>
      <c r="H104" s="204"/>
      <c r="I104" s="204"/>
      <c r="J104" s="205">
        <f>J201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444</v>
      </c>
      <c r="E105" s="204"/>
      <c r="F105" s="204"/>
      <c r="G105" s="204"/>
      <c r="H105" s="204"/>
      <c r="I105" s="204"/>
      <c r="J105" s="205">
        <f>J206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195</v>
      </c>
      <c r="E106" s="204"/>
      <c r="F106" s="204"/>
      <c r="G106" s="204"/>
      <c r="H106" s="204"/>
      <c r="I106" s="204"/>
      <c r="J106" s="205">
        <f>J221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445</v>
      </c>
      <c r="E107" s="204"/>
      <c r="F107" s="204"/>
      <c r="G107" s="204"/>
      <c r="H107" s="204"/>
      <c r="I107" s="204"/>
      <c r="J107" s="205">
        <f>J233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196</v>
      </c>
      <c r="E108" s="199"/>
      <c r="F108" s="199"/>
      <c r="G108" s="199"/>
      <c r="H108" s="199"/>
      <c r="I108" s="199"/>
      <c r="J108" s="200">
        <f>J235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446</v>
      </c>
      <c r="E109" s="204"/>
      <c r="F109" s="204"/>
      <c r="G109" s="204"/>
      <c r="H109" s="204"/>
      <c r="I109" s="204"/>
      <c r="J109" s="205">
        <f>J236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197</v>
      </c>
      <c r="E110" s="204"/>
      <c r="F110" s="204"/>
      <c r="G110" s="204"/>
      <c r="H110" s="204"/>
      <c r="I110" s="204"/>
      <c r="J110" s="205">
        <f>J249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198</v>
      </c>
      <c r="E111" s="204"/>
      <c r="F111" s="204"/>
      <c r="G111" s="204"/>
      <c r="H111" s="204"/>
      <c r="I111" s="204"/>
      <c r="J111" s="205">
        <f>J270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4044</v>
      </c>
      <c r="E112" s="204"/>
      <c r="F112" s="204"/>
      <c r="G112" s="204"/>
      <c r="H112" s="204"/>
      <c r="I112" s="204"/>
      <c r="J112" s="205">
        <f>J284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201</v>
      </c>
      <c r="E113" s="204"/>
      <c r="F113" s="204"/>
      <c r="G113" s="204"/>
      <c r="H113" s="204"/>
      <c r="I113" s="204"/>
      <c r="J113" s="205">
        <f>J286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203</v>
      </c>
      <c r="E114" s="204"/>
      <c r="F114" s="204"/>
      <c r="G114" s="204"/>
      <c r="H114" s="204"/>
      <c r="I114" s="204"/>
      <c r="J114" s="205">
        <f>J296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448</v>
      </c>
      <c r="E115" s="204"/>
      <c r="F115" s="204"/>
      <c r="G115" s="204"/>
      <c r="H115" s="204"/>
      <c r="I115" s="204"/>
      <c r="J115" s="205">
        <f>J308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449</v>
      </c>
      <c r="E116" s="204"/>
      <c r="F116" s="204"/>
      <c r="G116" s="204"/>
      <c r="H116" s="204"/>
      <c r="I116" s="204"/>
      <c r="J116" s="205">
        <f>J312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451</v>
      </c>
      <c r="E117" s="204"/>
      <c r="F117" s="204"/>
      <c r="G117" s="204"/>
      <c r="H117" s="204"/>
      <c r="I117" s="204"/>
      <c r="J117" s="205">
        <f>J325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452</v>
      </c>
      <c r="E118" s="204"/>
      <c r="F118" s="204"/>
      <c r="G118" s="204"/>
      <c r="H118" s="204"/>
      <c r="I118" s="204"/>
      <c r="J118" s="205">
        <f>J327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96"/>
      <c r="C119" s="197"/>
      <c r="D119" s="198" t="s">
        <v>1651</v>
      </c>
      <c r="E119" s="199"/>
      <c r="F119" s="199"/>
      <c r="G119" s="199"/>
      <c r="H119" s="199"/>
      <c r="I119" s="199"/>
      <c r="J119" s="200">
        <f>J330</f>
        <v>0</v>
      </c>
      <c r="K119" s="197"/>
      <c r="L119" s="201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202"/>
      <c r="C120" s="136"/>
      <c r="D120" s="203" t="s">
        <v>3820</v>
      </c>
      <c r="E120" s="204"/>
      <c r="F120" s="204"/>
      <c r="G120" s="204"/>
      <c r="H120" s="204"/>
      <c r="I120" s="204"/>
      <c r="J120" s="205">
        <f>J331</f>
        <v>0</v>
      </c>
      <c r="K120" s="136"/>
      <c r="L120" s="20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69"/>
      <c r="C122" s="70"/>
      <c r="D122" s="70"/>
      <c r="E122" s="70"/>
      <c r="F122" s="70"/>
      <c r="G122" s="70"/>
      <c r="H122" s="70"/>
      <c r="I122" s="70"/>
      <c r="J122" s="70"/>
      <c r="K122" s="70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="2" customFormat="1" ht="6.96" customHeight="1">
      <c r="A126" s="35"/>
      <c r="B126" s="71"/>
      <c r="C126" s="72"/>
      <c r="D126" s="72"/>
      <c r="E126" s="72"/>
      <c r="F126" s="72"/>
      <c r="G126" s="72"/>
      <c r="H126" s="72"/>
      <c r="I126" s="72"/>
      <c r="J126" s="72"/>
      <c r="K126" s="72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96" customHeight="1">
      <c r="A127" s="35"/>
      <c r="B127" s="36"/>
      <c r="C127" s="20" t="s">
        <v>206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14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6.25" customHeight="1">
      <c r="A130" s="35"/>
      <c r="B130" s="36"/>
      <c r="C130" s="37"/>
      <c r="D130" s="37"/>
      <c r="E130" s="191" t="str">
        <f>E7</f>
        <v>SOŠ technická Lučenec - novostavba edukačného centra, rekonštrukcia objektu školy a spoločenského objektu</v>
      </c>
      <c r="F130" s="29"/>
      <c r="G130" s="29"/>
      <c r="H130" s="29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" customFormat="1" ht="12" customHeight="1">
      <c r="B131" s="18"/>
      <c r="C131" s="29" t="s">
        <v>184</v>
      </c>
      <c r="D131" s="19"/>
      <c r="E131" s="19"/>
      <c r="F131" s="19"/>
      <c r="G131" s="19"/>
      <c r="H131" s="19"/>
      <c r="I131" s="19"/>
      <c r="J131" s="19"/>
      <c r="K131" s="19"/>
      <c r="L131" s="17"/>
    </row>
    <row r="132" s="2" customFormat="1" ht="16.5" customHeight="1">
      <c r="A132" s="35"/>
      <c r="B132" s="36"/>
      <c r="C132" s="37"/>
      <c r="D132" s="37"/>
      <c r="E132" s="191" t="s">
        <v>3969</v>
      </c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186</v>
      </c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6.5" customHeight="1">
      <c r="A134" s="35"/>
      <c r="B134" s="36"/>
      <c r="C134" s="37"/>
      <c r="D134" s="37"/>
      <c r="E134" s="79" t="str">
        <f>E11</f>
        <v>H.2 - Nový stav</v>
      </c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6.96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2" customHeight="1">
      <c r="A136" s="35"/>
      <c r="B136" s="36"/>
      <c r="C136" s="29" t="s">
        <v>18</v>
      </c>
      <c r="D136" s="37"/>
      <c r="E136" s="37"/>
      <c r="F136" s="24" t="str">
        <f>F14</f>
        <v>SOŠ Technická,Dukelských Hrdinov 2, 984 01 Lučenec</v>
      </c>
      <c r="G136" s="37"/>
      <c r="H136" s="37"/>
      <c r="I136" s="29" t="s">
        <v>20</v>
      </c>
      <c r="J136" s="82" t="str">
        <f>IF(J14="","",J14)</f>
        <v>30. 9. 2024</v>
      </c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6.96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40.05" customHeight="1">
      <c r="A138" s="35"/>
      <c r="B138" s="36"/>
      <c r="C138" s="29" t="s">
        <v>22</v>
      </c>
      <c r="D138" s="37"/>
      <c r="E138" s="37"/>
      <c r="F138" s="24" t="str">
        <f>E17</f>
        <v>BBSK, Námestie SNP 23/23, 974 01 BB</v>
      </c>
      <c r="G138" s="37"/>
      <c r="H138" s="37"/>
      <c r="I138" s="29" t="s">
        <v>28</v>
      </c>
      <c r="J138" s="33" t="str">
        <f>E23</f>
        <v>Ing. Ladislav Chatrnúch,Sládkovičova 2052/50A Šala</v>
      </c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15.15" customHeight="1">
      <c r="A139" s="35"/>
      <c r="B139" s="36"/>
      <c r="C139" s="29" t="s">
        <v>26</v>
      </c>
      <c r="D139" s="37"/>
      <c r="E139" s="37"/>
      <c r="F139" s="24" t="str">
        <f>IF(E20="","",E20)</f>
        <v>Vyplň údaj</v>
      </c>
      <c r="G139" s="37"/>
      <c r="H139" s="37"/>
      <c r="I139" s="29" t="s">
        <v>31</v>
      </c>
      <c r="J139" s="33" t="str">
        <f>E26</f>
        <v xml:space="preserve"> </v>
      </c>
      <c r="K139" s="37"/>
      <c r="L139" s="66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0.32" customHeight="1">
      <c r="A140" s="35"/>
      <c r="B140" s="36"/>
      <c r="C140" s="37"/>
      <c r="D140" s="37"/>
      <c r="E140" s="37"/>
      <c r="F140" s="37"/>
      <c r="G140" s="37"/>
      <c r="H140" s="37"/>
      <c r="I140" s="37"/>
      <c r="J140" s="37"/>
      <c r="K140" s="37"/>
      <c r="L140" s="66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11" customFormat="1" ht="29.28" customHeight="1">
      <c r="A141" s="207"/>
      <c r="B141" s="208"/>
      <c r="C141" s="209" t="s">
        <v>207</v>
      </c>
      <c r="D141" s="210" t="s">
        <v>60</v>
      </c>
      <c r="E141" s="210" t="s">
        <v>56</v>
      </c>
      <c r="F141" s="210" t="s">
        <v>57</v>
      </c>
      <c r="G141" s="210" t="s">
        <v>208</v>
      </c>
      <c r="H141" s="210" t="s">
        <v>209</v>
      </c>
      <c r="I141" s="210" t="s">
        <v>210</v>
      </c>
      <c r="J141" s="211" t="s">
        <v>190</v>
      </c>
      <c r="K141" s="212" t="s">
        <v>211</v>
      </c>
      <c r="L141" s="213"/>
      <c r="M141" s="103" t="s">
        <v>1</v>
      </c>
      <c r="N141" s="104" t="s">
        <v>39</v>
      </c>
      <c r="O141" s="104" t="s">
        <v>212</v>
      </c>
      <c r="P141" s="104" t="s">
        <v>213</v>
      </c>
      <c r="Q141" s="104" t="s">
        <v>214</v>
      </c>
      <c r="R141" s="104" t="s">
        <v>215</v>
      </c>
      <c r="S141" s="104" t="s">
        <v>216</v>
      </c>
      <c r="T141" s="105" t="s">
        <v>217</v>
      </c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</row>
    <row r="142" s="2" customFormat="1" ht="22.8" customHeight="1">
      <c r="A142" s="35"/>
      <c r="B142" s="36"/>
      <c r="C142" s="110" t="s">
        <v>191</v>
      </c>
      <c r="D142" s="37"/>
      <c r="E142" s="37"/>
      <c r="F142" s="37"/>
      <c r="G142" s="37"/>
      <c r="H142" s="37"/>
      <c r="I142" s="37"/>
      <c r="J142" s="214">
        <f>BK142</f>
        <v>0</v>
      </c>
      <c r="K142" s="37"/>
      <c r="L142" s="41"/>
      <c r="M142" s="106"/>
      <c r="N142" s="215"/>
      <c r="O142" s="107"/>
      <c r="P142" s="216">
        <f>P143+P235+P330</f>
        <v>0</v>
      </c>
      <c r="Q142" s="107"/>
      <c r="R142" s="216">
        <f>R143+R235+R330</f>
        <v>146.74846619840002</v>
      </c>
      <c r="S142" s="107"/>
      <c r="T142" s="217">
        <f>T143+T235+T330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74</v>
      </c>
      <c r="AU142" s="14" t="s">
        <v>192</v>
      </c>
      <c r="BK142" s="218">
        <f>BK143+BK235+BK330</f>
        <v>0</v>
      </c>
    </row>
    <row r="143" s="12" customFormat="1" ht="25.92" customHeight="1">
      <c r="A143" s="12"/>
      <c r="B143" s="219"/>
      <c r="C143" s="220"/>
      <c r="D143" s="221" t="s">
        <v>74</v>
      </c>
      <c r="E143" s="222" t="s">
        <v>218</v>
      </c>
      <c r="F143" s="222" t="s">
        <v>219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P144+P154+P168+P186+P201+P206+P221+P233</f>
        <v>0</v>
      </c>
      <c r="Q143" s="227"/>
      <c r="R143" s="228">
        <f>R144+R154+R168+R186+R201+R206+R221+R233</f>
        <v>145.02706322730003</v>
      </c>
      <c r="S143" s="227"/>
      <c r="T143" s="229">
        <f>T144+T154+T168+T186+T201+T206+T221+T233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82</v>
      </c>
      <c r="AT143" s="231" t="s">
        <v>74</v>
      </c>
      <c r="AU143" s="231" t="s">
        <v>75</v>
      </c>
      <c r="AY143" s="230" t="s">
        <v>220</v>
      </c>
      <c r="BK143" s="232">
        <f>BK144+BK154+BK168+BK186+BK201+BK206+BK221+BK233</f>
        <v>0</v>
      </c>
    </row>
    <row r="144" s="12" customFormat="1" ht="22.8" customHeight="1">
      <c r="A144" s="12"/>
      <c r="B144" s="219"/>
      <c r="C144" s="220"/>
      <c r="D144" s="221" t="s">
        <v>74</v>
      </c>
      <c r="E144" s="233" t="s">
        <v>82</v>
      </c>
      <c r="F144" s="233" t="s">
        <v>221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SUM(P145:P153)</f>
        <v>0</v>
      </c>
      <c r="Q144" s="227"/>
      <c r="R144" s="228">
        <f>SUM(R145:R153)</f>
        <v>0</v>
      </c>
      <c r="S144" s="227"/>
      <c r="T144" s="229">
        <f>SUM(T145:T153)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82</v>
      </c>
      <c r="AT144" s="231" t="s">
        <v>74</v>
      </c>
      <c r="AU144" s="231" t="s">
        <v>82</v>
      </c>
      <c r="AY144" s="230" t="s">
        <v>220</v>
      </c>
      <c r="BK144" s="232">
        <f>SUM(BK145:BK153)</f>
        <v>0</v>
      </c>
    </row>
    <row r="145" s="2" customFormat="1" ht="21.75" customHeight="1">
      <c r="A145" s="35"/>
      <c r="B145" s="36"/>
      <c r="C145" s="235" t="s">
        <v>82</v>
      </c>
      <c r="D145" s="235" t="s">
        <v>222</v>
      </c>
      <c r="E145" s="236" t="s">
        <v>4045</v>
      </c>
      <c r="F145" s="237" t="s">
        <v>4046</v>
      </c>
      <c r="G145" s="238" t="s">
        <v>251</v>
      </c>
      <c r="H145" s="239">
        <v>17.379999999999999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4047</v>
      </c>
    </row>
    <row r="146" s="2" customFormat="1" ht="24.15" customHeight="1">
      <c r="A146" s="35"/>
      <c r="B146" s="36"/>
      <c r="C146" s="235" t="s">
        <v>87</v>
      </c>
      <c r="D146" s="235" t="s">
        <v>222</v>
      </c>
      <c r="E146" s="236" t="s">
        <v>1660</v>
      </c>
      <c r="F146" s="237" t="s">
        <v>1661</v>
      </c>
      <c r="G146" s="238" t="s">
        <v>251</v>
      </c>
      <c r="H146" s="239">
        <v>5.21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4048</v>
      </c>
    </row>
    <row r="147" s="2" customFormat="1" ht="21.75" customHeight="1">
      <c r="A147" s="35"/>
      <c r="B147" s="36"/>
      <c r="C147" s="235" t="s">
        <v>91</v>
      </c>
      <c r="D147" s="235" t="s">
        <v>222</v>
      </c>
      <c r="E147" s="236" t="s">
        <v>1370</v>
      </c>
      <c r="F147" s="237" t="s">
        <v>1371</v>
      </c>
      <c r="G147" s="238" t="s">
        <v>251</v>
      </c>
      <c r="H147" s="239">
        <v>1.6799999999999999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4049</v>
      </c>
    </row>
    <row r="148" s="2" customFormat="1" ht="37.8" customHeight="1">
      <c r="A148" s="35"/>
      <c r="B148" s="36"/>
      <c r="C148" s="235" t="s">
        <v>94</v>
      </c>
      <c r="D148" s="235" t="s">
        <v>222</v>
      </c>
      <c r="E148" s="236" t="s">
        <v>1373</v>
      </c>
      <c r="F148" s="237" t="s">
        <v>1374</v>
      </c>
      <c r="G148" s="238" t="s">
        <v>251</v>
      </c>
      <c r="H148" s="239">
        <v>0.5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4050</v>
      </c>
    </row>
    <row r="149" s="2" customFormat="1" ht="33" customHeight="1">
      <c r="A149" s="35"/>
      <c r="B149" s="36"/>
      <c r="C149" s="235" t="s">
        <v>97</v>
      </c>
      <c r="D149" s="235" t="s">
        <v>222</v>
      </c>
      <c r="E149" s="236" t="s">
        <v>460</v>
      </c>
      <c r="F149" s="237" t="s">
        <v>461</v>
      </c>
      <c r="G149" s="238" t="s">
        <v>251</v>
      </c>
      <c r="H149" s="239">
        <v>19.059999999999999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4051</v>
      </c>
    </row>
    <row r="150" s="2" customFormat="1" ht="37.8" customHeight="1">
      <c r="A150" s="35"/>
      <c r="B150" s="36"/>
      <c r="C150" s="235" t="s">
        <v>124</v>
      </c>
      <c r="D150" s="235" t="s">
        <v>222</v>
      </c>
      <c r="E150" s="236" t="s">
        <v>463</v>
      </c>
      <c r="F150" s="237" t="s">
        <v>464</v>
      </c>
      <c r="G150" s="238" t="s">
        <v>251</v>
      </c>
      <c r="H150" s="239">
        <v>324.01999999999998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4052</v>
      </c>
    </row>
    <row r="151" s="2" customFormat="1" ht="16.5" customHeight="1">
      <c r="A151" s="35"/>
      <c r="B151" s="36"/>
      <c r="C151" s="235" t="s">
        <v>132</v>
      </c>
      <c r="D151" s="235" t="s">
        <v>222</v>
      </c>
      <c r="E151" s="236" t="s">
        <v>469</v>
      </c>
      <c r="F151" s="237" t="s">
        <v>470</v>
      </c>
      <c r="G151" s="238" t="s">
        <v>251</v>
      </c>
      <c r="H151" s="239">
        <v>19.059999999999999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4053</v>
      </c>
    </row>
    <row r="152" s="2" customFormat="1" ht="24.15" customHeight="1">
      <c r="A152" s="35"/>
      <c r="B152" s="36"/>
      <c r="C152" s="235" t="s">
        <v>248</v>
      </c>
      <c r="D152" s="235" t="s">
        <v>222</v>
      </c>
      <c r="E152" s="236" t="s">
        <v>472</v>
      </c>
      <c r="F152" s="237" t="s">
        <v>473</v>
      </c>
      <c r="G152" s="238" t="s">
        <v>303</v>
      </c>
      <c r="H152" s="239">
        <v>32.399999999999999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4054</v>
      </c>
    </row>
    <row r="153" s="2" customFormat="1" ht="24.15" customHeight="1">
      <c r="A153" s="35"/>
      <c r="B153" s="36"/>
      <c r="C153" s="235" t="s">
        <v>230</v>
      </c>
      <c r="D153" s="235" t="s">
        <v>222</v>
      </c>
      <c r="E153" s="236" t="s">
        <v>475</v>
      </c>
      <c r="F153" s="237" t="s">
        <v>476</v>
      </c>
      <c r="G153" s="238" t="s">
        <v>251</v>
      </c>
      <c r="H153" s="239">
        <v>3.5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4055</v>
      </c>
    </row>
    <row r="154" s="12" customFormat="1" ht="22.8" customHeight="1">
      <c r="A154" s="12"/>
      <c r="B154" s="219"/>
      <c r="C154" s="220"/>
      <c r="D154" s="221" t="s">
        <v>74</v>
      </c>
      <c r="E154" s="233" t="s">
        <v>87</v>
      </c>
      <c r="F154" s="233" t="s">
        <v>478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SUM(P155:P167)</f>
        <v>0</v>
      </c>
      <c r="Q154" s="227"/>
      <c r="R154" s="228">
        <f>SUM(R155:R167)</f>
        <v>44.733335413099994</v>
      </c>
      <c r="S154" s="227"/>
      <c r="T154" s="229">
        <f>SUM(T155:T167)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82</v>
      </c>
      <c r="AT154" s="231" t="s">
        <v>74</v>
      </c>
      <c r="AU154" s="231" t="s">
        <v>82</v>
      </c>
      <c r="AY154" s="230" t="s">
        <v>220</v>
      </c>
      <c r="BK154" s="232">
        <f>SUM(BK155:BK167)</f>
        <v>0</v>
      </c>
    </row>
    <row r="155" s="2" customFormat="1" ht="33" customHeight="1">
      <c r="A155" s="35"/>
      <c r="B155" s="36"/>
      <c r="C155" s="235" t="s">
        <v>256</v>
      </c>
      <c r="D155" s="235" t="s">
        <v>222</v>
      </c>
      <c r="E155" s="236" t="s">
        <v>1691</v>
      </c>
      <c r="F155" s="237" t="s">
        <v>1692</v>
      </c>
      <c r="G155" s="238" t="s">
        <v>225</v>
      </c>
      <c r="H155" s="239">
        <v>23.809999999999999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4056</v>
      </c>
    </row>
    <row r="156" s="2" customFormat="1" ht="24.15" customHeight="1">
      <c r="A156" s="35"/>
      <c r="B156" s="36"/>
      <c r="C156" s="235" t="s">
        <v>261</v>
      </c>
      <c r="D156" s="235" t="s">
        <v>222</v>
      </c>
      <c r="E156" s="236" t="s">
        <v>1694</v>
      </c>
      <c r="F156" s="237" t="s">
        <v>1695</v>
      </c>
      <c r="G156" s="238" t="s">
        <v>251</v>
      </c>
      <c r="H156" s="239">
        <v>11.890000000000001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2.0699999999999998</v>
      </c>
      <c r="R156" s="244">
        <f>Q156*H156</f>
        <v>24.612299999999998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4057</v>
      </c>
    </row>
    <row r="157" s="2" customFormat="1" ht="24.15" customHeight="1">
      <c r="A157" s="35"/>
      <c r="B157" s="36"/>
      <c r="C157" s="235" t="s">
        <v>265</v>
      </c>
      <c r="D157" s="235" t="s">
        <v>222</v>
      </c>
      <c r="E157" s="236" t="s">
        <v>1399</v>
      </c>
      <c r="F157" s="237" t="s">
        <v>1400</v>
      </c>
      <c r="G157" s="238" t="s">
        <v>251</v>
      </c>
      <c r="H157" s="239">
        <v>0.5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2.19408</v>
      </c>
      <c r="R157" s="244">
        <f>Q157*H157</f>
        <v>1.09704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4058</v>
      </c>
    </row>
    <row r="158" s="2" customFormat="1" ht="24.15" customHeight="1">
      <c r="A158" s="35"/>
      <c r="B158" s="36"/>
      <c r="C158" s="235" t="s">
        <v>269</v>
      </c>
      <c r="D158" s="235" t="s">
        <v>222</v>
      </c>
      <c r="E158" s="236" t="s">
        <v>1402</v>
      </c>
      <c r="F158" s="237" t="s">
        <v>1403</v>
      </c>
      <c r="G158" s="238" t="s">
        <v>251</v>
      </c>
      <c r="H158" s="239">
        <v>3.4399999999999999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2.4157199999999999</v>
      </c>
      <c r="R158" s="244">
        <f>Q158*H158</f>
        <v>8.3100767999999992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4059</v>
      </c>
    </row>
    <row r="159" s="2" customFormat="1" ht="21.75" customHeight="1">
      <c r="A159" s="35"/>
      <c r="B159" s="36"/>
      <c r="C159" s="235" t="s">
        <v>273</v>
      </c>
      <c r="D159" s="235" t="s">
        <v>222</v>
      </c>
      <c r="E159" s="236" t="s">
        <v>1706</v>
      </c>
      <c r="F159" s="237" t="s">
        <v>1707</v>
      </c>
      <c r="G159" s="238" t="s">
        <v>225</v>
      </c>
      <c r="H159" s="239">
        <v>4.75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0.0015900000000000001</v>
      </c>
      <c r="R159" s="244">
        <f>Q159*H159</f>
        <v>0.0075525000000000002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4060</v>
      </c>
    </row>
    <row r="160" s="2" customFormat="1" ht="21.75" customHeight="1">
      <c r="A160" s="35"/>
      <c r="B160" s="36"/>
      <c r="C160" s="235" t="s">
        <v>277</v>
      </c>
      <c r="D160" s="235" t="s">
        <v>222</v>
      </c>
      <c r="E160" s="236" t="s">
        <v>1709</v>
      </c>
      <c r="F160" s="237" t="s">
        <v>1710</v>
      </c>
      <c r="G160" s="238" t="s">
        <v>225</v>
      </c>
      <c r="H160" s="239">
        <v>4.75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4061</v>
      </c>
    </row>
    <row r="161" s="2" customFormat="1" ht="16.5" customHeight="1">
      <c r="A161" s="35"/>
      <c r="B161" s="36"/>
      <c r="C161" s="235" t="s">
        <v>281</v>
      </c>
      <c r="D161" s="235" t="s">
        <v>222</v>
      </c>
      <c r="E161" s="236" t="s">
        <v>1712</v>
      </c>
      <c r="F161" s="237" t="s">
        <v>1713</v>
      </c>
      <c r="G161" s="238" t="s">
        <v>303</v>
      </c>
      <c r="H161" s="239">
        <v>0.52000000000000002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1.0189600000000001</v>
      </c>
      <c r="R161" s="244">
        <f>Q161*H161</f>
        <v>0.52985920000000009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4062</v>
      </c>
    </row>
    <row r="162" s="2" customFormat="1" ht="37.8" customHeight="1">
      <c r="A162" s="35"/>
      <c r="B162" s="36"/>
      <c r="C162" s="235" t="s">
        <v>285</v>
      </c>
      <c r="D162" s="235" t="s">
        <v>222</v>
      </c>
      <c r="E162" s="236" t="s">
        <v>4063</v>
      </c>
      <c r="F162" s="237" t="s">
        <v>4064</v>
      </c>
      <c r="G162" s="238" t="s">
        <v>251</v>
      </c>
      <c r="H162" s="239">
        <v>1.02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2.1286399999999999</v>
      </c>
      <c r="R162" s="244">
        <f>Q162*H162</f>
        <v>2.1712127999999997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4065</v>
      </c>
    </row>
    <row r="163" s="2" customFormat="1" ht="37.8" customHeight="1">
      <c r="A163" s="35"/>
      <c r="B163" s="36"/>
      <c r="C163" s="235" t="s">
        <v>289</v>
      </c>
      <c r="D163" s="235" t="s">
        <v>222</v>
      </c>
      <c r="E163" s="236" t="s">
        <v>4066</v>
      </c>
      <c r="F163" s="237" t="s">
        <v>4067</v>
      </c>
      <c r="G163" s="238" t="s">
        <v>251</v>
      </c>
      <c r="H163" s="239">
        <v>0.080000000000000002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2.1170900000000001</v>
      </c>
      <c r="R163" s="244">
        <f>Q163*H163</f>
        <v>0.16936720000000002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4068</v>
      </c>
    </row>
    <row r="164" s="2" customFormat="1" ht="24.15" customHeight="1">
      <c r="A164" s="35"/>
      <c r="B164" s="36"/>
      <c r="C164" s="235" t="s">
        <v>293</v>
      </c>
      <c r="D164" s="235" t="s">
        <v>222</v>
      </c>
      <c r="E164" s="236" t="s">
        <v>4069</v>
      </c>
      <c r="F164" s="237" t="s">
        <v>4070</v>
      </c>
      <c r="G164" s="238" t="s">
        <v>251</v>
      </c>
      <c r="H164" s="239">
        <v>3.1600000000000001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2.4157199999999999</v>
      </c>
      <c r="R164" s="244">
        <f>Q164*H164</f>
        <v>7.6336751999999999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4071</v>
      </c>
    </row>
    <row r="165" s="2" customFormat="1" ht="21.75" customHeight="1">
      <c r="A165" s="35"/>
      <c r="B165" s="36"/>
      <c r="C165" s="235" t="s">
        <v>7</v>
      </c>
      <c r="D165" s="235" t="s">
        <v>222</v>
      </c>
      <c r="E165" s="236" t="s">
        <v>4072</v>
      </c>
      <c r="F165" s="237" t="s">
        <v>4073</v>
      </c>
      <c r="G165" s="238" t="s">
        <v>225</v>
      </c>
      <c r="H165" s="239">
        <v>5.4400000000000004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0.0015900000000000001</v>
      </c>
      <c r="R165" s="244">
        <f>Q165*H165</f>
        <v>0.0086496000000000003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4074</v>
      </c>
    </row>
    <row r="166" s="2" customFormat="1" ht="21.75" customHeight="1">
      <c r="A166" s="35"/>
      <c r="B166" s="36"/>
      <c r="C166" s="235" t="s">
        <v>300</v>
      </c>
      <c r="D166" s="235" t="s">
        <v>222</v>
      </c>
      <c r="E166" s="236" t="s">
        <v>4075</v>
      </c>
      <c r="F166" s="237" t="s">
        <v>4076</v>
      </c>
      <c r="G166" s="238" t="s">
        <v>225</v>
      </c>
      <c r="H166" s="239">
        <v>5.4400000000000004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4077</v>
      </c>
    </row>
    <row r="167" s="2" customFormat="1" ht="16.5" customHeight="1">
      <c r="A167" s="35"/>
      <c r="B167" s="36"/>
      <c r="C167" s="235" t="s">
        <v>305</v>
      </c>
      <c r="D167" s="235" t="s">
        <v>222</v>
      </c>
      <c r="E167" s="236" t="s">
        <v>4078</v>
      </c>
      <c r="F167" s="237" t="s">
        <v>4079</v>
      </c>
      <c r="G167" s="238" t="s">
        <v>303</v>
      </c>
      <c r="H167" s="239">
        <v>0.19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1.0189584899999999</v>
      </c>
      <c r="R167" s="244">
        <f>Q167*H167</f>
        <v>0.1936021131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4080</v>
      </c>
    </row>
    <row r="168" s="12" customFormat="1" ht="22.8" customHeight="1">
      <c r="A168" s="12"/>
      <c r="B168" s="219"/>
      <c r="C168" s="220"/>
      <c r="D168" s="221" t="s">
        <v>74</v>
      </c>
      <c r="E168" s="233" t="s">
        <v>91</v>
      </c>
      <c r="F168" s="233" t="s">
        <v>3821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SUM(P169:P185)</f>
        <v>0</v>
      </c>
      <c r="Q168" s="227"/>
      <c r="R168" s="228">
        <f>SUM(R169:R185)</f>
        <v>44.345807005800005</v>
      </c>
      <c r="S168" s="227"/>
      <c r="T168" s="229">
        <f>SUM(T169:T185)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82</v>
      </c>
      <c r="AT168" s="231" t="s">
        <v>74</v>
      </c>
      <c r="AU168" s="231" t="s">
        <v>82</v>
      </c>
      <c r="AY168" s="230" t="s">
        <v>220</v>
      </c>
      <c r="BK168" s="232">
        <f>SUM(BK169:BK185)</f>
        <v>0</v>
      </c>
    </row>
    <row r="169" s="2" customFormat="1" ht="37.8" customHeight="1">
      <c r="A169" s="35"/>
      <c r="B169" s="36"/>
      <c r="C169" s="235" t="s">
        <v>309</v>
      </c>
      <c r="D169" s="235" t="s">
        <v>222</v>
      </c>
      <c r="E169" s="236" t="s">
        <v>4081</v>
      </c>
      <c r="F169" s="237" t="s">
        <v>4082</v>
      </c>
      <c r="G169" s="238" t="s">
        <v>251</v>
      </c>
      <c r="H169" s="239">
        <v>17.02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0.78917999999999999</v>
      </c>
      <c r="R169" s="244">
        <f>Q169*H169</f>
        <v>13.431843599999999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4083</v>
      </c>
    </row>
    <row r="170" s="2" customFormat="1" ht="24.15" customHeight="1">
      <c r="A170" s="35"/>
      <c r="B170" s="36"/>
      <c r="C170" s="235" t="s">
        <v>313</v>
      </c>
      <c r="D170" s="235" t="s">
        <v>222</v>
      </c>
      <c r="E170" s="236" t="s">
        <v>4084</v>
      </c>
      <c r="F170" s="237" t="s">
        <v>4085</v>
      </c>
      <c r="G170" s="238" t="s">
        <v>251</v>
      </c>
      <c r="H170" s="239">
        <v>4.6500000000000004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2.4160200000000001</v>
      </c>
      <c r="R170" s="244">
        <f>Q170*H170</f>
        <v>11.234493000000001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4086</v>
      </c>
    </row>
    <row r="171" s="2" customFormat="1" ht="24.15" customHeight="1">
      <c r="A171" s="35"/>
      <c r="B171" s="36"/>
      <c r="C171" s="235" t="s">
        <v>317</v>
      </c>
      <c r="D171" s="235" t="s">
        <v>222</v>
      </c>
      <c r="E171" s="236" t="s">
        <v>4087</v>
      </c>
      <c r="F171" s="237" t="s">
        <v>4088</v>
      </c>
      <c r="G171" s="238" t="s">
        <v>225</v>
      </c>
      <c r="H171" s="239">
        <v>40.149999999999999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0.0023</v>
      </c>
      <c r="R171" s="244">
        <f>Q171*H171</f>
        <v>0.092344999999999997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4089</v>
      </c>
    </row>
    <row r="172" s="2" customFormat="1" ht="24.15" customHeight="1">
      <c r="A172" s="35"/>
      <c r="B172" s="36"/>
      <c r="C172" s="235" t="s">
        <v>321</v>
      </c>
      <c r="D172" s="235" t="s">
        <v>222</v>
      </c>
      <c r="E172" s="236" t="s">
        <v>4090</v>
      </c>
      <c r="F172" s="237" t="s">
        <v>4091</v>
      </c>
      <c r="G172" s="238" t="s">
        <v>225</v>
      </c>
      <c r="H172" s="239">
        <v>40.149999999999999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4092</v>
      </c>
    </row>
    <row r="173" s="2" customFormat="1" ht="16.5" customHeight="1">
      <c r="A173" s="35"/>
      <c r="B173" s="36"/>
      <c r="C173" s="235" t="s">
        <v>325</v>
      </c>
      <c r="D173" s="235" t="s">
        <v>222</v>
      </c>
      <c r="E173" s="236" t="s">
        <v>4093</v>
      </c>
      <c r="F173" s="237" t="s">
        <v>4094</v>
      </c>
      <c r="G173" s="238" t="s">
        <v>303</v>
      </c>
      <c r="H173" s="239">
        <v>0.40999999999999998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1.0152039399999999</v>
      </c>
      <c r="R173" s="244">
        <f>Q173*H173</f>
        <v>0.41623361539999992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4095</v>
      </c>
    </row>
    <row r="174" s="2" customFormat="1" ht="24.15" customHeight="1">
      <c r="A174" s="35"/>
      <c r="B174" s="36"/>
      <c r="C174" s="235" t="s">
        <v>329</v>
      </c>
      <c r="D174" s="235" t="s">
        <v>222</v>
      </c>
      <c r="E174" s="236" t="s">
        <v>4096</v>
      </c>
      <c r="F174" s="237" t="s">
        <v>4097</v>
      </c>
      <c r="G174" s="238" t="s">
        <v>259</v>
      </c>
      <c r="H174" s="239">
        <v>4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0.11973</v>
      </c>
      <c r="R174" s="244">
        <f>Q174*H174</f>
        <v>0.47892000000000001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4098</v>
      </c>
    </row>
    <row r="175" s="2" customFormat="1" ht="33" customHeight="1">
      <c r="A175" s="35"/>
      <c r="B175" s="36"/>
      <c r="C175" s="235" t="s">
        <v>333</v>
      </c>
      <c r="D175" s="235" t="s">
        <v>222</v>
      </c>
      <c r="E175" s="236" t="s">
        <v>4099</v>
      </c>
      <c r="F175" s="237" t="s">
        <v>4100</v>
      </c>
      <c r="G175" s="238" t="s">
        <v>259</v>
      </c>
      <c r="H175" s="239">
        <v>5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0.10174999999999999</v>
      </c>
      <c r="R175" s="244">
        <f>Q175*H175</f>
        <v>0.50874999999999992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94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4101</v>
      </c>
    </row>
    <row r="176" s="2" customFormat="1" ht="21.75" customHeight="1">
      <c r="A176" s="35"/>
      <c r="B176" s="36"/>
      <c r="C176" s="235" t="s">
        <v>341</v>
      </c>
      <c r="D176" s="235" t="s">
        <v>222</v>
      </c>
      <c r="E176" s="236" t="s">
        <v>4102</v>
      </c>
      <c r="F176" s="237" t="s">
        <v>4103</v>
      </c>
      <c r="G176" s="238" t="s">
        <v>251</v>
      </c>
      <c r="H176" s="239">
        <v>0.23000000000000001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2.4160300000000001</v>
      </c>
      <c r="R176" s="244">
        <f>Q176*H176</f>
        <v>0.55568690000000009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94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4104</v>
      </c>
    </row>
    <row r="177" s="2" customFormat="1" ht="16.5" customHeight="1">
      <c r="A177" s="35"/>
      <c r="B177" s="36"/>
      <c r="C177" s="235" t="s">
        <v>347</v>
      </c>
      <c r="D177" s="235" t="s">
        <v>222</v>
      </c>
      <c r="E177" s="236" t="s">
        <v>4105</v>
      </c>
      <c r="F177" s="237" t="s">
        <v>4106</v>
      </c>
      <c r="G177" s="238" t="s">
        <v>303</v>
      </c>
      <c r="H177" s="239">
        <v>0.040000000000000001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1.0114497300000001</v>
      </c>
      <c r="R177" s="244">
        <f>Q177*H177</f>
        <v>0.040457989200000002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94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4107</v>
      </c>
    </row>
    <row r="178" s="2" customFormat="1" ht="37.8" customHeight="1">
      <c r="A178" s="35"/>
      <c r="B178" s="36"/>
      <c r="C178" s="235" t="s">
        <v>353</v>
      </c>
      <c r="D178" s="235" t="s">
        <v>222</v>
      </c>
      <c r="E178" s="236" t="s">
        <v>4108</v>
      </c>
      <c r="F178" s="237" t="s">
        <v>4109</v>
      </c>
      <c r="G178" s="238" t="s">
        <v>251</v>
      </c>
      <c r="H178" s="239">
        <v>8.3800000000000008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0.90585574000000002</v>
      </c>
      <c r="R178" s="244">
        <f>Q178*H178</f>
        <v>7.5910711012000007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94</v>
      </c>
      <c r="AT178" s="246" t="s">
        <v>222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4110</v>
      </c>
    </row>
    <row r="179" s="2" customFormat="1" ht="33" customHeight="1">
      <c r="A179" s="35"/>
      <c r="B179" s="36"/>
      <c r="C179" s="235" t="s">
        <v>357</v>
      </c>
      <c r="D179" s="235" t="s">
        <v>222</v>
      </c>
      <c r="E179" s="236" t="s">
        <v>4111</v>
      </c>
      <c r="F179" s="237" t="s">
        <v>4112</v>
      </c>
      <c r="G179" s="238" t="s">
        <v>251</v>
      </c>
      <c r="H179" s="239">
        <v>1.01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2.4017599999999999</v>
      </c>
      <c r="R179" s="244">
        <f>Q179*H179</f>
        <v>2.4257776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4113</v>
      </c>
    </row>
    <row r="180" s="2" customFormat="1" ht="24.15" customHeight="1">
      <c r="A180" s="35"/>
      <c r="B180" s="36"/>
      <c r="C180" s="235" t="s">
        <v>361</v>
      </c>
      <c r="D180" s="235" t="s">
        <v>222</v>
      </c>
      <c r="E180" s="236" t="s">
        <v>4114</v>
      </c>
      <c r="F180" s="237" t="s">
        <v>4115</v>
      </c>
      <c r="G180" s="238" t="s">
        <v>303</v>
      </c>
      <c r="H180" s="239">
        <v>0.45000000000000001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1.0195300000000001</v>
      </c>
      <c r="R180" s="244">
        <f>Q180*H180</f>
        <v>0.45878850000000004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94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4116</v>
      </c>
    </row>
    <row r="181" s="2" customFormat="1" ht="24.15" customHeight="1">
      <c r="A181" s="35"/>
      <c r="B181" s="36"/>
      <c r="C181" s="235" t="s">
        <v>365</v>
      </c>
      <c r="D181" s="235" t="s">
        <v>222</v>
      </c>
      <c r="E181" s="236" t="s">
        <v>4117</v>
      </c>
      <c r="F181" s="237" t="s">
        <v>4118</v>
      </c>
      <c r="G181" s="238" t="s">
        <v>225</v>
      </c>
      <c r="H181" s="239">
        <v>10.140000000000001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0.25602999999999998</v>
      </c>
      <c r="R181" s="244">
        <f>Q181*H181</f>
        <v>2.5961441999999999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4119</v>
      </c>
    </row>
    <row r="182" s="2" customFormat="1" ht="33" customHeight="1">
      <c r="A182" s="35"/>
      <c r="B182" s="36"/>
      <c r="C182" s="235" t="s">
        <v>371</v>
      </c>
      <c r="D182" s="235" t="s">
        <v>222</v>
      </c>
      <c r="E182" s="236" t="s">
        <v>4120</v>
      </c>
      <c r="F182" s="237" t="s">
        <v>4121</v>
      </c>
      <c r="G182" s="238" t="s">
        <v>251</v>
      </c>
      <c r="H182" s="239">
        <v>1.8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2.40178</v>
      </c>
      <c r="R182" s="244">
        <f>Q182*H182</f>
        <v>4.3232040000000005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94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4122</v>
      </c>
    </row>
    <row r="183" s="2" customFormat="1" ht="24.15" customHeight="1">
      <c r="A183" s="35"/>
      <c r="B183" s="36"/>
      <c r="C183" s="235" t="s">
        <v>377</v>
      </c>
      <c r="D183" s="235" t="s">
        <v>222</v>
      </c>
      <c r="E183" s="236" t="s">
        <v>4123</v>
      </c>
      <c r="F183" s="237" t="s">
        <v>4124</v>
      </c>
      <c r="G183" s="238" t="s">
        <v>225</v>
      </c>
      <c r="H183" s="239">
        <v>13.19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0.0044999999999999997</v>
      </c>
      <c r="R183" s="244">
        <f>Q183*H183</f>
        <v>0.059354999999999991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4125</v>
      </c>
    </row>
    <row r="184" s="2" customFormat="1" ht="24.15" customHeight="1">
      <c r="A184" s="35"/>
      <c r="B184" s="36"/>
      <c r="C184" s="235" t="s">
        <v>381</v>
      </c>
      <c r="D184" s="235" t="s">
        <v>222</v>
      </c>
      <c r="E184" s="236" t="s">
        <v>4126</v>
      </c>
      <c r="F184" s="237" t="s">
        <v>4127</v>
      </c>
      <c r="G184" s="238" t="s">
        <v>225</v>
      </c>
      <c r="H184" s="239">
        <v>13.19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4128</v>
      </c>
    </row>
    <row r="185" s="2" customFormat="1" ht="24.15" customHeight="1">
      <c r="A185" s="35"/>
      <c r="B185" s="36"/>
      <c r="C185" s="235" t="s">
        <v>385</v>
      </c>
      <c r="D185" s="235" t="s">
        <v>222</v>
      </c>
      <c r="E185" s="236" t="s">
        <v>4129</v>
      </c>
      <c r="F185" s="237" t="s">
        <v>4130</v>
      </c>
      <c r="G185" s="238" t="s">
        <v>303</v>
      </c>
      <c r="H185" s="239">
        <v>0.13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1.02105</v>
      </c>
      <c r="R185" s="244">
        <f>Q185*H185</f>
        <v>0.13273650000000001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4131</v>
      </c>
    </row>
    <row r="186" s="12" customFormat="1" ht="22.8" customHeight="1">
      <c r="A186" s="12"/>
      <c r="B186" s="219"/>
      <c r="C186" s="220"/>
      <c r="D186" s="221" t="s">
        <v>74</v>
      </c>
      <c r="E186" s="233" t="s">
        <v>94</v>
      </c>
      <c r="F186" s="233" t="s">
        <v>1417</v>
      </c>
      <c r="G186" s="220"/>
      <c r="H186" s="220"/>
      <c r="I186" s="223"/>
      <c r="J186" s="234">
        <f>BK186</f>
        <v>0</v>
      </c>
      <c r="K186" s="220"/>
      <c r="L186" s="225"/>
      <c r="M186" s="226"/>
      <c r="N186" s="227"/>
      <c r="O186" s="227"/>
      <c r="P186" s="228">
        <f>SUM(P187:P200)</f>
        <v>0</v>
      </c>
      <c r="Q186" s="227"/>
      <c r="R186" s="228">
        <f>SUM(R187:R200)</f>
        <v>33.368045165600002</v>
      </c>
      <c r="S186" s="227"/>
      <c r="T186" s="229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82</v>
      </c>
      <c r="AT186" s="231" t="s">
        <v>74</v>
      </c>
      <c r="AU186" s="231" t="s">
        <v>82</v>
      </c>
      <c r="AY186" s="230" t="s">
        <v>220</v>
      </c>
      <c r="BK186" s="232">
        <f>SUM(BK187:BK200)</f>
        <v>0</v>
      </c>
    </row>
    <row r="187" s="2" customFormat="1" ht="24.15" customHeight="1">
      <c r="A187" s="35"/>
      <c r="B187" s="36"/>
      <c r="C187" s="235" t="s">
        <v>389</v>
      </c>
      <c r="D187" s="235" t="s">
        <v>222</v>
      </c>
      <c r="E187" s="236" t="s">
        <v>1418</v>
      </c>
      <c r="F187" s="237" t="s">
        <v>1419</v>
      </c>
      <c r="G187" s="238" t="s">
        <v>251</v>
      </c>
      <c r="H187" s="239">
        <v>1.94</v>
      </c>
      <c r="I187" s="240"/>
      <c r="J187" s="239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2.4018999999999999</v>
      </c>
      <c r="R187" s="244">
        <f>Q187*H187</f>
        <v>4.6596859999999998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94</v>
      </c>
      <c r="AT187" s="246" t="s">
        <v>222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94</v>
      </c>
      <c r="BM187" s="246" t="s">
        <v>4132</v>
      </c>
    </row>
    <row r="188" s="2" customFormat="1" ht="16.5" customHeight="1">
      <c r="A188" s="35"/>
      <c r="B188" s="36"/>
      <c r="C188" s="235" t="s">
        <v>393</v>
      </c>
      <c r="D188" s="235" t="s">
        <v>222</v>
      </c>
      <c r="E188" s="236" t="s">
        <v>1421</v>
      </c>
      <c r="F188" s="237" t="s">
        <v>1422</v>
      </c>
      <c r="G188" s="238" t="s">
        <v>225</v>
      </c>
      <c r="H188" s="239">
        <v>9.4399999999999995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0.0018600000000000001</v>
      </c>
      <c r="R188" s="244">
        <f>Q188*H188</f>
        <v>0.017558400000000002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94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4133</v>
      </c>
    </row>
    <row r="189" s="2" customFormat="1" ht="16.5" customHeight="1">
      <c r="A189" s="35"/>
      <c r="B189" s="36"/>
      <c r="C189" s="235" t="s">
        <v>399</v>
      </c>
      <c r="D189" s="235" t="s">
        <v>222</v>
      </c>
      <c r="E189" s="236" t="s">
        <v>1424</v>
      </c>
      <c r="F189" s="237" t="s">
        <v>1425</v>
      </c>
      <c r="G189" s="238" t="s">
        <v>225</v>
      </c>
      <c r="H189" s="239">
        <v>9.4399999999999995</v>
      </c>
      <c r="I189" s="240"/>
      <c r="J189" s="239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94</v>
      </c>
      <c r="AT189" s="246" t="s">
        <v>222</v>
      </c>
      <c r="AU189" s="246" t="s">
        <v>87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94</v>
      </c>
      <c r="BM189" s="246" t="s">
        <v>4134</v>
      </c>
    </row>
    <row r="190" s="2" customFormat="1" ht="24.15" customHeight="1">
      <c r="A190" s="35"/>
      <c r="B190" s="36"/>
      <c r="C190" s="235" t="s">
        <v>403</v>
      </c>
      <c r="D190" s="235" t="s">
        <v>222</v>
      </c>
      <c r="E190" s="236" t="s">
        <v>4135</v>
      </c>
      <c r="F190" s="237" t="s">
        <v>4136</v>
      </c>
      <c r="G190" s="238" t="s">
        <v>225</v>
      </c>
      <c r="H190" s="239">
        <v>6.4000000000000004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0.0053299999999999997</v>
      </c>
      <c r="R190" s="244">
        <f>Q190*H190</f>
        <v>0.034111999999999996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94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94</v>
      </c>
      <c r="BM190" s="246" t="s">
        <v>4137</v>
      </c>
    </row>
    <row r="191" s="2" customFormat="1" ht="24.15" customHeight="1">
      <c r="A191" s="35"/>
      <c r="B191" s="36"/>
      <c r="C191" s="235" t="s">
        <v>409</v>
      </c>
      <c r="D191" s="235" t="s">
        <v>222</v>
      </c>
      <c r="E191" s="236" t="s">
        <v>4138</v>
      </c>
      <c r="F191" s="237" t="s">
        <v>4139</v>
      </c>
      <c r="G191" s="238" t="s">
        <v>225</v>
      </c>
      <c r="H191" s="239">
        <v>6.4000000000000004</v>
      </c>
      <c r="I191" s="240"/>
      <c r="J191" s="239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94</v>
      </c>
      <c r="AT191" s="246" t="s">
        <v>222</v>
      </c>
      <c r="AU191" s="246" t="s">
        <v>87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94</v>
      </c>
      <c r="BM191" s="246" t="s">
        <v>4140</v>
      </c>
    </row>
    <row r="192" s="2" customFormat="1" ht="37.8" customHeight="1">
      <c r="A192" s="35"/>
      <c r="B192" s="36"/>
      <c r="C192" s="235" t="s">
        <v>413</v>
      </c>
      <c r="D192" s="235" t="s">
        <v>222</v>
      </c>
      <c r="E192" s="236" t="s">
        <v>1427</v>
      </c>
      <c r="F192" s="237" t="s">
        <v>1428</v>
      </c>
      <c r="G192" s="238" t="s">
        <v>303</v>
      </c>
      <c r="H192" s="239">
        <v>0.20999999999999999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1.0162800000000001</v>
      </c>
      <c r="R192" s="244">
        <f>Q192*H192</f>
        <v>0.21341880000000002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94</v>
      </c>
      <c r="AT192" s="246" t="s">
        <v>222</v>
      </c>
      <c r="AU192" s="246" t="s">
        <v>87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94</v>
      </c>
      <c r="BM192" s="246" t="s">
        <v>4141</v>
      </c>
    </row>
    <row r="193" s="2" customFormat="1" ht="21.75" customHeight="1">
      <c r="A193" s="35"/>
      <c r="B193" s="36"/>
      <c r="C193" s="235" t="s">
        <v>417</v>
      </c>
      <c r="D193" s="235" t="s">
        <v>222</v>
      </c>
      <c r="E193" s="236" t="s">
        <v>4142</v>
      </c>
      <c r="F193" s="237" t="s">
        <v>4143</v>
      </c>
      <c r="G193" s="238" t="s">
        <v>251</v>
      </c>
      <c r="H193" s="239">
        <v>7.8899999999999997</v>
      </c>
      <c r="I193" s="240"/>
      <c r="J193" s="239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2.4018600000000001</v>
      </c>
      <c r="R193" s="244">
        <f>Q193*H193</f>
        <v>18.950675400000002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94</v>
      </c>
      <c r="AT193" s="246" t="s">
        <v>222</v>
      </c>
      <c r="AU193" s="246" t="s">
        <v>87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94</v>
      </c>
      <c r="BM193" s="246" t="s">
        <v>4144</v>
      </c>
    </row>
    <row r="194" s="2" customFormat="1" ht="24.15" customHeight="1">
      <c r="A194" s="35"/>
      <c r="B194" s="36"/>
      <c r="C194" s="235" t="s">
        <v>423</v>
      </c>
      <c r="D194" s="235" t="s">
        <v>222</v>
      </c>
      <c r="E194" s="236" t="s">
        <v>4145</v>
      </c>
      <c r="F194" s="237" t="s">
        <v>4146</v>
      </c>
      <c r="G194" s="238" t="s">
        <v>225</v>
      </c>
      <c r="H194" s="239">
        <v>63.130000000000003</v>
      </c>
      <c r="I194" s="240"/>
      <c r="J194" s="239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0.00314</v>
      </c>
      <c r="R194" s="244">
        <f>Q194*H194</f>
        <v>0.19822820000000002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94</v>
      </c>
      <c r="AT194" s="246" t="s">
        <v>222</v>
      </c>
      <c r="AU194" s="246" t="s">
        <v>87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94</v>
      </c>
      <c r="BM194" s="246" t="s">
        <v>4147</v>
      </c>
    </row>
    <row r="195" s="2" customFormat="1" ht="24.15" customHeight="1">
      <c r="A195" s="35"/>
      <c r="B195" s="36"/>
      <c r="C195" s="235" t="s">
        <v>427</v>
      </c>
      <c r="D195" s="235" t="s">
        <v>222</v>
      </c>
      <c r="E195" s="236" t="s">
        <v>4148</v>
      </c>
      <c r="F195" s="237" t="s">
        <v>4149</v>
      </c>
      <c r="G195" s="238" t="s">
        <v>225</v>
      </c>
      <c r="H195" s="239">
        <v>63.130000000000003</v>
      </c>
      <c r="I195" s="240"/>
      <c r="J195" s="239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94</v>
      </c>
      <c r="AT195" s="246" t="s">
        <v>222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4150</v>
      </c>
    </row>
    <row r="196" s="2" customFormat="1" ht="24.15" customHeight="1">
      <c r="A196" s="35"/>
      <c r="B196" s="36"/>
      <c r="C196" s="235" t="s">
        <v>433</v>
      </c>
      <c r="D196" s="235" t="s">
        <v>222</v>
      </c>
      <c r="E196" s="236" t="s">
        <v>4151</v>
      </c>
      <c r="F196" s="237" t="s">
        <v>4152</v>
      </c>
      <c r="G196" s="238" t="s">
        <v>303</v>
      </c>
      <c r="H196" s="239">
        <v>0.63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1.0165900000000001</v>
      </c>
      <c r="R196" s="244">
        <f>Q196*H196</f>
        <v>0.64045170000000007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4153</v>
      </c>
    </row>
    <row r="197" s="2" customFormat="1" ht="21.75" customHeight="1">
      <c r="A197" s="35"/>
      <c r="B197" s="36"/>
      <c r="C197" s="235" t="s">
        <v>437</v>
      </c>
      <c r="D197" s="235" t="s">
        <v>222</v>
      </c>
      <c r="E197" s="236" t="s">
        <v>4154</v>
      </c>
      <c r="F197" s="237" t="s">
        <v>4155</v>
      </c>
      <c r="G197" s="238" t="s">
        <v>251</v>
      </c>
      <c r="H197" s="239">
        <v>3.4399999999999999</v>
      </c>
      <c r="I197" s="240"/>
      <c r="J197" s="239">
        <f>ROUND(I197*H197,2)</f>
        <v>0</v>
      </c>
      <c r="K197" s="241"/>
      <c r="L197" s="41"/>
      <c r="M197" s="242" t="s">
        <v>1</v>
      </c>
      <c r="N197" s="243" t="s">
        <v>41</v>
      </c>
      <c r="O197" s="94"/>
      <c r="P197" s="244">
        <f>O197*H197</f>
        <v>0</v>
      </c>
      <c r="Q197" s="244">
        <v>2.4157899999999999</v>
      </c>
      <c r="R197" s="244">
        <f>Q197*H197</f>
        <v>8.3103175999999994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94</v>
      </c>
      <c r="AT197" s="246" t="s">
        <v>222</v>
      </c>
      <c r="AU197" s="246" t="s">
        <v>87</v>
      </c>
      <c r="AY197" s="14" t="s">
        <v>220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87</v>
      </c>
      <c r="BK197" s="247">
        <f>ROUND(I197*H197,2)</f>
        <v>0</v>
      </c>
      <c r="BL197" s="14" t="s">
        <v>94</v>
      </c>
      <c r="BM197" s="246" t="s">
        <v>4156</v>
      </c>
    </row>
    <row r="198" s="2" customFormat="1" ht="24.15" customHeight="1">
      <c r="A198" s="35"/>
      <c r="B198" s="36"/>
      <c r="C198" s="235" t="s">
        <v>611</v>
      </c>
      <c r="D198" s="235" t="s">
        <v>222</v>
      </c>
      <c r="E198" s="236" t="s">
        <v>4157</v>
      </c>
      <c r="F198" s="237" t="s">
        <v>4158</v>
      </c>
      <c r="G198" s="238" t="s">
        <v>303</v>
      </c>
      <c r="H198" s="239">
        <v>0.32000000000000001</v>
      </c>
      <c r="I198" s="240"/>
      <c r="J198" s="239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1.0165683299999999</v>
      </c>
      <c r="R198" s="244">
        <f>Q198*H198</f>
        <v>0.32530186559999996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94</v>
      </c>
      <c r="AT198" s="246" t="s">
        <v>222</v>
      </c>
      <c r="AU198" s="246" t="s">
        <v>87</v>
      </c>
      <c r="AY198" s="14" t="s">
        <v>220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87</v>
      </c>
      <c r="BK198" s="247">
        <f>ROUND(I198*H198,2)</f>
        <v>0</v>
      </c>
      <c r="BL198" s="14" t="s">
        <v>94</v>
      </c>
      <c r="BM198" s="246" t="s">
        <v>4159</v>
      </c>
    </row>
    <row r="199" s="2" customFormat="1" ht="24.15" customHeight="1">
      <c r="A199" s="35"/>
      <c r="B199" s="36"/>
      <c r="C199" s="235" t="s">
        <v>616</v>
      </c>
      <c r="D199" s="235" t="s">
        <v>222</v>
      </c>
      <c r="E199" s="236" t="s">
        <v>4160</v>
      </c>
      <c r="F199" s="237" t="s">
        <v>4161</v>
      </c>
      <c r="G199" s="238" t="s">
        <v>225</v>
      </c>
      <c r="H199" s="239">
        <v>4.6200000000000001</v>
      </c>
      <c r="I199" s="240"/>
      <c r="J199" s="239">
        <f>ROUND(I199*H199,2)</f>
        <v>0</v>
      </c>
      <c r="K199" s="241"/>
      <c r="L199" s="41"/>
      <c r="M199" s="242" t="s">
        <v>1</v>
      </c>
      <c r="N199" s="243" t="s">
        <v>41</v>
      </c>
      <c r="O199" s="94"/>
      <c r="P199" s="244">
        <f>O199*H199</f>
        <v>0</v>
      </c>
      <c r="Q199" s="244">
        <v>0.00396</v>
      </c>
      <c r="R199" s="244">
        <f>Q199*H199</f>
        <v>0.018295200000000001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94</v>
      </c>
      <c r="AT199" s="246" t="s">
        <v>222</v>
      </c>
      <c r="AU199" s="246" t="s">
        <v>87</v>
      </c>
      <c r="AY199" s="14" t="s">
        <v>220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87</v>
      </c>
      <c r="BK199" s="247">
        <f>ROUND(I199*H199,2)</f>
        <v>0</v>
      </c>
      <c r="BL199" s="14" t="s">
        <v>94</v>
      </c>
      <c r="BM199" s="246" t="s">
        <v>4162</v>
      </c>
    </row>
    <row r="200" s="2" customFormat="1" ht="24.15" customHeight="1">
      <c r="A200" s="35"/>
      <c r="B200" s="36"/>
      <c r="C200" s="235" t="s">
        <v>620</v>
      </c>
      <c r="D200" s="235" t="s">
        <v>222</v>
      </c>
      <c r="E200" s="236" t="s">
        <v>4163</v>
      </c>
      <c r="F200" s="237" t="s">
        <v>4164</v>
      </c>
      <c r="G200" s="238" t="s">
        <v>225</v>
      </c>
      <c r="H200" s="239">
        <v>4.6200000000000001</v>
      </c>
      <c r="I200" s="240"/>
      <c r="J200" s="239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94</v>
      </c>
      <c r="AT200" s="246" t="s">
        <v>222</v>
      </c>
      <c r="AU200" s="246" t="s">
        <v>87</v>
      </c>
      <c r="AY200" s="14" t="s">
        <v>220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87</v>
      </c>
      <c r="BK200" s="247">
        <f>ROUND(I200*H200,2)</f>
        <v>0</v>
      </c>
      <c r="BL200" s="14" t="s">
        <v>94</v>
      </c>
      <c r="BM200" s="246" t="s">
        <v>4165</v>
      </c>
    </row>
    <row r="201" s="12" customFormat="1" ht="22.8" customHeight="1">
      <c r="A201" s="12"/>
      <c r="B201" s="219"/>
      <c r="C201" s="220"/>
      <c r="D201" s="221" t="s">
        <v>74</v>
      </c>
      <c r="E201" s="233" t="s">
        <v>97</v>
      </c>
      <c r="F201" s="233" t="s">
        <v>482</v>
      </c>
      <c r="G201" s="220"/>
      <c r="H201" s="220"/>
      <c r="I201" s="223"/>
      <c r="J201" s="234">
        <f>BK201</f>
        <v>0</v>
      </c>
      <c r="K201" s="220"/>
      <c r="L201" s="225"/>
      <c r="M201" s="226"/>
      <c r="N201" s="227"/>
      <c r="O201" s="227"/>
      <c r="P201" s="228">
        <f>SUM(P202:P205)</f>
        <v>0</v>
      </c>
      <c r="Q201" s="227"/>
      <c r="R201" s="228">
        <f>SUM(R202:R205)</f>
        <v>12.435142811999997</v>
      </c>
      <c r="S201" s="227"/>
      <c r="T201" s="229">
        <f>SUM(T202:T205)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0" t="s">
        <v>82</v>
      </c>
      <c r="AT201" s="231" t="s">
        <v>74</v>
      </c>
      <c r="AU201" s="231" t="s">
        <v>82</v>
      </c>
      <c r="AY201" s="230" t="s">
        <v>220</v>
      </c>
      <c r="BK201" s="232">
        <f>SUM(BK202:BK205)</f>
        <v>0</v>
      </c>
    </row>
    <row r="202" s="2" customFormat="1" ht="33" customHeight="1">
      <c r="A202" s="35"/>
      <c r="B202" s="36"/>
      <c r="C202" s="235" t="s">
        <v>624</v>
      </c>
      <c r="D202" s="235" t="s">
        <v>222</v>
      </c>
      <c r="E202" s="236" t="s">
        <v>4166</v>
      </c>
      <c r="F202" s="237" t="s">
        <v>4167</v>
      </c>
      <c r="G202" s="238" t="s">
        <v>225</v>
      </c>
      <c r="H202" s="239">
        <v>11.6</v>
      </c>
      <c r="I202" s="240"/>
      <c r="J202" s="239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0.71643999999999997</v>
      </c>
      <c r="R202" s="244">
        <f>Q202*H202</f>
        <v>8.3107039999999994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94</v>
      </c>
      <c r="AT202" s="246" t="s">
        <v>222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94</v>
      </c>
      <c r="BM202" s="246" t="s">
        <v>4168</v>
      </c>
    </row>
    <row r="203" s="2" customFormat="1" ht="24.15" customHeight="1">
      <c r="A203" s="35"/>
      <c r="B203" s="36"/>
      <c r="C203" s="235" t="s">
        <v>628</v>
      </c>
      <c r="D203" s="235" t="s">
        <v>222</v>
      </c>
      <c r="E203" s="236" t="s">
        <v>4169</v>
      </c>
      <c r="F203" s="237" t="s">
        <v>4170</v>
      </c>
      <c r="G203" s="238" t="s">
        <v>225</v>
      </c>
      <c r="H203" s="239">
        <v>11.6</v>
      </c>
      <c r="I203" s="240"/>
      <c r="J203" s="239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0.25131506999999997</v>
      </c>
      <c r="R203" s="244">
        <f>Q203*H203</f>
        <v>2.9152548119999997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94</v>
      </c>
      <c r="AT203" s="246" t="s">
        <v>222</v>
      </c>
      <c r="AU203" s="246" t="s">
        <v>87</v>
      </c>
      <c r="AY203" s="14" t="s">
        <v>220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87</v>
      </c>
      <c r="BK203" s="247">
        <f>ROUND(I203*H203,2)</f>
        <v>0</v>
      </c>
      <c r="BL203" s="14" t="s">
        <v>94</v>
      </c>
      <c r="BM203" s="246" t="s">
        <v>4171</v>
      </c>
    </row>
    <row r="204" s="2" customFormat="1" ht="33" customHeight="1">
      <c r="A204" s="35"/>
      <c r="B204" s="36"/>
      <c r="C204" s="235" t="s">
        <v>632</v>
      </c>
      <c r="D204" s="235" t="s">
        <v>222</v>
      </c>
      <c r="E204" s="236" t="s">
        <v>489</v>
      </c>
      <c r="F204" s="237" t="s">
        <v>490</v>
      </c>
      <c r="G204" s="238" t="s">
        <v>225</v>
      </c>
      <c r="H204" s="239">
        <v>11.6</v>
      </c>
      <c r="I204" s="240"/>
      <c r="J204" s="239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0.00051000000000000004</v>
      </c>
      <c r="R204" s="244">
        <f>Q204*H204</f>
        <v>0.0059160000000000003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94</v>
      </c>
      <c r="AT204" s="246" t="s">
        <v>222</v>
      </c>
      <c r="AU204" s="246" t="s">
        <v>87</v>
      </c>
      <c r="AY204" s="14" t="s">
        <v>220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87</v>
      </c>
      <c r="BK204" s="247">
        <f>ROUND(I204*H204,2)</f>
        <v>0</v>
      </c>
      <c r="BL204" s="14" t="s">
        <v>94</v>
      </c>
      <c r="BM204" s="246" t="s">
        <v>4172</v>
      </c>
    </row>
    <row r="205" s="2" customFormat="1" ht="33" customHeight="1">
      <c r="A205" s="35"/>
      <c r="B205" s="36"/>
      <c r="C205" s="235" t="s">
        <v>636</v>
      </c>
      <c r="D205" s="235" t="s">
        <v>222</v>
      </c>
      <c r="E205" s="236" t="s">
        <v>4173</v>
      </c>
      <c r="F205" s="237" t="s">
        <v>4174</v>
      </c>
      <c r="G205" s="238" t="s">
        <v>225</v>
      </c>
      <c r="H205" s="239">
        <v>11.6</v>
      </c>
      <c r="I205" s="240"/>
      <c r="J205" s="239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0.10373</v>
      </c>
      <c r="R205" s="244">
        <f>Q205*H205</f>
        <v>1.203268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94</v>
      </c>
      <c r="AT205" s="246" t="s">
        <v>222</v>
      </c>
      <c r="AU205" s="246" t="s">
        <v>87</v>
      </c>
      <c r="AY205" s="14" t="s">
        <v>220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87</v>
      </c>
      <c r="BK205" s="247">
        <f>ROUND(I205*H205,2)</f>
        <v>0</v>
      </c>
      <c r="BL205" s="14" t="s">
        <v>94</v>
      </c>
      <c r="BM205" s="246" t="s">
        <v>4175</v>
      </c>
    </row>
    <row r="206" s="12" customFormat="1" ht="22.8" customHeight="1">
      <c r="A206" s="12"/>
      <c r="B206" s="219"/>
      <c r="C206" s="220"/>
      <c r="D206" s="221" t="s">
        <v>74</v>
      </c>
      <c r="E206" s="233" t="s">
        <v>124</v>
      </c>
      <c r="F206" s="233" t="s">
        <v>501</v>
      </c>
      <c r="G206" s="220"/>
      <c r="H206" s="220"/>
      <c r="I206" s="223"/>
      <c r="J206" s="234">
        <f>BK206</f>
        <v>0</v>
      </c>
      <c r="K206" s="220"/>
      <c r="L206" s="225"/>
      <c r="M206" s="226"/>
      <c r="N206" s="227"/>
      <c r="O206" s="227"/>
      <c r="P206" s="228">
        <f>SUM(P207:P220)</f>
        <v>0</v>
      </c>
      <c r="Q206" s="227"/>
      <c r="R206" s="228">
        <f>SUM(R207:R220)</f>
        <v>6.2197807500000009</v>
      </c>
      <c r="S206" s="227"/>
      <c r="T206" s="229">
        <f>SUM(T207:T220)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0" t="s">
        <v>82</v>
      </c>
      <c r="AT206" s="231" t="s">
        <v>74</v>
      </c>
      <c r="AU206" s="231" t="s">
        <v>82</v>
      </c>
      <c r="AY206" s="230" t="s">
        <v>220</v>
      </c>
      <c r="BK206" s="232">
        <f>SUM(BK207:BK220)</f>
        <v>0</v>
      </c>
    </row>
    <row r="207" s="2" customFormat="1" ht="24.15" customHeight="1">
      <c r="A207" s="35"/>
      <c r="B207" s="36"/>
      <c r="C207" s="235" t="s">
        <v>640</v>
      </c>
      <c r="D207" s="235" t="s">
        <v>222</v>
      </c>
      <c r="E207" s="236" t="s">
        <v>4176</v>
      </c>
      <c r="F207" s="237" t="s">
        <v>4177</v>
      </c>
      <c r="G207" s="238" t="s">
        <v>225</v>
      </c>
      <c r="H207" s="239">
        <v>3.5</v>
      </c>
      <c r="I207" s="240"/>
      <c r="J207" s="239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0.00042999999999999999</v>
      </c>
      <c r="R207" s="244">
        <f>Q207*H207</f>
        <v>0.001505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94</v>
      </c>
      <c r="AT207" s="246" t="s">
        <v>222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94</v>
      </c>
      <c r="BM207" s="246" t="s">
        <v>4178</v>
      </c>
    </row>
    <row r="208" s="2" customFormat="1" ht="24.15" customHeight="1">
      <c r="A208" s="35"/>
      <c r="B208" s="36"/>
      <c r="C208" s="235" t="s">
        <v>644</v>
      </c>
      <c r="D208" s="235" t="s">
        <v>222</v>
      </c>
      <c r="E208" s="236" t="s">
        <v>4179</v>
      </c>
      <c r="F208" s="237" t="s">
        <v>4180</v>
      </c>
      <c r="G208" s="238" t="s">
        <v>225</v>
      </c>
      <c r="H208" s="239">
        <v>3.5</v>
      </c>
      <c r="I208" s="240"/>
      <c r="J208" s="239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0.006875</v>
      </c>
      <c r="R208" s="244">
        <f>Q208*H208</f>
        <v>0.024062500000000001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94</v>
      </c>
      <c r="AT208" s="246" t="s">
        <v>222</v>
      </c>
      <c r="AU208" s="246" t="s">
        <v>87</v>
      </c>
      <c r="AY208" s="14" t="s">
        <v>220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87</v>
      </c>
      <c r="BK208" s="247">
        <f>ROUND(I208*H208,2)</f>
        <v>0</v>
      </c>
      <c r="BL208" s="14" t="s">
        <v>94</v>
      </c>
      <c r="BM208" s="246" t="s">
        <v>4181</v>
      </c>
    </row>
    <row r="209" s="2" customFormat="1" ht="24.15" customHeight="1">
      <c r="A209" s="35"/>
      <c r="B209" s="36"/>
      <c r="C209" s="235" t="s">
        <v>648</v>
      </c>
      <c r="D209" s="235" t="s">
        <v>222</v>
      </c>
      <c r="E209" s="236" t="s">
        <v>4182</v>
      </c>
      <c r="F209" s="237" t="s">
        <v>4183</v>
      </c>
      <c r="G209" s="238" t="s">
        <v>225</v>
      </c>
      <c r="H209" s="239">
        <v>87.109999999999999</v>
      </c>
      <c r="I209" s="240"/>
      <c r="J209" s="239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0.00042999999999999999</v>
      </c>
      <c r="R209" s="244">
        <f>Q209*H209</f>
        <v>0.037457299999999999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94</v>
      </c>
      <c r="AT209" s="246" t="s">
        <v>222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94</v>
      </c>
      <c r="BM209" s="246" t="s">
        <v>4184</v>
      </c>
    </row>
    <row r="210" s="2" customFormat="1" ht="24.15" customHeight="1">
      <c r="A210" s="35"/>
      <c r="B210" s="36"/>
      <c r="C210" s="235" t="s">
        <v>652</v>
      </c>
      <c r="D210" s="235" t="s">
        <v>222</v>
      </c>
      <c r="E210" s="236" t="s">
        <v>4185</v>
      </c>
      <c r="F210" s="237" t="s">
        <v>4186</v>
      </c>
      <c r="G210" s="238" t="s">
        <v>225</v>
      </c>
      <c r="H210" s="239">
        <v>87.109999999999999</v>
      </c>
      <c r="I210" s="240"/>
      <c r="J210" s="239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0.013125</v>
      </c>
      <c r="R210" s="244">
        <f>Q210*H210</f>
        <v>1.1433187499999999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94</v>
      </c>
      <c r="AT210" s="246" t="s">
        <v>222</v>
      </c>
      <c r="AU210" s="246" t="s">
        <v>87</v>
      </c>
      <c r="AY210" s="14" t="s">
        <v>220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87</v>
      </c>
      <c r="BK210" s="247">
        <f>ROUND(I210*H210,2)</f>
        <v>0</v>
      </c>
      <c r="BL210" s="14" t="s">
        <v>94</v>
      </c>
      <c r="BM210" s="246" t="s">
        <v>4187</v>
      </c>
    </row>
    <row r="211" s="2" customFormat="1" ht="24.15" customHeight="1">
      <c r="A211" s="35"/>
      <c r="B211" s="36"/>
      <c r="C211" s="235" t="s">
        <v>656</v>
      </c>
      <c r="D211" s="235" t="s">
        <v>222</v>
      </c>
      <c r="E211" s="236" t="s">
        <v>520</v>
      </c>
      <c r="F211" s="237" t="s">
        <v>521</v>
      </c>
      <c r="G211" s="238" t="s">
        <v>234</v>
      </c>
      <c r="H211" s="239">
        <v>39.049999999999997</v>
      </c>
      <c r="I211" s="240"/>
      <c r="J211" s="239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0.0019200000000000001</v>
      </c>
      <c r="R211" s="244">
        <f>Q211*H211</f>
        <v>0.074976000000000001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94</v>
      </c>
      <c r="AT211" s="246" t="s">
        <v>222</v>
      </c>
      <c r="AU211" s="246" t="s">
        <v>87</v>
      </c>
      <c r="AY211" s="14" t="s">
        <v>220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87</v>
      </c>
      <c r="BK211" s="247">
        <f>ROUND(I211*H211,2)</f>
        <v>0</v>
      </c>
      <c r="BL211" s="14" t="s">
        <v>94</v>
      </c>
      <c r="BM211" s="246" t="s">
        <v>4188</v>
      </c>
    </row>
    <row r="212" s="2" customFormat="1" ht="24.15" customHeight="1">
      <c r="A212" s="35"/>
      <c r="B212" s="36"/>
      <c r="C212" s="235" t="s">
        <v>662</v>
      </c>
      <c r="D212" s="235" t="s">
        <v>222</v>
      </c>
      <c r="E212" s="236" t="s">
        <v>4189</v>
      </c>
      <c r="F212" s="237" t="s">
        <v>4190</v>
      </c>
      <c r="G212" s="238" t="s">
        <v>225</v>
      </c>
      <c r="H212" s="239">
        <v>151.43000000000001</v>
      </c>
      <c r="I212" s="240"/>
      <c r="J212" s="239">
        <f>ROUND(I212*H212,2)</f>
        <v>0</v>
      </c>
      <c r="K212" s="241"/>
      <c r="L212" s="41"/>
      <c r="M212" s="242" t="s">
        <v>1</v>
      </c>
      <c r="N212" s="243" t="s">
        <v>41</v>
      </c>
      <c r="O212" s="94"/>
      <c r="P212" s="244">
        <f>O212*H212</f>
        <v>0</v>
      </c>
      <c r="Q212" s="244">
        <v>0.00020000000000000001</v>
      </c>
      <c r="R212" s="244">
        <f>Q212*H212</f>
        <v>0.030286000000000004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94</v>
      </c>
      <c r="AT212" s="246" t="s">
        <v>222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94</v>
      </c>
      <c r="BM212" s="246" t="s">
        <v>4191</v>
      </c>
    </row>
    <row r="213" s="2" customFormat="1" ht="55.5" customHeight="1">
      <c r="A213" s="35"/>
      <c r="B213" s="36"/>
      <c r="C213" s="235" t="s">
        <v>666</v>
      </c>
      <c r="D213" s="235" t="s">
        <v>222</v>
      </c>
      <c r="E213" s="236" t="s">
        <v>4192</v>
      </c>
      <c r="F213" s="237" t="s">
        <v>4193</v>
      </c>
      <c r="G213" s="238" t="s">
        <v>225</v>
      </c>
      <c r="H213" s="239">
        <v>151.43000000000001</v>
      </c>
      <c r="I213" s="240"/>
      <c r="J213" s="239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0.0043</v>
      </c>
      <c r="R213" s="244">
        <f>Q213*H213</f>
        <v>0.65114899999999998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94</v>
      </c>
      <c r="AT213" s="246" t="s">
        <v>222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94</v>
      </c>
      <c r="BM213" s="246" t="s">
        <v>4194</v>
      </c>
    </row>
    <row r="214" s="2" customFormat="1" ht="24.15" customHeight="1">
      <c r="A214" s="35"/>
      <c r="B214" s="36"/>
      <c r="C214" s="235" t="s">
        <v>670</v>
      </c>
      <c r="D214" s="235" t="s">
        <v>222</v>
      </c>
      <c r="E214" s="236" t="s">
        <v>550</v>
      </c>
      <c r="F214" s="237" t="s">
        <v>551</v>
      </c>
      <c r="G214" s="238" t="s">
        <v>225</v>
      </c>
      <c r="H214" s="239">
        <v>12.42</v>
      </c>
      <c r="I214" s="240"/>
      <c r="J214" s="239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0.01349</v>
      </c>
      <c r="R214" s="244">
        <f>Q214*H214</f>
        <v>0.1675458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94</v>
      </c>
      <c r="AT214" s="246" t="s">
        <v>222</v>
      </c>
      <c r="AU214" s="246" t="s">
        <v>87</v>
      </c>
      <c r="AY214" s="14" t="s">
        <v>220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87</v>
      </c>
      <c r="BK214" s="247">
        <f>ROUND(I214*H214,2)</f>
        <v>0</v>
      </c>
      <c r="BL214" s="14" t="s">
        <v>94</v>
      </c>
      <c r="BM214" s="246" t="s">
        <v>4195</v>
      </c>
    </row>
    <row r="215" s="2" customFormat="1" ht="33" customHeight="1">
      <c r="A215" s="35"/>
      <c r="B215" s="36"/>
      <c r="C215" s="235" t="s">
        <v>674</v>
      </c>
      <c r="D215" s="235" t="s">
        <v>222</v>
      </c>
      <c r="E215" s="236" t="s">
        <v>559</v>
      </c>
      <c r="F215" s="237" t="s">
        <v>4196</v>
      </c>
      <c r="G215" s="238" t="s">
        <v>225</v>
      </c>
      <c r="H215" s="239">
        <v>8.5</v>
      </c>
      <c r="I215" s="240"/>
      <c r="J215" s="239">
        <f>ROUND(I215*H215,2)</f>
        <v>0</v>
      </c>
      <c r="K215" s="241"/>
      <c r="L215" s="41"/>
      <c r="M215" s="242" t="s">
        <v>1</v>
      </c>
      <c r="N215" s="243" t="s">
        <v>41</v>
      </c>
      <c r="O215" s="94"/>
      <c r="P215" s="244">
        <f>O215*H215</f>
        <v>0</v>
      </c>
      <c r="Q215" s="244">
        <v>0.01136</v>
      </c>
      <c r="R215" s="244">
        <f>Q215*H215</f>
        <v>0.096560000000000007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94</v>
      </c>
      <c r="AT215" s="246" t="s">
        <v>222</v>
      </c>
      <c r="AU215" s="246" t="s">
        <v>87</v>
      </c>
      <c r="AY215" s="14" t="s">
        <v>220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87</v>
      </c>
      <c r="BK215" s="247">
        <f>ROUND(I215*H215,2)</f>
        <v>0</v>
      </c>
      <c r="BL215" s="14" t="s">
        <v>94</v>
      </c>
      <c r="BM215" s="246" t="s">
        <v>4197</v>
      </c>
    </row>
    <row r="216" s="2" customFormat="1" ht="24.15" customHeight="1">
      <c r="A216" s="35"/>
      <c r="B216" s="36"/>
      <c r="C216" s="235" t="s">
        <v>678</v>
      </c>
      <c r="D216" s="235" t="s">
        <v>222</v>
      </c>
      <c r="E216" s="236" t="s">
        <v>4198</v>
      </c>
      <c r="F216" s="237" t="s">
        <v>4199</v>
      </c>
      <c r="G216" s="238" t="s">
        <v>225</v>
      </c>
      <c r="H216" s="239">
        <v>141</v>
      </c>
      <c r="I216" s="240"/>
      <c r="J216" s="239">
        <f>ROUND(I216*H216,2)</f>
        <v>0</v>
      </c>
      <c r="K216" s="241"/>
      <c r="L216" s="41"/>
      <c r="M216" s="242" t="s">
        <v>1</v>
      </c>
      <c r="N216" s="243" t="s">
        <v>41</v>
      </c>
      <c r="O216" s="94"/>
      <c r="P216" s="244">
        <f>O216*H216</f>
        <v>0</v>
      </c>
      <c r="Q216" s="244">
        <v>0.020809999999999999</v>
      </c>
      <c r="R216" s="244">
        <f>Q216*H216</f>
        <v>2.9342099999999998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94</v>
      </c>
      <c r="AT216" s="246" t="s">
        <v>222</v>
      </c>
      <c r="AU216" s="246" t="s">
        <v>87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94</v>
      </c>
      <c r="BM216" s="246" t="s">
        <v>4200</v>
      </c>
    </row>
    <row r="217" s="2" customFormat="1" ht="24.15" customHeight="1">
      <c r="A217" s="35"/>
      <c r="B217" s="36"/>
      <c r="C217" s="235" t="s">
        <v>682</v>
      </c>
      <c r="D217" s="235" t="s">
        <v>222</v>
      </c>
      <c r="E217" s="236" t="s">
        <v>568</v>
      </c>
      <c r="F217" s="237" t="s">
        <v>569</v>
      </c>
      <c r="G217" s="238" t="s">
        <v>225</v>
      </c>
      <c r="H217" s="239">
        <v>3.5</v>
      </c>
      <c r="I217" s="240"/>
      <c r="J217" s="239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94</v>
      </c>
      <c r="AT217" s="246" t="s">
        <v>222</v>
      </c>
      <c r="AU217" s="246" t="s">
        <v>87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94</v>
      </c>
      <c r="BM217" s="246" t="s">
        <v>4201</v>
      </c>
    </row>
    <row r="218" s="2" customFormat="1" ht="24.15" customHeight="1">
      <c r="A218" s="35"/>
      <c r="B218" s="36"/>
      <c r="C218" s="253" t="s">
        <v>686</v>
      </c>
      <c r="D218" s="253" t="s">
        <v>571</v>
      </c>
      <c r="E218" s="254" t="s">
        <v>572</v>
      </c>
      <c r="F218" s="255" t="s">
        <v>573</v>
      </c>
      <c r="G218" s="256" t="s">
        <v>574</v>
      </c>
      <c r="H218" s="257">
        <v>0.71999999999999997</v>
      </c>
      <c r="I218" s="258"/>
      <c r="J218" s="257">
        <f>ROUND(I218*H218,2)</f>
        <v>0</v>
      </c>
      <c r="K218" s="259"/>
      <c r="L218" s="260"/>
      <c r="M218" s="261" t="s">
        <v>1</v>
      </c>
      <c r="N218" s="262" t="s">
        <v>41</v>
      </c>
      <c r="O218" s="94"/>
      <c r="P218" s="244">
        <f>O218*H218</f>
        <v>0</v>
      </c>
      <c r="Q218" s="244">
        <v>0.001</v>
      </c>
      <c r="R218" s="244">
        <f>Q218*H218</f>
        <v>0.00071999999999999994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248</v>
      </c>
      <c r="AT218" s="246" t="s">
        <v>571</v>
      </c>
      <c r="AU218" s="246" t="s">
        <v>87</v>
      </c>
      <c r="AY218" s="14" t="s">
        <v>220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87</v>
      </c>
      <c r="BK218" s="247">
        <f>ROUND(I218*H218,2)</f>
        <v>0</v>
      </c>
      <c r="BL218" s="14" t="s">
        <v>94</v>
      </c>
      <c r="BM218" s="246" t="s">
        <v>4202</v>
      </c>
    </row>
    <row r="219" s="2" customFormat="1" ht="24.15" customHeight="1">
      <c r="A219" s="35"/>
      <c r="B219" s="36"/>
      <c r="C219" s="235" t="s">
        <v>690</v>
      </c>
      <c r="D219" s="235" t="s">
        <v>222</v>
      </c>
      <c r="E219" s="236" t="s">
        <v>4203</v>
      </c>
      <c r="F219" s="237" t="s">
        <v>4204</v>
      </c>
      <c r="G219" s="238" t="s">
        <v>225</v>
      </c>
      <c r="H219" s="239">
        <v>3.7400000000000002</v>
      </c>
      <c r="I219" s="240"/>
      <c r="J219" s="239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0.12720999999999999</v>
      </c>
      <c r="R219" s="244">
        <f>Q219*H219</f>
        <v>0.4757654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94</v>
      </c>
      <c r="AT219" s="246" t="s">
        <v>222</v>
      </c>
      <c r="AU219" s="246" t="s">
        <v>87</v>
      </c>
      <c r="AY219" s="14" t="s">
        <v>220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87</v>
      </c>
      <c r="BK219" s="247">
        <f>ROUND(I219*H219,2)</f>
        <v>0</v>
      </c>
      <c r="BL219" s="14" t="s">
        <v>94</v>
      </c>
      <c r="BM219" s="246" t="s">
        <v>4205</v>
      </c>
    </row>
    <row r="220" s="2" customFormat="1" ht="24.15" customHeight="1">
      <c r="A220" s="35"/>
      <c r="B220" s="36"/>
      <c r="C220" s="235" t="s">
        <v>694</v>
      </c>
      <c r="D220" s="235" t="s">
        <v>222</v>
      </c>
      <c r="E220" s="236" t="s">
        <v>4206</v>
      </c>
      <c r="F220" s="237" t="s">
        <v>4207</v>
      </c>
      <c r="G220" s="238" t="s">
        <v>225</v>
      </c>
      <c r="H220" s="239">
        <v>3.5</v>
      </c>
      <c r="I220" s="240"/>
      <c r="J220" s="239">
        <f>ROUND(I220*H220,2)</f>
        <v>0</v>
      </c>
      <c r="K220" s="241"/>
      <c r="L220" s="41"/>
      <c r="M220" s="242" t="s">
        <v>1</v>
      </c>
      <c r="N220" s="243" t="s">
        <v>41</v>
      </c>
      <c r="O220" s="94"/>
      <c r="P220" s="244">
        <f>O220*H220</f>
        <v>0</v>
      </c>
      <c r="Q220" s="244">
        <v>0.16635</v>
      </c>
      <c r="R220" s="244">
        <f>Q220*H220</f>
        <v>0.58222499999999999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94</v>
      </c>
      <c r="AT220" s="246" t="s">
        <v>222</v>
      </c>
      <c r="AU220" s="246" t="s">
        <v>87</v>
      </c>
      <c r="AY220" s="14" t="s">
        <v>220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87</v>
      </c>
      <c r="BK220" s="247">
        <f>ROUND(I220*H220,2)</f>
        <v>0</v>
      </c>
      <c r="BL220" s="14" t="s">
        <v>94</v>
      </c>
      <c r="BM220" s="246" t="s">
        <v>4208</v>
      </c>
    </row>
    <row r="221" s="12" customFormat="1" ht="22.8" customHeight="1">
      <c r="A221" s="12"/>
      <c r="B221" s="219"/>
      <c r="C221" s="220"/>
      <c r="D221" s="221" t="s">
        <v>74</v>
      </c>
      <c r="E221" s="233" t="s">
        <v>230</v>
      </c>
      <c r="F221" s="233" t="s">
        <v>231</v>
      </c>
      <c r="G221" s="220"/>
      <c r="H221" s="220"/>
      <c r="I221" s="223"/>
      <c r="J221" s="234">
        <f>BK221</f>
        <v>0</v>
      </c>
      <c r="K221" s="220"/>
      <c r="L221" s="225"/>
      <c r="M221" s="226"/>
      <c r="N221" s="227"/>
      <c r="O221" s="227"/>
      <c r="P221" s="228">
        <f>SUM(P222:P232)</f>
        <v>0</v>
      </c>
      <c r="Q221" s="227"/>
      <c r="R221" s="228">
        <f>SUM(R222:R232)</f>
        <v>3.9249520807999998</v>
      </c>
      <c r="S221" s="227"/>
      <c r="T221" s="229">
        <f>SUM(T222:T232)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30" t="s">
        <v>82</v>
      </c>
      <c r="AT221" s="231" t="s">
        <v>74</v>
      </c>
      <c r="AU221" s="231" t="s">
        <v>82</v>
      </c>
      <c r="AY221" s="230" t="s">
        <v>220</v>
      </c>
      <c r="BK221" s="232">
        <f>SUM(BK222:BK232)</f>
        <v>0</v>
      </c>
    </row>
    <row r="222" s="2" customFormat="1" ht="24.15" customHeight="1">
      <c r="A222" s="35"/>
      <c r="B222" s="36"/>
      <c r="C222" s="235" t="s">
        <v>698</v>
      </c>
      <c r="D222" s="235" t="s">
        <v>222</v>
      </c>
      <c r="E222" s="236" t="s">
        <v>4209</v>
      </c>
      <c r="F222" s="237" t="s">
        <v>4210</v>
      </c>
      <c r="G222" s="238" t="s">
        <v>225</v>
      </c>
      <c r="H222" s="239">
        <v>3.3100000000000001</v>
      </c>
      <c r="I222" s="240"/>
      <c r="J222" s="239">
        <f>ROUND(I222*H222,2)</f>
        <v>0</v>
      </c>
      <c r="K222" s="241"/>
      <c r="L222" s="41"/>
      <c r="M222" s="242" t="s">
        <v>1</v>
      </c>
      <c r="N222" s="243" t="s">
        <v>41</v>
      </c>
      <c r="O222" s="94"/>
      <c r="P222" s="244">
        <f>O222*H222</f>
        <v>0</v>
      </c>
      <c r="Q222" s="244">
        <v>0.00042000000000000002</v>
      </c>
      <c r="R222" s="244">
        <f>Q222*H222</f>
        <v>0.0013902000000000001</v>
      </c>
      <c r="S222" s="244">
        <v>0</v>
      </c>
      <c r="T222" s="24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6" t="s">
        <v>94</v>
      </c>
      <c r="AT222" s="246" t="s">
        <v>222</v>
      </c>
      <c r="AU222" s="246" t="s">
        <v>87</v>
      </c>
      <c r="AY222" s="14" t="s">
        <v>220</v>
      </c>
      <c r="BE222" s="247">
        <f>IF(N222="základná",J222,0)</f>
        <v>0</v>
      </c>
      <c r="BF222" s="247">
        <f>IF(N222="znížená",J222,0)</f>
        <v>0</v>
      </c>
      <c r="BG222" s="247">
        <f>IF(N222="zákl. prenesená",J222,0)</f>
        <v>0</v>
      </c>
      <c r="BH222" s="247">
        <f>IF(N222="zníž. prenesená",J222,0)</f>
        <v>0</v>
      </c>
      <c r="BI222" s="247">
        <f>IF(N222="nulová",J222,0)</f>
        <v>0</v>
      </c>
      <c r="BJ222" s="14" t="s">
        <v>87</v>
      </c>
      <c r="BK222" s="247">
        <f>ROUND(I222*H222,2)</f>
        <v>0</v>
      </c>
      <c r="BL222" s="14" t="s">
        <v>94</v>
      </c>
      <c r="BM222" s="246" t="s">
        <v>4211</v>
      </c>
    </row>
    <row r="223" s="2" customFormat="1" ht="33" customHeight="1">
      <c r="A223" s="35"/>
      <c r="B223" s="36"/>
      <c r="C223" s="235" t="s">
        <v>702</v>
      </c>
      <c r="D223" s="235" t="s">
        <v>222</v>
      </c>
      <c r="E223" s="236" t="s">
        <v>236</v>
      </c>
      <c r="F223" s="237" t="s">
        <v>237</v>
      </c>
      <c r="G223" s="238" t="s">
        <v>225</v>
      </c>
      <c r="H223" s="239">
        <v>237</v>
      </c>
      <c r="I223" s="240"/>
      <c r="J223" s="239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0.01601</v>
      </c>
      <c r="R223" s="244">
        <f>Q223*H223</f>
        <v>3.7943699999999998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94</v>
      </c>
      <c r="AT223" s="246" t="s">
        <v>222</v>
      </c>
      <c r="AU223" s="246" t="s">
        <v>87</v>
      </c>
      <c r="AY223" s="14" t="s">
        <v>220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87</v>
      </c>
      <c r="BK223" s="247">
        <f>ROUND(I223*H223,2)</f>
        <v>0</v>
      </c>
      <c r="BL223" s="14" t="s">
        <v>94</v>
      </c>
      <c r="BM223" s="246" t="s">
        <v>4212</v>
      </c>
    </row>
    <row r="224" s="2" customFormat="1" ht="33" customHeight="1">
      <c r="A224" s="35"/>
      <c r="B224" s="36"/>
      <c r="C224" s="235" t="s">
        <v>706</v>
      </c>
      <c r="D224" s="235" t="s">
        <v>222</v>
      </c>
      <c r="E224" s="236" t="s">
        <v>582</v>
      </c>
      <c r="F224" s="237" t="s">
        <v>583</v>
      </c>
      <c r="G224" s="238" t="s">
        <v>225</v>
      </c>
      <c r="H224" s="239">
        <v>237</v>
      </c>
      <c r="I224" s="240"/>
      <c r="J224" s="239">
        <f>ROUND(I224*H224,2)</f>
        <v>0</v>
      </c>
      <c r="K224" s="241"/>
      <c r="L224" s="41"/>
      <c r="M224" s="242" t="s">
        <v>1</v>
      </c>
      <c r="N224" s="243" t="s">
        <v>41</v>
      </c>
      <c r="O224" s="94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94</v>
      </c>
      <c r="AT224" s="246" t="s">
        <v>222</v>
      </c>
      <c r="AU224" s="246" t="s">
        <v>87</v>
      </c>
      <c r="AY224" s="14" t="s">
        <v>220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87</v>
      </c>
      <c r="BK224" s="247">
        <f>ROUND(I224*H224,2)</f>
        <v>0</v>
      </c>
      <c r="BL224" s="14" t="s">
        <v>94</v>
      </c>
      <c r="BM224" s="246" t="s">
        <v>4213</v>
      </c>
    </row>
    <row r="225" s="2" customFormat="1" ht="37.8" customHeight="1">
      <c r="A225" s="35"/>
      <c r="B225" s="36"/>
      <c r="C225" s="235" t="s">
        <v>710</v>
      </c>
      <c r="D225" s="235" t="s">
        <v>222</v>
      </c>
      <c r="E225" s="236" t="s">
        <v>239</v>
      </c>
      <c r="F225" s="237" t="s">
        <v>240</v>
      </c>
      <c r="G225" s="238" t="s">
        <v>225</v>
      </c>
      <c r="H225" s="239">
        <v>711</v>
      </c>
      <c r="I225" s="240"/>
      <c r="J225" s="239">
        <f>ROUND(I225*H225,2)</f>
        <v>0</v>
      </c>
      <c r="K225" s="241"/>
      <c r="L225" s="41"/>
      <c r="M225" s="242" t="s">
        <v>1</v>
      </c>
      <c r="N225" s="243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94</v>
      </c>
      <c r="AT225" s="246" t="s">
        <v>222</v>
      </c>
      <c r="AU225" s="246" t="s">
        <v>87</v>
      </c>
      <c r="AY225" s="14" t="s">
        <v>220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87</v>
      </c>
      <c r="BK225" s="247">
        <f>ROUND(I225*H225,2)</f>
        <v>0</v>
      </c>
      <c r="BL225" s="14" t="s">
        <v>94</v>
      </c>
      <c r="BM225" s="246" t="s">
        <v>4214</v>
      </c>
    </row>
    <row r="226" s="2" customFormat="1" ht="24.15" customHeight="1">
      <c r="A226" s="35"/>
      <c r="B226" s="36"/>
      <c r="C226" s="235" t="s">
        <v>714</v>
      </c>
      <c r="D226" s="235" t="s">
        <v>222</v>
      </c>
      <c r="E226" s="236" t="s">
        <v>1281</v>
      </c>
      <c r="F226" s="237" t="s">
        <v>1282</v>
      </c>
      <c r="G226" s="238" t="s">
        <v>225</v>
      </c>
      <c r="H226" s="239">
        <v>16.239999999999998</v>
      </c>
      <c r="I226" s="240"/>
      <c r="J226" s="239">
        <f>ROUND(I226*H226,2)</f>
        <v>0</v>
      </c>
      <c r="K226" s="241"/>
      <c r="L226" s="41"/>
      <c r="M226" s="242" t="s">
        <v>1</v>
      </c>
      <c r="N226" s="243" t="s">
        <v>41</v>
      </c>
      <c r="O226" s="94"/>
      <c r="P226" s="244">
        <f>O226*H226</f>
        <v>0</v>
      </c>
      <c r="Q226" s="244">
        <v>0.00192542</v>
      </c>
      <c r="R226" s="244">
        <f>Q226*H226</f>
        <v>0.0312688208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94</v>
      </c>
      <c r="AT226" s="246" t="s">
        <v>222</v>
      </c>
      <c r="AU226" s="246" t="s">
        <v>87</v>
      </c>
      <c r="AY226" s="14" t="s">
        <v>220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87</v>
      </c>
      <c r="BK226" s="247">
        <f>ROUND(I226*H226,2)</f>
        <v>0</v>
      </c>
      <c r="BL226" s="14" t="s">
        <v>94</v>
      </c>
      <c r="BM226" s="246" t="s">
        <v>4215</v>
      </c>
    </row>
    <row r="227" s="2" customFormat="1" ht="33" customHeight="1">
      <c r="A227" s="35"/>
      <c r="B227" s="36"/>
      <c r="C227" s="235" t="s">
        <v>718</v>
      </c>
      <c r="D227" s="235" t="s">
        <v>222</v>
      </c>
      <c r="E227" s="236" t="s">
        <v>4216</v>
      </c>
      <c r="F227" s="237" t="s">
        <v>4217</v>
      </c>
      <c r="G227" s="238" t="s">
        <v>225</v>
      </c>
      <c r="H227" s="239">
        <v>24.32</v>
      </c>
      <c r="I227" s="240"/>
      <c r="J227" s="239">
        <f>ROUND(I227*H227,2)</f>
        <v>0</v>
      </c>
      <c r="K227" s="241"/>
      <c r="L227" s="41"/>
      <c r="M227" s="242" t="s">
        <v>1</v>
      </c>
      <c r="N227" s="243" t="s">
        <v>41</v>
      </c>
      <c r="O227" s="94"/>
      <c r="P227" s="244">
        <f>O227*H227</f>
        <v>0</v>
      </c>
      <c r="Q227" s="244">
        <v>0.0024399999999999999</v>
      </c>
      <c r="R227" s="244">
        <f>Q227*H227</f>
        <v>0.059340799999999999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94</v>
      </c>
      <c r="AT227" s="246" t="s">
        <v>222</v>
      </c>
      <c r="AU227" s="246" t="s">
        <v>87</v>
      </c>
      <c r="AY227" s="14" t="s">
        <v>220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87</v>
      </c>
      <c r="BK227" s="247">
        <f>ROUND(I227*H227,2)</f>
        <v>0</v>
      </c>
      <c r="BL227" s="14" t="s">
        <v>94</v>
      </c>
      <c r="BM227" s="246" t="s">
        <v>4218</v>
      </c>
    </row>
    <row r="228" s="2" customFormat="1" ht="16.5" customHeight="1">
      <c r="A228" s="35"/>
      <c r="B228" s="36"/>
      <c r="C228" s="235" t="s">
        <v>722</v>
      </c>
      <c r="D228" s="235" t="s">
        <v>222</v>
      </c>
      <c r="E228" s="236" t="s">
        <v>4219</v>
      </c>
      <c r="F228" s="237" t="s">
        <v>4220</v>
      </c>
      <c r="G228" s="238" t="s">
        <v>234</v>
      </c>
      <c r="H228" s="239">
        <v>9.9000000000000004</v>
      </c>
      <c r="I228" s="240"/>
      <c r="J228" s="239">
        <f>ROUND(I228*H228,2)</f>
        <v>0</v>
      </c>
      <c r="K228" s="241"/>
      <c r="L228" s="41"/>
      <c r="M228" s="242" t="s">
        <v>1</v>
      </c>
      <c r="N228" s="243" t="s">
        <v>41</v>
      </c>
      <c r="O228" s="94"/>
      <c r="P228" s="244">
        <f>O228*H228</f>
        <v>0</v>
      </c>
      <c r="Q228" s="244">
        <v>0.00023000000000000001</v>
      </c>
      <c r="R228" s="244">
        <f>Q228*H228</f>
        <v>0.0022769999999999999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94</v>
      </c>
      <c r="AT228" s="246" t="s">
        <v>222</v>
      </c>
      <c r="AU228" s="246" t="s">
        <v>87</v>
      </c>
      <c r="AY228" s="14" t="s">
        <v>220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87</v>
      </c>
      <c r="BK228" s="247">
        <f>ROUND(I228*H228,2)</f>
        <v>0</v>
      </c>
      <c r="BL228" s="14" t="s">
        <v>94</v>
      </c>
      <c r="BM228" s="246" t="s">
        <v>4221</v>
      </c>
    </row>
    <row r="229" s="2" customFormat="1" ht="16.5" customHeight="1">
      <c r="A229" s="35"/>
      <c r="B229" s="36"/>
      <c r="C229" s="235" t="s">
        <v>726</v>
      </c>
      <c r="D229" s="235" t="s">
        <v>222</v>
      </c>
      <c r="E229" s="236" t="s">
        <v>4222</v>
      </c>
      <c r="F229" s="237" t="s">
        <v>4223</v>
      </c>
      <c r="G229" s="238" t="s">
        <v>234</v>
      </c>
      <c r="H229" s="239">
        <v>37.649999999999999</v>
      </c>
      <c r="I229" s="240"/>
      <c r="J229" s="239">
        <f>ROUND(I229*H229,2)</f>
        <v>0</v>
      </c>
      <c r="K229" s="241"/>
      <c r="L229" s="41"/>
      <c r="M229" s="242" t="s">
        <v>1</v>
      </c>
      <c r="N229" s="243" t="s">
        <v>41</v>
      </c>
      <c r="O229" s="94"/>
      <c r="P229" s="244">
        <f>O229*H229</f>
        <v>0</v>
      </c>
      <c r="Q229" s="244">
        <v>6.9999999999999994E-05</v>
      </c>
      <c r="R229" s="244">
        <f>Q229*H229</f>
        <v>0.0026354999999999998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94</v>
      </c>
      <c r="AT229" s="246" t="s">
        <v>222</v>
      </c>
      <c r="AU229" s="246" t="s">
        <v>87</v>
      </c>
      <c r="AY229" s="14" t="s">
        <v>220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87</v>
      </c>
      <c r="BK229" s="247">
        <f>ROUND(I229*H229,2)</f>
        <v>0</v>
      </c>
      <c r="BL229" s="14" t="s">
        <v>94</v>
      </c>
      <c r="BM229" s="246" t="s">
        <v>4224</v>
      </c>
    </row>
    <row r="230" s="2" customFormat="1" ht="16.5" customHeight="1">
      <c r="A230" s="35"/>
      <c r="B230" s="36"/>
      <c r="C230" s="235" t="s">
        <v>730</v>
      </c>
      <c r="D230" s="235" t="s">
        <v>222</v>
      </c>
      <c r="E230" s="236" t="s">
        <v>4225</v>
      </c>
      <c r="F230" s="237" t="s">
        <v>4226</v>
      </c>
      <c r="G230" s="238" t="s">
        <v>234</v>
      </c>
      <c r="H230" s="239">
        <v>34.299999999999997</v>
      </c>
      <c r="I230" s="240"/>
      <c r="J230" s="239">
        <f>ROUND(I230*H230,2)</f>
        <v>0</v>
      </c>
      <c r="K230" s="241"/>
      <c r="L230" s="41"/>
      <c r="M230" s="242" t="s">
        <v>1</v>
      </c>
      <c r="N230" s="243" t="s">
        <v>41</v>
      </c>
      <c r="O230" s="94"/>
      <c r="P230" s="244">
        <f>O230*H230</f>
        <v>0</v>
      </c>
      <c r="Q230" s="244">
        <v>0.00016000000000000001</v>
      </c>
      <c r="R230" s="244">
        <f>Q230*H230</f>
        <v>0.0054879999999999998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94</v>
      </c>
      <c r="AT230" s="246" t="s">
        <v>222</v>
      </c>
      <c r="AU230" s="246" t="s">
        <v>87</v>
      </c>
      <c r="AY230" s="14" t="s">
        <v>220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87</v>
      </c>
      <c r="BK230" s="247">
        <f>ROUND(I230*H230,2)</f>
        <v>0</v>
      </c>
      <c r="BL230" s="14" t="s">
        <v>94</v>
      </c>
      <c r="BM230" s="246" t="s">
        <v>4227</v>
      </c>
    </row>
    <row r="231" s="2" customFormat="1" ht="16.5" customHeight="1">
      <c r="A231" s="35"/>
      <c r="B231" s="36"/>
      <c r="C231" s="235" t="s">
        <v>734</v>
      </c>
      <c r="D231" s="235" t="s">
        <v>222</v>
      </c>
      <c r="E231" s="236" t="s">
        <v>4228</v>
      </c>
      <c r="F231" s="237" t="s">
        <v>4229</v>
      </c>
      <c r="G231" s="238" t="s">
        <v>234</v>
      </c>
      <c r="H231" s="239">
        <v>22</v>
      </c>
      <c r="I231" s="240"/>
      <c r="J231" s="239">
        <f>ROUND(I231*H231,2)</f>
        <v>0</v>
      </c>
      <c r="K231" s="241"/>
      <c r="L231" s="41"/>
      <c r="M231" s="242" t="s">
        <v>1</v>
      </c>
      <c r="N231" s="243" t="s">
        <v>41</v>
      </c>
      <c r="O231" s="94"/>
      <c r="P231" s="244">
        <f>O231*H231</f>
        <v>0</v>
      </c>
      <c r="Q231" s="244">
        <v>0.00016000000000000001</v>
      </c>
      <c r="R231" s="244">
        <f>Q231*H231</f>
        <v>0.0035200000000000001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94</v>
      </c>
      <c r="AT231" s="246" t="s">
        <v>222</v>
      </c>
      <c r="AU231" s="246" t="s">
        <v>87</v>
      </c>
      <c r="AY231" s="14" t="s">
        <v>220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87</v>
      </c>
      <c r="BK231" s="247">
        <f>ROUND(I231*H231,2)</f>
        <v>0</v>
      </c>
      <c r="BL231" s="14" t="s">
        <v>94</v>
      </c>
      <c r="BM231" s="246" t="s">
        <v>4230</v>
      </c>
    </row>
    <row r="232" s="2" customFormat="1" ht="37.8" customHeight="1">
      <c r="A232" s="35"/>
      <c r="B232" s="36"/>
      <c r="C232" s="235" t="s">
        <v>738</v>
      </c>
      <c r="D232" s="235" t="s">
        <v>222</v>
      </c>
      <c r="E232" s="236" t="s">
        <v>4231</v>
      </c>
      <c r="F232" s="237" t="s">
        <v>4232</v>
      </c>
      <c r="G232" s="238" t="s">
        <v>259</v>
      </c>
      <c r="H232" s="239">
        <v>32</v>
      </c>
      <c r="I232" s="240"/>
      <c r="J232" s="239">
        <f>ROUND(I232*H232,2)</f>
        <v>0</v>
      </c>
      <c r="K232" s="241"/>
      <c r="L232" s="41"/>
      <c r="M232" s="242" t="s">
        <v>1</v>
      </c>
      <c r="N232" s="243" t="s">
        <v>41</v>
      </c>
      <c r="O232" s="94"/>
      <c r="P232" s="244">
        <f>O232*H232</f>
        <v>0</v>
      </c>
      <c r="Q232" s="244">
        <v>0.00077068000000000004</v>
      </c>
      <c r="R232" s="244">
        <f>Q232*H232</f>
        <v>0.024661760000000001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94</v>
      </c>
      <c r="AT232" s="246" t="s">
        <v>222</v>
      </c>
      <c r="AU232" s="246" t="s">
        <v>87</v>
      </c>
      <c r="AY232" s="14" t="s">
        <v>220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87</v>
      </c>
      <c r="BK232" s="247">
        <f>ROUND(I232*H232,2)</f>
        <v>0</v>
      </c>
      <c r="BL232" s="14" t="s">
        <v>94</v>
      </c>
      <c r="BM232" s="246" t="s">
        <v>4233</v>
      </c>
    </row>
    <row r="233" s="12" customFormat="1" ht="22.8" customHeight="1">
      <c r="A233" s="12"/>
      <c r="B233" s="219"/>
      <c r="C233" s="220"/>
      <c r="D233" s="221" t="s">
        <v>74</v>
      </c>
      <c r="E233" s="233" t="s">
        <v>595</v>
      </c>
      <c r="F233" s="233" t="s">
        <v>596</v>
      </c>
      <c r="G233" s="220"/>
      <c r="H233" s="220"/>
      <c r="I233" s="223"/>
      <c r="J233" s="234">
        <f>BK233</f>
        <v>0</v>
      </c>
      <c r="K233" s="220"/>
      <c r="L233" s="225"/>
      <c r="M233" s="226"/>
      <c r="N233" s="227"/>
      <c r="O233" s="227"/>
      <c r="P233" s="228">
        <f>P234</f>
        <v>0</v>
      </c>
      <c r="Q233" s="227"/>
      <c r="R233" s="228">
        <f>R234</f>
        <v>0</v>
      </c>
      <c r="S233" s="227"/>
      <c r="T233" s="229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0" t="s">
        <v>82</v>
      </c>
      <c r="AT233" s="231" t="s">
        <v>74</v>
      </c>
      <c r="AU233" s="231" t="s">
        <v>82</v>
      </c>
      <c r="AY233" s="230" t="s">
        <v>220</v>
      </c>
      <c r="BK233" s="232">
        <f>BK234</f>
        <v>0</v>
      </c>
    </row>
    <row r="234" s="2" customFormat="1" ht="24.15" customHeight="1">
      <c r="A234" s="35"/>
      <c r="B234" s="36"/>
      <c r="C234" s="235" t="s">
        <v>742</v>
      </c>
      <c r="D234" s="235" t="s">
        <v>222</v>
      </c>
      <c r="E234" s="236" t="s">
        <v>4234</v>
      </c>
      <c r="F234" s="237" t="s">
        <v>4235</v>
      </c>
      <c r="G234" s="238" t="s">
        <v>303</v>
      </c>
      <c r="H234" s="239">
        <v>145.03</v>
      </c>
      <c r="I234" s="240"/>
      <c r="J234" s="239">
        <f>ROUND(I234*H234,2)</f>
        <v>0</v>
      </c>
      <c r="K234" s="241"/>
      <c r="L234" s="41"/>
      <c r="M234" s="242" t="s">
        <v>1</v>
      </c>
      <c r="N234" s="243" t="s">
        <v>41</v>
      </c>
      <c r="O234" s="94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6" t="s">
        <v>94</v>
      </c>
      <c r="AT234" s="246" t="s">
        <v>222</v>
      </c>
      <c r="AU234" s="246" t="s">
        <v>87</v>
      </c>
      <c r="AY234" s="14" t="s">
        <v>220</v>
      </c>
      <c r="BE234" s="247">
        <f>IF(N234="základná",J234,0)</f>
        <v>0</v>
      </c>
      <c r="BF234" s="247">
        <f>IF(N234="znížená",J234,0)</f>
        <v>0</v>
      </c>
      <c r="BG234" s="247">
        <f>IF(N234="zákl. prenesená",J234,0)</f>
        <v>0</v>
      </c>
      <c r="BH234" s="247">
        <f>IF(N234="zníž. prenesená",J234,0)</f>
        <v>0</v>
      </c>
      <c r="BI234" s="247">
        <f>IF(N234="nulová",J234,0)</f>
        <v>0</v>
      </c>
      <c r="BJ234" s="14" t="s">
        <v>87</v>
      </c>
      <c r="BK234" s="247">
        <f>ROUND(I234*H234,2)</f>
        <v>0</v>
      </c>
      <c r="BL234" s="14" t="s">
        <v>94</v>
      </c>
      <c r="BM234" s="246" t="s">
        <v>4236</v>
      </c>
    </row>
    <row r="235" s="12" customFormat="1" ht="25.92" customHeight="1">
      <c r="A235" s="12"/>
      <c r="B235" s="219"/>
      <c r="C235" s="220"/>
      <c r="D235" s="221" t="s">
        <v>74</v>
      </c>
      <c r="E235" s="222" t="s">
        <v>337</v>
      </c>
      <c r="F235" s="222" t="s">
        <v>338</v>
      </c>
      <c r="G235" s="220"/>
      <c r="H235" s="220"/>
      <c r="I235" s="223"/>
      <c r="J235" s="224">
        <f>BK235</f>
        <v>0</v>
      </c>
      <c r="K235" s="220"/>
      <c r="L235" s="225"/>
      <c r="M235" s="226"/>
      <c r="N235" s="227"/>
      <c r="O235" s="227"/>
      <c r="P235" s="228">
        <f>P236+P249+P270+P284+P286+P296+P308+P312+P325+P327</f>
        <v>0</v>
      </c>
      <c r="Q235" s="227"/>
      <c r="R235" s="228">
        <f>R236+R249+R270+R284+R286+R296+R308+R312+R325+R327</f>
        <v>1.7214029710999996</v>
      </c>
      <c r="S235" s="227"/>
      <c r="T235" s="229">
        <f>T236+T249+T270+T284+T286+T296+T308+T312+T325+T327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30" t="s">
        <v>87</v>
      </c>
      <c r="AT235" s="231" t="s">
        <v>74</v>
      </c>
      <c r="AU235" s="231" t="s">
        <v>75</v>
      </c>
      <c r="AY235" s="230" t="s">
        <v>220</v>
      </c>
      <c r="BK235" s="232">
        <f>BK236+BK249+BK270+BK284+BK286+BK296+BK308+BK312+BK325+BK327</f>
        <v>0</v>
      </c>
    </row>
    <row r="236" s="12" customFormat="1" ht="22.8" customHeight="1">
      <c r="A236" s="12"/>
      <c r="B236" s="219"/>
      <c r="C236" s="220"/>
      <c r="D236" s="221" t="s">
        <v>74</v>
      </c>
      <c r="E236" s="233" t="s">
        <v>600</v>
      </c>
      <c r="F236" s="233" t="s">
        <v>601</v>
      </c>
      <c r="G236" s="220"/>
      <c r="H236" s="220"/>
      <c r="I236" s="223"/>
      <c r="J236" s="234">
        <f>BK236</f>
        <v>0</v>
      </c>
      <c r="K236" s="220"/>
      <c r="L236" s="225"/>
      <c r="M236" s="226"/>
      <c r="N236" s="227"/>
      <c r="O236" s="227"/>
      <c r="P236" s="228">
        <f>SUM(P237:P248)</f>
        <v>0</v>
      </c>
      <c r="Q236" s="227"/>
      <c r="R236" s="228">
        <f>SUM(R237:R248)</f>
        <v>0.14631675120000001</v>
      </c>
      <c r="S236" s="227"/>
      <c r="T236" s="229">
        <f>SUM(T237:T248)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0" t="s">
        <v>87</v>
      </c>
      <c r="AT236" s="231" t="s">
        <v>74</v>
      </c>
      <c r="AU236" s="231" t="s">
        <v>82</v>
      </c>
      <c r="AY236" s="230" t="s">
        <v>220</v>
      </c>
      <c r="BK236" s="232">
        <f>SUM(BK237:BK248)</f>
        <v>0</v>
      </c>
    </row>
    <row r="237" s="2" customFormat="1" ht="24.15" customHeight="1">
      <c r="A237" s="35"/>
      <c r="B237" s="36"/>
      <c r="C237" s="235" t="s">
        <v>746</v>
      </c>
      <c r="D237" s="235" t="s">
        <v>222</v>
      </c>
      <c r="E237" s="236" t="s">
        <v>4237</v>
      </c>
      <c r="F237" s="237" t="s">
        <v>4238</v>
      </c>
      <c r="G237" s="238" t="s">
        <v>225</v>
      </c>
      <c r="H237" s="239">
        <v>4.6200000000000001</v>
      </c>
      <c r="I237" s="240"/>
      <c r="J237" s="239">
        <f>ROUND(I237*H237,2)</f>
        <v>0</v>
      </c>
      <c r="K237" s="241"/>
      <c r="L237" s="41"/>
      <c r="M237" s="242" t="s">
        <v>1</v>
      </c>
      <c r="N237" s="243" t="s">
        <v>41</v>
      </c>
      <c r="O237" s="94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281</v>
      </c>
      <c r="AT237" s="246" t="s">
        <v>222</v>
      </c>
      <c r="AU237" s="246" t="s">
        <v>87</v>
      </c>
      <c r="AY237" s="14" t="s">
        <v>220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87</v>
      </c>
      <c r="BK237" s="247">
        <f>ROUND(I237*H237,2)</f>
        <v>0</v>
      </c>
      <c r="BL237" s="14" t="s">
        <v>281</v>
      </c>
      <c r="BM237" s="246" t="s">
        <v>4239</v>
      </c>
    </row>
    <row r="238" s="2" customFormat="1" ht="16.5" customHeight="1">
      <c r="A238" s="35"/>
      <c r="B238" s="36"/>
      <c r="C238" s="253" t="s">
        <v>750</v>
      </c>
      <c r="D238" s="253" t="s">
        <v>571</v>
      </c>
      <c r="E238" s="254" t="s">
        <v>1831</v>
      </c>
      <c r="F238" s="255" t="s">
        <v>1832</v>
      </c>
      <c r="G238" s="256" t="s">
        <v>303</v>
      </c>
      <c r="H238" s="257">
        <v>0.01</v>
      </c>
      <c r="I238" s="258"/>
      <c r="J238" s="257">
        <f>ROUND(I238*H238,2)</f>
        <v>0</v>
      </c>
      <c r="K238" s="259"/>
      <c r="L238" s="260"/>
      <c r="M238" s="261" t="s">
        <v>1</v>
      </c>
      <c r="N238" s="262" t="s">
        <v>41</v>
      </c>
      <c r="O238" s="94"/>
      <c r="P238" s="244">
        <f>O238*H238</f>
        <v>0</v>
      </c>
      <c r="Q238" s="244">
        <v>1</v>
      </c>
      <c r="R238" s="244">
        <f>Q238*H238</f>
        <v>0.01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353</v>
      </c>
      <c r="AT238" s="246" t="s">
        <v>571</v>
      </c>
      <c r="AU238" s="246" t="s">
        <v>87</v>
      </c>
      <c r="AY238" s="14" t="s">
        <v>220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87</v>
      </c>
      <c r="BK238" s="247">
        <f>ROUND(I238*H238,2)</f>
        <v>0</v>
      </c>
      <c r="BL238" s="14" t="s">
        <v>281</v>
      </c>
      <c r="BM238" s="246" t="s">
        <v>4240</v>
      </c>
    </row>
    <row r="239" s="2" customFormat="1" ht="24.15" customHeight="1">
      <c r="A239" s="35"/>
      <c r="B239" s="36"/>
      <c r="C239" s="235" t="s">
        <v>754</v>
      </c>
      <c r="D239" s="235" t="s">
        <v>222</v>
      </c>
      <c r="E239" s="236" t="s">
        <v>4241</v>
      </c>
      <c r="F239" s="237" t="s">
        <v>4242</v>
      </c>
      <c r="G239" s="238" t="s">
        <v>225</v>
      </c>
      <c r="H239" s="239">
        <v>8.5</v>
      </c>
      <c r="I239" s="240"/>
      <c r="J239" s="239">
        <f>ROUND(I239*H239,2)</f>
        <v>0</v>
      </c>
      <c r="K239" s="241"/>
      <c r="L239" s="41"/>
      <c r="M239" s="242" t="s">
        <v>1</v>
      </c>
      <c r="N239" s="243" t="s">
        <v>41</v>
      </c>
      <c r="O239" s="94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6" t="s">
        <v>281</v>
      </c>
      <c r="AT239" s="246" t="s">
        <v>222</v>
      </c>
      <c r="AU239" s="246" t="s">
        <v>87</v>
      </c>
      <c r="AY239" s="14" t="s">
        <v>220</v>
      </c>
      <c r="BE239" s="247">
        <f>IF(N239="základná",J239,0)</f>
        <v>0</v>
      </c>
      <c r="BF239" s="247">
        <f>IF(N239="znížená",J239,0)</f>
        <v>0</v>
      </c>
      <c r="BG239" s="247">
        <f>IF(N239="zákl. prenesená",J239,0)</f>
        <v>0</v>
      </c>
      <c r="BH239" s="247">
        <f>IF(N239="zníž. prenesená",J239,0)</f>
        <v>0</v>
      </c>
      <c r="BI239" s="247">
        <f>IF(N239="nulová",J239,0)</f>
        <v>0</v>
      </c>
      <c r="BJ239" s="14" t="s">
        <v>87</v>
      </c>
      <c r="BK239" s="247">
        <f>ROUND(I239*H239,2)</f>
        <v>0</v>
      </c>
      <c r="BL239" s="14" t="s">
        <v>281</v>
      </c>
      <c r="BM239" s="246" t="s">
        <v>4243</v>
      </c>
    </row>
    <row r="240" s="2" customFormat="1" ht="16.5" customHeight="1">
      <c r="A240" s="35"/>
      <c r="B240" s="36"/>
      <c r="C240" s="253" t="s">
        <v>758</v>
      </c>
      <c r="D240" s="253" t="s">
        <v>571</v>
      </c>
      <c r="E240" s="254" t="s">
        <v>1831</v>
      </c>
      <c r="F240" s="255" t="s">
        <v>1832</v>
      </c>
      <c r="G240" s="256" t="s">
        <v>303</v>
      </c>
      <c r="H240" s="257">
        <v>0.01</v>
      </c>
      <c r="I240" s="258"/>
      <c r="J240" s="257">
        <f>ROUND(I240*H240,2)</f>
        <v>0</v>
      </c>
      <c r="K240" s="259"/>
      <c r="L240" s="260"/>
      <c r="M240" s="261" t="s">
        <v>1</v>
      </c>
      <c r="N240" s="262" t="s">
        <v>41</v>
      </c>
      <c r="O240" s="94"/>
      <c r="P240" s="244">
        <f>O240*H240</f>
        <v>0</v>
      </c>
      <c r="Q240" s="244">
        <v>1</v>
      </c>
      <c r="R240" s="244">
        <f>Q240*H240</f>
        <v>0.01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353</v>
      </c>
      <c r="AT240" s="246" t="s">
        <v>571</v>
      </c>
      <c r="AU240" s="246" t="s">
        <v>87</v>
      </c>
      <c r="AY240" s="14" t="s">
        <v>220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87</v>
      </c>
      <c r="BK240" s="247">
        <f>ROUND(I240*H240,2)</f>
        <v>0</v>
      </c>
      <c r="BL240" s="14" t="s">
        <v>281</v>
      </c>
      <c r="BM240" s="246" t="s">
        <v>4244</v>
      </c>
    </row>
    <row r="241" s="2" customFormat="1" ht="24.15" customHeight="1">
      <c r="A241" s="35"/>
      <c r="B241" s="36"/>
      <c r="C241" s="235" t="s">
        <v>762</v>
      </c>
      <c r="D241" s="235" t="s">
        <v>222</v>
      </c>
      <c r="E241" s="236" t="s">
        <v>602</v>
      </c>
      <c r="F241" s="237" t="s">
        <v>4245</v>
      </c>
      <c r="G241" s="238" t="s">
        <v>225</v>
      </c>
      <c r="H241" s="239">
        <v>8.5</v>
      </c>
      <c r="I241" s="240"/>
      <c r="J241" s="239">
        <f>ROUND(I241*H241,2)</f>
        <v>0</v>
      </c>
      <c r="K241" s="241"/>
      <c r="L241" s="41"/>
      <c r="M241" s="242" t="s">
        <v>1</v>
      </c>
      <c r="N241" s="243" t="s">
        <v>41</v>
      </c>
      <c r="O241" s="94"/>
      <c r="P241" s="244">
        <f>O241*H241</f>
        <v>0</v>
      </c>
      <c r="Q241" s="244">
        <v>0.00075000000000000002</v>
      </c>
      <c r="R241" s="244">
        <f>Q241*H241</f>
        <v>0.0063750000000000005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281</v>
      </c>
      <c r="AT241" s="246" t="s">
        <v>222</v>
      </c>
      <c r="AU241" s="246" t="s">
        <v>87</v>
      </c>
      <c r="AY241" s="14" t="s">
        <v>220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87</v>
      </c>
      <c r="BK241" s="247">
        <f>ROUND(I241*H241,2)</f>
        <v>0</v>
      </c>
      <c r="BL241" s="14" t="s">
        <v>281</v>
      </c>
      <c r="BM241" s="246" t="s">
        <v>4246</v>
      </c>
    </row>
    <row r="242" s="2" customFormat="1" ht="37.8" customHeight="1">
      <c r="A242" s="35"/>
      <c r="B242" s="36"/>
      <c r="C242" s="253" t="s">
        <v>766</v>
      </c>
      <c r="D242" s="253" t="s">
        <v>571</v>
      </c>
      <c r="E242" s="254" t="s">
        <v>605</v>
      </c>
      <c r="F242" s="255" t="s">
        <v>606</v>
      </c>
      <c r="G242" s="256" t="s">
        <v>225</v>
      </c>
      <c r="H242" s="257">
        <v>9.7799999999999994</v>
      </c>
      <c r="I242" s="258"/>
      <c r="J242" s="257">
        <f>ROUND(I242*H242,2)</f>
        <v>0</v>
      </c>
      <c r="K242" s="259"/>
      <c r="L242" s="260"/>
      <c r="M242" s="261" t="s">
        <v>1</v>
      </c>
      <c r="N242" s="262" t="s">
        <v>41</v>
      </c>
      <c r="O242" s="94"/>
      <c r="P242" s="244">
        <f>O242*H242</f>
        <v>0</v>
      </c>
      <c r="Q242" s="244">
        <v>0.002</v>
      </c>
      <c r="R242" s="244">
        <f>Q242*H242</f>
        <v>0.019559999999999998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353</v>
      </c>
      <c r="AT242" s="246" t="s">
        <v>571</v>
      </c>
      <c r="AU242" s="246" t="s">
        <v>87</v>
      </c>
      <c r="AY242" s="14" t="s">
        <v>220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87</v>
      </c>
      <c r="BK242" s="247">
        <f>ROUND(I242*H242,2)</f>
        <v>0</v>
      </c>
      <c r="BL242" s="14" t="s">
        <v>281</v>
      </c>
      <c r="BM242" s="246" t="s">
        <v>4247</v>
      </c>
    </row>
    <row r="243" s="2" customFormat="1" ht="24.15" customHeight="1">
      <c r="A243" s="35"/>
      <c r="B243" s="36"/>
      <c r="C243" s="235" t="s">
        <v>770</v>
      </c>
      <c r="D243" s="235" t="s">
        <v>222</v>
      </c>
      <c r="E243" s="236" t="s">
        <v>4248</v>
      </c>
      <c r="F243" s="237" t="s">
        <v>4249</v>
      </c>
      <c r="G243" s="238" t="s">
        <v>225</v>
      </c>
      <c r="H243" s="239">
        <v>4.6200000000000001</v>
      </c>
      <c r="I243" s="240"/>
      <c r="J243" s="239">
        <f>ROUND(I243*H243,2)</f>
        <v>0</v>
      </c>
      <c r="K243" s="241"/>
      <c r="L243" s="41"/>
      <c r="M243" s="242" t="s">
        <v>1</v>
      </c>
      <c r="N243" s="243" t="s">
        <v>41</v>
      </c>
      <c r="O243" s="94"/>
      <c r="P243" s="244">
        <f>O243*H243</f>
        <v>0</v>
      </c>
      <c r="Q243" s="244">
        <v>0.00054226000000000003</v>
      </c>
      <c r="R243" s="244">
        <f>Q243*H243</f>
        <v>0.0025052412000000001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281</v>
      </c>
      <c r="AT243" s="246" t="s">
        <v>222</v>
      </c>
      <c r="AU243" s="246" t="s">
        <v>87</v>
      </c>
      <c r="AY243" s="14" t="s">
        <v>220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87</v>
      </c>
      <c r="BK243" s="247">
        <f>ROUND(I243*H243,2)</f>
        <v>0</v>
      </c>
      <c r="BL243" s="14" t="s">
        <v>281</v>
      </c>
      <c r="BM243" s="246" t="s">
        <v>4250</v>
      </c>
    </row>
    <row r="244" s="2" customFormat="1" ht="24.15" customHeight="1">
      <c r="A244" s="35"/>
      <c r="B244" s="36"/>
      <c r="C244" s="253" t="s">
        <v>774</v>
      </c>
      <c r="D244" s="253" t="s">
        <v>571</v>
      </c>
      <c r="E244" s="254" t="s">
        <v>1491</v>
      </c>
      <c r="F244" s="255" t="s">
        <v>1492</v>
      </c>
      <c r="G244" s="256" t="s">
        <v>225</v>
      </c>
      <c r="H244" s="257">
        <v>5.3099999999999996</v>
      </c>
      <c r="I244" s="258"/>
      <c r="J244" s="257">
        <f>ROUND(I244*H244,2)</f>
        <v>0</v>
      </c>
      <c r="K244" s="259"/>
      <c r="L244" s="260"/>
      <c r="M244" s="261" t="s">
        <v>1</v>
      </c>
      <c r="N244" s="262" t="s">
        <v>41</v>
      </c>
      <c r="O244" s="94"/>
      <c r="P244" s="244">
        <f>O244*H244</f>
        <v>0</v>
      </c>
      <c r="Q244" s="244">
        <v>0.0042500000000000003</v>
      </c>
      <c r="R244" s="244">
        <f>Q244*H244</f>
        <v>0.022567500000000001</v>
      </c>
      <c r="S244" s="244">
        <v>0</v>
      </c>
      <c r="T244" s="24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6" t="s">
        <v>353</v>
      </c>
      <c r="AT244" s="246" t="s">
        <v>571</v>
      </c>
      <c r="AU244" s="246" t="s">
        <v>87</v>
      </c>
      <c r="AY244" s="14" t="s">
        <v>220</v>
      </c>
      <c r="BE244" s="247">
        <f>IF(N244="základná",J244,0)</f>
        <v>0</v>
      </c>
      <c r="BF244" s="247">
        <f>IF(N244="znížená",J244,0)</f>
        <v>0</v>
      </c>
      <c r="BG244" s="247">
        <f>IF(N244="zákl. prenesená",J244,0)</f>
        <v>0</v>
      </c>
      <c r="BH244" s="247">
        <f>IF(N244="zníž. prenesená",J244,0)</f>
        <v>0</v>
      </c>
      <c r="BI244" s="247">
        <f>IF(N244="nulová",J244,0)</f>
        <v>0</v>
      </c>
      <c r="BJ244" s="14" t="s">
        <v>87</v>
      </c>
      <c r="BK244" s="247">
        <f>ROUND(I244*H244,2)</f>
        <v>0</v>
      </c>
      <c r="BL244" s="14" t="s">
        <v>281</v>
      </c>
      <c r="BM244" s="246" t="s">
        <v>4251</v>
      </c>
    </row>
    <row r="245" s="2" customFormat="1" ht="24.15" customHeight="1">
      <c r="A245" s="35"/>
      <c r="B245" s="36"/>
      <c r="C245" s="235" t="s">
        <v>778</v>
      </c>
      <c r="D245" s="235" t="s">
        <v>222</v>
      </c>
      <c r="E245" s="236" t="s">
        <v>1836</v>
      </c>
      <c r="F245" s="237" t="s">
        <v>1837</v>
      </c>
      <c r="G245" s="238" t="s">
        <v>225</v>
      </c>
      <c r="H245" s="239">
        <v>8.5</v>
      </c>
      <c r="I245" s="240"/>
      <c r="J245" s="239">
        <f>ROUND(I245*H245,2)</f>
        <v>0</v>
      </c>
      <c r="K245" s="241"/>
      <c r="L245" s="41"/>
      <c r="M245" s="242" t="s">
        <v>1</v>
      </c>
      <c r="N245" s="243" t="s">
        <v>41</v>
      </c>
      <c r="O245" s="94"/>
      <c r="P245" s="244">
        <f>O245*H245</f>
        <v>0</v>
      </c>
      <c r="Q245" s="244">
        <v>0.00054226000000000003</v>
      </c>
      <c r="R245" s="244">
        <f>Q245*H245</f>
        <v>0.0046092099999999999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281</v>
      </c>
      <c r="AT245" s="246" t="s">
        <v>222</v>
      </c>
      <c r="AU245" s="246" t="s">
        <v>87</v>
      </c>
      <c r="AY245" s="14" t="s">
        <v>220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87</v>
      </c>
      <c r="BK245" s="247">
        <f>ROUND(I245*H245,2)</f>
        <v>0</v>
      </c>
      <c r="BL245" s="14" t="s">
        <v>281</v>
      </c>
      <c r="BM245" s="246" t="s">
        <v>4252</v>
      </c>
    </row>
    <row r="246" s="2" customFormat="1" ht="24.15" customHeight="1">
      <c r="A246" s="35"/>
      <c r="B246" s="36"/>
      <c r="C246" s="253" t="s">
        <v>782</v>
      </c>
      <c r="D246" s="253" t="s">
        <v>571</v>
      </c>
      <c r="E246" s="254" t="s">
        <v>1491</v>
      </c>
      <c r="F246" s="255" t="s">
        <v>1492</v>
      </c>
      <c r="G246" s="256" t="s">
        <v>225</v>
      </c>
      <c r="H246" s="257">
        <v>10.199999999999999</v>
      </c>
      <c r="I246" s="258"/>
      <c r="J246" s="257">
        <f>ROUND(I246*H246,2)</f>
        <v>0</v>
      </c>
      <c r="K246" s="259"/>
      <c r="L246" s="260"/>
      <c r="M246" s="261" t="s">
        <v>1</v>
      </c>
      <c r="N246" s="262" t="s">
        <v>41</v>
      </c>
      <c r="O246" s="94"/>
      <c r="P246" s="244">
        <f>O246*H246</f>
        <v>0</v>
      </c>
      <c r="Q246" s="244">
        <v>0.0042500000000000003</v>
      </c>
      <c r="R246" s="244">
        <f>Q246*H246</f>
        <v>0.04335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353</v>
      </c>
      <c r="AT246" s="246" t="s">
        <v>571</v>
      </c>
      <c r="AU246" s="246" t="s">
        <v>87</v>
      </c>
      <c r="AY246" s="14" t="s">
        <v>220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87</v>
      </c>
      <c r="BK246" s="247">
        <f>ROUND(I246*H246,2)</f>
        <v>0</v>
      </c>
      <c r="BL246" s="14" t="s">
        <v>281</v>
      </c>
      <c r="BM246" s="246" t="s">
        <v>4253</v>
      </c>
    </row>
    <row r="247" s="2" customFormat="1" ht="24.15" customHeight="1">
      <c r="A247" s="35"/>
      <c r="B247" s="36"/>
      <c r="C247" s="235" t="s">
        <v>786</v>
      </c>
      <c r="D247" s="235" t="s">
        <v>222</v>
      </c>
      <c r="E247" s="236" t="s">
        <v>608</v>
      </c>
      <c r="F247" s="237" t="s">
        <v>4254</v>
      </c>
      <c r="G247" s="238" t="s">
        <v>225</v>
      </c>
      <c r="H247" s="239">
        <v>17.309999999999999</v>
      </c>
      <c r="I247" s="240"/>
      <c r="J247" s="239">
        <f>ROUND(I247*H247,2)</f>
        <v>0</v>
      </c>
      <c r="K247" s="241"/>
      <c r="L247" s="41"/>
      <c r="M247" s="242" t="s">
        <v>1</v>
      </c>
      <c r="N247" s="243" t="s">
        <v>41</v>
      </c>
      <c r="O247" s="94"/>
      <c r="P247" s="244">
        <f>O247*H247</f>
        <v>0</v>
      </c>
      <c r="Q247" s="244">
        <v>0.00158</v>
      </c>
      <c r="R247" s="244">
        <f>Q247*H247</f>
        <v>0.027349799999999997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281</v>
      </c>
      <c r="AT247" s="246" t="s">
        <v>222</v>
      </c>
      <c r="AU247" s="246" t="s">
        <v>87</v>
      </c>
      <c r="AY247" s="14" t="s">
        <v>220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87</v>
      </c>
      <c r="BK247" s="247">
        <f>ROUND(I247*H247,2)</f>
        <v>0</v>
      </c>
      <c r="BL247" s="14" t="s">
        <v>281</v>
      </c>
      <c r="BM247" s="246" t="s">
        <v>4255</v>
      </c>
    </row>
    <row r="248" s="2" customFormat="1" ht="24.15" customHeight="1">
      <c r="A248" s="35"/>
      <c r="B248" s="36"/>
      <c r="C248" s="235" t="s">
        <v>790</v>
      </c>
      <c r="D248" s="235" t="s">
        <v>222</v>
      </c>
      <c r="E248" s="236" t="s">
        <v>612</v>
      </c>
      <c r="F248" s="237" t="s">
        <v>613</v>
      </c>
      <c r="G248" s="238" t="s">
        <v>614</v>
      </c>
      <c r="H248" s="240"/>
      <c r="I248" s="240"/>
      <c r="J248" s="239">
        <f>ROUND(I248*H248,2)</f>
        <v>0</v>
      </c>
      <c r="K248" s="241"/>
      <c r="L248" s="41"/>
      <c r="M248" s="242" t="s">
        <v>1</v>
      </c>
      <c r="N248" s="243" t="s">
        <v>41</v>
      </c>
      <c r="O248" s="94"/>
      <c r="P248" s="244">
        <f>O248*H248</f>
        <v>0</v>
      </c>
      <c r="Q248" s="244">
        <v>0</v>
      </c>
      <c r="R248" s="244">
        <f>Q248*H248</f>
        <v>0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281</v>
      </c>
      <c r="AT248" s="246" t="s">
        <v>222</v>
      </c>
      <c r="AU248" s="246" t="s">
        <v>87</v>
      </c>
      <c r="AY248" s="14" t="s">
        <v>220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87</v>
      </c>
      <c r="BK248" s="247">
        <f>ROUND(I248*H248,2)</f>
        <v>0</v>
      </c>
      <c r="BL248" s="14" t="s">
        <v>281</v>
      </c>
      <c r="BM248" s="246" t="s">
        <v>4256</v>
      </c>
    </row>
    <row r="249" s="12" customFormat="1" ht="22.8" customHeight="1">
      <c r="A249" s="12"/>
      <c r="B249" s="219"/>
      <c r="C249" s="220"/>
      <c r="D249" s="221" t="s">
        <v>74</v>
      </c>
      <c r="E249" s="233" t="s">
        <v>339</v>
      </c>
      <c r="F249" s="233" t="s">
        <v>340</v>
      </c>
      <c r="G249" s="220"/>
      <c r="H249" s="220"/>
      <c r="I249" s="223"/>
      <c r="J249" s="234">
        <f>BK249</f>
        <v>0</v>
      </c>
      <c r="K249" s="220"/>
      <c r="L249" s="225"/>
      <c r="M249" s="226"/>
      <c r="N249" s="227"/>
      <c r="O249" s="227"/>
      <c r="P249" s="228">
        <f>SUM(P250:P269)</f>
        <v>0</v>
      </c>
      <c r="Q249" s="227"/>
      <c r="R249" s="228">
        <f>SUM(R250:R269)</f>
        <v>0.30624438929999998</v>
      </c>
      <c r="S249" s="227"/>
      <c r="T249" s="229">
        <f>SUM(T250:T269)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30" t="s">
        <v>87</v>
      </c>
      <c r="AT249" s="231" t="s">
        <v>74</v>
      </c>
      <c r="AU249" s="231" t="s">
        <v>82</v>
      </c>
      <c r="AY249" s="230" t="s">
        <v>220</v>
      </c>
      <c r="BK249" s="232">
        <f>SUM(BK250:BK269)</f>
        <v>0</v>
      </c>
    </row>
    <row r="250" s="2" customFormat="1" ht="24.15" customHeight="1">
      <c r="A250" s="35"/>
      <c r="B250" s="36"/>
      <c r="C250" s="235" t="s">
        <v>794</v>
      </c>
      <c r="D250" s="235" t="s">
        <v>222</v>
      </c>
      <c r="E250" s="236" t="s">
        <v>1853</v>
      </c>
      <c r="F250" s="237" t="s">
        <v>1854</v>
      </c>
      <c r="G250" s="238" t="s">
        <v>225</v>
      </c>
      <c r="H250" s="239">
        <v>13.390000000000001</v>
      </c>
      <c r="I250" s="240"/>
      <c r="J250" s="239">
        <f>ROUND(I250*H250,2)</f>
        <v>0</v>
      </c>
      <c r="K250" s="241"/>
      <c r="L250" s="41"/>
      <c r="M250" s="242" t="s">
        <v>1</v>
      </c>
      <c r="N250" s="243" t="s">
        <v>41</v>
      </c>
      <c r="O250" s="94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281</v>
      </c>
      <c r="AT250" s="246" t="s">
        <v>222</v>
      </c>
      <c r="AU250" s="246" t="s">
        <v>87</v>
      </c>
      <c r="AY250" s="14" t="s">
        <v>220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87</v>
      </c>
      <c r="BK250" s="247">
        <f>ROUND(I250*H250,2)</f>
        <v>0</v>
      </c>
      <c r="BL250" s="14" t="s">
        <v>281</v>
      </c>
      <c r="BM250" s="246" t="s">
        <v>4257</v>
      </c>
    </row>
    <row r="251" s="2" customFormat="1" ht="24.15" customHeight="1">
      <c r="A251" s="35"/>
      <c r="B251" s="36"/>
      <c r="C251" s="253" t="s">
        <v>798</v>
      </c>
      <c r="D251" s="253" t="s">
        <v>571</v>
      </c>
      <c r="E251" s="254" t="s">
        <v>4258</v>
      </c>
      <c r="F251" s="255" t="s">
        <v>4259</v>
      </c>
      <c r="G251" s="256" t="s">
        <v>4260</v>
      </c>
      <c r="H251" s="257">
        <v>3.3500000000000001</v>
      </c>
      <c r="I251" s="258"/>
      <c r="J251" s="257">
        <f>ROUND(I251*H251,2)</f>
        <v>0</v>
      </c>
      <c r="K251" s="259"/>
      <c r="L251" s="260"/>
      <c r="M251" s="261" t="s">
        <v>1</v>
      </c>
      <c r="N251" s="262" t="s">
        <v>41</v>
      </c>
      <c r="O251" s="94"/>
      <c r="P251" s="244">
        <f>O251*H251</f>
        <v>0</v>
      </c>
      <c r="Q251" s="244">
        <v>0.00092000000000000003</v>
      </c>
      <c r="R251" s="244">
        <f>Q251*H251</f>
        <v>0.0030820000000000001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353</v>
      </c>
      <c r="AT251" s="246" t="s">
        <v>571</v>
      </c>
      <c r="AU251" s="246" t="s">
        <v>87</v>
      </c>
      <c r="AY251" s="14" t="s">
        <v>220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87</v>
      </c>
      <c r="BK251" s="247">
        <f>ROUND(I251*H251,2)</f>
        <v>0</v>
      </c>
      <c r="BL251" s="14" t="s">
        <v>281</v>
      </c>
      <c r="BM251" s="246" t="s">
        <v>4261</v>
      </c>
    </row>
    <row r="252" s="2" customFormat="1" ht="24.15" customHeight="1">
      <c r="A252" s="35"/>
      <c r="B252" s="36"/>
      <c r="C252" s="235" t="s">
        <v>802</v>
      </c>
      <c r="D252" s="235" t="s">
        <v>222</v>
      </c>
      <c r="E252" s="236" t="s">
        <v>4262</v>
      </c>
      <c r="F252" s="237" t="s">
        <v>4263</v>
      </c>
      <c r="G252" s="238" t="s">
        <v>225</v>
      </c>
      <c r="H252" s="239">
        <v>15.810000000000001</v>
      </c>
      <c r="I252" s="240"/>
      <c r="J252" s="239">
        <f>ROUND(I252*H252,2)</f>
        <v>0</v>
      </c>
      <c r="K252" s="241"/>
      <c r="L252" s="41"/>
      <c r="M252" s="242" t="s">
        <v>1</v>
      </c>
      <c r="N252" s="243" t="s">
        <v>41</v>
      </c>
      <c r="O252" s="94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281</v>
      </c>
      <c r="AT252" s="246" t="s">
        <v>222</v>
      </c>
      <c r="AU252" s="246" t="s">
        <v>87</v>
      </c>
      <c r="AY252" s="14" t="s">
        <v>220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87</v>
      </c>
      <c r="BK252" s="247">
        <f>ROUND(I252*H252,2)</f>
        <v>0</v>
      </c>
      <c r="BL252" s="14" t="s">
        <v>281</v>
      </c>
      <c r="BM252" s="246" t="s">
        <v>4264</v>
      </c>
    </row>
    <row r="253" s="2" customFormat="1" ht="16.5" customHeight="1">
      <c r="A253" s="35"/>
      <c r="B253" s="36"/>
      <c r="C253" s="253" t="s">
        <v>595</v>
      </c>
      <c r="D253" s="253" t="s">
        <v>571</v>
      </c>
      <c r="E253" s="254" t="s">
        <v>4265</v>
      </c>
      <c r="F253" s="255" t="s">
        <v>4266</v>
      </c>
      <c r="G253" s="256" t="s">
        <v>303</v>
      </c>
      <c r="H253" s="257">
        <v>0.02</v>
      </c>
      <c r="I253" s="258"/>
      <c r="J253" s="257">
        <f>ROUND(I253*H253,2)</f>
        <v>0</v>
      </c>
      <c r="K253" s="259"/>
      <c r="L253" s="260"/>
      <c r="M253" s="261" t="s">
        <v>1</v>
      </c>
      <c r="N253" s="262" t="s">
        <v>41</v>
      </c>
      <c r="O253" s="94"/>
      <c r="P253" s="244">
        <f>O253*H253</f>
        <v>0</v>
      </c>
      <c r="Q253" s="244">
        <v>1</v>
      </c>
      <c r="R253" s="244">
        <f>Q253*H253</f>
        <v>0.02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353</v>
      </c>
      <c r="AT253" s="246" t="s">
        <v>571</v>
      </c>
      <c r="AU253" s="246" t="s">
        <v>87</v>
      </c>
      <c r="AY253" s="14" t="s">
        <v>220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87</v>
      </c>
      <c r="BK253" s="247">
        <f>ROUND(I253*H253,2)</f>
        <v>0</v>
      </c>
      <c r="BL253" s="14" t="s">
        <v>281</v>
      </c>
      <c r="BM253" s="246" t="s">
        <v>4267</v>
      </c>
    </row>
    <row r="254" s="2" customFormat="1" ht="24.15" customHeight="1">
      <c r="A254" s="35"/>
      <c r="B254" s="36"/>
      <c r="C254" s="235" t="s">
        <v>809</v>
      </c>
      <c r="D254" s="235" t="s">
        <v>222</v>
      </c>
      <c r="E254" s="236" t="s">
        <v>4268</v>
      </c>
      <c r="F254" s="237" t="s">
        <v>4269</v>
      </c>
      <c r="G254" s="238" t="s">
        <v>225</v>
      </c>
      <c r="H254" s="239">
        <v>13.390000000000001</v>
      </c>
      <c r="I254" s="240"/>
      <c r="J254" s="239">
        <f>ROUND(I254*H254,2)</f>
        <v>0</v>
      </c>
      <c r="K254" s="241"/>
      <c r="L254" s="41"/>
      <c r="M254" s="242" t="s">
        <v>1</v>
      </c>
      <c r="N254" s="243" t="s">
        <v>41</v>
      </c>
      <c r="O254" s="94"/>
      <c r="P254" s="244">
        <f>O254*H254</f>
        <v>0</v>
      </c>
      <c r="Q254" s="244">
        <v>0.00015637</v>
      </c>
      <c r="R254" s="244">
        <f>Q254*H254</f>
        <v>0.0020937943000000001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281</v>
      </c>
      <c r="AT254" s="246" t="s">
        <v>222</v>
      </c>
      <c r="AU254" s="246" t="s">
        <v>87</v>
      </c>
      <c r="AY254" s="14" t="s">
        <v>220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87</v>
      </c>
      <c r="BK254" s="247">
        <f>ROUND(I254*H254,2)</f>
        <v>0</v>
      </c>
      <c r="BL254" s="14" t="s">
        <v>281</v>
      </c>
      <c r="BM254" s="246" t="s">
        <v>4270</v>
      </c>
    </row>
    <row r="255" s="2" customFormat="1" ht="24.15" customHeight="1">
      <c r="A255" s="35"/>
      <c r="B255" s="36"/>
      <c r="C255" s="253" t="s">
        <v>813</v>
      </c>
      <c r="D255" s="253" t="s">
        <v>571</v>
      </c>
      <c r="E255" s="254" t="s">
        <v>1491</v>
      </c>
      <c r="F255" s="255" t="s">
        <v>1492</v>
      </c>
      <c r="G255" s="256" t="s">
        <v>225</v>
      </c>
      <c r="H255" s="257">
        <v>15.4</v>
      </c>
      <c r="I255" s="258"/>
      <c r="J255" s="257">
        <f>ROUND(I255*H255,2)</f>
        <v>0</v>
      </c>
      <c r="K255" s="259"/>
      <c r="L255" s="260"/>
      <c r="M255" s="261" t="s">
        <v>1</v>
      </c>
      <c r="N255" s="262" t="s">
        <v>41</v>
      </c>
      <c r="O255" s="94"/>
      <c r="P255" s="244">
        <f>O255*H255</f>
        <v>0</v>
      </c>
      <c r="Q255" s="244">
        <v>0.0042500000000000003</v>
      </c>
      <c r="R255" s="244">
        <f>Q255*H255</f>
        <v>0.065450000000000008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353</v>
      </c>
      <c r="AT255" s="246" t="s">
        <v>571</v>
      </c>
      <c r="AU255" s="246" t="s">
        <v>87</v>
      </c>
      <c r="AY255" s="14" t="s">
        <v>220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87</v>
      </c>
      <c r="BK255" s="247">
        <f>ROUND(I255*H255,2)</f>
        <v>0</v>
      </c>
      <c r="BL255" s="14" t="s">
        <v>281</v>
      </c>
      <c r="BM255" s="246" t="s">
        <v>4271</v>
      </c>
    </row>
    <row r="256" s="2" customFormat="1" ht="37.8" customHeight="1">
      <c r="A256" s="35"/>
      <c r="B256" s="36"/>
      <c r="C256" s="235" t="s">
        <v>817</v>
      </c>
      <c r="D256" s="235" t="s">
        <v>222</v>
      </c>
      <c r="E256" s="236" t="s">
        <v>4272</v>
      </c>
      <c r="F256" s="237" t="s">
        <v>4273</v>
      </c>
      <c r="G256" s="238" t="s">
        <v>225</v>
      </c>
      <c r="H256" s="239">
        <v>15.810000000000001</v>
      </c>
      <c r="I256" s="240"/>
      <c r="J256" s="239">
        <f>ROUND(I256*H256,2)</f>
        <v>0</v>
      </c>
      <c r="K256" s="241"/>
      <c r="L256" s="41"/>
      <c r="M256" s="242" t="s">
        <v>1</v>
      </c>
      <c r="N256" s="243" t="s">
        <v>41</v>
      </c>
      <c r="O256" s="94"/>
      <c r="P256" s="244">
        <f>O256*H256</f>
        <v>0</v>
      </c>
      <c r="Q256" s="244">
        <v>0.00098999999999999999</v>
      </c>
      <c r="R256" s="244">
        <f>Q256*H256</f>
        <v>0.0156519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281</v>
      </c>
      <c r="AT256" s="246" t="s">
        <v>222</v>
      </c>
      <c r="AU256" s="246" t="s">
        <v>87</v>
      </c>
      <c r="AY256" s="14" t="s">
        <v>220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87</v>
      </c>
      <c r="BK256" s="247">
        <f>ROUND(I256*H256,2)</f>
        <v>0</v>
      </c>
      <c r="BL256" s="14" t="s">
        <v>281</v>
      </c>
      <c r="BM256" s="246" t="s">
        <v>4274</v>
      </c>
    </row>
    <row r="257" s="2" customFormat="1" ht="24.15" customHeight="1">
      <c r="A257" s="35"/>
      <c r="B257" s="36"/>
      <c r="C257" s="253" t="s">
        <v>821</v>
      </c>
      <c r="D257" s="253" t="s">
        <v>571</v>
      </c>
      <c r="E257" s="254" t="s">
        <v>4275</v>
      </c>
      <c r="F257" s="255" t="s">
        <v>4276</v>
      </c>
      <c r="G257" s="256" t="s">
        <v>225</v>
      </c>
      <c r="H257" s="257">
        <v>18.18</v>
      </c>
      <c r="I257" s="258"/>
      <c r="J257" s="257">
        <f>ROUND(I257*H257,2)</f>
        <v>0</v>
      </c>
      <c r="K257" s="259"/>
      <c r="L257" s="260"/>
      <c r="M257" s="261" t="s">
        <v>1</v>
      </c>
      <c r="N257" s="262" t="s">
        <v>41</v>
      </c>
      <c r="O257" s="94"/>
      <c r="P257" s="244">
        <f>O257*H257</f>
        <v>0</v>
      </c>
      <c r="Q257" s="244">
        <v>0.0044999999999999997</v>
      </c>
      <c r="R257" s="244">
        <f>Q257*H257</f>
        <v>0.081809999999999994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353</v>
      </c>
      <c r="AT257" s="246" t="s">
        <v>571</v>
      </c>
      <c r="AU257" s="246" t="s">
        <v>87</v>
      </c>
      <c r="AY257" s="14" t="s">
        <v>220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87</v>
      </c>
      <c r="BK257" s="247">
        <f>ROUND(I257*H257,2)</f>
        <v>0</v>
      </c>
      <c r="BL257" s="14" t="s">
        <v>281</v>
      </c>
      <c r="BM257" s="246" t="s">
        <v>4277</v>
      </c>
    </row>
    <row r="258" s="2" customFormat="1" ht="24.15" customHeight="1">
      <c r="A258" s="35"/>
      <c r="B258" s="36"/>
      <c r="C258" s="253" t="s">
        <v>825</v>
      </c>
      <c r="D258" s="253" t="s">
        <v>571</v>
      </c>
      <c r="E258" s="254" t="s">
        <v>4278</v>
      </c>
      <c r="F258" s="255" t="s">
        <v>4279</v>
      </c>
      <c r="G258" s="256" t="s">
        <v>225</v>
      </c>
      <c r="H258" s="257">
        <v>18.18</v>
      </c>
      <c r="I258" s="258"/>
      <c r="J258" s="257">
        <f>ROUND(I258*H258,2)</f>
        <v>0</v>
      </c>
      <c r="K258" s="259"/>
      <c r="L258" s="260"/>
      <c r="M258" s="261" t="s">
        <v>1</v>
      </c>
      <c r="N258" s="262" t="s">
        <v>41</v>
      </c>
      <c r="O258" s="94"/>
      <c r="P258" s="244">
        <f>O258*H258</f>
        <v>0</v>
      </c>
      <c r="Q258" s="244">
        <v>0.0044999999999999997</v>
      </c>
      <c r="R258" s="244">
        <f>Q258*H258</f>
        <v>0.081809999999999994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353</v>
      </c>
      <c r="AT258" s="246" t="s">
        <v>571</v>
      </c>
      <c r="AU258" s="246" t="s">
        <v>87</v>
      </c>
      <c r="AY258" s="14" t="s">
        <v>220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87</v>
      </c>
      <c r="BK258" s="247">
        <f>ROUND(I258*H258,2)</f>
        <v>0</v>
      </c>
      <c r="BL258" s="14" t="s">
        <v>281</v>
      </c>
      <c r="BM258" s="246" t="s">
        <v>4280</v>
      </c>
    </row>
    <row r="259" s="2" customFormat="1" ht="37.8" customHeight="1">
      <c r="A259" s="35"/>
      <c r="B259" s="36"/>
      <c r="C259" s="235" t="s">
        <v>829</v>
      </c>
      <c r="D259" s="235" t="s">
        <v>222</v>
      </c>
      <c r="E259" s="236" t="s">
        <v>4281</v>
      </c>
      <c r="F259" s="237" t="s">
        <v>4282</v>
      </c>
      <c r="G259" s="238" t="s">
        <v>225</v>
      </c>
      <c r="H259" s="239">
        <v>18.399999999999999</v>
      </c>
      <c r="I259" s="240"/>
      <c r="J259" s="239">
        <f>ROUND(I259*H259,2)</f>
        <v>0</v>
      </c>
      <c r="K259" s="241"/>
      <c r="L259" s="41"/>
      <c r="M259" s="242" t="s">
        <v>1</v>
      </c>
      <c r="N259" s="243" t="s">
        <v>41</v>
      </c>
      <c r="O259" s="94"/>
      <c r="P259" s="244">
        <f>O259*H259</f>
        <v>0</v>
      </c>
      <c r="Q259" s="244">
        <v>0.00022000000000000001</v>
      </c>
      <c r="R259" s="244">
        <f>Q259*H259</f>
        <v>0.0040479999999999995</v>
      </c>
      <c r="S259" s="244">
        <v>0</v>
      </c>
      <c r="T259" s="24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6" t="s">
        <v>281</v>
      </c>
      <c r="AT259" s="246" t="s">
        <v>222</v>
      </c>
      <c r="AU259" s="246" t="s">
        <v>87</v>
      </c>
      <c r="AY259" s="14" t="s">
        <v>220</v>
      </c>
      <c r="BE259" s="247">
        <f>IF(N259="základná",J259,0)</f>
        <v>0</v>
      </c>
      <c r="BF259" s="247">
        <f>IF(N259="znížená",J259,0)</f>
        <v>0</v>
      </c>
      <c r="BG259" s="247">
        <f>IF(N259="zákl. prenesená",J259,0)</f>
        <v>0</v>
      </c>
      <c r="BH259" s="247">
        <f>IF(N259="zníž. prenesená",J259,0)</f>
        <v>0</v>
      </c>
      <c r="BI259" s="247">
        <f>IF(N259="nulová",J259,0)</f>
        <v>0</v>
      </c>
      <c r="BJ259" s="14" t="s">
        <v>87</v>
      </c>
      <c r="BK259" s="247">
        <f>ROUND(I259*H259,2)</f>
        <v>0</v>
      </c>
      <c r="BL259" s="14" t="s">
        <v>281</v>
      </c>
      <c r="BM259" s="246" t="s">
        <v>4283</v>
      </c>
    </row>
    <row r="260" s="2" customFormat="1" ht="16.5" customHeight="1">
      <c r="A260" s="35"/>
      <c r="B260" s="36"/>
      <c r="C260" s="253" t="s">
        <v>833</v>
      </c>
      <c r="D260" s="253" t="s">
        <v>571</v>
      </c>
      <c r="E260" s="254" t="s">
        <v>4284</v>
      </c>
      <c r="F260" s="255" t="s">
        <v>4285</v>
      </c>
      <c r="G260" s="256" t="s">
        <v>225</v>
      </c>
      <c r="H260" s="257">
        <v>20.239999999999998</v>
      </c>
      <c r="I260" s="258"/>
      <c r="J260" s="257">
        <f>ROUND(I260*H260,2)</f>
        <v>0</v>
      </c>
      <c r="K260" s="259"/>
      <c r="L260" s="260"/>
      <c r="M260" s="261" t="s">
        <v>1</v>
      </c>
      <c r="N260" s="262" t="s">
        <v>41</v>
      </c>
      <c r="O260" s="94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353</v>
      </c>
      <c r="AT260" s="246" t="s">
        <v>571</v>
      </c>
      <c r="AU260" s="246" t="s">
        <v>87</v>
      </c>
      <c r="AY260" s="14" t="s">
        <v>220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87</v>
      </c>
      <c r="BK260" s="247">
        <f>ROUND(I260*H260,2)</f>
        <v>0</v>
      </c>
      <c r="BL260" s="14" t="s">
        <v>281</v>
      </c>
      <c r="BM260" s="246" t="s">
        <v>4286</v>
      </c>
    </row>
    <row r="261" s="2" customFormat="1" ht="24.15" customHeight="1">
      <c r="A261" s="35"/>
      <c r="B261" s="36"/>
      <c r="C261" s="235" t="s">
        <v>837</v>
      </c>
      <c r="D261" s="235" t="s">
        <v>222</v>
      </c>
      <c r="E261" s="236" t="s">
        <v>4287</v>
      </c>
      <c r="F261" s="237" t="s">
        <v>4288</v>
      </c>
      <c r="G261" s="238" t="s">
        <v>234</v>
      </c>
      <c r="H261" s="239">
        <v>2.1000000000000001</v>
      </c>
      <c r="I261" s="240"/>
      <c r="J261" s="239">
        <f>ROUND(I261*H261,2)</f>
        <v>0</v>
      </c>
      <c r="K261" s="241"/>
      <c r="L261" s="41"/>
      <c r="M261" s="242" t="s">
        <v>1</v>
      </c>
      <c r="N261" s="243" t="s">
        <v>41</v>
      </c>
      <c r="O261" s="94"/>
      <c r="P261" s="244">
        <f>O261*H261</f>
        <v>0</v>
      </c>
      <c r="Q261" s="244">
        <v>2.495E-05</v>
      </c>
      <c r="R261" s="244">
        <f>Q261*H261</f>
        <v>5.2395000000000002E-05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281</v>
      </c>
      <c r="AT261" s="246" t="s">
        <v>222</v>
      </c>
      <c r="AU261" s="246" t="s">
        <v>87</v>
      </c>
      <c r="AY261" s="14" t="s">
        <v>220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87</v>
      </c>
      <c r="BK261" s="247">
        <f>ROUND(I261*H261,2)</f>
        <v>0</v>
      </c>
      <c r="BL261" s="14" t="s">
        <v>281</v>
      </c>
      <c r="BM261" s="246" t="s">
        <v>4289</v>
      </c>
    </row>
    <row r="262" s="2" customFormat="1" ht="24.15" customHeight="1">
      <c r="A262" s="35"/>
      <c r="B262" s="36"/>
      <c r="C262" s="253" t="s">
        <v>841</v>
      </c>
      <c r="D262" s="253" t="s">
        <v>571</v>
      </c>
      <c r="E262" s="254" t="s">
        <v>4290</v>
      </c>
      <c r="F262" s="255" t="s">
        <v>4291</v>
      </c>
      <c r="G262" s="256" t="s">
        <v>234</v>
      </c>
      <c r="H262" s="257">
        <v>2.21</v>
      </c>
      <c r="I262" s="258"/>
      <c r="J262" s="257">
        <f>ROUND(I262*H262,2)</f>
        <v>0</v>
      </c>
      <c r="K262" s="259"/>
      <c r="L262" s="260"/>
      <c r="M262" s="261" t="s">
        <v>1</v>
      </c>
      <c r="N262" s="262" t="s">
        <v>41</v>
      </c>
      <c r="O262" s="94"/>
      <c r="P262" s="244">
        <f>O262*H262</f>
        <v>0</v>
      </c>
      <c r="Q262" s="244">
        <v>0.00027999999999999998</v>
      </c>
      <c r="R262" s="244">
        <f>Q262*H262</f>
        <v>0.00061879999999999997</v>
      </c>
      <c r="S262" s="244">
        <v>0</v>
      </c>
      <c r="T262" s="24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6" t="s">
        <v>353</v>
      </c>
      <c r="AT262" s="246" t="s">
        <v>571</v>
      </c>
      <c r="AU262" s="246" t="s">
        <v>87</v>
      </c>
      <c r="AY262" s="14" t="s">
        <v>220</v>
      </c>
      <c r="BE262" s="247">
        <f>IF(N262="základná",J262,0)</f>
        <v>0</v>
      </c>
      <c r="BF262" s="247">
        <f>IF(N262="znížená",J262,0)</f>
        <v>0</v>
      </c>
      <c r="BG262" s="247">
        <f>IF(N262="zákl. prenesená",J262,0)</f>
        <v>0</v>
      </c>
      <c r="BH262" s="247">
        <f>IF(N262="zníž. prenesená",J262,0)</f>
        <v>0</v>
      </c>
      <c r="BI262" s="247">
        <f>IF(N262="nulová",J262,0)</f>
        <v>0</v>
      </c>
      <c r="BJ262" s="14" t="s">
        <v>87</v>
      </c>
      <c r="BK262" s="247">
        <f>ROUND(I262*H262,2)</f>
        <v>0</v>
      </c>
      <c r="BL262" s="14" t="s">
        <v>281</v>
      </c>
      <c r="BM262" s="246" t="s">
        <v>4292</v>
      </c>
    </row>
    <row r="263" s="2" customFormat="1" ht="24.15" customHeight="1">
      <c r="A263" s="35"/>
      <c r="B263" s="36"/>
      <c r="C263" s="235" t="s">
        <v>845</v>
      </c>
      <c r="D263" s="235" t="s">
        <v>222</v>
      </c>
      <c r="E263" s="236" t="s">
        <v>4293</v>
      </c>
      <c r="F263" s="237" t="s">
        <v>4294</v>
      </c>
      <c r="G263" s="238" t="s">
        <v>225</v>
      </c>
      <c r="H263" s="239">
        <v>18.399999999999999</v>
      </c>
      <c r="I263" s="240"/>
      <c r="J263" s="239">
        <f>ROUND(I263*H263,2)</f>
        <v>0</v>
      </c>
      <c r="K263" s="241"/>
      <c r="L263" s="41"/>
      <c r="M263" s="242" t="s">
        <v>1</v>
      </c>
      <c r="N263" s="243" t="s">
        <v>41</v>
      </c>
      <c r="O263" s="94"/>
      <c r="P263" s="244">
        <f>O263*H263</f>
        <v>0</v>
      </c>
      <c r="Q263" s="244">
        <v>0</v>
      </c>
      <c r="R263" s="244">
        <f>Q263*H263</f>
        <v>0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281</v>
      </c>
      <c r="AT263" s="246" t="s">
        <v>222</v>
      </c>
      <c r="AU263" s="246" t="s">
        <v>87</v>
      </c>
      <c r="AY263" s="14" t="s">
        <v>220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87</v>
      </c>
      <c r="BK263" s="247">
        <f>ROUND(I263*H263,2)</f>
        <v>0</v>
      </c>
      <c r="BL263" s="14" t="s">
        <v>281</v>
      </c>
      <c r="BM263" s="246" t="s">
        <v>4295</v>
      </c>
    </row>
    <row r="264" s="2" customFormat="1" ht="16.5" customHeight="1">
      <c r="A264" s="35"/>
      <c r="B264" s="36"/>
      <c r="C264" s="253" t="s">
        <v>849</v>
      </c>
      <c r="D264" s="253" t="s">
        <v>571</v>
      </c>
      <c r="E264" s="254" t="s">
        <v>4296</v>
      </c>
      <c r="F264" s="255" t="s">
        <v>4297</v>
      </c>
      <c r="G264" s="256" t="s">
        <v>225</v>
      </c>
      <c r="H264" s="257">
        <v>21.16</v>
      </c>
      <c r="I264" s="258"/>
      <c r="J264" s="257">
        <f>ROUND(I264*H264,2)</f>
        <v>0</v>
      </c>
      <c r="K264" s="259"/>
      <c r="L264" s="260"/>
      <c r="M264" s="261" t="s">
        <v>1</v>
      </c>
      <c r="N264" s="262" t="s">
        <v>41</v>
      </c>
      <c r="O264" s="94"/>
      <c r="P264" s="244">
        <f>O264*H264</f>
        <v>0</v>
      </c>
      <c r="Q264" s="244">
        <v>0.00029999999999999997</v>
      </c>
      <c r="R264" s="244">
        <f>Q264*H264</f>
        <v>0.0063479999999999995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353</v>
      </c>
      <c r="AT264" s="246" t="s">
        <v>571</v>
      </c>
      <c r="AU264" s="246" t="s">
        <v>87</v>
      </c>
      <c r="AY264" s="14" t="s">
        <v>220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87</v>
      </c>
      <c r="BK264" s="247">
        <f>ROUND(I264*H264,2)</f>
        <v>0</v>
      </c>
      <c r="BL264" s="14" t="s">
        <v>281</v>
      </c>
      <c r="BM264" s="246" t="s">
        <v>4298</v>
      </c>
    </row>
    <row r="265" s="2" customFormat="1" ht="24.15" customHeight="1">
      <c r="A265" s="35"/>
      <c r="B265" s="36"/>
      <c r="C265" s="235" t="s">
        <v>853</v>
      </c>
      <c r="D265" s="235" t="s">
        <v>222</v>
      </c>
      <c r="E265" s="236" t="s">
        <v>1916</v>
      </c>
      <c r="F265" s="237" t="s">
        <v>1917</v>
      </c>
      <c r="G265" s="238" t="s">
        <v>225</v>
      </c>
      <c r="H265" s="239">
        <v>18.399999999999999</v>
      </c>
      <c r="I265" s="240"/>
      <c r="J265" s="239">
        <f>ROUND(I265*H265,2)</f>
        <v>0</v>
      </c>
      <c r="K265" s="241"/>
      <c r="L265" s="41"/>
      <c r="M265" s="242" t="s">
        <v>1</v>
      </c>
      <c r="N265" s="243" t="s">
        <v>41</v>
      </c>
      <c r="O265" s="94"/>
      <c r="P265" s="244">
        <f>O265*H265</f>
        <v>0</v>
      </c>
      <c r="Q265" s="244">
        <v>0</v>
      </c>
      <c r="R265" s="244">
        <f>Q265*H265</f>
        <v>0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281</v>
      </c>
      <c r="AT265" s="246" t="s">
        <v>222</v>
      </c>
      <c r="AU265" s="246" t="s">
        <v>87</v>
      </c>
      <c r="AY265" s="14" t="s">
        <v>220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87</v>
      </c>
      <c r="BK265" s="247">
        <f>ROUND(I265*H265,2)</f>
        <v>0</v>
      </c>
      <c r="BL265" s="14" t="s">
        <v>281</v>
      </c>
      <c r="BM265" s="246" t="s">
        <v>4299</v>
      </c>
    </row>
    <row r="266" s="2" customFormat="1" ht="33" customHeight="1">
      <c r="A266" s="35"/>
      <c r="B266" s="36"/>
      <c r="C266" s="235" t="s">
        <v>857</v>
      </c>
      <c r="D266" s="235" t="s">
        <v>222</v>
      </c>
      <c r="E266" s="236" t="s">
        <v>4300</v>
      </c>
      <c r="F266" s="237" t="s">
        <v>4301</v>
      </c>
      <c r="G266" s="238" t="s">
        <v>234</v>
      </c>
      <c r="H266" s="239">
        <v>5.8499999999999996</v>
      </c>
      <c r="I266" s="240"/>
      <c r="J266" s="239">
        <f>ROUND(I266*H266,2)</f>
        <v>0</v>
      </c>
      <c r="K266" s="241"/>
      <c r="L266" s="41"/>
      <c r="M266" s="242" t="s">
        <v>1</v>
      </c>
      <c r="N266" s="243" t="s">
        <v>41</v>
      </c>
      <c r="O266" s="94"/>
      <c r="P266" s="244">
        <f>O266*H266</f>
        <v>0</v>
      </c>
      <c r="Q266" s="244">
        <v>3.0000000000000001E-05</v>
      </c>
      <c r="R266" s="244">
        <f>Q266*H266</f>
        <v>0.00017549999999999998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281</v>
      </c>
      <c r="AT266" s="246" t="s">
        <v>222</v>
      </c>
      <c r="AU266" s="246" t="s">
        <v>87</v>
      </c>
      <c r="AY266" s="14" t="s">
        <v>220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87</v>
      </c>
      <c r="BK266" s="247">
        <f>ROUND(I266*H266,2)</f>
        <v>0</v>
      </c>
      <c r="BL266" s="14" t="s">
        <v>281</v>
      </c>
      <c r="BM266" s="246" t="s">
        <v>4302</v>
      </c>
    </row>
    <row r="267" s="2" customFormat="1" ht="16.5" customHeight="1">
      <c r="A267" s="35"/>
      <c r="B267" s="36"/>
      <c r="C267" s="253" t="s">
        <v>861</v>
      </c>
      <c r="D267" s="253" t="s">
        <v>571</v>
      </c>
      <c r="E267" s="254" t="s">
        <v>1497</v>
      </c>
      <c r="F267" s="255" t="s">
        <v>4303</v>
      </c>
      <c r="G267" s="256" t="s">
        <v>259</v>
      </c>
      <c r="H267" s="257">
        <v>46.799999999999997</v>
      </c>
      <c r="I267" s="258"/>
      <c r="J267" s="257">
        <f>ROUND(I267*H267,2)</f>
        <v>0</v>
      </c>
      <c r="K267" s="259"/>
      <c r="L267" s="260"/>
      <c r="M267" s="261" t="s">
        <v>1</v>
      </c>
      <c r="N267" s="262" t="s">
        <v>41</v>
      </c>
      <c r="O267" s="94"/>
      <c r="P267" s="244">
        <f>O267*H267</f>
        <v>0</v>
      </c>
      <c r="Q267" s="244">
        <v>4.0000000000000003E-05</v>
      </c>
      <c r="R267" s="244">
        <f>Q267*H267</f>
        <v>0.001872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353</v>
      </c>
      <c r="AT267" s="246" t="s">
        <v>571</v>
      </c>
      <c r="AU267" s="246" t="s">
        <v>87</v>
      </c>
      <c r="AY267" s="14" t="s">
        <v>220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87</v>
      </c>
      <c r="BK267" s="247">
        <f>ROUND(I267*H267,2)</f>
        <v>0</v>
      </c>
      <c r="BL267" s="14" t="s">
        <v>281</v>
      </c>
      <c r="BM267" s="246" t="s">
        <v>4304</v>
      </c>
    </row>
    <row r="268" s="2" customFormat="1" ht="16.5" customHeight="1">
      <c r="A268" s="35"/>
      <c r="B268" s="36"/>
      <c r="C268" s="253" t="s">
        <v>865</v>
      </c>
      <c r="D268" s="253" t="s">
        <v>571</v>
      </c>
      <c r="E268" s="254" t="s">
        <v>629</v>
      </c>
      <c r="F268" s="255" t="s">
        <v>630</v>
      </c>
      <c r="G268" s="256" t="s">
        <v>225</v>
      </c>
      <c r="H268" s="257">
        <v>2.3999999999999999</v>
      </c>
      <c r="I268" s="258"/>
      <c r="J268" s="257">
        <f>ROUND(I268*H268,2)</f>
        <v>0</v>
      </c>
      <c r="K268" s="259"/>
      <c r="L268" s="260"/>
      <c r="M268" s="261" t="s">
        <v>1</v>
      </c>
      <c r="N268" s="262" t="s">
        <v>41</v>
      </c>
      <c r="O268" s="94"/>
      <c r="P268" s="244">
        <f>O268*H268</f>
        <v>0</v>
      </c>
      <c r="Q268" s="244">
        <v>0.0096799999999999994</v>
      </c>
      <c r="R268" s="244">
        <f>Q268*H268</f>
        <v>0.023231999999999999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353</v>
      </c>
      <c r="AT268" s="246" t="s">
        <v>571</v>
      </c>
      <c r="AU268" s="246" t="s">
        <v>87</v>
      </c>
      <c r="AY268" s="14" t="s">
        <v>220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87</v>
      </c>
      <c r="BK268" s="247">
        <f>ROUND(I268*H268,2)</f>
        <v>0</v>
      </c>
      <c r="BL268" s="14" t="s">
        <v>281</v>
      </c>
      <c r="BM268" s="246" t="s">
        <v>4305</v>
      </c>
    </row>
    <row r="269" s="2" customFormat="1" ht="24.15" customHeight="1">
      <c r="A269" s="35"/>
      <c r="B269" s="36"/>
      <c r="C269" s="235" t="s">
        <v>869</v>
      </c>
      <c r="D269" s="235" t="s">
        <v>222</v>
      </c>
      <c r="E269" s="236" t="s">
        <v>633</v>
      </c>
      <c r="F269" s="237" t="s">
        <v>634</v>
      </c>
      <c r="G269" s="238" t="s">
        <v>614</v>
      </c>
      <c r="H269" s="240"/>
      <c r="I269" s="240"/>
      <c r="J269" s="239">
        <f>ROUND(I269*H269,2)</f>
        <v>0</v>
      </c>
      <c r="K269" s="241"/>
      <c r="L269" s="41"/>
      <c r="M269" s="242" t="s">
        <v>1</v>
      </c>
      <c r="N269" s="243" t="s">
        <v>41</v>
      </c>
      <c r="O269" s="94"/>
      <c r="P269" s="244">
        <f>O269*H269</f>
        <v>0</v>
      </c>
      <c r="Q269" s="244">
        <v>0</v>
      </c>
      <c r="R269" s="244">
        <f>Q269*H269</f>
        <v>0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281</v>
      </c>
      <c r="AT269" s="246" t="s">
        <v>222</v>
      </c>
      <c r="AU269" s="246" t="s">
        <v>87</v>
      </c>
      <c r="AY269" s="14" t="s">
        <v>220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87</v>
      </c>
      <c r="BK269" s="247">
        <f>ROUND(I269*H269,2)</f>
        <v>0</v>
      </c>
      <c r="BL269" s="14" t="s">
        <v>281</v>
      </c>
      <c r="BM269" s="246" t="s">
        <v>4306</v>
      </c>
    </row>
    <row r="270" s="12" customFormat="1" ht="22.8" customHeight="1">
      <c r="A270" s="12"/>
      <c r="B270" s="219"/>
      <c r="C270" s="220"/>
      <c r="D270" s="221" t="s">
        <v>74</v>
      </c>
      <c r="E270" s="233" t="s">
        <v>345</v>
      </c>
      <c r="F270" s="233" t="s">
        <v>346</v>
      </c>
      <c r="G270" s="220"/>
      <c r="H270" s="220"/>
      <c r="I270" s="223"/>
      <c r="J270" s="234">
        <f>BK270</f>
        <v>0</v>
      </c>
      <c r="K270" s="220"/>
      <c r="L270" s="225"/>
      <c r="M270" s="226"/>
      <c r="N270" s="227"/>
      <c r="O270" s="227"/>
      <c r="P270" s="228">
        <f>SUM(P271:P283)</f>
        <v>0</v>
      </c>
      <c r="Q270" s="227"/>
      <c r="R270" s="228">
        <f>SUM(R271:R283)</f>
        <v>0.13810979999999998</v>
      </c>
      <c r="S270" s="227"/>
      <c r="T270" s="229">
        <f>SUM(T271:T283)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0" t="s">
        <v>87</v>
      </c>
      <c r="AT270" s="231" t="s">
        <v>74</v>
      </c>
      <c r="AU270" s="231" t="s">
        <v>82</v>
      </c>
      <c r="AY270" s="230" t="s">
        <v>220</v>
      </c>
      <c r="BK270" s="232">
        <f>SUM(BK271:BK283)</f>
        <v>0</v>
      </c>
    </row>
    <row r="271" s="2" customFormat="1" ht="24.15" customHeight="1">
      <c r="A271" s="35"/>
      <c r="B271" s="36"/>
      <c r="C271" s="235" t="s">
        <v>873</v>
      </c>
      <c r="D271" s="235" t="s">
        <v>222</v>
      </c>
      <c r="E271" s="236" t="s">
        <v>4307</v>
      </c>
      <c r="F271" s="237" t="s">
        <v>4308</v>
      </c>
      <c r="G271" s="238" t="s">
        <v>225</v>
      </c>
      <c r="H271" s="239">
        <v>12.42</v>
      </c>
      <c r="I271" s="240"/>
      <c r="J271" s="239">
        <f>ROUND(I271*H271,2)</f>
        <v>0</v>
      </c>
      <c r="K271" s="241"/>
      <c r="L271" s="41"/>
      <c r="M271" s="242" t="s">
        <v>1</v>
      </c>
      <c r="N271" s="243" t="s">
        <v>41</v>
      </c>
      <c r="O271" s="94"/>
      <c r="P271" s="244">
        <f>O271*H271</f>
        <v>0</v>
      </c>
      <c r="Q271" s="244">
        <v>0.0025000000000000001</v>
      </c>
      <c r="R271" s="244">
        <f>Q271*H271</f>
        <v>0.031050000000000001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281</v>
      </c>
      <c r="AT271" s="246" t="s">
        <v>222</v>
      </c>
      <c r="AU271" s="246" t="s">
        <v>87</v>
      </c>
      <c r="AY271" s="14" t="s">
        <v>220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87</v>
      </c>
      <c r="BK271" s="247">
        <f>ROUND(I271*H271,2)</f>
        <v>0</v>
      </c>
      <c r="BL271" s="14" t="s">
        <v>281</v>
      </c>
      <c r="BM271" s="246" t="s">
        <v>4309</v>
      </c>
    </row>
    <row r="272" s="2" customFormat="1" ht="16.5" customHeight="1">
      <c r="A272" s="35"/>
      <c r="B272" s="36"/>
      <c r="C272" s="253" t="s">
        <v>877</v>
      </c>
      <c r="D272" s="253" t="s">
        <v>571</v>
      </c>
      <c r="E272" s="254" t="s">
        <v>4310</v>
      </c>
      <c r="F272" s="255" t="s">
        <v>4311</v>
      </c>
      <c r="G272" s="256" t="s">
        <v>225</v>
      </c>
      <c r="H272" s="257">
        <v>13.039999999999999</v>
      </c>
      <c r="I272" s="258"/>
      <c r="J272" s="257">
        <f>ROUND(I272*H272,2)</f>
        <v>0</v>
      </c>
      <c r="K272" s="259"/>
      <c r="L272" s="260"/>
      <c r="M272" s="261" t="s">
        <v>1</v>
      </c>
      <c r="N272" s="262" t="s">
        <v>41</v>
      </c>
      <c r="O272" s="94"/>
      <c r="P272" s="244">
        <f>O272*H272</f>
        <v>0</v>
      </c>
      <c r="Q272" s="244">
        <v>0.0020200000000000001</v>
      </c>
      <c r="R272" s="244">
        <f>Q272*H272</f>
        <v>0.026340800000000001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353</v>
      </c>
      <c r="AT272" s="246" t="s">
        <v>571</v>
      </c>
      <c r="AU272" s="246" t="s">
        <v>87</v>
      </c>
      <c r="AY272" s="14" t="s">
        <v>220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87</v>
      </c>
      <c r="BK272" s="247">
        <f>ROUND(I272*H272,2)</f>
        <v>0</v>
      </c>
      <c r="BL272" s="14" t="s">
        <v>281</v>
      </c>
      <c r="BM272" s="246" t="s">
        <v>4312</v>
      </c>
    </row>
    <row r="273" s="2" customFormat="1" ht="24.15" customHeight="1">
      <c r="A273" s="35"/>
      <c r="B273" s="36"/>
      <c r="C273" s="235" t="s">
        <v>881</v>
      </c>
      <c r="D273" s="235" t="s">
        <v>222</v>
      </c>
      <c r="E273" s="236" t="s">
        <v>4313</v>
      </c>
      <c r="F273" s="237" t="s">
        <v>4314</v>
      </c>
      <c r="G273" s="238" t="s">
        <v>225</v>
      </c>
      <c r="H273" s="239">
        <v>2.79</v>
      </c>
      <c r="I273" s="240"/>
      <c r="J273" s="239">
        <f>ROUND(I273*H273,2)</f>
        <v>0</v>
      </c>
      <c r="K273" s="241"/>
      <c r="L273" s="41"/>
      <c r="M273" s="242" t="s">
        <v>1</v>
      </c>
      <c r="N273" s="243" t="s">
        <v>41</v>
      </c>
      <c r="O273" s="94"/>
      <c r="P273" s="244">
        <f>O273*H273</f>
        <v>0</v>
      </c>
      <c r="Q273" s="244">
        <v>0</v>
      </c>
      <c r="R273" s="244">
        <f>Q273*H273</f>
        <v>0</v>
      </c>
      <c r="S273" s="244">
        <v>0</v>
      </c>
      <c r="T273" s="24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281</v>
      </c>
      <c r="AT273" s="246" t="s">
        <v>222</v>
      </c>
      <c r="AU273" s="246" t="s">
        <v>87</v>
      </c>
      <c r="AY273" s="14" t="s">
        <v>220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87</v>
      </c>
      <c r="BK273" s="247">
        <f>ROUND(I273*H273,2)</f>
        <v>0</v>
      </c>
      <c r="BL273" s="14" t="s">
        <v>281</v>
      </c>
      <c r="BM273" s="246" t="s">
        <v>4315</v>
      </c>
    </row>
    <row r="274" s="2" customFormat="1" ht="24.15" customHeight="1">
      <c r="A274" s="35"/>
      <c r="B274" s="36"/>
      <c r="C274" s="253" t="s">
        <v>885</v>
      </c>
      <c r="D274" s="253" t="s">
        <v>571</v>
      </c>
      <c r="E274" s="254" t="s">
        <v>4316</v>
      </c>
      <c r="F274" s="255" t="s">
        <v>4317</v>
      </c>
      <c r="G274" s="256" t="s">
        <v>225</v>
      </c>
      <c r="H274" s="257">
        <v>2.8500000000000001</v>
      </c>
      <c r="I274" s="258"/>
      <c r="J274" s="257">
        <f>ROUND(I274*H274,2)</f>
        <v>0</v>
      </c>
      <c r="K274" s="259"/>
      <c r="L274" s="260"/>
      <c r="M274" s="261" t="s">
        <v>1</v>
      </c>
      <c r="N274" s="262" t="s">
        <v>41</v>
      </c>
      <c r="O274" s="94"/>
      <c r="P274" s="244">
        <f>O274*H274</f>
        <v>0</v>
      </c>
      <c r="Q274" s="244">
        <v>0.00462</v>
      </c>
      <c r="R274" s="244">
        <f>Q274*H274</f>
        <v>0.013167</v>
      </c>
      <c r="S274" s="244">
        <v>0</v>
      </c>
      <c r="T274" s="24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6" t="s">
        <v>353</v>
      </c>
      <c r="AT274" s="246" t="s">
        <v>571</v>
      </c>
      <c r="AU274" s="246" t="s">
        <v>87</v>
      </c>
      <c r="AY274" s="14" t="s">
        <v>220</v>
      </c>
      <c r="BE274" s="247">
        <f>IF(N274="základná",J274,0)</f>
        <v>0</v>
      </c>
      <c r="BF274" s="247">
        <f>IF(N274="znížená",J274,0)</f>
        <v>0</v>
      </c>
      <c r="BG274" s="247">
        <f>IF(N274="zákl. prenesená",J274,0)</f>
        <v>0</v>
      </c>
      <c r="BH274" s="247">
        <f>IF(N274="zníž. prenesená",J274,0)</f>
        <v>0</v>
      </c>
      <c r="BI274" s="247">
        <f>IF(N274="nulová",J274,0)</f>
        <v>0</v>
      </c>
      <c r="BJ274" s="14" t="s">
        <v>87</v>
      </c>
      <c r="BK274" s="247">
        <f>ROUND(I274*H274,2)</f>
        <v>0</v>
      </c>
      <c r="BL274" s="14" t="s">
        <v>281</v>
      </c>
      <c r="BM274" s="246" t="s">
        <v>4318</v>
      </c>
    </row>
    <row r="275" s="2" customFormat="1" ht="24.15" customHeight="1">
      <c r="A275" s="35"/>
      <c r="B275" s="36"/>
      <c r="C275" s="235" t="s">
        <v>889</v>
      </c>
      <c r="D275" s="235" t="s">
        <v>222</v>
      </c>
      <c r="E275" s="236" t="s">
        <v>4319</v>
      </c>
      <c r="F275" s="237" t="s">
        <v>4320</v>
      </c>
      <c r="G275" s="238" t="s">
        <v>225</v>
      </c>
      <c r="H275" s="239">
        <v>6.2400000000000002</v>
      </c>
      <c r="I275" s="240"/>
      <c r="J275" s="239">
        <f>ROUND(I275*H275,2)</f>
        <v>0</v>
      </c>
      <c r="K275" s="241"/>
      <c r="L275" s="41"/>
      <c r="M275" s="242" t="s">
        <v>1</v>
      </c>
      <c r="N275" s="243" t="s">
        <v>41</v>
      </c>
      <c r="O275" s="94"/>
      <c r="P275" s="244">
        <f>O275*H275</f>
        <v>0</v>
      </c>
      <c r="Q275" s="244">
        <v>0</v>
      </c>
      <c r="R275" s="244">
        <f>Q275*H275</f>
        <v>0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281</v>
      </c>
      <c r="AT275" s="246" t="s">
        <v>222</v>
      </c>
      <c r="AU275" s="246" t="s">
        <v>87</v>
      </c>
      <c r="AY275" s="14" t="s">
        <v>220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87</v>
      </c>
      <c r="BK275" s="247">
        <f>ROUND(I275*H275,2)</f>
        <v>0</v>
      </c>
      <c r="BL275" s="14" t="s">
        <v>281</v>
      </c>
      <c r="BM275" s="246" t="s">
        <v>4321</v>
      </c>
    </row>
    <row r="276" s="2" customFormat="1" ht="24.15" customHeight="1">
      <c r="A276" s="35"/>
      <c r="B276" s="36"/>
      <c r="C276" s="253" t="s">
        <v>893</v>
      </c>
      <c r="D276" s="253" t="s">
        <v>571</v>
      </c>
      <c r="E276" s="254" t="s">
        <v>4322</v>
      </c>
      <c r="F276" s="255" t="s">
        <v>4323</v>
      </c>
      <c r="G276" s="256" t="s">
        <v>225</v>
      </c>
      <c r="H276" s="257">
        <v>6.3600000000000003</v>
      </c>
      <c r="I276" s="258"/>
      <c r="J276" s="257">
        <f>ROUND(I276*H276,2)</f>
        <v>0</v>
      </c>
      <c r="K276" s="259"/>
      <c r="L276" s="260"/>
      <c r="M276" s="261" t="s">
        <v>1</v>
      </c>
      <c r="N276" s="262" t="s">
        <v>41</v>
      </c>
      <c r="O276" s="94"/>
      <c r="P276" s="244">
        <f>O276*H276</f>
        <v>0</v>
      </c>
      <c r="Q276" s="244">
        <v>0.0028999999999999998</v>
      </c>
      <c r="R276" s="244">
        <f>Q276*H276</f>
        <v>0.018443999999999999</v>
      </c>
      <c r="S276" s="244">
        <v>0</v>
      </c>
      <c r="T276" s="24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6" t="s">
        <v>353</v>
      </c>
      <c r="AT276" s="246" t="s">
        <v>571</v>
      </c>
      <c r="AU276" s="246" t="s">
        <v>87</v>
      </c>
      <c r="AY276" s="14" t="s">
        <v>220</v>
      </c>
      <c r="BE276" s="247">
        <f>IF(N276="základná",J276,0)</f>
        <v>0</v>
      </c>
      <c r="BF276" s="247">
        <f>IF(N276="znížená",J276,0)</f>
        <v>0</v>
      </c>
      <c r="BG276" s="247">
        <f>IF(N276="zákl. prenesená",J276,0)</f>
        <v>0</v>
      </c>
      <c r="BH276" s="247">
        <f>IF(N276="zníž. prenesená",J276,0)</f>
        <v>0</v>
      </c>
      <c r="BI276" s="247">
        <f>IF(N276="nulová",J276,0)</f>
        <v>0</v>
      </c>
      <c r="BJ276" s="14" t="s">
        <v>87</v>
      </c>
      <c r="BK276" s="247">
        <f>ROUND(I276*H276,2)</f>
        <v>0</v>
      </c>
      <c r="BL276" s="14" t="s">
        <v>281</v>
      </c>
      <c r="BM276" s="246" t="s">
        <v>4324</v>
      </c>
    </row>
    <row r="277" s="2" customFormat="1" ht="33" customHeight="1">
      <c r="A277" s="35"/>
      <c r="B277" s="36"/>
      <c r="C277" s="235" t="s">
        <v>897</v>
      </c>
      <c r="D277" s="235" t="s">
        <v>222</v>
      </c>
      <c r="E277" s="236" t="s">
        <v>2015</v>
      </c>
      <c r="F277" s="237" t="s">
        <v>2016</v>
      </c>
      <c r="G277" s="238" t="s">
        <v>225</v>
      </c>
      <c r="H277" s="239">
        <v>6.2400000000000002</v>
      </c>
      <c r="I277" s="240"/>
      <c r="J277" s="239">
        <f>ROUND(I277*H277,2)</f>
        <v>0</v>
      </c>
      <c r="K277" s="241"/>
      <c r="L277" s="41"/>
      <c r="M277" s="242" t="s">
        <v>1</v>
      </c>
      <c r="N277" s="243" t="s">
        <v>41</v>
      </c>
      <c r="O277" s="94"/>
      <c r="P277" s="244">
        <f>O277*H277</f>
        <v>0</v>
      </c>
      <c r="Q277" s="244">
        <v>0</v>
      </c>
      <c r="R277" s="244">
        <f>Q277*H277</f>
        <v>0</v>
      </c>
      <c r="S277" s="244">
        <v>0</v>
      </c>
      <c r="T277" s="24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281</v>
      </c>
      <c r="AT277" s="246" t="s">
        <v>222</v>
      </c>
      <c r="AU277" s="246" t="s">
        <v>87</v>
      </c>
      <c r="AY277" s="14" t="s">
        <v>220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87</v>
      </c>
      <c r="BK277" s="247">
        <f>ROUND(I277*H277,2)</f>
        <v>0</v>
      </c>
      <c r="BL277" s="14" t="s">
        <v>281</v>
      </c>
      <c r="BM277" s="246" t="s">
        <v>4325</v>
      </c>
    </row>
    <row r="278" s="2" customFormat="1" ht="24.15" customHeight="1">
      <c r="A278" s="35"/>
      <c r="B278" s="36"/>
      <c r="C278" s="253" t="s">
        <v>903</v>
      </c>
      <c r="D278" s="253" t="s">
        <v>571</v>
      </c>
      <c r="E278" s="254" t="s">
        <v>2018</v>
      </c>
      <c r="F278" s="255" t="s">
        <v>4326</v>
      </c>
      <c r="G278" s="256" t="s">
        <v>251</v>
      </c>
      <c r="H278" s="257">
        <v>0.31</v>
      </c>
      <c r="I278" s="258"/>
      <c r="J278" s="257">
        <f>ROUND(I278*H278,2)</f>
        <v>0</v>
      </c>
      <c r="K278" s="259"/>
      <c r="L278" s="260"/>
      <c r="M278" s="261" t="s">
        <v>1</v>
      </c>
      <c r="N278" s="262" t="s">
        <v>41</v>
      </c>
      <c r="O278" s="94"/>
      <c r="P278" s="244">
        <f>O278*H278</f>
        <v>0</v>
      </c>
      <c r="Q278" s="244">
        <v>0.025000000000000001</v>
      </c>
      <c r="R278" s="244">
        <f>Q278*H278</f>
        <v>0.0077499999999999999</v>
      </c>
      <c r="S278" s="244">
        <v>0</v>
      </c>
      <c r="T278" s="245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6" t="s">
        <v>353</v>
      </c>
      <c r="AT278" s="246" t="s">
        <v>571</v>
      </c>
      <c r="AU278" s="246" t="s">
        <v>87</v>
      </c>
      <c r="AY278" s="14" t="s">
        <v>220</v>
      </c>
      <c r="BE278" s="247">
        <f>IF(N278="základná",J278,0)</f>
        <v>0</v>
      </c>
      <c r="BF278" s="247">
        <f>IF(N278="znížená",J278,0)</f>
        <v>0</v>
      </c>
      <c r="BG278" s="247">
        <f>IF(N278="zákl. prenesená",J278,0)</f>
        <v>0</v>
      </c>
      <c r="BH278" s="247">
        <f>IF(N278="zníž. prenesená",J278,0)</f>
        <v>0</v>
      </c>
      <c r="BI278" s="247">
        <f>IF(N278="nulová",J278,0)</f>
        <v>0</v>
      </c>
      <c r="BJ278" s="14" t="s">
        <v>87</v>
      </c>
      <c r="BK278" s="247">
        <f>ROUND(I278*H278,2)</f>
        <v>0</v>
      </c>
      <c r="BL278" s="14" t="s">
        <v>281</v>
      </c>
      <c r="BM278" s="246" t="s">
        <v>4327</v>
      </c>
    </row>
    <row r="279" s="2" customFormat="1" ht="21.75" customHeight="1">
      <c r="A279" s="35"/>
      <c r="B279" s="36"/>
      <c r="C279" s="235" t="s">
        <v>907</v>
      </c>
      <c r="D279" s="235" t="s">
        <v>222</v>
      </c>
      <c r="E279" s="236" t="s">
        <v>4328</v>
      </c>
      <c r="F279" s="237" t="s">
        <v>4329</v>
      </c>
      <c r="G279" s="238" t="s">
        <v>225</v>
      </c>
      <c r="H279" s="239">
        <v>5.0099999999999998</v>
      </c>
      <c r="I279" s="240"/>
      <c r="J279" s="239">
        <f>ROUND(I279*H279,2)</f>
        <v>0</v>
      </c>
      <c r="K279" s="241"/>
      <c r="L279" s="41"/>
      <c r="M279" s="242" t="s">
        <v>1</v>
      </c>
      <c r="N279" s="243" t="s">
        <v>41</v>
      </c>
      <c r="O279" s="94"/>
      <c r="P279" s="244">
        <f>O279*H279</f>
        <v>0</v>
      </c>
      <c r="Q279" s="244">
        <v>0.0040000000000000001</v>
      </c>
      <c r="R279" s="244">
        <f>Q279*H279</f>
        <v>0.020039999999999999</v>
      </c>
      <c r="S279" s="244">
        <v>0</v>
      </c>
      <c r="T279" s="245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6" t="s">
        <v>281</v>
      </c>
      <c r="AT279" s="246" t="s">
        <v>222</v>
      </c>
      <c r="AU279" s="246" t="s">
        <v>87</v>
      </c>
      <c r="AY279" s="14" t="s">
        <v>220</v>
      </c>
      <c r="BE279" s="247">
        <f>IF(N279="základná",J279,0)</f>
        <v>0</v>
      </c>
      <c r="BF279" s="247">
        <f>IF(N279="znížená",J279,0)</f>
        <v>0</v>
      </c>
      <c r="BG279" s="247">
        <f>IF(N279="zákl. prenesená",J279,0)</f>
        <v>0</v>
      </c>
      <c r="BH279" s="247">
        <f>IF(N279="zníž. prenesená",J279,0)</f>
        <v>0</v>
      </c>
      <c r="BI279" s="247">
        <f>IF(N279="nulová",J279,0)</f>
        <v>0</v>
      </c>
      <c r="BJ279" s="14" t="s">
        <v>87</v>
      </c>
      <c r="BK279" s="247">
        <f>ROUND(I279*H279,2)</f>
        <v>0</v>
      </c>
      <c r="BL279" s="14" t="s">
        <v>281</v>
      </c>
      <c r="BM279" s="246" t="s">
        <v>4330</v>
      </c>
    </row>
    <row r="280" s="2" customFormat="1" ht="24.15" customHeight="1">
      <c r="A280" s="35"/>
      <c r="B280" s="36"/>
      <c r="C280" s="253" t="s">
        <v>911</v>
      </c>
      <c r="D280" s="253" t="s">
        <v>571</v>
      </c>
      <c r="E280" s="254" t="s">
        <v>649</v>
      </c>
      <c r="F280" s="255" t="s">
        <v>2031</v>
      </c>
      <c r="G280" s="256" t="s">
        <v>225</v>
      </c>
      <c r="H280" s="257">
        <v>5.1100000000000003</v>
      </c>
      <c r="I280" s="258"/>
      <c r="J280" s="257">
        <f>ROUND(I280*H280,2)</f>
        <v>0</v>
      </c>
      <c r="K280" s="259"/>
      <c r="L280" s="260"/>
      <c r="M280" s="261" t="s">
        <v>1</v>
      </c>
      <c r="N280" s="262" t="s">
        <v>41</v>
      </c>
      <c r="O280" s="94"/>
      <c r="P280" s="244">
        <f>O280*H280</f>
        <v>0</v>
      </c>
      <c r="Q280" s="244">
        <v>0.00165</v>
      </c>
      <c r="R280" s="244">
        <f>Q280*H280</f>
        <v>0.0084314999999999998</v>
      </c>
      <c r="S280" s="244">
        <v>0</v>
      </c>
      <c r="T280" s="24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6" t="s">
        <v>353</v>
      </c>
      <c r="AT280" s="246" t="s">
        <v>571</v>
      </c>
      <c r="AU280" s="246" t="s">
        <v>87</v>
      </c>
      <c r="AY280" s="14" t="s">
        <v>220</v>
      </c>
      <c r="BE280" s="247">
        <f>IF(N280="základná",J280,0)</f>
        <v>0</v>
      </c>
      <c r="BF280" s="247">
        <f>IF(N280="znížená",J280,0)</f>
        <v>0</v>
      </c>
      <c r="BG280" s="247">
        <f>IF(N280="zákl. prenesená",J280,0)</f>
        <v>0</v>
      </c>
      <c r="BH280" s="247">
        <f>IF(N280="zníž. prenesená",J280,0)</f>
        <v>0</v>
      </c>
      <c r="BI280" s="247">
        <f>IF(N280="nulová",J280,0)</f>
        <v>0</v>
      </c>
      <c r="BJ280" s="14" t="s">
        <v>87</v>
      </c>
      <c r="BK280" s="247">
        <f>ROUND(I280*H280,2)</f>
        <v>0</v>
      </c>
      <c r="BL280" s="14" t="s">
        <v>281</v>
      </c>
      <c r="BM280" s="246" t="s">
        <v>4331</v>
      </c>
    </row>
    <row r="281" s="2" customFormat="1" ht="21.75" customHeight="1">
      <c r="A281" s="35"/>
      <c r="B281" s="36"/>
      <c r="C281" s="235" t="s">
        <v>917</v>
      </c>
      <c r="D281" s="235" t="s">
        <v>222</v>
      </c>
      <c r="E281" s="236" t="s">
        <v>645</v>
      </c>
      <c r="F281" s="237" t="s">
        <v>646</v>
      </c>
      <c r="G281" s="238" t="s">
        <v>225</v>
      </c>
      <c r="H281" s="239">
        <v>7.1500000000000004</v>
      </c>
      <c r="I281" s="240"/>
      <c r="J281" s="239">
        <f>ROUND(I281*H281,2)</f>
        <v>0</v>
      </c>
      <c r="K281" s="241"/>
      <c r="L281" s="41"/>
      <c r="M281" s="242" t="s">
        <v>1</v>
      </c>
      <c r="N281" s="243" t="s">
        <v>41</v>
      </c>
      <c r="O281" s="94"/>
      <c r="P281" s="244">
        <f>O281*H281</f>
        <v>0</v>
      </c>
      <c r="Q281" s="244">
        <v>0.00012</v>
      </c>
      <c r="R281" s="244">
        <f>Q281*H281</f>
        <v>0.00085800000000000004</v>
      </c>
      <c r="S281" s="244">
        <v>0</v>
      </c>
      <c r="T281" s="245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6" t="s">
        <v>281</v>
      </c>
      <c r="AT281" s="246" t="s">
        <v>222</v>
      </c>
      <c r="AU281" s="246" t="s">
        <v>87</v>
      </c>
      <c r="AY281" s="14" t="s">
        <v>220</v>
      </c>
      <c r="BE281" s="247">
        <f>IF(N281="základná",J281,0)</f>
        <v>0</v>
      </c>
      <c r="BF281" s="247">
        <f>IF(N281="znížená",J281,0)</f>
        <v>0</v>
      </c>
      <c r="BG281" s="247">
        <f>IF(N281="zákl. prenesená",J281,0)</f>
        <v>0</v>
      </c>
      <c r="BH281" s="247">
        <f>IF(N281="zníž. prenesená",J281,0)</f>
        <v>0</v>
      </c>
      <c r="BI281" s="247">
        <f>IF(N281="nulová",J281,0)</f>
        <v>0</v>
      </c>
      <c r="BJ281" s="14" t="s">
        <v>87</v>
      </c>
      <c r="BK281" s="247">
        <f>ROUND(I281*H281,2)</f>
        <v>0</v>
      </c>
      <c r="BL281" s="14" t="s">
        <v>281</v>
      </c>
      <c r="BM281" s="246" t="s">
        <v>4332</v>
      </c>
    </row>
    <row r="282" s="2" customFormat="1" ht="24.15" customHeight="1">
      <c r="A282" s="35"/>
      <c r="B282" s="36"/>
      <c r="C282" s="253" t="s">
        <v>921</v>
      </c>
      <c r="D282" s="253" t="s">
        <v>571</v>
      </c>
      <c r="E282" s="254" t="s">
        <v>649</v>
      </c>
      <c r="F282" s="255" t="s">
        <v>2031</v>
      </c>
      <c r="G282" s="256" t="s">
        <v>225</v>
      </c>
      <c r="H282" s="257">
        <v>7.29</v>
      </c>
      <c r="I282" s="258"/>
      <c r="J282" s="257">
        <f>ROUND(I282*H282,2)</f>
        <v>0</v>
      </c>
      <c r="K282" s="259"/>
      <c r="L282" s="260"/>
      <c r="M282" s="261" t="s">
        <v>1</v>
      </c>
      <c r="N282" s="262" t="s">
        <v>41</v>
      </c>
      <c r="O282" s="94"/>
      <c r="P282" s="244">
        <f>O282*H282</f>
        <v>0</v>
      </c>
      <c r="Q282" s="244">
        <v>0.00165</v>
      </c>
      <c r="R282" s="244">
        <f>Q282*H282</f>
        <v>0.012028499999999999</v>
      </c>
      <c r="S282" s="244">
        <v>0</v>
      </c>
      <c r="T282" s="245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6" t="s">
        <v>353</v>
      </c>
      <c r="AT282" s="246" t="s">
        <v>571</v>
      </c>
      <c r="AU282" s="246" t="s">
        <v>87</v>
      </c>
      <c r="AY282" s="14" t="s">
        <v>220</v>
      </c>
      <c r="BE282" s="247">
        <f>IF(N282="základná",J282,0)</f>
        <v>0</v>
      </c>
      <c r="BF282" s="247">
        <f>IF(N282="znížená",J282,0)</f>
        <v>0</v>
      </c>
      <c r="BG282" s="247">
        <f>IF(N282="zákl. prenesená",J282,0)</f>
        <v>0</v>
      </c>
      <c r="BH282" s="247">
        <f>IF(N282="zníž. prenesená",J282,0)</f>
        <v>0</v>
      </c>
      <c r="BI282" s="247">
        <f>IF(N282="nulová",J282,0)</f>
        <v>0</v>
      </c>
      <c r="BJ282" s="14" t="s">
        <v>87</v>
      </c>
      <c r="BK282" s="247">
        <f>ROUND(I282*H282,2)</f>
        <v>0</v>
      </c>
      <c r="BL282" s="14" t="s">
        <v>281</v>
      </c>
      <c r="BM282" s="246" t="s">
        <v>4333</v>
      </c>
    </row>
    <row r="283" s="2" customFormat="1" ht="24.15" customHeight="1">
      <c r="A283" s="35"/>
      <c r="B283" s="36"/>
      <c r="C283" s="235" t="s">
        <v>925</v>
      </c>
      <c r="D283" s="235" t="s">
        <v>222</v>
      </c>
      <c r="E283" s="236" t="s">
        <v>657</v>
      </c>
      <c r="F283" s="237" t="s">
        <v>658</v>
      </c>
      <c r="G283" s="238" t="s">
        <v>614</v>
      </c>
      <c r="H283" s="240"/>
      <c r="I283" s="240"/>
      <c r="J283" s="239">
        <f>ROUND(I283*H283,2)</f>
        <v>0</v>
      </c>
      <c r="K283" s="241"/>
      <c r="L283" s="41"/>
      <c r="M283" s="242" t="s">
        <v>1</v>
      </c>
      <c r="N283" s="243" t="s">
        <v>41</v>
      </c>
      <c r="O283" s="94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6" t="s">
        <v>281</v>
      </c>
      <c r="AT283" s="246" t="s">
        <v>222</v>
      </c>
      <c r="AU283" s="246" t="s">
        <v>87</v>
      </c>
      <c r="AY283" s="14" t="s">
        <v>220</v>
      </c>
      <c r="BE283" s="247">
        <f>IF(N283="základná",J283,0)</f>
        <v>0</v>
      </c>
      <c r="BF283" s="247">
        <f>IF(N283="znížená",J283,0)</f>
        <v>0</v>
      </c>
      <c r="BG283" s="247">
        <f>IF(N283="zákl. prenesená",J283,0)</f>
        <v>0</v>
      </c>
      <c r="BH283" s="247">
        <f>IF(N283="zníž. prenesená",J283,0)</f>
        <v>0</v>
      </c>
      <c r="BI283" s="247">
        <f>IF(N283="nulová",J283,0)</f>
        <v>0</v>
      </c>
      <c r="BJ283" s="14" t="s">
        <v>87</v>
      </c>
      <c r="BK283" s="247">
        <f>ROUND(I283*H283,2)</f>
        <v>0</v>
      </c>
      <c r="BL283" s="14" t="s">
        <v>281</v>
      </c>
      <c r="BM283" s="246" t="s">
        <v>4334</v>
      </c>
    </row>
    <row r="284" s="12" customFormat="1" ht="22.8" customHeight="1">
      <c r="A284" s="12"/>
      <c r="B284" s="219"/>
      <c r="C284" s="220"/>
      <c r="D284" s="221" t="s">
        <v>74</v>
      </c>
      <c r="E284" s="233" t="s">
        <v>2502</v>
      </c>
      <c r="F284" s="233" t="s">
        <v>4335</v>
      </c>
      <c r="G284" s="220"/>
      <c r="H284" s="220"/>
      <c r="I284" s="223"/>
      <c r="J284" s="234">
        <f>BK284</f>
        <v>0</v>
      </c>
      <c r="K284" s="220"/>
      <c r="L284" s="225"/>
      <c r="M284" s="226"/>
      <c r="N284" s="227"/>
      <c r="O284" s="227"/>
      <c r="P284" s="228">
        <f>P285</f>
        <v>0</v>
      </c>
      <c r="Q284" s="227"/>
      <c r="R284" s="228">
        <f>R285</f>
        <v>0.0006355</v>
      </c>
      <c r="S284" s="227"/>
      <c r="T284" s="229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30" t="s">
        <v>87</v>
      </c>
      <c r="AT284" s="231" t="s">
        <v>74</v>
      </c>
      <c r="AU284" s="231" t="s">
        <v>82</v>
      </c>
      <c r="AY284" s="230" t="s">
        <v>220</v>
      </c>
      <c r="BK284" s="232">
        <f>BK285</f>
        <v>0</v>
      </c>
    </row>
    <row r="285" s="2" customFormat="1" ht="16.5" customHeight="1">
      <c r="A285" s="35"/>
      <c r="B285" s="36"/>
      <c r="C285" s="235" t="s">
        <v>929</v>
      </c>
      <c r="D285" s="235" t="s">
        <v>222</v>
      </c>
      <c r="E285" s="236" t="s">
        <v>4336</v>
      </c>
      <c r="F285" s="237" t="s">
        <v>4337</v>
      </c>
      <c r="G285" s="238" t="s">
        <v>259</v>
      </c>
      <c r="H285" s="239">
        <v>1</v>
      </c>
      <c r="I285" s="240"/>
      <c r="J285" s="239">
        <f>ROUND(I285*H285,2)</f>
        <v>0</v>
      </c>
      <c r="K285" s="241"/>
      <c r="L285" s="41"/>
      <c r="M285" s="242" t="s">
        <v>1</v>
      </c>
      <c r="N285" s="243" t="s">
        <v>41</v>
      </c>
      <c r="O285" s="94"/>
      <c r="P285" s="244">
        <f>O285*H285</f>
        <v>0</v>
      </c>
      <c r="Q285" s="244">
        <v>0.0006355</v>
      </c>
      <c r="R285" s="244">
        <f>Q285*H285</f>
        <v>0.0006355</v>
      </c>
      <c r="S285" s="244">
        <v>0</v>
      </c>
      <c r="T285" s="24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6" t="s">
        <v>281</v>
      </c>
      <c r="AT285" s="246" t="s">
        <v>222</v>
      </c>
      <c r="AU285" s="246" t="s">
        <v>87</v>
      </c>
      <c r="AY285" s="14" t="s">
        <v>220</v>
      </c>
      <c r="BE285" s="247">
        <f>IF(N285="základná",J285,0)</f>
        <v>0</v>
      </c>
      <c r="BF285" s="247">
        <f>IF(N285="znížená",J285,0)</f>
        <v>0</v>
      </c>
      <c r="BG285" s="247">
        <f>IF(N285="zákl. prenesená",J285,0)</f>
        <v>0</v>
      </c>
      <c r="BH285" s="247">
        <f>IF(N285="zníž. prenesená",J285,0)</f>
        <v>0</v>
      </c>
      <c r="BI285" s="247">
        <f>IF(N285="nulová",J285,0)</f>
        <v>0</v>
      </c>
      <c r="BJ285" s="14" t="s">
        <v>87</v>
      </c>
      <c r="BK285" s="247">
        <f>ROUND(I285*H285,2)</f>
        <v>0</v>
      </c>
      <c r="BL285" s="14" t="s">
        <v>281</v>
      </c>
      <c r="BM285" s="246" t="s">
        <v>4338</v>
      </c>
    </row>
    <row r="286" s="12" customFormat="1" ht="22.8" customHeight="1">
      <c r="A286" s="12"/>
      <c r="B286" s="219"/>
      <c r="C286" s="220"/>
      <c r="D286" s="221" t="s">
        <v>74</v>
      </c>
      <c r="E286" s="233" t="s">
        <v>375</v>
      </c>
      <c r="F286" s="233" t="s">
        <v>376</v>
      </c>
      <c r="G286" s="220"/>
      <c r="H286" s="220"/>
      <c r="I286" s="223"/>
      <c r="J286" s="234">
        <f>BK286</f>
        <v>0</v>
      </c>
      <c r="K286" s="220"/>
      <c r="L286" s="225"/>
      <c r="M286" s="226"/>
      <c r="N286" s="227"/>
      <c r="O286" s="227"/>
      <c r="P286" s="228">
        <f>SUM(P287:P295)</f>
        <v>0</v>
      </c>
      <c r="Q286" s="227"/>
      <c r="R286" s="228">
        <f>SUM(R287:R295)</f>
        <v>0.093545084999999986</v>
      </c>
      <c r="S286" s="227"/>
      <c r="T286" s="229">
        <f>SUM(T287:T295)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30" t="s">
        <v>87</v>
      </c>
      <c r="AT286" s="231" t="s">
        <v>74</v>
      </c>
      <c r="AU286" s="231" t="s">
        <v>82</v>
      </c>
      <c r="AY286" s="230" t="s">
        <v>220</v>
      </c>
      <c r="BK286" s="232">
        <f>SUM(BK287:BK295)</f>
        <v>0</v>
      </c>
    </row>
    <row r="287" s="2" customFormat="1" ht="37.8" customHeight="1">
      <c r="A287" s="35"/>
      <c r="B287" s="36"/>
      <c r="C287" s="235" t="s">
        <v>933</v>
      </c>
      <c r="D287" s="235" t="s">
        <v>222</v>
      </c>
      <c r="E287" s="236" t="s">
        <v>4339</v>
      </c>
      <c r="F287" s="237" t="s">
        <v>4340</v>
      </c>
      <c r="G287" s="238" t="s">
        <v>234</v>
      </c>
      <c r="H287" s="239">
        <v>5.7999999999999998</v>
      </c>
      <c r="I287" s="240"/>
      <c r="J287" s="239">
        <f>ROUND(I287*H287,2)</f>
        <v>0</v>
      </c>
      <c r="K287" s="241"/>
      <c r="L287" s="41"/>
      <c r="M287" s="242" t="s">
        <v>1</v>
      </c>
      <c r="N287" s="243" t="s">
        <v>41</v>
      </c>
      <c r="O287" s="94"/>
      <c r="P287" s="244">
        <f>O287*H287</f>
        <v>0</v>
      </c>
      <c r="Q287" s="244">
        <v>0.0027499999999999998</v>
      </c>
      <c r="R287" s="244">
        <f>Q287*H287</f>
        <v>0.015949999999999999</v>
      </c>
      <c r="S287" s="244">
        <v>0</v>
      </c>
      <c r="T287" s="24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6" t="s">
        <v>281</v>
      </c>
      <c r="AT287" s="246" t="s">
        <v>222</v>
      </c>
      <c r="AU287" s="246" t="s">
        <v>87</v>
      </c>
      <c r="AY287" s="14" t="s">
        <v>220</v>
      </c>
      <c r="BE287" s="247">
        <f>IF(N287="základná",J287,0)</f>
        <v>0</v>
      </c>
      <c r="BF287" s="247">
        <f>IF(N287="znížená",J287,0)</f>
        <v>0</v>
      </c>
      <c r="BG287" s="247">
        <f>IF(N287="zákl. prenesená",J287,0)</f>
        <v>0</v>
      </c>
      <c r="BH287" s="247">
        <f>IF(N287="zníž. prenesená",J287,0)</f>
        <v>0</v>
      </c>
      <c r="BI287" s="247">
        <f>IF(N287="nulová",J287,0)</f>
        <v>0</v>
      </c>
      <c r="BJ287" s="14" t="s">
        <v>87</v>
      </c>
      <c r="BK287" s="247">
        <f>ROUND(I287*H287,2)</f>
        <v>0</v>
      </c>
      <c r="BL287" s="14" t="s">
        <v>281</v>
      </c>
      <c r="BM287" s="246" t="s">
        <v>4341</v>
      </c>
    </row>
    <row r="288" s="2" customFormat="1" ht="37.8" customHeight="1">
      <c r="A288" s="35"/>
      <c r="B288" s="36"/>
      <c r="C288" s="235" t="s">
        <v>937</v>
      </c>
      <c r="D288" s="235" t="s">
        <v>222</v>
      </c>
      <c r="E288" s="236" t="s">
        <v>2177</v>
      </c>
      <c r="F288" s="237" t="s">
        <v>4342</v>
      </c>
      <c r="G288" s="238" t="s">
        <v>259</v>
      </c>
      <c r="H288" s="239">
        <v>2</v>
      </c>
      <c r="I288" s="240"/>
      <c r="J288" s="239">
        <f>ROUND(I288*H288,2)</f>
        <v>0</v>
      </c>
      <c r="K288" s="241"/>
      <c r="L288" s="41"/>
      <c r="M288" s="242" t="s">
        <v>1</v>
      </c>
      <c r="N288" s="243" t="s">
        <v>41</v>
      </c>
      <c r="O288" s="94"/>
      <c r="P288" s="244">
        <f>O288*H288</f>
        <v>0</v>
      </c>
      <c r="Q288" s="244">
        <v>0.0046663199999999998</v>
      </c>
      <c r="R288" s="244">
        <f>Q288*H288</f>
        <v>0.0093326399999999997</v>
      </c>
      <c r="S288" s="244">
        <v>0</v>
      </c>
      <c r="T288" s="245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6" t="s">
        <v>281</v>
      </c>
      <c r="AT288" s="246" t="s">
        <v>222</v>
      </c>
      <c r="AU288" s="246" t="s">
        <v>87</v>
      </c>
      <c r="AY288" s="14" t="s">
        <v>220</v>
      </c>
      <c r="BE288" s="247">
        <f>IF(N288="základná",J288,0)</f>
        <v>0</v>
      </c>
      <c r="BF288" s="247">
        <f>IF(N288="znížená",J288,0)</f>
        <v>0</v>
      </c>
      <c r="BG288" s="247">
        <f>IF(N288="zákl. prenesená",J288,0)</f>
        <v>0</v>
      </c>
      <c r="BH288" s="247">
        <f>IF(N288="zníž. prenesená",J288,0)</f>
        <v>0</v>
      </c>
      <c r="BI288" s="247">
        <f>IF(N288="nulová",J288,0)</f>
        <v>0</v>
      </c>
      <c r="BJ288" s="14" t="s">
        <v>87</v>
      </c>
      <c r="BK288" s="247">
        <f>ROUND(I288*H288,2)</f>
        <v>0</v>
      </c>
      <c r="BL288" s="14" t="s">
        <v>281</v>
      </c>
      <c r="BM288" s="246" t="s">
        <v>4343</v>
      </c>
    </row>
    <row r="289" s="2" customFormat="1" ht="24.15" customHeight="1">
      <c r="A289" s="35"/>
      <c r="B289" s="36"/>
      <c r="C289" s="235" t="s">
        <v>941</v>
      </c>
      <c r="D289" s="235" t="s">
        <v>222</v>
      </c>
      <c r="E289" s="236" t="s">
        <v>799</v>
      </c>
      <c r="F289" s="237" t="s">
        <v>2185</v>
      </c>
      <c r="G289" s="238" t="s">
        <v>234</v>
      </c>
      <c r="H289" s="239">
        <v>1.5</v>
      </c>
      <c r="I289" s="240"/>
      <c r="J289" s="239">
        <f>ROUND(I289*H289,2)</f>
        <v>0</v>
      </c>
      <c r="K289" s="241"/>
      <c r="L289" s="41"/>
      <c r="M289" s="242" t="s">
        <v>1</v>
      </c>
      <c r="N289" s="243" t="s">
        <v>41</v>
      </c>
      <c r="O289" s="94"/>
      <c r="P289" s="244">
        <f>O289*H289</f>
        <v>0</v>
      </c>
      <c r="Q289" s="244">
        <v>0.0011152</v>
      </c>
      <c r="R289" s="244">
        <f>Q289*H289</f>
        <v>0.0016727999999999999</v>
      </c>
      <c r="S289" s="244">
        <v>0</v>
      </c>
      <c r="T289" s="24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6" t="s">
        <v>281</v>
      </c>
      <c r="AT289" s="246" t="s">
        <v>222</v>
      </c>
      <c r="AU289" s="246" t="s">
        <v>87</v>
      </c>
      <c r="AY289" s="14" t="s">
        <v>220</v>
      </c>
      <c r="BE289" s="247">
        <f>IF(N289="základná",J289,0)</f>
        <v>0</v>
      </c>
      <c r="BF289" s="247">
        <f>IF(N289="znížená",J289,0)</f>
        <v>0</v>
      </c>
      <c r="BG289" s="247">
        <f>IF(N289="zákl. prenesená",J289,0)</f>
        <v>0</v>
      </c>
      <c r="BH289" s="247">
        <f>IF(N289="zníž. prenesená",J289,0)</f>
        <v>0</v>
      </c>
      <c r="BI289" s="247">
        <f>IF(N289="nulová",J289,0)</f>
        <v>0</v>
      </c>
      <c r="BJ289" s="14" t="s">
        <v>87</v>
      </c>
      <c r="BK289" s="247">
        <f>ROUND(I289*H289,2)</f>
        <v>0</v>
      </c>
      <c r="BL289" s="14" t="s">
        <v>281</v>
      </c>
      <c r="BM289" s="246" t="s">
        <v>4344</v>
      </c>
    </row>
    <row r="290" s="2" customFormat="1" ht="33" customHeight="1">
      <c r="A290" s="35"/>
      <c r="B290" s="36"/>
      <c r="C290" s="235" t="s">
        <v>945</v>
      </c>
      <c r="D290" s="235" t="s">
        <v>222</v>
      </c>
      <c r="E290" s="236" t="s">
        <v>2192</v>
      </c>
      <c r="F290" s="237" t="s">
        <v>4345</v>
      </c>
      <c r="G290" s="238" t="s">
        <v>234</v>
      </c>
      <c r="H290" s="239">
        <v>16.699999999999999</v>
      </c>
      <c r="I290" s="240"/>
      <c r="J290" s="239">
        <f>ROUND(I290*H290,2)</f>
        <v>0</v>
      </c>
      <c r="K290" s="241"/>
      <c r="L290" s="41"/>
      <c r="M290" s="242" t="s">
        <v>1</v>
      </c>
      <c r="N290" s="243" t="s">
        <v>41</v>
      </c>
      <c r="O290" s="94"/>
      <c r="P290" s="244">
        <f>O290*H290</f>
        <v>0</v>
      </c>
      <c r="Q290" s="244">
        <v>0.0028706199999999999</v>
      </c>
      <c r="R290" s="244">
        <f>Q290*H290</f>
        <v>0.047939353999999997</v>
      </c>
      <c r="S290" s="244">
        <v>0</v>
      </c>
      <c r="T290" s="24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6" t="s">
        <v>281</v>
      </c>
      <c r="AT290" s="246" t="s">
        <v>222</v>
      </c>
      <c r="AU290" s="246" t="s">
        <v>87</v>
      </c>
      <c r="AY290" s="14" t="s">
        <v>220</v>
      </c>
      <c r="BE290" s="247">
        <f>IF(N290="základná",J290,0)</f>
        <v>0</v>
      </c>
      <c r="BF290" s="247">
        <f>IF(N290="znížená",J290,0)</f>
        <v>0</v>
      </c>
      <c r="BG290" s="247">
        <f>IF(N290="zákl. prenesená",J290,0)</f>
        <v>0</v>
      </c>
      <c r="BH290" s="247">
        <f>IF(N290="zníž. prenesená",J290,0)</f>
        <v>0</v>
      </c>
      <c r="BI290" s="247">
        <f>IF(N290="nulová",J290,0)</f>
        <v>0</v>
      </c>
      <c r="BJ290" s="14" t="s">
        <v>87</v>
      </c>
      <c r="BK290" s="247">
        <f>ROUND(I290*H290,2)</f>
        <v>0</v>
      </c>
      <c r="BL290" s="14" t="s">
        <v>281</v>
      </c>
      <c r="BM290" s="246" t="s">
        <v>4346</v>
      </c>
    </row>
    <row r="291" s="2" customFormat="1" ht="33" customHeight="1">
      <c r="A291" s="35"/>
      <c r="B291" s="36"/>
      <c r="C291" s="235" t="s">
        <v>949</v>
      </c>
      <c r="D291" s="235" t="s">
        <v>222</v>
      </c>
      <c r="E291" s="236" t="s">
        <v>810</v>
      </c>
      <c r="F291" s="237" t="s">
        <v>4347</v>
      </c>
      <c r="G291" s="238" t="s">
        <v>234</v>
      </c>
      <c r="H291" s="239">
        <v>2.2999999999999998</v>
      </c>
      <c r="I291" s="240"/>
      <c r="J291" s="239">
        <f>ROUND(I291*H291,2)</f>
        <v>0</v>
      </c>
      <c r="K291" s="241"/>
      <c r="L291" s="41"/>
      <c r="M291" s="242" t="s">
        <v>1</v>
      </c>
      <c r="N291" s="243" t="s">
        <v>41</v>
      </c>
      <c r="O291" s="94"/>
      <c r="P291" s="244">
        <f>O291*H291</f>
        <v>0</v>
      </c>
      <c r="Q291" s="244">
        <v>0.00430277</v>
      </c>
      <c r="R291" s="244">
        <f>Q291*H291</f>
        <v>0.0098963709999999993</v>
      </c>
      <c r="S291" s="244">
        <v>0</v>
      </c>
      <c r="T291" s="24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6" t="s">
        <v>281</v>
      </c>
      <c r="AT291" s="246" t="s">
        <v>222</v>
      </c>
      <c r="AU291" s="246" t="s">
        <v>87</v>
      </c>
      <c r="AY291" s="14" t="s">
        <v>220</v>
      </c>
      <c r="BE291" s="247">
        <f>IF(N291="základná",J291,0)</f>
        <v>0</v>
      </c>
      <c r="BF291" s="247">
        <f>IF(N291="znížená",J291,0)</f>
        <v>0</v>
      </c>
      <c r="BG291" s="247">
        <f>IF(N291="zákl. prenesená",J291,0)</f>
        <v>0</v>
      </c>
      <c r="BH291" s="247">
        <f>IF(N291="zníž. prenesená",J291,0)</f>
        <v>0</v>
      </c>
      <c r="BI291" s="247">
        <f>IF(N291="nulová",J291,0)</f>
        <v>0</v>
      </c>
      <c r="BJ291" s="14" t="s">
        <v>87</v>
      </c>
      <c r="BK291" s="247">
        <f>ROUND(I291*H291,2)</f>
        <v>0</v>
      </c>
      <c r="BL291" s="14" t="s">
        <v>281</v>
      </c>
      <c r="BM291" s="246" t="s">
        <v>4348</v>
      </c>
    </row>
    <row r="292" s="2" customFormat="1" ht="37.8" customHeight="1">
      <c r="A292" s="35"/>
      <c r="B292" s="36"/>
      <c r="C292" s="235" t="s">
        <v>953</v>
      </c>
      <c r="D292" s="235" t="s">
        <v>222</v>
      </c>
      <c r="E292" s="236" t="s">
        <v>4349</v>
      </c>
      <c r="F292" s="237" t="s">
        <v>4350</v>
      </c>
      <c r="G292" s="238" t="s">
        <v>259</v>
      </c>
      <c r="H292" s="239">
        <v>2</v>
      </c>
      <c r="I292" s="240"/>
      <c r="J292" s="239">
        <f>ROUND(I292*H292,2)</f>
        <v>0</v>
      </c>
      <c r="K292" s="241"/>
      <c r="L292" s="41"/>
      <c r="M292" s="242" t="s">
        <v>1</v>
      </c>
      <c r="N292" s="243" t="s">
        <v>41</v>
      </c>
      <c r="O292" s="94"/>
      <c r="P292" s="244">
        <f>O292*H292</f>
        <v>0</v>
      </c>
      <c r="Q292" s="244">
        <v>3.8699999999999999E-05</v>
      </c>
      <c r="R292" s="244">
        <f>Q292*H292</f>
        <v>7.7399999999999998E-05</v>
      </c>
      <c r="S292" s="244">
        <v>0</v>
      </c>
      <c r="T292" s="24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6" t="s">
        <v>281</v>
      </c>
      <c r="AT292" s="246" t="s">
        <v>222</v>
      </c>
      <c r="AU292" s="246" t="s">
        <v>87</v>
      </c>
      <c r="AY292" s="14" t="s">
        <v>220</v>
      </c>
      <c r="BE292" s="247">
        <f>IF(N292="základná",J292,0)</f>
        <v>0</v>
      </c>
      <c r="BF292" s="247">
        <f>IF(N292="znížená",J292,0)</f>
        <v>0</v>
      </c>
      <c r="BG292" s="247">
        <f>IF(N292="zákl. prenesená",J292,0)</f>
        <v>0</v>
      </c>
      <c r="BH292" s="247">
        <f>IF(N292="zníž. prenesená",J292,0)</f>
        <v>0</v>
      </c>
      <c r="BI292" s="247">
        <f>IF(N292="nulová",J292,0)</f>
        <v>0</v>
      </c>
      <c r="BJ292" s="14" t="s">
        <v>87</v>
      </c>
      <c r="BK292" s="247">
        <f>ROUND(I292*H292,2)</f>
        <v>0</v>
      </c>
      <c r="BL292" s="14" t="s">
        <v>281</v>
      </c>
      <c r="BM292" s="246" t="s">
        <v>4351</v>
      </c>
    </row>
    <row r="293" s="2" customFormat="1" ht="16.5" customHeight="1">
      <c r="A293" s="35"/>
      <c r="B293" s="36"/>
      <c r="C293" s="253" t="s">
        <v>957</v>
      </c>
      <c r="D293" s="253" t="s">
        <v>571</v>
      </c>
      <c r="E293" s="254" t="s">
        <v>4352</v>
      </c>
      <c r="F293" s="255" t="s">
        <v>4353</v>
      </c>
      <c r="G293" s="256" t="s">
        <v>259</v>
      </c>
      <c r="H293" s="257">
        <v>2</v>
      </c>
      <c r="I293" s="258"/>
      <c r="J293" s="257">
        <f>ROUND(I293*H293,2)</f>
        <v>0</v>
      </c>
      <c r="K293" s="259"/>
      <c r="L293" s="260"/>
      <c r="M293" s="261" t="s">
        <v>1</v>
      </c>
      <c r="N293" s="262" t="s">
        <v>41</v>
      </c>
      <c r="O293" s="94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6" t="s">
        <v>353</v>
      </c>
      <c r="AT293" s="246" t="s">
        <v>571</v>
      </c>
      <c r="AU293" s="246" t="s">
        <v>87</v>
      </c>
      <c r="AY293" s="14" t="s">
        <v>220</v>
      </c>
      <c r="BE293" s="247">
        <f>IF(N293="základná",J293,0)</f>
        <v>0</v>
      </c>
      <c r="BF293" s="247">
        <f>IF(N293="znížená",J293,0)</f>
        <v>0</v>
      </c>
      <c r="BG293" s="247">
        <f>IF(N293="zákl. prenesená",J293,0)</f>
        <v>0</v>
      </c>
      <c r="BH293" s="247">
        <f>IF(N293="zníž. prenesená",J293,0)</f>
        <v>0</v>
      </c>
      <c r="BI293" s="247">
        <f>IF(N293="nulová",J293,0)</f>
        <v>0</v>
      </c>
      <c r="BJ293" s="14" t="s">
        <v>87</v>
      </c>
      <c r="BK293" s="247">
        <f>ROUND(I293*H293,2)</f>
        <v>0</v>
      </c>
      <c r="BL293" s="14" t="s">
        <v>281</v>
      </c>
      <c r="BM293" s="246" t="s">
        <v>4354</v>
      </c>
    </row>
    <row r="294" s="2" customFormat="1" ht="24.15" customHeight="1">
      <c r="A294" s="35"/>
      <c r="B294" s="36"/>
      <c r="C294" s="235" t="s">
        <v>961</v>
      </c>
      <c r="D294" s="235" t="s">
        <v>222</v>
      </c>
      <c r="E294" s="236" t="s">
        <v>4355</v>
      </c>
      <c r="F294" s="237" t="s">
        <v>4356</v>
      </c>
      <c r="G294" s="238" t="s">
        <v>234</v>
      </c>
      <c r="H294" s="239">
        <v>4.25</v>
      </c>
      <c r="I294" s="240"/>
      <c r="J294" s="239">
        <f>ROUND(I294*H294,2)</f>
        <v>0</v>
      </c>
      <c r="K294" s="241"/>
      <c r="L294" s="41"/>
      <c r="M294" s="242" t="s">
        <v>1</v>
      </c>
      <c r="N294" s="243" t="s">
        <v>41</v>
      </c>
      <c r="O294" s="94"/>
      <c r="P294" s="244">
        <f>O294*H294</f>
        <v>0</v>
      </c>
      <c r="Q294" s="244">
        <v>0.0012493999999999999</v>
      </c>
      <c r="R294" s="244">
        <f>Q294*H294</f>
        <v>0.0053099499999999999</v>
      </c>
      <c r="S294" s="244">
        <v>0</v>
      </c>
      <c r="T294" s="245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6" t="s">
        <v>281</v>
      </c>
      <c r="AT294" s="246" t="s">
        <v>222</v>
      </c>
      <c r="AU294" s="246" t="s">
        <v>87</v>
      </c>
      <c r="AY294" s="14" t="s">
        <v>220</v>
      </c>
      <c r="BE294" s="247">
        <f>IF(N294="základná",J294,0)</f>
        <v>0</v>
      </c>
      <c r="BF294" s="247">
        <f>IF(N294="znížená",J294,0)</f>
        <v>0</v>
      </c>
      <c r="BG294" s="247">
        <f>IF(N294="zákl. prenesená",J294,0)</f>
        <v>0</v>
      </c>
      <c r="BH294" s="247">
        <f>IF(N294="zníž. prenesená",J294,0)</f>
        <v>0</v>
      </c>
      <c r="BI294" s="247">
        <f>IF(N294="nulová",J294,0)</f>
        <v>0</v>
      </c>
      <c r="BJ294" s="14" t="s">
        <v>87</v>
      </c>
      <c r="BK294" s="247">
        <f>ROUND(I294*H294,2)</f>
        <v>0</v>
      </c>
      <c r="BL294" s="14" t="s">
        <v>281</v>
      </c>
      <c r="BM294" s="246" t="s">
        <v>4357</v>
      </c>
    </row>
    <row r="295" s="2" customFormat="1" ht="33" customHeight="1">
      <c r="A295" s="35"/>
      <c r="B295" s="36"/>
      <c r="C295" s="235" t="s">
        <v>965</v>
      </c>
      <c r="D295" s="235" t="s">
        <v>222</v>
      </c>
      <c r="E295" s="236" t="s">
        <v>4358</v>
      </c>
      <c r="F295" s="237" t="s">
        <v>4359</v>
      </c>
      <c r="G295" s="238" t="s">
        <v>234</v>
      </c>
      <c r="H295" s="239">
        <v>0.59999999999999998</v>
      </c>
      <c r="I295" s="240"/>
      <c r="J295" s="239">
        <f>ROUND(I295*H295,2)</f>
        <v>0</v>
      </c>
      <c r="K295" s="241"/>
      <c r="L295" s="41"/>
      <c r="M295" s="242" t="s">
        <v>1</v>
      </c>
      <c r="N295" s="243" t="s">
        <v>41</v>
      </c>
      <c r="O295" s="94"/>
      <c r="P295" s="244">
        <f>O295*H295</f>
        <v>0</v>
      </c>
      <c r="Q295" s="244">
        <v>0.00561095</v>
      </c>
      <c r="R295" s="244">
        <f>Q295*H295</f>
        <v>0.0033665699999999997</v>
      </c>
      <c r="S295" s="244">
        <v>0</v>
      </c>
      <c r="T295" s="24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6" t="s">
        <v>281</v>
      </c>
      <c r="AT295" s="246" t="s">
        <v>222</v>
      </c>
      <c r="AU295" s="246" t="s">
        <v>87</v>
      </c>
      <c r="AY295" s="14" t="s">
        <v>220</v>
      </c>
      <c r="BE295" s="247">
        <f>IF(N295="základná",J295,0)</f>
        <v>0</v>
      </c>
      <c r="BF295" s="247">
        <f>IF(N295="znížená",J295,0)</f>
        <v>0</v>
      </c>
      <c r="BG295" s="247">
        <f>IF(N295="zákl. prenesená",J295,0)</f>
        <v>0</v>
      </c>
      <c r="BH295" s="247">
        <f>IF(N295="zníž. prenesená",J295,0)</f>
        <v>0</v>
      </c>
      <c r="BI295" s="247">
        <f>IF(N295="nulová",J295,0)</f>
        <v>0</v>
      </c>
      <c r="BJ295" s="14" t="s">
        <v>87</v>
      </c>
      <c r="BK295" s="247">
        <f>ROUND(I295*H295,2)</f>
        <v>0</v>
      </c>
      <c r="BL295" s="14" t="s">
        <v>281</v>
      </c>
      <c r="BM295" s="246" t="s">
        <v>4360</v>
      </c>
    </row>
    <row r="296" s="12" customFormat="1" ht="22.8" customHeight="1">
      <c r="A296" s="12"/>
      <c r="B296" s="219"/>
      <c r="C296" s="220"/>
      <c r="D296" s="221" t="s">
        <v>74</v>
      </c>
      <c r="E296" s="233" t="s">
        <v>407</v>
      </c>
      <c r="F296" s="233" t="s">
        <v>408</v>
      </c>
      <c r="G296" s="220"/>
      <c r="H296" s="220"/>
      <c r="I296" s="223"/>
      <c r="J296" s="234">
        <f>BK296</f>
        <v>0</v>
      </c>
      <c r="K296" s="220"/>
      <c r="L296" s="225"/>
      <c r="M296" s="226"/>
      <c r="N296" s="227"/>
      <c r="O296" s="227"/>
      <c r="P296" s="228">
        <f>SUM(P297:P307)</f>
        <v>0</v>
      </c>
      <c r="Q296" s="227"/>
      <c r="R296" s="228">
        <f>SUM(R297:R307)</f>
        <v>0.25412999999999997</v>
      </c>
      <c r="S296" s="227"/>
      <c r="T296" s="229">
        <f>SUM(T297:T307)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30" t="s">
        <v>87</v>
      </c>
      <c r="AT296" s="231" t="s">
        <v>74</v>
      </c>
      <c r="AU296" s="231" t="s">
        <v>82</v>
      </c>
      <c r="AY296" s="230" t="s">
        <v>220</v>
      </c>
      <c r="BK296" s="232">
        <f>SUM(BK297:BK307)</f>
        <v>0</v>
      </c>
    </row>
    <row r="297" s="2" customFormat="1" ht="24.15" customHeight="1">
      <c r="A297" s="35"/>
      <c r="B297" s="36"/>
      <c r="C297" s="235" t="s">
        <v>969</v>
      </c>
      <c r="D297" s="235" t="s">
        <v>222</v>
      </c>
      <c r="E297" s="236" t="s">
        <v>838</v>
      </c>
      <c r="F297" s="237" t="s">
        <v>4361</v>
      </c>
      <c r="G297" s="238" t="s">
        <v>234</v>
      </c>
      <c r="H297" s="239">
        <v>11.5</v>
      </c>
      <c r="I297" s="240"/>
      <c r="J297" s="239">
        <f>ROUND(I297*H297,2)</f>
        <v>0</v>
      </c>
      <c r="K297" s="241"/>
      <c r="L297" s="41"/>
      <c r="M297" s="242" t="s">
        <v>1</v>
      </c>
      <c r="N297" s="243" t="s">
        <v>41</v>
      </c>
      <c r="O297" s="94"/>
      <c r="P297" s="244">
        <f>O297*H297</f>
        <v>0</v>
      </c>
      <c r="Q297" s="244">
        <v>0.00022000000000000001</v>
      </c>
      <c r="R297" s="244">
        <f>Q297*H297</f>
        <v>0.0025300000000000001</v>
      </c>
      <c r="S297" s="244">
        <v>0</v>
      </c>
      <c r="T297" s="24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6" t="s">
        <v>281</v>
      </c>
      <c r="AT297" s="246" t="s">
        <v>222</v>
      </c>
      <c r="AU297" s="246" t="s">
        <v>87</v>
      </c>
      <c r="AY297" s="14" t="s">
        <v>220</v>
      </c>
      <c r="BE297" s="247">
        <f>IF(N297="základná",J297,0)</f>
        <v>0</v>
      </c>
      <c r="BF297" s="247">
        <f>IF(N297="znížená",J297,0)</f>
        <v>0</v>
      </c>
      <c r="BG297" s="247">
        <f>IF(N297="zákl. prenesená",J297,0)</f>
        <v>0</v>
      </c>
      <c r="BH297" s="247">
        <f>IF(N297="zníž. prenesená",J297,0)</f>
        <v>0</v>
      </c>
      <c r="BI297" s="247">
        <f>IF(N297="nulová",J297,0)</f>
        <v>0</v>
      </c>
      <c r="BJ297" s="14" t="s">
        <v>87</v>
      </c>
      <c r="BK297" s="247">
        <f>ROUND(I297*H297,2)</f>
        <v>0</v>
      </c>
      <c r="BL297" s="14" t="s">
        <v>281</v>
      </c>
      <c r="BM297" s="246" t="s">
        <v>4362</v>
      </c>
    </row>
    <row r="298" s="2" customFormat="1" ht="37.8" customHeight="1">
      <c r="A298" s="35"/>
      <c r="B298" s="36"/>
      <c r="C298" s="253" t="s">
        <v>973</v>
      </c>
      <c r="D298" s="253" t="s">
        <v>571</v>
      </c>
      <c r="E298" s="254" t="s">
        <v>4363</v>
      </c>
      <c r="F298" s="255" t="s">
        <v>4364</v>
      </c>
      <c r="G298" s="256" t="s">
        <v>234</v>
      </c>
      <c r="H298" s="257">
        <v>12.08</v>
      </c>
      <c r="I298" s="258"/>
      <c r="J298" s="257">
        <f>ROUND(I298*H298,2)</f>
        <v>0</v>
      </c>
      <c r="K298" s="259"/>
      <c r="L298" s="260"/>
      <c r="M298" s="261" t="s">
        <v>1</v>
      </c>
      <c r="N298" s="262" t="s">
        <v>41</v>
      </c>
      <c r="O298" s="94"/>
      <c r="P298" s="244">
        <f>O298*H298</f>
        <v>0</v>
      </c>
      <c r="Q298" s="244">
        <v>0.00010000000000000001</v>
      </c>
      <c r="R298" s="244">
        <f>Q298*H298</f>
        <v>0.0012080000000000001</v>
      </c>
      <c r="S298" s="244">
        <v>0</v>
      </c>
      <c r="T298" s="245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6" t="s">
        <v>353</v>
      </c>
      <c r="AT298" s="246" t="s">
        <v>571</v>
      </c>
      <c r="AU298" s="246" t="s">
        <v>87</v>
      </c>
      <c r="AY298" s="14" t="s">
        <v>220</v>
      </c>
      <c r="BE298" s="247">
        <f>IF(N298="základná",J298,0)</f>
        <v>0</v>
      </c>
      <c r="BF298" s="247">
        <f>IF(N298="znížená",J298,0)</f>
        <v>0</v>
      </c>
      <c r="BG298" s="247">
        <f>IF(N298="zákl. prenesená",J298,0)</f>
        <v>0</v>
      </c>
      <c r="BH298" s="247">
        <f>IF(N298="zníž. prenesená",J298,0)</f>
        <v>0</v>
      </c>
      <c r="BI298" s="247">
        <f>IF(N298="nulová",J298,0)</f>
        <v>0</v>
      </c>
      <c r="BJ298" s="14" t="s">
        <v>87</v>
      </c>
      <c r="BK298" s="247">
        <f>ROUND(I298*H298,2)</f>
        <v>0</v>
      </c>
      <c r="BL298" s="14" t="s">
        <v>281</v>
      </c>
      <c r="BM298" s="246" t="s">
        <v>4365</v>
      </c>
    </row>
    <row r="299" s="2" customFormat="1" ht="37.8" customHeight="1">
      <c r="A299" s="35"/>
      <c r="B299" s="36"/>
      <c r="C299" s="253" t="s">
        <v>977</v>
      </c>
      <c r="D299" s="253" t="s">
        <v>571</v>
      </c>
      <c r="E299" s="254" t="s">
        <v>4366</v>
      </c>
      <c r="F299" s="255" t="s">
        <v>4367</v>
      </c>
      <c r="G299" s="256" t="s">
        <v>234</v>
      </c>
      <c r="H299" s="257">
        <v>12.08</v>
      </c>
      <c r="I299" s="258"/>
      <c r="J299" s="257">
        <f>ROUND(I299*H299,2)</f>
        <v>0</v>
      </c>
      <c r="K299" s="259"/>
      <c r="L299" s="260"/>
      <c r="M299" s="261" t="s">
        <v>1</v>
      </c>
      <c r="N299" s="262" t="s">
        <v>41</v>
      </c>
      <c r="O299" s="94"/>
      <c r="P299" s="244">
        <f>O299*H299</f>
        <v>0</v>
      </c>
      <c r="Q299" s="244">
        <v>0.00010000000000000001</v>
      </c>
      <c r="R299" s="244">
        <f>Q299*H299</f>
        <v>0.0012080000000000001</v>
      </c>
      <c r="S299" s="244">
        <v>0</v>
      </c>
      <c r="T299" s="245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6" t="s">
        <v>353</v>
      </c>
      <c r="AT299" s="246" t="s">
        <v>571</v>
      </c>
      <c r="AU299" s="246" t="s">
        <v>87</v>
      </c>
      <c r="AY299" s="14" t="s">
        <v>220</v>
      </c>
      <c r="BE299" s="247">
        <f>IF(N299="základná",J299,0)</f>
        <v>0</v>
      </c>
      <c r="BF299" s="247">
        <f>IF(N299="znížená",J299,0)</f>
        <v>0</v>
      </c>
      <c r="BG299" s="247">
        <f>IF(N299="zákl. prenesená",J299,0)</f>
        <v>0</v>
      </c>
      <c r="BH299" s="247">
        <f>IF(N299="zníž. prenesená",J299,0)</f>
        <v>0</v>
      </c>
      <c r="BI299" s="247">
        <f>IF(N299="nulová",J299,0)</f>
        <v>0</v>
      </c>
      <c r="BJ299" s="14" t="s">
        <v>87</v>
      </c>
      <c r="BK299" s="247">
        <f>ROUND(I299*H299,2)</f>
        <v>0</v>
      </c>
      <c r="BL299" s="14" t="s">
        <v>281</v>
      </c>
      <c r="BM299" s="246" t="s">
        <v>4368</v>
      </c>
    </row>
    <row r="300" s="2" customFormat="1" ht="24.15" customHeight="1">
      <c r="A300" s="35"/>
      <c r="B300" s="36"/>
      <c r="C300" s="253" t="s">
        <v>983</v>
      </c>
      <c r="D300" s="253" t="s">
        <v>571</v>
      </c>
      <c r="E300" s="254" t="s">
        <v>4369</v>
      </c>
      <c r="F300" s="255" t="s">
        <v>4370</v>
      </c>
      <c r="G300" s="256" t="s">
        <v>225</v>
      </c>
      <c r="H300" s="257">
        <v>3.54</v>
      </c>
      <c r="I300" s="258"/>
      <c r="J300" s="257">
        <f>ROUND(I300*H300,2)</f>
        <v>0</v>
      </c>
      <c r="K300" s="259"/>
      <c r="L300" s="260"/>
      <c r="M300" s="261" t="s">
        <v>1</v>
      </c>
      <c r="N300" s="262" t="s">
        <v>41</v>
      </c>
      <c r="O300" s="94"/>
      <c r="P300" s="244">
        <f>O300*H300</f>
        <v>0</v>
      </c>
      <c r="Q300" s="244">
        <v>0.017299999999999999</v>
      </c>
      <c r="R300" s="244">
        <f>Q300*H300</f>
        <v>0.061241999999999998</v>
      </c>
      <c r="S300" s="244">
        <v>0</v>
      </c>
      <c r="T300" s="24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6" t="s">
        <v>353</v>
      </c>
      <c r="AT300" s="246" t="s">
        <v>571</v>
      </c>
      <c r="AU300" s="246" t="s">
        <v>87</v>
      </c>
      <c r="AY300" s="14" t="s">
        <v>220</v>
      </c>
      <c r="BE300" s="247">
        <f>IF(N300="základná",J300,0)</f>
        <v>0</v>
      </c>
      <c r="BF300" s="247">
        <f>IF(N300="znížená",J300,0)</f>
        <v>0</v>
      </c>
      <c r="BG300" s="247">
        <f>IF(N300="zákl. prenesená",J300,0)</f>
        <v>0</v>
      </c>
      <c r="BH300" s="247">
        <f>IF(N300="zníž. prenesená",J300,0)</f>
        <v>0</v>
      </c>
      <c r="BI300" s="247">
        <f>IF(N300="nulová",J300,0)</f>
        <v>0</v>
      </c>
      <c r="BJ300" s="14" t="s">
        <v>87</v>
      </c>
      <c r="BK300" s="247">
        <f>ROUND(I300*H300,2)</f>
        <v>0</v>
      </c>
      <c r="BL300" s="14" t="s">
        <v>281</v>
      </c>
      <c r="BM300" s="246" t="s">
        <v>4371</v>
      </c>
    </row>
    <row r="301" s="2" customFormat="1" ht="21.75" customHeight="1">
      <c r="A301" s="35"/>
      <c r="B301" s="36"/>
      <c r="C301" s="235" t="s">
        <v>987</v>
      </c>
      <c r="D301" s="235" t="s">
        <v>222</v>
      </c>
      <c r="E301" s="236" t="s">
        <v>854</v>
      </c>
      <c r="F301" s="237" t="s">
        <v>855</v>
      </c>
      <c r="G301" s="238" t="s">
        <v>234</v>
      </c>
      <c r="H301" s="239">
        <v>19.199999999999999</v>
      </c>
      <c r="I301" s="240"/>
      <c r="J301" s="239">
        <f>ROUND(I301*H301,2)</f>
        <v>0</v>
      </c>
      <c r="K301" s="241"/>
      <c r="L301" s="41"/>
      <c r="M301" s="242" t="s">
        <v>1</v>
      </c>
      <c r="N301" s="243" t="s">
        <v>41</v>
      </c>
      <c r="O301" s="94"/>
      <c r="P301" s="244">
        <f>O301*H301</f>
        <v>0</v>
      </c>
      <c r="Q301" s="244">
        <v>0.00042999999999999999</v>
      </c>
      <c r="R301" s="244">
        <f>Q301*H301</f>
        <v>0.0082559999999999994</v>
      </c>
      <c r="S301" s="244">
        <v>0</v>
      </c>
      <c r="T301" s="245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6" t="s">
        <v>281</v>
      </c>
      <c r="AT301" s="246" t="s">
        <v>222</v>
      </c>
      <c r="AU301" s="246" t="s">
        <v>87</v>
      </c>
      <c r="AY301" s="14" t="s">
        <v>220</v>
      </c>
      <c r="BE301" s="247">
        <f>IF(N301="základná",J301,0)</f>
        <v>0</v>
      </c>
      <c r="BF301" s="247">
        <f>IF(N301="znížená",J301,0)</f>
        <v>0</v>
      </c>
      <c r="BG301" s="247">
        <f>IF(N301="zákl. prenesená",J301,0)</f>
        <v>0</v>
      </c>
      <c r="BH301" s="247">
        <f>IF(N301="zníž. prenesená",J301,0)</f>
        <v>0</v>
      </c>
      <c r="BI301" s="247">
        <f>IF(N301="nulová",J301,0)</f>
        <v>0</v>
      </c>
      <c r="BJ301" s="14" t="s">
        <v>87</v>
      </c>
      <c r="BK301" s="247">
        <f>ROUND(I301*H301,2)</f>
        <v>0</v>
      </c>
      <c r="BL301" s="14" t="s">
        <v>281</v>
      </c>
      <c r="BM301" s="246" t="s">
        <v>4372</v>
      </c>
    </row>
    <row r="302" s="2" customFormat="1" ht="37.8" customHeight="1">
      <c r="A302" s="35"/>
      <c r="B302" s="36"/>
      <c r="C302" s="253" t="s">
        <v>991</v>
      </c>
      <c r="D302" s="253" t="s">
        <v>571</v>
      </c>
      <c r="E302" s="254" t="s">
        <v>4373</v>
      </c>
      <c r="F302" s="255" t="s">
        <v>4364</v>
      </c>
      <c r="G302" s="256" t="s">
        <v>234</v>
      </c>
      <c r="H302" s="257">
        <v>20.16</v>
      </c>
      <c r="I302" s="258"/>
      <c r="J302" s="257">
        <f>ROUND(I302*H302,2)</f>
        <v>0</v>
      </c>
      <c r="K302" s="259"/>
      <c r="L302" s="260"/>
      <c r="M302" s="261" t="s">
        <v>1</v>
      </c>
      <c r="N302" s="262" t="s">
        <v>41</v>
      </c>
      <c r="O302" s="94"/>
      <c r="P302" s="244">
        <f>O302*H302</f>
        <v>0</v>
      </c>
      <c r="Q302" s="244">
        <v>0.00010000000000000001</v>
      </c>
      <c r="R302" s="244">
        <f>Q302*H302</f>
        <v>0.002016</v>
      </c>
      <c r="S302" s="244">
        <v>0</v>
      </c>
      <c r="T302" s="24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6" t="s">
        <v>353</v>
      </c>
      <c r="AT302" s="246" t="s">
        <v>571</v>
      </c>
      <c r="AU302" s="246" t="s">
        <v>87</v>
      </c>
      <c r="AY302" s="14" t="s">
        <v>220</v>
      </c>
      <c r="BE302" s="247">
        <f>IF(N302="základná",J302,0)</f>
        <v>0</v>
      </c>
      <c r="BF302" s="247">
        <f>IF(N302="znížená",J302,0)</f>
        <v>0</v>
      </c>
      <c r="BG302" s="247">
        <f>IF(N302="zákl. prenesená",J302,0)</f>
        <v>0</v>
      </c>
      <c r="BH302" s="247">
        <f>IF(N302="zníž. prenesená",J302,0)</f>
        <v>0</v>
      </c>
      <c r="BI302" s="247">
        <f>IF(N302="nulová",J302,0)</f>
        <v>0</v>
      </c>
      <c r="BJ302" s="14" t="s">
        <v>87</v>
      </c>
      <c r="BK302" s="247">
        <f>ROUND(I302*H302,2)</f>
        <v>0</v>
      </c>
      <c r="BL302" s="14" t="s">
        <v>281</v>
      </c>
      <c r="BM302" s="246" t="s">
        <v>4374</v>
      </c>
    </row>
    <row r="303" s="2" customFormat="1" ht="37.8" customHeight="1">
      <c r="A303" s="35"/>
      <c r="B303" s="36"/>
      <c r="C303" s="253" t="s">
        <v>995</v>
      </c>
      <c r="D303" s="253" t="s">
        <v>571</v>
      </c>
      <c r="E303" s="254" t="s">
        <v>4375</v>
      </c>
      <c r="F303" s="255" t="s">
        <v>4367</v>
      </c>
      <c r="G303" s="256" t="s">
        <v>234</v>
      </c>
      <c r="H303" s="257">
        <v>20.16</v>
      </c>
      <c r="I303" s="258"/>
      <c r="J303" s="257">
        <f>ROUND(I303*H303,2)</f>
        <v>0</v>
      </c>
      <c r="K303" s="259"/>
      <c r="L303" s="260"/>
      <c r="M303" s="261" t="s">
        <v>1</v>
      </c>
      <c r="N303" s="262" t="s">
        <v>41</v>
      </c>
      <c r="O303" s="94"/>
      <c r="P303" s="244">
        <f>O303*H303</f>
        <v>0</v>
      </c>
      <c r="Q303" s="244">
        <v>0.00010000000000000001</v>
      </c>
      <c r="R303" s="244">
        <f>Q303*H303</f>
        <v>0.002016</v>
      </c>
      <c r="S303" s="244">
        <v>0</v>
      </c>
      <c r="T303" s="24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6" t="s">
        <v>353</v>
      </c>
      <c r="AT303" s="246" t="s">
        <v>571</v>
      </c>
      <c r="AU303" s="246" t="s">
        <v>87</v>
      </c>
      <c r="AY303" s="14" t="s">
        <v>220</v>
      </c>
      <c r="BE303" s="247">
        <f>IF(N303="základná",J303,0)</f>
        <v>0</v>
      </c>
      <c r="BF303" s="247">
        <f>IF(N303="znížená",J303,0)</f>
        <v>0</v>
      </c>
      <c r="BG303" s="247">
        <f>IF(N303="zákl. prenesená",J303,0)</f>
        <v>0</v>
      </c>
      <c r="BH303" s="247">
        <f>IF(N303="zníž. prenesená",J303,0)</f>
        <v>0</v>
      </c>
      <c r="BI303" s="247">
        <f>IF(N303="nulová",J303,0)</f>
        <v>0</v>
      </c>
      <c r="BJ303" s="14" t="s">
        <v>87</v>
      </c>
      <c r="BK303" s="247">
        <f>ROUND(I303*H303,2)</f>
        <v>0</v>
      </c>
      <c r="BL303" s="14" t="s">
        <v>281</v>
      </c>
      <c r="BM303" s="246" t="s">
        <v>4376</v>
      </c>
    </row>
    <row r="304" s="2" customFormat="1" ht="37.8" customHeight="1">
      <c r="A304" s="35"/>
      <c r="B304" s="36"/>
      <c r="C304" s="253" t="s">
        <v>999</v>
      </c>
      <c r="D304" s="253" t="s">
        <v>571</v>
      </c>
      <c r="E304" s="254" t="s">
        <v>4377</v>
      </c>
      <c r="F304" s="255" t="s">
        <v>4378</v>
      </c>
      <c r="G304" s="256" t="s">
        <v>225</v>
      </c>
      <c r="H304" s="257">
        <v>10.4</v>
      </c>
      <c r="I304" s="258"/>
      <c r="J304" s="257">
        <f>ROUND(I304*H304,2)</f>
        <v>0</v>
      </c>
      <c r="K304" s="259"/>
      <c r="L304" s="260"/>
      <c r="M304" s="261" t="s">
        <v>1</v>
      </c>
      <c r="N304" s="262" t="s">
        <v>41</v>
      </c>
      <c r="O304" s="94"/>
      <c r="P304" s="244">
        <f>O304*H304</f>
        <v>0</v>
      </c>
      <c r="Q304" s="244">
        <v>0.0167</v>
      </c>
      <c r="R304" s="244">
        <f>Q304*H304</f>
        <v>0.17368</v>
      </c>
      <c r="S304" s="244">
        <v>0</v>
      </c>
      <c r="T304" s="24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6" t="s">
        <v>353</v>
      </c>
      <c r="AT304" s="246" t="s">
        <v>571</v>
      </c>
      <c r="AU304" s="246" t="s">
        <v>87</v>
      </c>
      <c r="AY304" s="14" t="s">
        <v>220</v>
      </c>
      <c r="BE304" s="247">
        <f>IF(N304="základná",J304,0)</f>
        <v>0</v>
      </c>
      <c r="BF304" s="247">
        <f>IF(N304="znížená",J304,0)</f>
        <v>0</v>
      </c>
      <c r="BG304" s="247">
        <f>IF(N304="zákl. prenesená",J304,0)</f>
        <v>0</v>
      </c>
      <c r="BH304" s="247">
        <f>IF(N304="zníž. prenesená",J304,0)</f>
        <v>0</v>
      </c>
      <c r="BI304" s="247">
        <f>IF(N304="nulová",J304,0)</f>
        <v>0</v>
      </c>
      <c r="BJ304" s="14" t="s">
        <v>87</v>
      </c>
      <c r="BK304" s="247">
        <f>ROUND(I304*H304,2)</f>
        <v>0</v>
      </c>
      <c r="BL304" s="14" t="s">
        <v>281</v>
      </c>
      <c r="BM304" s="246" t="s">
        <v>4379</v>
      </c>
    </row>
    <row r="305" s="2" customFormat="1" ht="24.15" customHeight="1">
      <c r="A305" s="35"/>
      <c r="B305" s="36"/>
      <c r="C305" s="235" t="s">
        <v>1005</v>
      </c>
      <c r="D305" s="235" t="s">
        <v>222</v>
      </c>
      <c r="E305" s="236" t="s">
        <v>886</v>
      </c>
      <c r="F305" s="237" t="s">
        <v>887</v>
      </c>
      <c r="G305" s="238" t="s">
        <v>259</v>
      </c>
      <c r="H305" s="239">
        <v>1</v>
      </c>
      <c r="I305" s="240"/>
      <c r="J305" s="239">
        <f>ROUND(I305*H305,2)</f>
        <v>0</v>
      </c>
      <c r="K305" s="241"/>
      <c r="L305" s="41"/>
      <c r="M305" s="242" t="s">
        <v>1</v>
      </c>
      <c r="N305" s="243" t="s">
        <v>41</v>
      </c>
      <c r="O305" s="94"/>
      <c r="P305" s="244">
        <f>O305*H305</f>
        <v>0</v>
      </c>
      <c r="Q305" s="244">
        <v>0.00026400000000000002</v>
      </c>
      <c r="R305" s="244">
        <f>Q305*H305</f>
        <v>0.00026400000000000002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6" t="s">
        <v>281</v>
      </c>
      <c r="AT305" s="246" t="s">
        <v>222</v>
      </c>
      <c r="AU305" s="246" t="s">
        <v>87</v>
      </c>
      <c r="AY305" s="14" t="s">
        <v>220</v>
      </c>
      <c r="BE305" s="247">
        <f>IF(N305="základná",J305,0)</f>
        <v>0</v>
      </c>
      <c r="BF305" s="247">
        <f>IF(N305="znížená",J305,0)</f>
        <v>0</v>
      </c>
      <c r="BG305" s="247">
        <f>IF(N305="zákl. prenesená",J305,0)</f>
        <v>0</v>
      </c>
      <c r="BH305" s="247">
        <f>IF(N305="zníž. prenesená",J305,0)</f>
        <v>0</v>
      </c>
      <c r="BI305" s="247">
        <f>IF(N305="nulová",J305,0)</f>
        <v>0</v>
      </c>
      <c r="BJ305" s="14" t="s">
        <v>87</v>
      </c>
      <c r="BK305" s="247">
        <f>ROUND(I305*H305,2)</f>
        <v>0</v>
      </c>
      <c r="BL305" s="14" t="s">
        <v>281</v>
      </c>
      <c r="BM305" s="246" t="s">
        <v>4380</v>
      </c>
    </row>
    <row r="306" s="2" customFormat="1" ht="37.8" customHeight="1">
      <c r="A306" s="35"/>
      <c r="B306" s="36"/>
      <c r="C306" s="253" t="s">
        <v>1009</v>
      </c>
      <c r="D306" s="253" t="s">
        <v>571</v>
      </c>
      <c r="E306" s="254" t="s">
        <v>890</v>
      </c>
      <c r="F306" s="255" t="s">
        <v>4381</v>
      </c>
      <c r="G306" s="256" t="s">
        <v>234</v>
      </c>
      <c r="H306" s="257">
        <v>1.5</v>
      </c>
      <c r="I306" s="258"/>
      <c r="J306" s="257">
        <f>ROUND(I306*H306,2)</f>
        <v>0</v>
      </c>
      <c r="K306" s="259"/>
      <c r="L306" s="260"/>
      <c r="M306" s="261" t="s">
        <v>1</v>
      </c>
      <c r="N306" s="262" t="s">
        <v>41</v>
      </c>
      <c r="O306" s="94"/>
      <c r="P306" s="244">
        <f>O306*H306</f>
        <v>0</v>
      </c>
      <c r="Q306" s="244">
        <v>0.00114</v>
      </c>
      <c r="R306" s="244">
        <f>Q306*H306</f>
        <v>0.0017099999999999999</v>
      </c>
      <c r="S306" s="244">
        <v>0</v>
      </c>
      <c r="T306" s="24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6" t="s">
        <v>353</v>
      </c>
      <c r="AT306" s="246" t="s">
        <v>571</v>
      </c>
      <c r="AU306" s="246" t="s">
        <v>87</v>
      </c>
      <c r="AY306" s="14" t="s">
        <v>220</v>
      </c>
      <c r="BE306" s="247">
        <f>IF(N306="základná",J306,0)</f>
        <v>0</v>
      </c>
      <c r="BF306" s="247">
        <f>IF(N306="znížená",J306,0)</f>
        <v>0</v>
      </c>
      <c r="BG306" s="247">
        <f>IF(N306="zákl. prenesená",J306,0)</f>
        <v>0</v>
      </c>
      <c r="BH306" s="247">
        <f>IF(N306="zníž. prenesená",J306,0)</f>
        <v>0</v>
      </c>
      <c r="BI306" s="247">
        <f>IF(N306="nulová",J306,0)</f>
        <v>0</v>
      </c>
      <c r="BJ306" s="14" t="s">
        <v>87</v>
      </c>
      <c r="BK306" s="247">
        <f>ROUND(I306*H306,2)</f>
        <v>0</v>
      </c>
      <c r="BL306" s="14" t="s">
        <v>281</v>
      </c>
      <c r="BM306" s="246" t="s">
        <v>4382</v>
      </c>
    </row>
    <row r="307" s="2" customFormat="1" ht="24.15" customHeight="1">
      <c r="A307" s="35"/>
      <c r="B307" s="36"/>
      <c r="C307" s="235" t="s">
        <v>1013</v>
      </c>
      <c r="D307" s="235" t="s">
        <v>222</v>
      </c>
      <c r="E307" s="236" t="s">
        <v>898</v>
      </c>
      <c r="F307" s="237" t="s">
        <v>899</v>
      </c>
      <c r="G307" s="238" t="s">
        <v>614</v>
      </c>
      <c r="H307" s="240"/>
      <c r="I307" s="240"/>
      <c r="J307" s="239">
        <f>ROUND(I307*H307,2)</f>
        <v>0</v>
      </c>
      <c r="K307" s="241"/>
      <c r="L307" s="41"/>
      <c r="M307" s="242" t="s">
        <v>1</v>
      </c>
      <c r="N307" s="243" t="s">
        <v>41</v>
      </c>
      <c r="O307" s="94"/>
      <c r="P307" s="244">
        <f>O307*H307</f>
        <v>0</v>
      </c>
      <c r="Q307" s="244">
        <v>0</v>
      </c>
      <c r="R307" s="244">
        <f>Q307*H307</f>
        <v>0</v>
      </c>
      <c r="S307" s="244">
        <v>0</v>
      </c>
      <c r="T307" s="24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6" t="s">
        <v>281</v>
      </c>
      <c r="AT307" s="246" t="s">
        <v>222</v>
      </c>
      <c r="AU307" s="246" t="s">
        <v>87</v>
      </c>
      <c r="AY307" s="14" t="s">
        <v>220</v>
      </c>
      <c r="BE307" s="247">
        <f>IF(N307="základná",J307,0)</f>
        <v>0</v>
      </c>
      <c r="BF307" s="247">
        <f>IF(N307="znížená",J307,0)</f>
        <v>0</v>
      </c>
      <c r="BG307" s="247">
        <f>IF(N307="zákl. prenesená",J307,0)</f>
        <v>0</v>
      </c>
      <c r="BH307" s="247">
        <f>IF(N307="zníž. prenesená",J307,0)</f>
        <v>0</v>
      </c>
      <c r="BI307" s="247">
        <f>IF(N307="nulová",J307,0)</f>
        <v>0</v>
      </c>
      <c r="BJ307" s="14" t="s">
        <v>87</v>
      </c>
      <c r="BK307" s="247">
        <f>ROUND(I307*H307,2)</f>
        <v>0</v>
      </c>
      <c r="BL307" s="14" t="s">
        <v>281</v>
      </c>
      <c r="BM307" s="246" t="s">
        <v>4383</v>
      </c>
    </row>
    <row r="308" s="12" customFormat="1" ht="22.8" customHeight="1">
      <c r="A308" s="12"/>
      <c r="B308" s="219"/>
      <c r="C308" s="220"/>
      <c r="D308" s="221" t="s">
        <v>74</v>
      </c>
      <c r="E308" s="233" t="s">
        <v>901</v>
      </c>
      <c r="F308" s="233" t="s">
        <v>902</v>
      </c>
      <c r="G308" s="220"/>
      <c r="H308" s="220"/>
      <c r="I308" s="223"/>
      <c r="J308" s="234">
        <f>BK308</f>
        <v>0</v>
      </c>
      <c r="K308" s="220"/>
      <c r="L308" s="225"/>
      <c r="M308" s="226"/>
      <c r="N308" s="227"/>
      <c r="O308" s="227"/>
      <c r="P308" s="228">
        <f>SUM(P309:P311)</f>
        <v>0</v>
      </c>
      <c r="Q308" s="227"/>
      <c r="R308" s="228">
        <f>SUM(R309:R311)</f>
        <v>0</v>
      </c>
      <c r="S308" s="227"/>
      <c r="T308" s="229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30" t="s">
        <v>87</v>
      </c>
      <c r="AT308" s="231" t="s">
        <v>74</v>
      </c>
      <c r="AU308" s="231" t="s">
        <v>82</v>
      </c>
      <c r="AY308" s="230" t="s">
        <v>220</v>
      </c>
      <c r="BK308" s="232">
        <f>SUM(BK309:BK311)</f>
        <v>0</v>
      </c>
    </row>
    <row r="309" s="2" customFormat="1" ht="24.15" customHeight="1">
      <c r="A309" s="35"/>
      <c r="B309" s="36"/>
      <c r="C309" s="235" t="s">
        <v>1019</v>
      </c>
      <c r="D309" s="235" t="s">
        <v>222</v>
      </c>
      <c r="E309" s="236" t="s">
        <v>4384</v>
      </c>
      <c r="F309" s="237" t="s">
        <v>4385</v>
      </c>
      <c r="G309" s="238" t="s">
        <v>574</v>
      </c>
      <c r="H309" s="239">
        <v>157</v>
      </c>
      <c r="I309" s="240"/>
      <c r="J309" s="239">
        <f>ROUND(I309*H309,2)</f>
        <v>0</v>
      </c>
      <c r="K309" s="241"/>
      <c r="L309" s="41"/>
      <c r="M309" s="242" t="s">
        <v>1</v>
      </c>
      <c r="N309" s="243" t="s">
        <v>41</v>
      </c>
      <c r="O309" s="94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6" t="s">
        <v>281</v>
      </c>
      <c r="AT309" s="246" t="s">
        <v>222</v>
      </c>
      <c r="AU309" s="246" t="s">
        <v>87</v>
      </c>
      <c r="AY309" s="14" t="s">
        <v>220</v>
      </c>
      <c r="BE309" s="247">
        <f>IF(N309="základná",J309,0)</f>
        <v>0</v>
      </c>
      <c r="BF309" s="247">
        <f>IF(N309="znížená",J309,0)</f>
        <v>0</v>
      </c>
      <c r="BG309" s="247">
        <f>IF(N309="zákl. prenesená",J309,0)</f>
        <v>0</v>
      </c>
      <c r="BH309" s="247">
        <f>IF(N309="zníž. prenesená",J309,0)</f>
        <v>0</v>
      </c>
      <c r="BI309" s="247">
        <f>IF(N309="nulová",J309,0)</f>
        <v>0</v>
      </c>
      <c r="BJ309" s="14" t="s">
        <v>87</v>
      </c>
      <c r="BK309" s="247">
        <f>ROUND(I309*H309,2)</f>
        <v>0</v>
      </c>
      <c r="BL309" s="14" t="s">
        <v>281</v>
      </c>
      <c r="BM309" s="246" t="s">
        <v>4386</v>
      </c>
    </row>
    <row r="310" s="2" customFormat="1" ht="24.15" customHeight="1">
      <c r="A310" s="35"/>
      <c r="B310" s="36"/>
      <c r="C310" s="235" t="s">
        <v>1023</v>
      </c>
      <c r="D310" s="235" t="s">
        <v>222</v>
      </c>
      <c r="E310" s="236" t="s">
        <v>4387</v>
      </c>
      <c r="F310" s="237" t="s">
        <v>4388</v>
      </c>
      <c r="G310" s="238" t="s">
        <v>574</v>
      </c>
      <c r="H310" s="239">
        <v>303</v>
      </c>
      <c r="I310" s="240"/>
      <c r="J310" s="239">
        <f>ROUND(I310*H310,2)</f>
        <v>0</v>
      </c>
      <c r="K310" s="241"/>
      <c r="L310" s="41"/>
      <c r="M310" s="242" t="s">
        <v>1</v>
      </c>
      <c r="N310" s="243" t="s">
        <v>41</v>
      </c>
      <c r="O310" s="94"/>
      <c r="P310" s="244">
        <f>O310*H310</f>
        <v>0</v>
      </c>
      <c r="Q310" s="244">
        <v>0</v>
      </c>
      <c r="R310" s="244">
        <f>Q310*H310</f>
        <v>0</v>
      </c>
      <c r="S310" s="244">
        <v>0</v>
      </c>
      <c r="T310" s="24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6" t="s">
        <v>281</v>
      </c>
      <c r="AT310" s="246" t="s">
        <v>222</v>
      </c>
      <c r="AU310" s="246" t="s">
        <v>87</v>
      </c>
      <c r="AY310" s="14" t="s">
        <v>220</v>
      </c>
      <c r="BE310" s="247">
        <f>IF(N310="základná",J310,0)</f>
        <v>0</v>
      </c>
      <c r="BF310" s="247">
        <f>IF(N310="znížená",J310,0)</f>
        <v>0</v>
      </c>
      <c r="BG310" s="247">
        <f>IF(N310="zákl. prenesená",J310,0)</f>
        <v>0</v>
      </c>
      <c r="BH310" s="247">
        <f>IF(N310="zníž. prenesená",J310,0)</f>
        <v>0</v>
      </c>
      <c r="BI310" s="247">
        <f>IF(N310="nulová",J310,0)</f>
        <v>0</v>
      </c>
      <c r="BJ310" s="14" t="s">
        <v>87</v>
      </c>
      <c r="BK310" s="247">
        <f>ROUND(I310*H310,2)</f>
        <v>0</v>
      </c>
      <c r="BL310" s="14" t="s">
        <v>281</v>
      </c>
      <c r="BM310" s="246" t="s">
        <v>4389</v>
      </c>
    </row>
    <row r="311" s="2" customFormat="1" ht="24.15" customHeight="1">
      <c r="A311" s="35"/>
      <c r="B311" s="36"/>
      <c r="C311" s="235" t="s">
        <v>1027</v>
      </c>
      <c r="D311" s="235" t="s">
        <v>222</v>
      </c>
      <c r="E311" s="236" t="s">
        <v>912</v>
      </c>
      <c r="F311" s="237" t="s">
        <v>913</v>
      </c>
      <c r="G311" s="238" t="s">
        <v>614</v>
      </c>
      <c r="H311" s="240"/>
      <c r="I311" s="240"/>
      <c r="J311" s="239">
        <f>ROUND(I311*H311,2)</f>
        <v>0</v>
      </c>
      <c r="K311" s="241"/>
      <c r="L311" s="41"/>
      <c r="M311" s="242" t="s">
        <v>1</v>
      </c>
      <c r="N311" s="243" t="s">
        <v>41</v>
      </c>
      <c r="O311" s="94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6" t="s">
        <v>281</v>
      </c>
      <c r="AT311" s="246" t="s">
        <v>222</v>
      </c>
      <c r="AU311" s="246" t="s">
        <v>87</v>
      </c>
      <c r="AY311" s="14" t="s">
        <v>220</v>
      </c>
      <c r="BE311" s="247">
        <f>IF(N311="základná",J311,0)</f>
        <v>0</v>
      </c>
      <c r="BF311" s="247">
        <f>IF(N311="znížená",J311,0)</f>
        <v>0</v>
      </c>
      <c r="BG311" s="247">
        <f>IF(N311="zákl. prenesená",J311,0)</f>
        <v>0</v>
      </c>
      <c r="BH311" s="247">
        <f>IF(N311="zníž. prenesená",J311,0)</f>
        <v>0</v>
      </c>
      <c r="BI311" s="247">
        <f>IF(N311="nulová",J311,0)</f>
        <v>0</v>
      </c>
      <c r="BJ311" s="14" t="s">
        <v>87</v>
      </c>
      <c r="BK311" s="247">
        <f>ROUND(I311*H311,2)</f>
        <v>0</v>
      </c>
      <c r="BL311" s="14" t="s">
        <v>281</v>
      </c>
      <c r="BM311" s="246" t="s">
        <v>4390</v>
      </c>
    </row>
    <row r="312" s="12" customFormat="1" ht="22.8" customHeight="1">
      <c r="A312" s="12"/>
      <c r="B312" s="219"/>
      <c r="C312" s="220"/>
      <c r="D312" s="221" t="s">
        <v>74</v>
      </c>
      <c r="E312" s="233" t="s">
        <v>915</v>
      </c>
      <c r="F312" s="233" t="s">
        <v>916</v>
      </c>
      <c r="G312" s="220"/>
      <c r="H312" s="220"/>
      <c r="I312" s="223"/>
      <c r="J312" s="234">
        <f>BK312</f>
        <v>0</v>
      </c>
      <c r="K312" s="220"/>
      <c r="L312" s="225"/>
      <c r="M312" s="226"/>
      <c r="N312" s="227"/>
      <c r="O312" s="227"/>
      <c r="P312" s="228">
        <f>SUM(P313:P324)</f>
        <v>0</v>
      </c>
      <c r="Q312" s="227"/>
      <c r="R312" s="228">
        <f>SUM(R313:R324)</f>
        <v>0.68021949999999998</v>
      </c>
      <c r="S312" s="227"/>
      <c r="T312" s="229">
        <f>SUM(T313:T324)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30" t="s">
        <v>87</v>
      </c>
      <c r="AT312" s="231" t="s">
        <v>74</v>
      </c>
      <c r="AU312" s="231" t="s">
        <v>82</v>
      </c>
      <c r="AY312" s="230" t="s">
        <v>220</v>
      </c>
      <c r="BK312" s="232">
        <f>SUM(BK313:BK324)</f>
        <v>0</v>
      </c>
    </row>
    <row r="313" s="2" customFormat="1" ht="33" customHeight="1">
      <c r="A313" s="35"/>
      <c r="B313" s="36"/>
      <c r="C313" s="235" t="s">
        <v>1033</v>
      </c>
      <c r="D313" s="235" t="s">
        <v>222</v>
      </c>
      <c r="E313" s="236" t="s">
        <v>4391</v>
      </c>
      <c r="F313" s="237" t="s">
        <v>4392</v>
      </c>
      <c r="G313" s="238" t="s">
        <v>225</v>
      </c>
      <c r="H313" s="239">
        <v>11.19</v>
      </c>
      <c r="I313" s="240"/>
      <c r="J313" s="239">
        <f>ROUND(I313*H313,2)</f>
        <v>0</v>
      </c>
      <c r="K313" s="241"/>
      <c r="L313" s="41"/>
      <c r="M313" s="242" t="s">
        <v>1</v>
      </c>
      <c r="N313" s="243" t="s">
        <v>41</v>
      </c>
      <c r="O313" s="94"/>
      <c r="P313" s="244">
        <f>O313*H313</f>
        <v>0</v>
      </c>
      <c r="Q313" s="244">
        <v>0.0037499999999999999</v>
      </c>
      <c r="R313" s="244">
        <f>Q313*H313</f>
        <v>0.0419625</v>
      </c>
      <c r="S313" s="244">
        <v>0</v>
      </c>
      <c r="T313" s="245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6" t="s">
        <v>281</v>
      </c>
      <c r="AT313" s="246" t="s">
        <v>222</v>
      </c>
      <c r="AU313" s="246" t="s">
        <v>87</v>
      </c>
      <c r="AY313" s="14" t="s">
        <v>220</v>
      </c>
      <c r="BE313" s="247">
        <f>IF(N313="základná",J313,0)</f>
        <v>0</v>
      </c>
      <c r="BF313" s="247">
        <f>IF(N313="znížená",J313,0)</f>
        <v>0</v>
      </c>
      <c r="BG313" s="247">
        <f>IF(N313="zákl. prenesená",J313,0)</f>
        <v>0</v>
      </c>
      <c r="BH313" s="247">
        <f>IF(N313="zníž. prenesená",J313,0)</f>
        <v>0</v>
      </c>
      <c r="BI313" s="247">
        <f>IF(N313="nulová",J313,0)</f>
        <v>0</v>
      </c>
      <c r="BJ313" s="14" t="s">
        <v>87</v>
      </c>
      <c r="BK313" s="247">
        <f>ROUND(I313*H313,2)</f>
        <v>0</v>
      </c>
      <c r="BL313" s="14" t="s">
        <v>281</v>
      </c>
      <c r="BM313" s="246" t="s">
        <v>4393</v>
      </c>
    </row>
    <row r="314" s="2" customFormat="1" ht="24.15" customHeight="1">
      <c r="A314" s="35"/>
      <c r="B314" s="36"/>
      <c r="C314" s="253" t="s">
        <v>1104</v>
      </c>
      <c r="D314" s="253" t="s">
        <v>571</v>
      </c>
      <c r="E314" s="254" t="s">
        <v>4394</v>
      </c>
      <c r="F314" s="255" t="s">
        <v>4395</v>
      </c>
      <c r="G314" s="256" t="s">
        <v>225</v>
      </c>
      <c r="H314" s="257">
        <v>11.640000000000001</v>
      </c>
      <c r="I314" s="258"/>
      <c r="J314" s="257">
        <f>ROUND(I314*H314,2)</f>
        <v>0</v>
      </c>
      <c r="K314" s="259"/>
      <c r="L314" s="260"/>
      <c r="M314" s="261" t="s">
        <v>1</v>
      </c>
      <c r="N314" s="262" t="s">
        <v>41</v>
      </c>
      <c r="O314" s="94"/>
      <c r="P314" s="244">
        <f>O314*H314</f>
        <v>0</v>
      </c>
      <c r="Q314" s="244">
        <v>0.019199999999999998</v>
      </c>
      <c r="R314" s="244">
        <f>Q314*H314</f>
        <v>0.22348799999999999</v>
      </c>
      <c r="S314" s="244">
        <v>0</v>
      </c>
      <c r="T314" s="24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6" t="s">
        <v>353</v>
      </c>
      <c r="AT314" s="246" t="s">
        <v>571</v>
      </c>
      <c r="AU314" s="246" t="s">
        <v>87</v>
      </c>
      <c r="AY314" s="14" t="s">
        <v>220</v>
      </c>
      <c r="BE314" s="247">
        <f>IF(N314="základná",J314,0)</f>
        <v>0</v>
      </c>
      <c r="BF314" s="247">
        <f>IF(N314="znížená",J314,0)</f>
        <v>0</v>
      </c>
      <c r="BG314" s="247">
        <f>IF(N314="zákl. prenesená",J314,0)</f>
        <v>0</v>
      </c>
      <c r="BH314" s="247">
        <f>IF(N314="zníž. prenesená",J314,0)</f>
        <v>0</v>
      </c>
      <c r="BI314" s="247">
        <f>IF(N314="nulová",J314,0)</f>
        <v>0</v>
      </c>
      <c r="BJ314" s="14" t="s">
        <v>87</v>
      </c>
      <c r="BK314" s="247">
        <f>ROUND(I314*H314,2)</f>
        <v>0</v>
      </c>
      <c r="BL314" s="14" t="s">
        <v>281</v>
      </c>
      <c r="BM314" s="246" t="s">
        <v>4396</v>
      </c>
    </row>
    <row r="315" s="2" customFormat="1" ht="16.5" customHeight="1">
      <c r="A315" s="35"/>
      <c r="B315" s="36"/>
      <c r="C315" s="235" t="s">
        <v>2064</v>
      </c>
      <c r="D315" s="235" t="s">
        <v>222</v>
      </c>
      <c r="E315" s="236" t="s">
        <v>4397</v>
      </c>
      <c r="F315" s="237" t="s">
        <v>4398</v>
      </c>
      <c r="G315" s="238" t="s">
        <v>234</v>
      </c>
      <c r="H315" s="239">
        <v>27.199999999999999</v>
      </c>
      <c r="I315" s="240"/>
      <c r="J315" s="239">
        <f>ROUND(I315*H315,2)</f>
        <v>0</v>
      </c>
      <c r="K315" s="241"/>
      <c r="L315" s="41"/>
      <c r="M315" s="242" t="s">
        <v>1</v>
      </c>
      <c r="N315" s="243" t="s">
        <v>41</v>
      </c>
      <c r="O315" s="94"/>
      <c r="P315" s="244">
        <f>O315*H315</f>
        <v>0</v>
      </c>
      <c r="Q315" s="244">
        <v>0</v>
      </c>
      <c r="R315" s="244">
        <f>Q315*H315</f>
        <v>0</v>
      </c>
      <c r="S315" s="244">
        <v>0</v>
      </c>
      <c r="T315" s="24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6" t="s">
        <v>281</v>
      </c>
      <c r="AT315" s="246" t="s">
        <v>222</v>
      </c>
      <c r="AU315" s="246" t="s">
        <v>87</v>
      </c>
      <c r="AY315" s="14" t="s">
        <v>220</v>
      </c>
      <c r="BE315" s="247">
        <f>IF(N315="základná",J315,0)</f>
        <v>0</v>
      </c>
      <c r="BF315" s="247">
        <f>IF(N315="znížená",J315,0)</f>
        <v>0</v>
      </c>
      <c r="BG315" s="247">
        <f>IF(N315="zákl. prenesená",J315,0)</f>
        <v>0</v>
      </c>
      <c r="BH315" s="247">
        <f>IF(N315="zníž. prenesená",J315,0)</f>
        <v>0</v>
      </c>
      <c r="BI315" s="247">
        <f>IF(N315="nulová",J315,0)</f>
        <v>0</v>
      </c>
      <c r="BJ315" s="14" t="s">
        <v>87</v>
      </c>
      <c r="BK315" s="247">
        <f>ROUND(I315*H315,2)</f>
        <v>0</v>
      </c>
      <c r="BL315" s="14" t="s">
        <v>281</v>
      </c>
      <c r="BM315" s="246" t="s">
        <v>4399</v>
      </c>
    </row>
    <row r="316" s="2" customFormat="1" ht="24.15" customHeight="1">
      <c r="A316" s="35"/>
      <c r="B316" s="36"/>
      <c r="C316" s="235" t="s">
        <v>2068</v>
      </c>
      <c r="D316" s="235" t="s">
        <v>222</v>
      </c>
      <c r="E316" s="236" t="s">
        <v>4400</v>
      </c>
      <c r="F316" s="237" t="s">
        <v>4401</v>
      </c>
      <c r="G316" s="238" t="s">
        <v>234</v>
      </c>
      <c r="H316" s="239">
        <v>4</v>
      </c>
      <c r="I316" s="240"/>
      <c r="J316" s="239">
        <f>ROUND(I316*H316,2)</f>
        <v>0</v>
      </c>
      <c r="K316" s="241"/>
      <c r="L316" s="41"/>
      <c r="M316" s="242" t="s">
        <v>1</v>
      </c>
      <c r="N316" s="243" t="s">
        <v>41</v>
      </c>
      <c r="O316" s="94"/>
      <c r="P316" s="244">
        <f>O316*H316</f>
        <v>0</v>
      </c>
      <c r="Q316" s="244">
        <v>0.0034299999999999999</v>
      </c>
      <c r="R316" s="244">
        <f>Q316*H316</f>
        <v>0.01372</v>
      </c>
      <c r="S316" s="244">
        <v>0</v>
      </c>
      <c r="T316" s="24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6" t="s">
        <v>281</v>
      </c>
      <c r="AT316" s="246" t="s">
        <v>222</v>
      </c>
      <c r="AU316" s="246" t="s">
        <v>87</v>
      </c>
      <c r="AY316" s="14" t="s">
        <v>220</v>
      </c>
      <c r="BE316" s="247">
        <f>IF(N316="základná",J316,0)</f>
        <v>0</v>
      </c>
      <c r="BF316" s="247">
        <f>IF(N316="znížená",J316,0)</f>
        <v>0</v>
      </c>
      <c r="BG316" s="247">
        <f>IF(N316="zákl. prenesená",J316,0)</f>
        <v>0</v>
      </c>
      <c r="BH316" s="247">
        <f>IF(N316="zníž. prenesená",J316,0)</f>
        <v>0</v>
      </c>
      <c r="BI316" s="247">
        <f>IF(N316="nulová",J316,0)</f>
        <v>0</v>
      </c>
      <c r="BJ316" s="14" t="s">
        <v>87</v>
      </c>
      <c r="BK316" s="247">
        <f>ROUND(I316*H316,2)</f>
        <v>0</v>
      </c>
      <c r="BL316" s="14" t="s">
        <v>281</v>
      </c>
      <c r="BM316" s="246" t="s">
        <v>4402</v>
      </c>
    </row>
    <row r="317" s="2" customFormat="1" ht="16.5" customHeight="1">
      <c r="A317" s="35"/>
      <c r="B317" s="36"/>
      <c r="C317" s="253" t="s">
        <v>2072</v>
      </c>
      <c r="D317" s="253" t="s">
        <v>571</v>
      </c>
      <c r="E317" s="254" t="s">
        <v>4403</v>
      </c>
      <c r="F317" s="255" t="s">
        <v>4404</v>
      </c>
      <c r="G317" s="256" t="s">
        <v>259</v>
      </c>
      <c r="H317" s="257">
        <v>13.869999999999999</v>
      </c>
      <c r="I317" s="258"/>
      <c r="J317" s="257">
        <f>ROUND(I317*H317,2)</f>
        <v>0</v>
      </c>
      <c r="K317" s="259"/>
      <c r="L317" s="260"/>
      <c r="M317" s="261" t="s">
        <v>1</v>
      </c>
      <c r="N317" s="262" t="s">
        <v>41</v>
      </c>
      <c r="O317" s="94"/>
      <c r="P317" s="244">
        <f>O317*H317</f>
        <v>0</v>
      </c>
      <c r="Q317" s="244">
        <v>0.00044999999999999999</v>
      </c>
      <c r="R317" s="244">
        <f>Q317*H317</f>
        <v>0.0062414999999999997</v>
      </c>
      <c r="S317" s="244">
        <v>0</v>
      </c>
      <c r="T317" s="245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6" t="s">
        <v>353</v>
      </c>
      <c r="AT317" s="246" t="s">
        <v>571</v>
      </c>
      <c r="AU317" s="246" t="s">
        <v>87</v>
      </c>
      <c r="AY317" s="14" t="s">
        <v>220</v>
      </c>
      <c r="BE317" s="247">
        <f>IF(N317="základná",J317,0)</f>
        <v>0</v>
      </c>
      <c r="BF317" s="247">
        <f>IF(N317="znížená",J317,0)</f>
        <v>0</v>
      </c>
      <c r="BG317" s="247">
        <f>IF(N317="zákl. prenesená",J317,0)</f>
        <v>0</v>
      </c>
      <c r="BH317" s="247">
        <f>IF(N317="zníž. prenesená",J317,0)</f>
        <v>0</v>
      </c>
      <c r="BI317" s="247">
        <f>IF(N317="nulová",J317,0)</f>
        <v>0</v>
      </c>
      <c r="BJ317" s="14" t="s">
        <v>87</v>
      </c>
      <c r="BK317" s="247">
        <f>ROUND(I317*H317,2)</f>
        <v>0</v>
      </c>
      <c r="BL317" s="14" t="s">
        <v>281</v>
      </c>
      <c r="BM317" s="246" t="s">
        <v>4405</v>
      </c>
    </row>
    <row r="318" s="2" customFormat="1" ht="24.15" customHeight="1">
      <c r="A318" s="35"/>
      <c r="B318" s="36"/>
      <c r="C318" s="235" t="s">
        <v>2076</v>
      </c>
      <c r="D318" s="235" t="s">
        <v>222</v>
      </c>
      <c r="E318" s="236" t="s">
        <v>4406</v>
      </c>
      <c r="F318" s="237" t="s">
        <v>4407</v>
      </c>
      <c r="G318" s="238" t="s">
        <v>234</v>
      </c>
      <c r="H318" s="239">
        <v>13.050000000000001</v>
      </c>
      <c r="I318" s="240"/>
      <c r="J318" s="239">
        <f>ROUND(I318*H318,2)</f>
        <v>0</v>
      </c>
      <c r="K318" s="241"/>
      <c r="L318" s="41"/>
      <c r="M318" s="242" t="s">
        <v>1</v>
      </c>
      <c r="N318" s="243" t="s">
        <v>41</v>
      </c>
      <c r="O318" s="94"/>
      <c r="P318" s="244">
        <f>O318*H318</f>
        <v>0</v>
      </c>
      <c r="Q318" s="244">
        <v>0.0034299999999999999</v>
      </c>
      <c r="R318" s="244">
        <f>Q318*H318</f>
        <v>0.044761500000000003</v>
      </c>
      <c r="S318" s="244">
        <v>0</v>
      </c>
      <c r="T318" s="24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6" t="s">
        <v>281</v>
      </c>
      <c r="AT318" s="246" t="s">
        <v>222</v>
      </c>
      <c r="AU318" s="246" t="s">
        <v>87</v>
      </c>
      <c r="AY318" s="14" t="s">
        <v>220</v>
      </c>
      <c r="BE318" s="247">
        <f>IF(N318="základná",J318,0)</f>
        <v>0</v>
      </c>
      <c r="BF318" s="247">
        <f>IF(N318="znížená",J318,0)</f>
        <v>0</v>
      </c>
      <c r="BG318" s="247">
        <f>IF(N318="zákl. prenesená",J318,0)</f>
        <v>0</v>
      </c>
      <c r="BH318" s="247">
        <f>IF(N318="zníž. prenesená",J318,0)</f>
        <v>0</v>
      </c>
      <c r="BI318" s="247">
        <f>IF(N318="nulová",J318,0)</f>
        <v>0</v>
      </c>
      <c r="BJ318" s="14" t="s">
        <v>87</v>
      </c>
      <c r="BK318" s="247">
        <f>ROUND(I318*H318,2)</f>
        <v>0</v>
      </c>
      <c r="BL318" s="14" t="s">
        <v>281</v>
      </c>
      <c r="BM318" s="246" t="s">
        <v>4408</v>
      </c>
    </row>
    <row r="319" s="2" customFormat="1" ht="16.5" customHeight="1">
      <c r="A319" s="35"/>
      <c r="B319" s="36"/>
      <c r="C319" s="253" t="s">
        <v>2080</v>
      </c>
      <c r="D319" s="253" t="s">
        <v>571</v>
      </c>
      <c r="E319" s="254" t="s">
        <v>4403</v>
      </c>
      <c r="F319" s="255" t="s">
        <v>4404</v>
      </c>
      <c r="G319" s="256" t="s">
        <v>259</v>
      </c>
      <c r="H319" s="257">
        <v>45.240000000000002</v>
      </c>
      <c r="I319" s="258"/>
      <c r="J319" s="257">
        <f>ROUND(I319*H319,2)</f>
        <v>0</v>
      </c>
      <c r="K319" s="259"/>
      <c r="L319" s="260"/>
      <c r="M319" s="261" t="s">
        <v>1</v>
      </c>
      <c r="N319" s="262" t="s">
        <v>41</v>
      </c>
      <c r="O319" s="94"/>
      <c r="P319" s="244">
        <f>O319*H319</f>
        <v>0</v>
      </c>
      <c r="Q319" s="244">
        <v>0.00044999999999999999</v>
      </c>
      <c r="R319" s="244">
        <f>Q319*H319</f>
        <v>0.020358000000000001</v>
      </c>
      <c r="S319" s="244">
        <v>0</v>
      </c>
      <c r="T319" s="24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6" t="s">
        <v>353</v>
      </c>
      <c r="AT319" s="246" t="s">
        <v>571</v>
      </c>
      <c r="AU319" s="246" t="s">
        <v>87</v>
      </c>
      <c r="AY319" s="14" t="s">
        <v>220</v>
      </c>
      <c r="BE319" s="247">
        <f>IF(N319="základná",J319,0)</f>
        <v>0</v>
      </c>
      <c r="BF319" s="247">
        <f>IF(N319="znížená",J319,0)</f>
        <v>0</v>
      </c>
      <c r="BG319" s="247">
        <f>IF(N319="zákl. prenesená",J319,0)</f>
        <v>0</v>
      </c>
      <c r="BH319" s="247">
        <f>IF(N319="zníž. prenesená",J319,0)</f>
        <v>0</v>
      </c>
      <c r="BI319" s="247">
        <f>IF(N319="nulová",J319,0)</f>
        <v>0</v>
      </c>
      <c r="BJ319" s="14" t="s">
        <v>87</v>
      </c>
      <c r="BK319" s="247">
        <f>ROUND(I319*H319,2)</f>
        <v>0</v>
      </c>
      <c r="BL319" s="14" t="s">
        <v>281</v>
      </c>
      <c r="BM319" s="246" t="s">
        <v>4409</v>
      </c>
    </row>
    <row r="320" s="2" customFormat="1" ht="33" customHeight="1">
      <c r="A320" s="35"/>
      <c r="B320" s="36"/>
      <c r="C320" s="235" t="s">
        <v>2084</v>
      </c>
      <c r="D320" s="235" t="s">
        <v>222</v>
      </c>
      <c r="E320" s="236" t="s">
        <v>4410</v>
      </c>
      <c r="F320" s="237" t="s">
        <v>4411</v>
      </c>
      <c r="G320" s="238" t="s">
        <v>225</v>
      </c>
      <c r="H320" s="239">
        <v>14.039999999999999</v>
      </c>
      <c r="I320" s="240"/>
      <c r="J320" s="239">
        <f>ROUND(I320*H320,2)</f>
        <v>0</v>
      </c>
      <c r="K320" s="241"/>
      <c r="L320" s="41"/>
      <c r="M320" s="242" t="s">
        <v>1</v>
      </c>
      <c r="N320" s="243" t="s">
        <v>41</v>
      </c>
      <c r="O320" s="94"/>
      <c r="P320" s="244">
        <f>O320*H320</f>
        <v>0</v>
      </c>
      <c r="Q320" s="244">
        <v>0.0032000000000000002</v>
      </c>
      <c r="R320" s="244">
        <f>Q320*H320</f>
        <v>0.044928000000000003</v>
      </c>
      <c r="S320" s="244">
        <v>0</v>
      </c>
      <c r="T320" s="245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6" t="s">
        <v>281</v>
      </c>
      <c r="AT320" s="246" t="s">
        <v>222</v>
      </c>
      <c r="AU320" s="246" t="s">
        <v>87</v>
      </c>
      <c r="AY320" s="14" t="s">
        <v>220</v>
      </c>
      <c r="BE320" s="247">
        <f>IF(N320="základná",J320,0)</f>
        <v>0</v>
      </c>
      <c r="BF320" s="247">
        <f>IF(N320="znížená",J320,0)</f>
        <v>0</v>
      </c>
      <c r="BG320" s="247">
        <f>IF(N320="zákl. prenesená",J320,0)</f>
        <v>0</v>
      </c>
      <c r="BH320" s="247">
        <f>IF(N320="zníž. prenesená",J320,0)</f>
        <v>0</v>
      </c>
      <c r="BI320" s="247">
        <f>IF(N320="nulová",J320,0)</f>
        <v>0</v>
      </c>
      <c r="BJ320" s="14" t="s">
        <v>87</v>
      </c>
      <c r="BK320" s="247">
        <f>ROUND(I320*H320,2)</f>
        <v>0</v>
      </c>
      <c r="BL320" s="14" t="s">
        <v>281</v>
      </c>
      <c r="BM320" s="246" t="s">
        <v>4412</v>
      </c>
    </row>
    <row r="321" s="2" customFormat="1" ht="24.15" customHeight="1">
      <c r="A321" s="35"/>
      <c r="B321" s="36"/>
      <c r="C321" s="253" t="s">
        <v>2088</v>
      </c>
      <c r="D321" s="253" t="s">
        <v>571</v>
      </c>
      <c r="E321" s="254" t="s">
        <v>4394</v>
      </c>
      <c r="F321" s="255" t="s">
        <v>4395</v>
      </c>
      <c r="G321" s="256" t="s">
        <v>225</v>
      </c>
      <c r="H321" s="257">
        <v>14.6</v>
      </c>
      <c r="I321" s="258"/>
      <c r="J321" s="257">
        <f>ROUND(I321*H321,2)</f>
        <v>0</v>
      </c>
      <c r="K321" s="259"/>
      <c r="L321" s="260"/>
      <c r="M321" s="261" t="s">
        <v>1</v>
      </c>
      <c r="N321" s="262" t="s">
        <v>41</v>
      </c>
      <c r="O321" s="94"/>
      <c r="P321" s="244">
        <f>O321*H321</f>
        <v>0</v>
      </c>
      <c r="Q321" s="244">
        <v>0.019199999999999998</v>
      </c>
      <c r="R321" s="244">
        <f>Q321*H321</f>
        <v>0.28031999999999996</v>
      </c>
      <c r="S321" s="244">
        <v>0</v>
      </c>
      <c r="T321" s="24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6" t="s">
        <v>353</v>
      </c>
      <c r="AT321" s="246" t="s">
        <v>571</v>
      </c>
      <c r="AU321" s="246" t="s">
        <v>87</v>
      </c>
      <c r="AY321" s="14" t="s">
        <v>220</v>
      </c>
      <c r="BE321" s="247">
        <f>IF(N321="základná",J321,0)</f>
        <v>0</v>
      </c>
      <c r="BF321" s="247">
        <f>IF(N321="znížená",J321,0)</f>
        <v>0</v>
      </c>
      <c r="BG321" s="247">
        <f>IF(N321="zákl. prenesená",J321,0)</f>
        <v>0</v>
      </c>
      <c r="BH321" s="247">
        <f>IF(N321="zníž. prenesená",J321,0)</f>
        <v>0</v>
      </c>
      <c r="BI321" s="247">
        <f>IF(N321="nulová",J321,0)</f>
        <v>0</v>
      </c>
      <c r="BJ321" s="14" t="s">
        <v>87</v>
      </c>
      <c r="BK321" s="247">
        <f>ROUND(I321*H321,2)</f>
        <v>0</v>
      </c>
      <c r="BL321" s="14" t="s">
        <v>281</v>
      </c>
      <c r="BM321" s="246" t="s">
        <v>4413</v>
      </c>
    </row>
    <row r="322" s="2" customFormat="1" ht="16.5" customHeight="1">
      <c r="A322" s="35"/>
      <c r="B322" s="36"/>
      <c r="C322" s="235" t="s">
        <v>2092</v>
      </c>
      <c r="D322" s="235" t="s">
        <v>222</v>
      </c>
      <c r="E322" s="236" t="s">
        <v>4414</v>
      </c>
      <c r="F322" s="237" t="s">
        <v>4415</v>
      </c>
      <c r="G322" s="238" t="s">
        <v>234</v>
      </c>
      <c r="H322" s="239">
        <v>4.4000000000000004</v>
      </c>
      <c r="I322" s="240"/>
      <c r="J322" s="239">
        <f>ROUND(I322*H322,2)</f>
        <v>0</v>
      </c>
      <c r="K322" s="241"/>
      <c r="L322" s="41"/>
      <c r="M322" s="242" t="s">
        <v>1</v>
      </c>
      <c r="N322" s="243" t="s">
        <v>41</v>
      </c>
      <c r="O322" s="94"/>
      <c r="P322" s="244">
        <f>O322*H322</f>
        <v>0</v>
      </c>
      <c r="Q322" s="244">
        <v>0</v>
      </c>
      <c r="R322" s="244">
        <f>Q322*H322</f>
        <v>0</v>
      </c>
      <c r="S322" s="244">
        <v>0</v>
      </c>
      <c r="T322" s="245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6" t="s">
        <v>281</v>
      </c>
      <c r="AT322" s="246" t="s">
        <v>222</v>
      </c>
      <c r="AU322" s="246" t="s">
        <v>87</v>
      </c>
      <c r="AY322" s="14" t="s">
        <v>220</v>
      </c>
      <c r="BE322" s="247">
        <f>IF(N322="základná",J322,0)</f>
        <v>0</v>
      </c>
      <c r="BF322" s="247">
        <f>IF(N322="znížená",J322,0)</f>
        <v>0</v>
      </c>
      <c r="BG322" s="247">
        <f>IF(N322="zákl. prenesená",J322,0)</f>
        <v>0</v>
      </c>
      <c r="BH322" s="247">
        <f>IF(N322="zníž. prenesená",J322,0)</f>
        <v>0</v>
      </c>
      <c r="BI322" s="247">
        <f>IF(N322="nulová",J322,0)</f>
        <v>0</v>
      </c>
      <c r="BJ322" s="14" t="s">
        <v>87</v>
      </c>
      <c r="BK322" s="247">
        <f>ROUND(I322*H322,2)</f>
        <v>0</v>
      </c>
      <c r="BL322" s="14" t="s">
        <v>281</v>
      </c>
      <c r="BM322" s="246" t="s">
        <v>4416</v>
      </c>
    </row>
    <row r="323" s="2" customFormat="1" ht="24.15" customHeight="1">
      <c r="A323" s="35"/>
      <c r="B323" s="36"/>
      <c r="C323" s="253" t="s">
        <v>2096</v>
      </c>
      <c r="D323" s="253" t="s">
        <v>571</v>
      </c>
      <c r="E323" s="254" t="s">
        <v>4417</v>
      </c>
      <c r="F323" s="255" t="s">
        <v>4418</v>
      </c>
      <c r="G323" s="256" t="s">
        <v>234</v>
      </c>
      <c r="H323" s="257">
        <v>4.4400000000000004</v>
      </c>
      <c r="I323" s="258"/>
      <c r="J323" s="257">
        <f>ROUND(I323*H323,2)</f>
        <v>0</v>
      </c>
      <c r="K323" s="259"/>
      <c r="L323" s="260"/>
      <c r="M323" s="261" t="s">
        <v>1</v>
      </c>
      <c r="N323" s="262" t="s">
        <v>41</v>
      </c>
      <c r="O323" s="94"/>
      <c r="P323" s="244">
        <f>O323*H323</f>
        <v>0</v>
      </c>
      <c r="Q323" s="244">
        <v>0.001</v>
      </c>
      <c r="R323" s="244">
        <f>Q323*H323</f>
        <v>0.0044400000000000004</v>
      </c>
      <c r="S323" s="244">
        <v>0</v>
      </c>
      <c r="T323" s="245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6" t="s">
        <v>353</v>
      </c>
      <c r="AT323" s="246" t="s">
        <v>571</v>
      </c>
      <c r="AU323" s="246" t="s">
        <v>87</v>
      </c>
      <c r="AY323" s="14" t="s">
        <v>220</v>
      </c>
      <c r="BE323" s="247">
        <f>IF(N323="základná",J323,0)</f>
        <v>0</v>
      </c>
      <c r="BF323" s="247">
        <f>IF(N323="znížená",J323,0)</f>
        <v>0</v>
      </c>
      <c r="BG323" s="247">
        <f>IF(N323="zákl. prenesená",J323,0)</f>
        <v>0</v>
      </c>
      <c r="BH323" s="247">
        <f>IF(N323="zníž. prenesená",J323,0)</f>
        <v>0</v>
      </c>
      <c r="BI323" s="247">
        <f>IF(N323="nulová",J323,0)</f>
        <v>0</v>
      </c>
      <c r="BJ323" s="14" t="s">
        <v>87</v>
      </c>
      <c r="BK323" s="247">
        <f>ROUND(I323*H323,2)</f>
        <v>0</v>
      </c>
      <c r="BL323" s="14" t="s">
        <v>281</v>
      </c>
      <c r="BM323" s="246" t="s">
        <v>4419</v>
      </c>
    </row>
    <row r="324" s="2" customFormat="1" ht="24.15" customHeight="1">
      <c r="A324" s="35"/>
      <c r="B324" s="36"/>
      <c r="C324" s="235" t="s">
        <v>2100</v>
      </c>
      <c r="D324" s="235" t="s">
        <v>222</v>
      </c>
      <c r="E324" s="236" t="s">
        <v>942</v>
      </c>
      <c r="F324" s="237" t="s">
        <v>943</v>
      </c>
      <c r="G324" s="238" t="s">
        <v>614</v>
      </c>
      <c r="H324" s="240"/>
      <c r="I324" s="240"/>
      <c r="J324" s="239">
        <f>ROUND(I324*H324,2)</f>
        <v>0</v>
      </c>
      <c r="K324" s="241"/>
      <c r="L324" s="41"/>
      <c r="M324" s="242" t="s">
        <v>1</v>
      </c>
      <c r="N324" s="243" t="s">
        <v>41</v>
      </c>
      <c r="O324" s="94"/>
      <c r="P324" s="244">
        <f>O324*H324</f>
        <v>0</v>
      </c>
      <c r="Q324" s="244">
        <v>0</v>
      </c>
      <c r="R324" s="244">
        <f>Q324*H324</f>
        <v>0</v>
      </c>
      <c r="S324" s="244">
        <v>0</v>
      </c>
      <c r="T324" s="245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6" t="s">
        <v>281</v>
      </c>
      <c r="AT324" s="246" t="s">
        <v>222</v>
      </c>
      <c r="AU324" s="246" t="s">
        <v>87</v>
      </c>
      <c r="AY324" s="14" t="s">
        <v>220</v>
      </c>
      <c r="BE324" s="247">
        <f>IF(N324="základná",J324,0)</f>
        <v>0</v>
      </c>
      <c r="BF324" s="247">
        <f>IF(N324="znížená",J324,0)</f>
        <v>0</v>
      </c>
      <c r="BG324" s="247">
        <f>IF(N324="zákl. prenesená",J324,0)</f>
        <v>0</v>
      </c>
      <c r="BH324" s="247">
        <f>IF(N324="zníž. prenesená",J324,0)</f>
        <v>0</v>
      </c>
      <c r="BI324" s="247">
        <f>IF(N324="nulová",J324,0)</f>
        <v>0</v>
      </c>
      <c r="BJ324" s="14" t="s">
        <v>87</v>
      </c>
      <c r="BK324" s="247">
        <f>ROUND(I324*H324,2)</f>
        <v>0</v>
      </c>
      <c r="BL324" s="14" t="s">
        <v>281</v>
      </c>
      <c r="BM324" s="246" t="s">
        <v>4420</v>
      </c>
    </row>
    <row r="325" s="12" customFormat="1" ht="22.8" customHeight="1">
      <c r="A325" s="12"/>
      <c r="B325" s="219"/>
      <c r="C325" s="220"/>
      <c r="D325" s="221" t="s">
        <v>74</v>
      </c>
      <c r="E325" s="233" t="s">
        <v>1003</v>
      </c>
      <c r="F325" s="233" t="s">
        <v>1004</v>
      </c>
      <c r="G325" s="220"/>
      <c r="H325" s="220"/>
      <c r="I325" s="223"/>
      <c r="J325" s="234">
        <f>BK325</f>
        <v>0</v>
      </c>
      <c r="K325" s="220"/>
      <c r="L325" s="225"/>
      <c r="M325" s="226"/>
      <c r="N325" s="227"/>
      <c r="O325" s="227"/>
      <c r="P325" s="228">
        <f>P326</f>
        <v>0</v>
      </c>
      <c r="Q325" s="227"/>
      <c r="R325" s="228">
        <f>R326</f>
        <v>0.053548000000000005</v>
      </c>
      <c r="S325" s="227"/>
      <c r="T325" s="229">
        <f>T326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30" t="s">
        <v>87</v>
      </c>
      <c r="AT325" s="231" t="s">
        <v>74</v>
      </c>
      <c r="AU325" s="231" t="s">
        <v>82</v>
      </c>
      <c r="AY325" s="230" t="s">
        <v>220</v>
      </c>
      <c r="BK325" s="232">
        <f>BK326</f>
        <v>0</v>
      </c>
    </row>
    <row r="326" s="2" customFormat="1" ht="24.15" customHeight="1">
      <c r="A326" s="35"/>
      <c r="B326" s="36"/>
      <c r="C326" s="235" t="s">
        <v>2104</v>
      </c>
      <c r="D326" s="235" t="s">
        <v>222</v>
      </c>
      <c r="E326" s="236" t="s">
        <v>4421</v>
      </c>
      <c r="F326" s="237" t="s">
        <v>4422</v>
      </c>
      <c r="G326" s="238" t="s">
        <v>225</v>
      </c>
      <c r="H326" s="239">
        <v>133.87000000000001</v>
      </c>
      <c r="I326" s="240"/>
      <c r="J326" s="239">
        <f>ROUND(I326*H326,2)</f>
        <v>0</v>
      </c>
      <c r="K326" s="241"/>
      <c r="L326" s="41"/>
      <c r="M326" s="242" t="s">
        <v>1</v>
      </c>
      <c r="N326" s="243" t="s">
        <v>41</v>
      </c>
      <c r="O326" s="94"/>
      <c r="P326" s="244">
        <f>O326*H326</f>
        <v>0</v>
      </c>
      <c r="Q326" s="244">
        <v>0.00040000000000000002</v>
      </c>
      <c r="R326" s="244">
        <f>Q326*H326</f>
        <v>0.053548000000000005</v>
      </c>
      <c r="S326" s="244">
        <v>0</v>
      </c>
      <c r="T326" s="245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6" t="s">
        <v>281</v>
      </c>
      <c r="AT326" s="246" t="s">
        <v>222</v>
      </c>
      <c r="AU326" s="246" t="s">
        <v>87</v>
      </c>
      <c r="AY326" s="14" t="s">
        <v>220</v>
      </c>
      <c r="BE326" s="247">
        <f>IF(N326="základná",J326,0)</f>
        <v>0</v>
      </c>
      <c r="BF326" s="247">
        <f>IF(N326="znížená",J326,0)</f>
        <v>0</v>
      </c>
      <c r="BG326" s="247">
        <f>IF(N326="zákl. prenesená",J326,0)</f>
        <v>0</v>
      </c>
      <c r="BH326" s="247">
        <f>IF(N326="zníž. prenesená",J326,0)</f>
        <v>0</v>
      </c>
      <c r="BI326" s="247">
        <f>IF(N326="nulová",J326,0)</f>
        <v>0</v>
      </c>
      <c r="BJ326" s="14" t="s">
        <v>87</v>
      </c>
      <c r="BK326" s="247">
        <f>ROUND(I326*H326,2)</f>
        <v>0</v>
      </c>
      <c r="BL326" s="14" t="s">
        <v>281</v>
      </c>
      <c r="BM326" s="246" t="s">
        <v>4423</v>
      </c>
    </row>
    <row r="327" s="12" customFormat="1" ht="22.8" customHeight="1">
      <c r="A327" s="12"/>
      <c r="B327" s="219"/>
      <c r="C327" s="220"/>
      <c r="D327" s="221" t="s">
        <v>74</v>
      </c>
      <c r="E327" s="233" t="s">
        <v>1017</v>
      </c>
      <c r="F327" s="233" t="s">
        <v>1018</v>
      </c>
      <c r="G327" s="220"/>
      <c r="H327" s="220"/>
      <c r="I327" s="223"/>
      <c r="J327" s="234">
        <f>BK327</f>
        <v>0</v>
      </c>
      <c r="K327" s="220"/>
      <c r="L327" s="225"/>
      <c r="M327" s="226"/>
      <c r="N327" s="227"/>
      <c r="O327" s="227"/>
      <c r="P327" s="228">
        <f>SUM(P328:P329)</f>
        <v>0</v>
      </c>
      <c r="Q327" s="227"/>
      <c r="R327" s="228">
        <f>SUM(R328:R329)</f>
        <v>0.048653945599999998</v>
      </c>
      <c r="S327" s="227"/>
      <c r="T327" s="229">
        <f>SUM(T328:T329)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30" t="s">
        <v>87</v>
      </c>
      <c r="AT327" s="231" t="s">
        <v>74</v>
      </c>
      <c r="AU327" s="231" t="s">
        <v>82</v>
      </c>
      <c r="AY327" s="230" t="s">
        <v>220</v>
      </c>
      <c r="BK327" s="232">
        <f>SUM(BK328:BK329)</f>
        <v>0</v>
      </c>
    </row>
    <row r="328" s="2" customFormat="1" ht="24.15" customHeight="1">
      <c r="A328" s="35"/>
      <c r="B328" s="36"/>
      <c r="C328" s="235" t="s">
        <v>2108</v>
      </c>
      <c r="D328" s="235" t="s">
        <v>222</v>
      </c>
      <c r="E328" s="236" t="s">
        <v>3875</v>
      </c>
      <c r="F328" s="237" t="s">
        <v>3876</v>
      </c>
      <c r="G328" s="238" t="s">
        <v>225</v>
      </c>
      <c r="H328" s="239">
        <v>90.609999999999999</v>
      </c>
      <c r="I328" s="240"/>
      <c r="J328" s="239">
        <f>ROUND(I328*H328,2)</f>
        <v>0</v>
      </c>
      <c r="K328" s="241"/>
      <c r="L328" s="41"/>
      <c r="M328" s="242" t="s">
        <v>1</v>
      </c>
      <c r="N328" s="243" t="s">
        <v>41</v>
      </c>
      <c r="O328" s="94"/>
      <c r="P328" s="244">
        <f>O328*H328</f>
        <v>0</v>
      </c>
      <c r="Q328" s="244">
        <v>0.00017000000000000001</v>
      </c>
      <c r="R328" s="244">
        <f>Q328*H328</f>
        <v>0.015403700000000001</v>
      </c>
      <c r="S328" s="244">
        <v>0</v>
      </c>
      <c r="T328" s="245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6" t="s">
        <v>281</v>
      </c>
      <c r="AT328" s="246" t="s">
        <v>222</v>
      </c>
      <c r="AU328" s="246" t="s">
        <v>87</v>
      </c>
      <c r="AY328" s="14" t="s">
        <v>220</v>
      </c>
      <c r="BE328" s="247">
        <f>IF(N328="základná",J328,0)</f>
        <v>0</v>
      </c>
      <c r="BF328" s="247">
        <f>IF(N328="znížená",J328,0)</f>
        <v>0</v>
      </c>
      <c r="BG328" s="247">
        <f>IF(N328="zákl. prenesená",J328,0)</f>
        <v>0</v>
      </c>
      <c r="BH328" s="247">
        <f>IF(N328="zníž. prenesená",J328,0)</f>
        <v>0</v>
      </c>
      <c r="BI328" s="247">
        <f>IF(N328="nulová",J328,0)</f>
        <v>0</v>
      </c>
      <c r="BJ328" s="14" t="s">
        <v>87</v>
      </c>
      <c r="BK328" s="247">
        <f>ROUND(I328*H328,2)</f>
        <v>0</v>
      </c>
      <c r="BL328" s="14" t="s">
        <v>281</v>
      </c>
      <c r="BM328" s="246" t="s">
        <v>4424</v>
      </c>
    </row>
    <row r="329" s="2" customFormat="1" ht="33" customHeight="1">
      <c r="A329" s="35"/>
      <c r="B329" s="36"/>
      <c r="C329" s="235" t="s">
        <v>2112</v>
      </c>
      <c r="D329" s="235" t="s">
        <v>222</v>
      </c>
      <c r="E329" s="236" t="s">
        <v>4425</v>
      </c>
      <c r="F329" s="237" t="s">
        <v>4426</v>
      </c>
      <c r="G329" s="238" t="s">
        <v>225</v>
      </c>
      <c r="H329" s="239">
        <v>90.609999999999999</v>
      </c>
      <c r="I329" s="240"/>
      <c r="J329" s="239">
        <f>ROUND(I329*H329,2)</f>
        <v>0</v>
      </c>
      <c r="K329" s="241"/>
      <c r="L329" s="41"/>
      <c r="M329" s="242" t="s">
        <v>1</v>
      </c>
      <c r="N329" s="243" t="s">
        <v>41</v>
      </c>
      <c r="O329" s="94"/>
      <c r="P329" s="244">
        <f>O329*H329</f>
        <v>0</v>
      </c>
      <c r="Q329" s="244">
        <v>0.00036696</v>
      </c>
      <c r="R329" s="244">
        <f>Q329*H329</f>
        <v>0.033250245599999999</v>
      </c>
      <c r="S329" s="244">
        <v>0</v>
      </c>
      <c r="T329" s="245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6" t="s">
        <v>281</v>
      </c>
      <c r="AT329" s="246" t="s">
        <v>222</v>
      </c>
      <c r="AU329" s="246" t="s">
        <v>87</v>
      </c>
      <c r="AY329" s="14" t="s">
        <v>220</v>
      </c>
      <c r="BE329" s="247">
        <f>IF(N329="základná",J329,0)</f>
        <v>0</v>
      </c>
      <c r="BF329" s="247">
        <f>IF(N329="znížená",J329,0)</f>
        <v>0</v>
      </c>
      <c r="BG329" s="247">
        <f>IF(N329="zákl. prenesená",J329,0)</f>
        <v>0</v>
      </c>
      <c r="BH329" s="247">
        <f>IF(N329="zníž. prenesená",J329,0)</f>
        <v>0</v>
      </c>
      <c r="BI329" s="247">
        <f>IF(N329="nulová",J329,0)</f>
        <v>0</v>
      </c>
      <c r="BJ329" s="14" t="s">
        <v>87</v>
      </c>
      <c r="BK329" s="247">
        <f>ROUND(I329*H329,2)</f>
        <v>0</v>
      </c>
      <c r="BL329" s="14" t="s">
        <v>281</v>
      </c>
      <c r="BM329" s="246" t="s">
        <v>4427</v>
      </c>
    </row>
    <row r="330" s="12" customFormat="1" ht="25.92" customHeight="1">
      <c r="A330" s="12"/>
      <c r="B330" s="219"/>
      <c r="C330" s="220"/>
      <c r="D330" s="221" t="s">
        <v>74</v>
      </c>
      <c r="E330" s="222" t="s">
        <v>571</v>
      </c>
      <c r="F330" s="222" t="s">
        <v>2445</v>
      </c>
      <c r="G330" s="220"/>
      <c r="H330" s="220"/>
      <c r="I330" s="223"/>
      <c r="J330" s="224">
        <f>BK330</f>
        <v>0</v>
      </c>
      <c r="K330" s="220"/>
      <c r="L330" s="225"/>
      <c r="M330" s="226"/>
      <c r="N330" s="227"/>
      <c r="O330" s="227"/>
      <c r="P330" s="228">
        <f>P331</f>
        <v>0</v>
      </c>
      <c r="Q330" s="227"/>
      <c r="R330" s="228">
        <f>R331</f>
        <v>0</v>
      </c>
      <c r="S330" s="227"/>
      <c r="T330" s="229">
        <f>T331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30" t="s">
        <v>91</v>
      </c>
      <c r="AT330" s="231" t="s">
        <v>74</v>
      </c>
      <c r="AU330" s="231" t="s">
        <v>75</v>
      </c>
      <c r="AY330" s="230" t="s">
        <v>220</v>
      </c>
      <c r="BK330" s="232">
        <f>BK331</f>
        <v>0</v>
      </c>
    </row>
    <row r="331" s="12" customFormat="1" ht="22.8" customHeight="1">
      <c r="A331" s="12"/>
      <c r="B331" s="219"/>
      <c r="C331" s="220"/>
      <c r="D331" s="221" t="s">
        <v>74</v>
      </c>
      <c r="E331" s="233" t="s">
        <v>3885</v>
      </c>
      <c r="F331" s="233" t="s">
        <v>3886</v>
      </c>
      <c r="G331" s="220"/>
      <c r="H331" s="220"/>
      <c r="I331" s="223"/>
      <c r="J331" s="234">
        <f>BK331</f>
        <v>0</v>
      </c>
      <c r="K331" s="220"/>
      <c r="L331" s="225"/>
      <c r="M331" s="226"/>
      <c r="N331" s="227"/>
      <c r="O331" s="227"/>
      <c r="P331" s="228">
        <f>SUM(P332:P333)</f>
        <v>0</v>
      </c>
      <c r="Q331" s="227"/>
      <c r="R331" s="228">
        <f>SUM(R332:R333)</f>
        <v>0</v>
      </c>
      <c r="S331" s="227"/>
      <c r="T331" s="229">
        <f>SUM(T332:T333)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30" t="s">
        <v>91</v>
      </c>
      <c r="AT331" s="231" t="s">
        <v>74</v>
      </c>
      <c r="AU331" s="231" t="s">
        <v>82</v>
      </c>
      <c r="AY331" s="230" t="s">
        <v>220</v>
      </c>
      <c r="BK331" s="232">
        <f>SUM(BK332:BK333)</f>
        <v>0</v>
      </c>
    </row>
    <row r="332" s="2" customFormat="1" ht="16.5" customHeight="1">
      <c r="A332" s="35"/>
      <c r="B332" s="36"/>
      <c r="C332" s="235" t="s">
        <v>2116</v>
      </c>
      <c r="D332" s="235" t="s">
        <v>222</v>
      </c>
      <c r="E332" s="236" t="s">
        <v>4428</v>
      </c>
      <c r="F332" s="237" t="s">
        <v>4429</v>
      </c>
      <c r="G332" s="238" t="s">
        <v>259</v>
      </c>
      <c r="H332" s="239">
        <v>1</v>
      </c>
      <c r="I332" s="240"/>
      <c r="J332" s="239">
        <f>ROUND(I332*H332,2)</f>
        <v>0</v>
      </c>
      <c r="K332" s="241"/>
      <c r="L332" s="41"/>
      <c r="M332" s="242" t="s">
        <v>1</v>
      </c>
      <c r="N332" s="243" t="s">
        <v>41</v>
      </c>
      <c r="O332" s="94"/>
      <c r="P332" s="244">
        <f>O332*H332</f>
        <v>0</v>
      </c>
      <c r="Q332" s="244">
        <v>0</v>
      </c>
      <c r="R332" s="244">
        <f>Q332*H332</f>
        <v>0</v>
      </c>
      <c r="S332" s="244">
        <v>0</v>
      </c>
      <c r="T332" s="245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6" t="s">
        <v>666</v>
      </c>
      <c r="AT332" s="246" t="s">
        <v>222</v>
      </c>
      <c r="AU332" s="246" t="s">
        <v>87</v>
      </c>
      <c r="AY332" s="14" t="s">
        <v>220</v>
      </c>
      <c r="BE332" s="247">
        <f>IF(N332="základná",J332,0)</f>
        <v>0</v>
      </c>
      <c r="BF332" s="247">
        <f>IF(N332="znížená",J332,0)</f>
        <v>0</v>
      </c>
      <c r="BG332" s="247">
        <f>IF(N332="zákl. prenesená",J332,0)</f>
        <v>0</v>
      </c>
      <c r="BH332" s="247">
        <f>IF(N332="zníž. prenesená",J332,0)</f>
        <v>0</v>
      </c>
      <c r="BI332" s="247">
        <f>IF(N332="nulová",J332,0)</f>
        <v>0</v>
      </c>
      <c r="BJ332" s="14" t="s">
        <v>87</v>
      </c>
      <c r="BK332" s="247">
        <f>ROUND(I332*H332,2)</f>
        <v>0</v>
      </c>
      <c r="BL332" s="14" t="s">
        <v>666</v>
      </c>
      <c r="BM332" s="246" t="s">
        <v>4430</v>
      </c>
    </row>
    <row r="333" s="2" customFormat="1" ht="24.15" customHeight="1">
      <c r="A333" s="35"/>
      <c r="B333" s="36"/>
      <c r="C333" s="235" t="s">
        <v>2120</v>
      </c>
      <c r="D333" s="235" t="s">
        <v>222</v>
      </c>
      <c r="E333" s="236" t="s">
        <v>3887</v>
      </c>
      <c r="F333" s="237" t="s">
        <v>3888</v>
      </c>
      <c r="G333" s="238" t="s">
        <v>259</v>
      </c>
      <c r="H333" s="239">
        <v>1</v>
      </c>
      <c r="I333" s="240"/>
      <c r="J333" s="239">
        <f>ROUND(I333*H333,2)</f>
        <v>0</v>
      </c>
      <c r="K333" s="241"/>
      <c r="L333" s="41"/>
      <c r="M333" s="248" t="s">
        <v>1</v>
      </c>
      <c r="N333" s="249" t="s">
        <v>41</v>
      </c>
      <c r="O333" s="250"/>
      <c r="P333" s="251">
        <f>O333*H333</f>
        <v>0</v>
      </c>
      <c r="Q333" s="251">
        <v>0</v>
      </c>
      <c r="R333" s="251">
        <f>Q333*H333</f>
        <v>0</v>
      </c>
      <c r="S333" s="251">
        <v>0</v>
      </c>
      <c r="T333" s="25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6" t="s">
        <v>666</v>
      </c>
      <c r="AT333" s="246" t="s">
        <v>222</v>
      </c>
      <c r="AU333" s="246" t="s">
        <v>87</v>
      </c>
      <c r="AY333" s="14" t="s">
        <v>220</v>
      </c>
      <c r="BE333" s="247">
        <f>IF(N333="základná",J333,0)</f>
        <v>0</v>
      </c>
      <c r="BF333" s="247">
        <f>IF(N333="znížená",J333,0)</f>
        <v>0</v>
      </c>
      <c r="BG333" s="247">
        <f>IF(N333="zákl. prenesená",J333,0)</f>
        <v>0</v>
      </c>
      <c r="BH333" s="247">
        <f>IF(N333="zníž. prenesená",J333,0)</f>
        <v>0</v>
      </c>
      <c r="BI333" s="247">
        <f>IF(N333="nulová",J333,0)</f>
        <v>0</v>
      </c>
      <c r="BJ333" s="14" t="s">
        <v>87</v>
      </c>
      <c r="BK333" s="247">
        <f>ROUND(I333*H333,2)</f>
        <v>0</v>
      </c>
      <c r="BL333" s="14" t="s">
        <v>666</v>
      </c>
      <c r="BM333" s="246" t="s">
        <v>4431</v>
      </c>
    </row>
    <row r="334" s="2" customFormat="1" ht="6.96" customHeight="1">
      <c r="A334" s="35"/>
      <c r="B334" s="69"/>
      <c r="C334" s="70"/>
      <c r="D334" s="70"/>
      <c r="E334" s="70"/>
      <c r="F334" s="70"/>
      <c r="G334" s="70"/>
      <c r="H334" s="70"/>
      <c r="I334" s="70"/>
      <c r="J334" s="70"/>
      <c r="K334" s="70"/>
      <c r="L334" s="41"/>
      <c r="M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</row>
  </sheetData>
  <sheetProtection sheet="1" autoFilter="0" formatColumns="0" formatRows="0" objects="1" scenarios="1" spinCount="100000" saltValue="/VZZ4uFd2sib8xCBMveZf9gwTIhYrGqgBi1EA2kbSLHkTYRaKz05HfG2kGajGMWvLcPvVNntJc+81d4Q+LmpCA==" hashValue="hfouX02kFS9rDbdpNoGcJvFaW3xiN1gqf3ueTnXK75ZhSVtcImzEHmkoYaixOdtGTzjv9XF3b5wUi0A9aZQiLw==" algorithmName="SHA-512" password="CC35"/>
  <autoFilter ref="C141:K33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4432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4433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32</v>
      </c>
      <c r="F26" s="35"/>
      <c r="G26" s="35"/>
      <c r="H26" s="35"/>
      <c r="I26" s="154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ROUND(J131,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ROUND((SUM(BE131:BE187)),  2)</f>
        <v>0</v>
      </c>
      <c r="G35" s="169"/>
      <c r="H35" s="169"/>
      <c r="I35" s="170">
        <v>0.20000000000000001</v>
      </c>
      <c r="J35" s="168">
        <f>ROUND(((SUM(BE131:BE187))*I35),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ROUND((SUM(BF131:BF187)),  2)</f>
        <v>0</v>
      </c>
      <c r="G36" s="169"/>
      <c r="H36" s="169"/>
      <c r="I36" s="170">
        <v>0.20000000000000001</v>
      </c>
      <c r="J36" s="168">
        <f>ROUND(((SUM(BF131:BF187))*I36),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ROUND((SUM(BG131:BG187)),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ROUND((SUM(BH131:BH187)),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ROUND((SUM(BI131:BI187)),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4432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I.1 - Stavebné úpravy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J131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3819</v>
      </c>
      <c r="E100" s="204"/>
      <c r="F100" s="204"/>
      <c r="G100" s="204"/>
      <c r="H100" s="204"/>
      <c r="I100" s="204"/>
      <c r="J100" s="205">
        <f>J133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444</v>
      </c>
      <c r="E101" s="204"/>
      <c r="F101" s="204"/>
      <c r="G101" s="204"/>
      <c r="H101" s="204"/>
      <c r="I101" s="204"/>
      <c r="J101" s="205">
        <f>J136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195</v>
      </c>
      <c r="E102" s="204"/>
      <c r="F102" s="204"/>
      <c r="G102" s="204"/>
      <c r="H102" s="204"/>
      <c r="I102" s="204"/>
      <c r="J102" s="205">
        <f>J144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445</v>
      </c>
      <c r="E103" s="204"/>
      <c r="F103" s="204"/>
      <c r="G103" s="204"/>
      <c r="H103" s="204"/>
      <c r="I103" s="204"/>
      <c r="J103" s="205">
        <f>J167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196</v>
      </c>
      <c r="E104" s="199"/>
      <c r="F104" s="199"/>
      <c r="G104" s="199"/>
      <c r="H104" s="199"/>
      <c r="I104" s="199"/>
      <c r="J104" s="200">
        <f>J169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2"/>
      <c r="C105" s="136"/>
      <c r="D105" s="203" t="s">
        <v>200</v>
      </c>
      <c r="E105" s="204"/>
      <c r="F105" s="204"/>
      <c r="G105" s="204"/>
      <c r="H105" s="204"/>
      <c r="I105" s="204"/>
      <c r="J105" s="205">
        <f>J170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201</v>
      </c>
      <c r="E106" s="204"/>
      <c r="F106" s="204"/>
      <c r="G106" s="204"/>
      <c r="H106" s="204"/>
      <c r="I106" s="204"/>
      <c r="J106" s="205">
        <f>J176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203</v>
      </c>
      <c r="E107" s="204"/>
      <c r="F107" s="204"/>
      <c r="G107" s="204"/>
      <c r="H107" s="204"/>
      <c r="I107" s="204"/>
      <c r="J107" s="205">
        <f>J178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450</v>
      </c>
      <c r="E108" s="204"/>
      <c r="F108" s="204"/>
      <c r="G108" s="204"/>
      <c r="H108" s="204"/>
      <c r="I108" s="204"/>
      <c r="J108" s="205">
        <f>J180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452</v>
      </c>
      <c r="E109" s="204"/>
      <c r="F109" s="204"/>
      <c r="G109" s="204"/>
      <c r="H109" s="204"/>
      <c r="I109" s="204"/>
      <c r="J109" s="205">
        <f>J184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206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91" t="str">
        <f>E7</f>
        <v>SOŠ technická Lučenec - novostavba edukačného centra, rekonštrukcia objektu školy a spoločenského objektu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184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191" t="s">
        <v>4432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186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E11</f>
        <v>I.1 - Stavebné úpravy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F14</f>
        <v>SOŠ Technická,Dukelských Hrdinov 2, 984 01 Lučenec</v>
      </c>
      <c r="G125" s="37"/>
      <c r="H125" s="37"/>
      <c r="I125" s="29" t="s">
        <v>20</v>
      </c>
      <c r="J125" s="82" t="str">
        <f>IF(J14="","",J14)</f>
        <v>30. 9. 2024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E17</f>
        <v>BBSK, Námestie SNP 23/23, 974 01 BB</v>
      </c>
      <c r="G127" s="37"/>
      <c r="H127" s="37"/>
      <c r="I127" s="29" t="s">
        <v>28</v>
      </c>
      <c r="J127" s="33" t="str">
        <f>E23</f>
        <v>Ing. Ladislav Chatrnúch,Sládkovičova 2052/50A Šala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7"/>
      <c r="E128" s="37"/>
      <c r="F128" s="24" t="str">
        <f>IF(E20="","",E20)</f>
        <v>Vyplň údaj</v>
      </c>
      <c r="G128" s="37"/>
      <c r="H128" s="37"/>
      <c r="I128" s="29" t="s">
        <v>31</v>
      </c>
      <c r="J128" s="33" t="str">
        <f>E26</f>
        <v xml:space="preserve"> 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207</v>
      </c>
      <c r="D130" s="210" t="s">
        <v>60</v>
      </c>
      <c r="E130" s="210" t="s">
        <v>56</v>
      </c>
      <c r="F130" s="210" t="s">
        <v>57</v>
      </c>
      <c r="G130" s="210" t="s">
        <v>208</v>
      </c>
      <c r="H130" s="210" t="s">
        <v>209</v>
      </c>
      <c r="I130" s="210" t="s">
        <v>210</v>
      </c>
      <c r="J130" s="211" t="s">
        <v>190</v>
      </c>
      <c r="K130" s="212" t="s">
        <v>211</v>
      </c>
      <c r="L130" s="213"/>
      <c r="M130" s="103" t="s">
        <v>1</v>
      </c>
      <c r="N130" s="104" t="s">
        <v>39</v>
      </c>
      <c r="O130" s="104" t="s">
        <v>212</v>
      </c>
      <c r="P130" s="104" t="s">
        <v>213</v>
      </c>
      <c r="Q130" s="104" t="s">
        <v>214</v>
      </c>
      <c r="R130" s="104" t="s">
        <v>215</v>
      </c>
      <c r="S130" s="104" t="s">
        <v>216</v>
      </c>
      <c r="T130" s="105" t="s">
        <v>217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191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P132+P169</f>
        <v>0</v>
      </c>
      <c r="Q131" s="107"/>
      <c r="R131" s="216">
        <f>R132+R169</f>
        <v>12.367385501899999</v>
      </c>
      <c r="S131" s="107"/>
      <c r="T131" s="217">
        <f>T132+T169</f>
        <v>5.5432678000000006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74</v>
      </c>
      <c r="AU131" s="14" t="s">
        <v>192</v>
      </c>
      <c r="BK131" s="218">
        <f>BK132+BK169</f>
        <v>0</v>
      </c>
    </row>
    <row r="132" s="12" customFormat="1" ht="25.92" customHeight="1">
      <c r="A132" s="12"/>
      <c r="B132" s="219"/>
      <c r="C132" s="220"/>
      <c r="D132" s="221" t="s">
        <v>74</v>
      </c>
      <c r="E132" s="222" t="s">
        <v>218</v>
      </c>
      <c r="F132" s="222" t="s">
        <v>219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P133+P136+P144+P167</f>
        <v>0</v>
      </c>
      <c r="Q132" s="227"/>
      <c r="R132" s="228">
        <f>R133+R136+R144+R167</f>
        <v>7.8369147715</v>
      </c>
      <c r="S132" s="227"/>
      <c r="T132" s="229">
        <f>T133+T136+T144+T167</f>
        <v>5.5306228000000006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82</v>
      </c>
      <c r="AT132" s="231" t="s">
        <v>74</v>
      </c>
      <c r="AU132" s="231" t="s">
        <v>75</v>
      </c>
      <c r="AY132" s="230" t="s">
        <v>220</v>
      </c>
      <c r="BK132" s="232">
        <f>BK133+BK136+BK144+BK167</f>
        <v>0</v>
      </c>
    </row>
    <row r="133" s="12" customFormat="1" ht="22.8" customHeight="1">
      <c r="A133" s="12"/>
      <c r="B133" s="219"/>
      <c r="C133" s="220"/>
      <c r="D133" s="221" t="s">
        <v>74</v>
      </c>
      <c r="E133" s="233" t="s">
        <v>91</v>
      </c>
      <c r="F133" s="233" t="s">
        <v>3821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SUM(P134:P135)</f>
        <v>0</v>
      </c>
      <c r="Q133" s="227"/>
      <c r="R133" s="228">
        <f>SUM(R134:R135)</f>
        <v>0.24322849999999996</v>
      </c>
      <c r="S133" s="227"/>
      <c r="T133" s="229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82</v>
      </c>
      <c r="AT133" s="231" t="s">
        <v>74</v>
      </c>
      <c r="AU133" s="231" t="s">
        <v>82</v>
      </c>
      <c r="AY133" s="230" t="s">
        <v>220</v>
      </c>
      <c r="BK133" s="232">
        <f>SUM(BK134:BK135)</f>
        <v>0</v>
      </c>
    </row>
    <row r="134" s="2" customFormat="1" ht="24.15" customHeight="1">
      <c r="A134" s="35"/>
      <c r="B134" s="36"/>
      <c r="C134" s="235" t="s">
        <v>82</v>
      </c>
      <c r="D134" s="235" t="s">
        <v>222</v>
      </c>
      <c r="E134" s="236" t="s">
        <v>3977</v>
      </c>
      <c r="F134" s="237" t="s">
        <v>3978</v>
      </c>
      <c r="G134" s="238" t="s">
        <v>234</v>
      </c>
      <c r="H134" s="239">
        <v>24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4434</v>
      </c>
    </row>
    <row r="135" s="2" customFormat="1" ht="33" customHeight="1">
      <c r="A135" s="35"/>
      <c r="B135" s="36"/>
      <c r="C135" s="235" t="s">
        <v>87</v>
      </c>
      <c r="D135" s="235" t="s">
        <v>222</v>
      </c>
      <c r="E135" s="236" t="s">
        <v>4435</v>
      </c>
      <c r="F135" s="237" t="s">
        <v>4436</v>
      </c>
      <c r="G135" s="238" t="s">
        <v>225</v>
      </c>
      <c r="H135" s="239">
        <v>0.94999999999999996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0.25602999999999998</v>
      </c>
      <c r="R135" s="244">
        <f>Q135*H135</f>
        <v>0.24322849999999996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4437</v>
      </c>
    </row>
    <row r="136" s="12" customFormat="1" ht="22.8" customHeight="1">
      <c r="A136" s="12"/>
      <c r="B136" s="219"/>
      <c r="C136" s="220"/>
      <c r="D136" s="221" t="s">
        <v>74</v>
      </c>
      <c r="E136" s="233" t="s">
        <v>124</v>
      </c>
      <c r="F136" s="233" t="s">
        <v>501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SUM(P137:P143)</f>
        <v>0</v>
      </c>
      <c r="Q136" s="227"/>
      <c r="R136" s="228">
        <f>SUM(R137:R143)</f>
        <v>5.8342908000000007</v>
      </c>
      <c r="S136" s="227"/>
      <c r="T136" s="229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82</v>
      </c>
      <c r="AT136" s="231" t="s">
        <v>74</v>
      </c>
      <c r="AU136" s="231" t="s">
        <v>82</v>
      </c>
      <c r="AY136" s="230" t="s">
        <v>220</v>
      </c>
      <c r="BK136" s="232">
        <f>SUM(BK137:BK143)</f>
        <v>0</v>
      </c>
    </row>
    <row r="137" s="2" customFormat="1" ht="24.15" customHeight="1">
      <c r="A137" s="35"/>
      <c r="B137" s="36"/>
      <c r="C137" s="235" t="s">
        <v>91</v>
      </c>
      <c r="D137" s="235" t="s">
        <v>222</v>
      </c>
      <c r="E137" s="236" t="s">
        <v>4438</v>
      </c>
      <c r="F137" s="237" t="s">
        <v>4439</v>
      </c>
      <c r="G137" s="238" t="s">
        <v>225</v>
      </c>
      <c r="H137" s="239">
        <v>70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0.075520000000000004</v>
      </c>
      <c r="R137" s="244">
        <f>Q137*H137</f>
        <v>5.2864000000000004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4440</v>
      </c>
    </row>
    <row r="138" s="2" customFormat="1" ht="37.8" customHeight="1">
      <c r="A138" s="35"/>
      <c r="B138" s="36"/>
      <c r="C138" s="235" t="s">
        <v>94</v>
      </c>
      <c r="D138" s="235" t="s">
        <v>222</v>
      </c>
      <c r="E138" s="236" t="s">
        <v>4441</v>
      </c>
      <c r="F138" s="237" t="s">
        <v>4442</v>
      </c>
      <c r="G138" s="238" t="s">
        <v>225</v>
      </c>
      <c r="H138" s="239">
        <v>25.949999999999999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0.00014999999999999999</v>
      </c>
      <c r="R138" s="244">
        <f>Q138*H138</f>
        <v>0.0038924999999999997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4443</v>
      </c>
    </row>
    <row r="139" s="2" customFormat="1" ht="24.15" customHeight="1">
      <c r="A139" s="35"/>
      <c r="B139" s="36"/>
      <c r="C139" s="235" t="s">
        <v>97</v>
      </c>
      <c r="D139" s="235" t="s">
        <v>222</v>
      </c>
      <c r="E139" s="236" t="s">
        <v>4185</v>
      </c>
      <c r="F139" s="237" t="s">
        <v>4186</v>
      </c>
      <c r="G139" s="238" t="s">
        <v>225</v>
      </c>
      <c r="H139" s="239">
        <v>25.949999999999999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0.013125</v>
      </c>
      <c r="R139" s="244">
        <f>Q139*H139</f>
        <v>0.34059374999999997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4444</v>
      </c>
    </row>
    <row r="140" s="2" customFormat="1" ht="24.15" customHeight="1">
      <c r="A140" s="35"/>
      <c r="B140" s="36"/>
      <c r="C140" s="235" t="s">
        <v>124</v>
      </c>
      <c r="D140" s="235" t="s">
        <v>222</v>
      </c>
      <c r="E140" s="236" t="s">
        <v>4445</v>
      </c>
      <c r="F140" s="237" t="s">
        <v>4446</v>
      </c>
      <c r="G140" s="238" t="s">
        <v>225</v>
      </c>
      <c r="H140" s="239">
        <v>25.949999999999999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0.0051539999999999997</v>
      </c>
      <c r="R140" s="244">
        <f>Q140*H140</f>
        <v>0.13374629999999999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4447</v>
      </c>
    </row>
    <row r="141" s="2" customFormat="1" ht="24.15" customHeight="1">
      <c r="A141" s="35"/>
      <c r="B141" s="36"/>
      <c r="C141" s="235" t="s">
        <v>132</v>
      </c>
      <c r="D141" s="235" t="s">
        <v>222</v>
      </c>
      <c r="E141" s="236" t="s">
        <v>535</v>
      </c>
      <c r="F141" s="237" t="s">
        <v>536</v>
      </c>
      <c r="G141" s="238" t="s">
        <v>225</v>
      </c>
      <c r="H141" s="239">
        <v>3.9500000000000002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0.00022499999999999999</v>
      </c>
      <c r="R141" s="244">
        <f>Q141*H141</f>
        <v>0.00088875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4448</v>
      </c>
    </row>
    <row r="142" s="2" customFormat="1" ht="24.15" customHeight="1">
      <c r="A142" s="35"/>
      <c r="B142" s="36"/>
      <c r="C142" s="235" t="s">
        <v>248</v>
      </c>
      <c r="D142" s="235" t="s">
        <v>222</v>
      </c>
      <c r="E142" s="236" t="s">
        <v>541</v>
      </c>
      <c r="F142" s="237" t="s">
        <v>4449</v>
      </c>
      <c r="G142" s="238" t="s">
        <v>225</v>
      </c>
      <c r="H142" s="239">
        <v>3.9500000000000002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0.0039199999999999999</v>
      </c>
      <c r="R142" s="244">
        <f>Q142*H142</f>
        <v>0.015484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4450</v>
      </c>
    </row>
    <row r="143" s="2" customFormat="1" ht="24.15" customHeight="1">
      <c r="A143" s="35"/>
      <c r="B143" s="36"/>
      <c r="C143" s="235" t="s">
        <v>230</v>
      </c>
      <c r="D143" s="235" t="s">
        <v>222</v>
      </c>
      <c r="E143" s="236" t="s">
        <v>550</v>
      </c>
      <c r="F143" s="237" t="s">
        <v>551</v>
      </c>
      <c r="G143" s="238" t="s">
        <v>225</v>
      </c>
      <c r="H143" s="239">
        <v>3.9500000000000002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0.01349</v>
      </c>
      <c r="R143" s="244">
        <f>Q143*H143</f>
        <v>0.053285500000000006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4451</v>
      </c>
    </row>
    <row r="144" s="12" customFormat="1" ht="22.8" customHeight="1">
      <c r="A144" s="12"/>
      <c r="B144" s="219"/>
      <c r="C144" s="220"/>
      <c r="D144" s="221" t="s">
        <v>74</v>
      </c>
      <c r="E144" s="233" t="s">
        <v>230</v>
      </c>
      <c r="F144" s="233" t="s">
        <v>231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SUM(P145:P166)</f>
        <v>0</v>
      </c>
      <c r="Q144" s="227"/>
      <c r="R144" s="228">
        <f>SUM(R145:R166)</f>
        <v>1.7593954715</v>
      </c>
      <c r="S144" s="227"/>
      <c r="T144" s="229">
        <f>SUM(T145:T166)</f>
        <v>5.5306228000000006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82</v>
      </c>
      <c r="AT144" s="231" t="s">
        <v>74</v>
      </c>
      <c r="AU144" s="231" t="s">
        <v>82</v>
      </c>
      <c r="AY144" s="230" t="s">
        <v>220</v>
      </c>
      <c r="BK144" s="232">
        <f>SUM(BK145:BK166)</f>
        <v>0</v>
      </c>
    </row>
    <row r="145" s="2" customFormat="1" ht="33" customHeight="1">
      <c r="A145" s="35"/>
      <c r="B145" s="36"/>
      <c r="C145" s="235" t="s">
        <v>256</v>
      </c>
      <c r="D145" s="235" t="s">
        <v>222</v>
      </c>
      <c r="E145" s="236" t="s">
        <v>236</v>
      </c>
      <c r="F145" s="237" t="s">
        <v>237</v>
      </c>
      <c r="G145" s="238" t="s">
        <v>225</v>
      </c>
      <c r="H145" s="239">
        <v>102.5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0.01601</v>
      </c>
      <c r="R145" s="244">
        <f>Q145*H145</f>
        <v>1.641025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4452</v>
      </c>
    </row>
    <row r="146" s="2" customFormat="1" ht="33" customHeight="1">
      <c r="A146" s="35"/>
      <c r="B146" s="36"/>
      <c r="C146" s="235" t="s">
        <v>261</v>
      </c>
      <c r="D146" s="235" t="s">
        <v>222</v>
      </c>
      <c r="E146" s="236" t="s">
        <v>582</v>
      </c>
      <c r="F146" s="237" t="s">
        <v>583</v>
      </c>
      <c r="G146" s="238" t="s">
        <v>225</v>
      </c>
      <c r="H146" s="239">
        <v>102.5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4453</v>
      </c>
    </row>
    <row r="147" s="2" customFormat="1" ht="37.8" customHeight="1">
      <c r="A147" s="35"/>
      <c r="B147" s="36"/>
      <c r="C147" s="235" t="s">
        <v>265</v>
      </c>
      <c r="D147" s="235" t="s">
        <v>222</v>
      </c>
      <c r="E147" s="236" t="s">
        <v>239</v>
      </c>
      <c r="F147" s="237" t="s">
        <v>240</v>
      </c>
      <c r="G147" s="238" t="s">
        <v>225</v>
      </c>
      <c r="H147" s="239">
        <v>307.5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4454</v>
      </c>
    </row>
    <row r="148" s="2" customFormat="1" ht="24.15" customHeight="1">
      <c r="A148" s="35"/>
      <c r="B148" s="36"/>
      <c r="C148" s="235" t="s">
        <v>269</v>
      </c>
      <c r="D148" s="235" t="s">
        <v>222</v>
      </c>
      <c r="E148" s="236" t="s">
        <v>1281</v>
      </c>
      <c r="F148" s="237" t="s">
        <v>1282</v>
      </c>
      <c r="G148" s="238" t="s">
        <v>225</v>
      </c>
      <c r="H148" s="239">
        <v>50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0.00192542</v>
      </c>
      <c r="R148" s="244">
        <f>Q148*H148</f>
        <v>0.096270999999999995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4455</v>
      </c>
    </row>
    <row r="149" s="2" customFormat="1" ht="16.5" customHeight="1">
      <c r="A149" s="35"/>
      <c r="B149" s="36"/>
      <c r="C149" s="235" t="s">
        <v>273</v>
      </c>
      <c r="D149" s="235" t="s">
        <v>222</v>
      </c>
      <c r="E149" s="236" t="s">
        <v>4456</v>
      </c>
      <c r="F149" s="237" t="s">
        <v>4457</v>
      </c>
      <c r="G149" s="238" t="s">
        <v>225</v>
      </c>
      <c r="H149" s="239">
        <v>360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5.0000000000000002E-05</v>
      </c>
      <c r="R149" s="244">
        <f>Q149*H149</f>
        <v>0.018000000000000002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4458</v>
      </c>
    </row>
    <row r="150" s="2" customFormat="1" ht="37.8" customHeight="1">
      <c r="A150" s="35"/>
      <c r="B150" s="36"/>
      <c r="C150" s="235" t="s">
        <v>277</v>
      </c>
      <c r="D150" s="235" t="s">
        <v>222</v>
      </c>
      <c r="E150" s="236" t="s">
        <v>245</v>
      </c>
      <c r="F150" s="237" t="s">
        <v>246</v>
      </c>
      <c r="G150" s="238" t="s">
        <v>225</v>
      </c>
      <c r="H150" s="239">
        <v>14.710000000000001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0.11500000000000001</v>
      </c>
      <c r="T150" s="245">
        <f>S150*H150</f>
        <v>1.6916500000000001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4459</v>
      </c>
    </row>
    <row r="151" s="2" customFormat="1" ht="44.25" customHeight="1">
      <c r="A151" s="35"/>
      <c r="B151" s="36"/>
      <c r="C151" s="235" t="s">
        <v>281</v>
      </c>
      <c r="D151" s="235" t="s">
        <v>222</v>
      </c>
      <c r="E151" s="236" t="s">
        <v>249</v>
      </c>
      <c r="F151" s="237" t="s">
        <v>250</v>
      </c>
      <c r="G151" s="238" t="s">
        <v>251</v>
      </c>
      <c r="H151" s="239">
        <v>1.2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1.905</v>
      </c>
      <c r="T151" s="245">
        <f>S151*H151</f>
        <v>2.286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4460</v>
      </c>
    </row>
    <row r="152" s="2" customFormat="1" ht="24.15" customHeight="1">
      <c r="A152" s="35"/>
      <c r="B152" s="36"/>
      <c r="C152" s="235" t="s">
        <v>285</v>
      </c>
      <c r="D152" s="235" t="s">
        <v>222</v>
      </c>
      <c r="E152" s="236" t="s">
        <v>1318</v>
      </c>
      <c r="F152" s="237" t="s">
        <v>1319</v>
      </c>
      <c r="G152" s="238" t="s">
        <v>259</v>
      </c>
      <c r="H152" s="239">
        <v>3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0.014</v>
      </c>
      <c r="T152" s="245">
        <f>S152*H152</f>
        <v>0.042000000000000003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4461</v>
      </c>
    </row>
    <row r="153" s="2" customFormat="1" ht="21.75" customHeight="1">
      <c r="A153" s="35"/>
      <c r="B153" s="36"/>
      <c r="C153" s="235" t="s">
        <v>289</v>
      </c>
      <c r="D153" s="235" t="s">
        <v>222</v>
      </c>
      <c r="E153" s="236" t="s">
        <v>1321</v>
      </c>
      <c r="F153" s="237" t="s">
        <v>1322</v>
      </c>
      <c r="G153" s="238" t="s">
        <v>234</v>
      </c>
      <c r="H153" s="239">
        <v>12.6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0.0070000000000000001</v>
      </c>
      <c r="T153" s="245">
        <f>S153*H153</f>
        <v>0.088200000000000001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4462</v>
      </c>
    </row>
    <row r="154" s="2" customFormat="1" ht="24.15" customHeight="1">
      <c r="A154" s="35"/>
      <c r="B154" s="36"/>
      <c r="C154" s="235" t="s">
        <v>293</v>
      </c>
      <c r="D154" s="235" t="s">
        <v>222</v>
      </c>
      <c r="E154" s="236" t="s">
        <v>282</v>
      </c>
      <c r="F154" s="237" t="s">
        <v>4463</v>
      </c>
      <c r="G154" s="238" t="s">
        <v>234</v>
      </c>
      <c r="H154" s="239">
        <v>136.15000000000001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1.341E-05</v>
      </c>
      <c r="R154" s="244">
        <f>Q154*H154</f>
        <v>0.0018257715000000001</v>
      </c>
      <c r="S154" s="244">
        <v>0.0095999999999999992</v>
      </c>
      <c r="T154" s="245">
        <f>S154*H154</f>
        <v>1.30704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4464</v>
      </c>
    </row>
    <row r="155" s="2" customFormat="1" ht="44.25" customHeight="1">
      <c r="A155" s="35"/>
      <c r="B155" s="36"/>
      <c r="C155" s="235" t="s">
        <v>7</v>
      </c>
      <c r="D155" s="235" t="s">
        <v>222</v>
      </c>
      <c r="E155" s="236" t="s">
        <v>4009</v>
      </c>
      <c r="F155" s="237" t="s">
        <v>4465</v>
      </c>
      <c r="G155" s="238" t="s">
        <v>225</v>
      </c>
      <c r="H155" s="239">
        <v>4.3200000000000003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0.018759999999999999</v>
      </c>
      <c r="T155" s="245">
        <f>S155*H155</f>
        <v>0.081043199999999996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4466</v>
      </c>
    </row>
    <row r="156" s="2" customFormat="1" ht="44.25" customHeight="1">
      <c r="A156" s="35"/>
      <c r="B156" s="36"/>
      <c r="C156" s="235" t="s">
        <v>300</v>
      </c>
      <c r="D156" s="235" t="s">
        <v>222</v>
      </c>
      <c r="E156" s="236" t="s">
        <v>4467</v>
      </c>
      <c r="F156" s="237" t="s">
        <v>4468</v>
      </c>
      <c r="G156" s="238" t="s">
        <v>225</v>
      </c>
      <c r="H156" s="239">
        <v>1.98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0.017520000000000001</v>
      </c>
      <c r="T156" s="245">
        <f>S156*H156</f>
        <v>0.034689600000000001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4469</v>
      </c>
    </row>
    <row r="157" s="2" customFormat="1" ht="24.15" customHeight="1">
      <c r="A157" s="35"/>
      <c r="B157" s="36"/>
      <c r="C157" s="235" t="s">
        <v>305</v>
      </c>
      <c r="D157" s="235" t="s">
        <v>222</v>
      </c>
      <c r="E157" s="236" t="s">
        <v>301</v>
      </c>
      <c r="F157" s="237" t="s">
        <v>302</v>
      </c>
      <c r="G157" s="238" t="s">
        <v>303</v>
      </c>
      <c r="H157" s="239">
        <v>5.54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4470</v>
      </c>
    </row>
    <row r="158" s="2" customFormat="1" ht="24.15" customHeight="1">
      <c r="A158" s="35"/>
      <c r="B158" s="36"/>
      <c r="C158" s="235" t="s">
        <v>309</v>
      </c>
      <c r="D158" s="235" t="s">
        <v>222</v>
      </c>
      <c r="E158" s="236" t="s">
        <v>306</v>
      </c>
      <c r="F158" s="237" t="s">
        <v>307</v>
      </c>
      <c r="G158" s="238" t="s">
        <v>303</v>
      </c>
      <c r="H158" s="239">
        <v>22.16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4471</v>
      </c>
    </row>
    <row r="159" s="2" customFormat="1" ht="16.5" customHeight="1">
      <c r="A159" s="35"/>
      <c r="B159" s="36"/>
      <c r="C159" s="235" t="s">
        <v>313</v>
      </c>
      <c r="D159" s="235" t="s">
        <v>222</v>
      </c>
      <c r="E159" s="236" t="s">
        <v>4012</v>
      </c>
      <c r="F159" s="237" t="s">
        <v>4013</v>
      </c>
      <c r="G159" s="238" t="s">
        <v>259</v>
      </c>
      <c r="H159" s="239">
        <v>1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0.0015808</v>
      </c>
      <c r="R159" s="244">
        <f>Q159*H159</f>
        <v>0.0015808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4472</v>
      </c>
    </row>
    <row r="160" s="2" customFormat="1" ht="16.5" customHeight="1">
      <c r="A160" s="35"/>
      <c r="B160" s="36"/>
      <c r="C160" s="235" t="s">
        <v>317</v>
      </c>
      <c r="D160" s="235" t="s">
        <v>222</v>
      </c>
      <c r="E160" s="236" t="s">
        <v>4015</v>
      </c>
      <c r="F160" s="237" t="s">
        <v>4016</v>
      </c>
      <c r="G160" s="238" t="s">
        <v>234</v>
      </c>
      <c r="H160" s="239">
        <v>5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0.00013857999999999999</v>
      </c>
      <c r="R160" s="244">
        <f>Q160*H160</f>
        <v>0.00069289999999999998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4473</v>
      </c>
    </row>
    <row r="161" s="2" customFormat="1" ht="21.75" customHeight="1">
      <c r="A161" s="35"/>
      <c r="B161" s="36"/>
      <c r="C161" s="235" t="s">
        <v>321</v>
      </c>
      <c r="D161" s="235" t="s">
        <v>222</v>
      </c>
      <c r="E161" s="236" t="s">
        <v>4018</v>
      </c>
      <c r="F161" s="237" t="s">
        <v>4019</v>
      </c>
      <c r="G161" s="238" t="s">
        <v>234</v>
      </c>
      <c r="H161" s="239">
        <v>1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4474</v>
      </c>
    </row>
    <row r="162" s="2" customFormat="1" ht="21.75" customHeight="1">
      <c r="A162" s="35"/>
      <c r="B162" s="36"/>
      <c r="C162" s="235" t="s">
        <v>325</v>
      </c>
      <c r="D162" s="235" t="s">
        <v>222</v>
      </c>
      <c r="E162" s="236" t="s">
        <v>310</v>
      </c>
      <c r="F162" s="237" t="s">
        <v>311</v>
      </c>
      <c r="G162" s="238" t="s">
        <v>303</v>
      </c>
      <c r="H162" s="239">
        <v>5.54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4475</v>
      </c>
    </row>
    <row r="163" s="2" customFormat="1" ht="24.15" customHeight="1">
      <c r="A163" s="35"/>
      <c r="B163" s="36"/>
      <c r="C163" s="235" t="s">
        <v>329</v>
      </c>
      <c r="D163" s="235" t="s">
        <v>222</v>
      </c>
      <c r="E163" s="236" t="s">
        <v>314</v>
      </c>
      <c r="F163" s="237" t="s">
        <v>315</v>
      </c>
      <c r="G163" s="238" t="s">
        <v>303</v>
      </c>
      <c r="H163" s="239">
        <v>105.26000000000001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4476</v>
      </c>
    </row>
    <row r="164" s="2" customFormat="1" ht="24.15" customHeight="1">
      <c r="A164" s="35"/>
      <c r="B164" s="36"/>
      <c r="C164" s="235" t="s">
        <v>333</v>
      </c>
      <c r="D164" s="235" t="s">
        <v>222</v>
      </c>
      <c r="E164" s="236" t="s">
        <v>318</v>
      </c>
      <c r="F164" s="237" t="s">
        <v>319</v>
      </c>
      <c r="G164" s="238" t="s">
        <v>303</v>
      </c>
      <c r="H164" s="239">
        <v>5.54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4477</v>
      </c>
    </row>
    <row r="165" s="2" customFormat="1" ht="24.15" customHeight="1">
      <c r="A165" s="35"/>
      <c r="B165" s="36"/>
      <c r="C165" s="235" t="s">
        <v>341</v>
      </c>
      <c r="D165" s="235" t="s">
        <v>222</v>
      </c>
      <c r="E165" s="236" t="s">
        <v>322</v>
      </c>
      <c r="F165" s="237" t="s">
        <v>323</v>
      </c>
      <c r="G165" s="238" t="s">
        <v>303</v>
      </c>
      <c r="H165" s="239">
        <v>44.32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4478</v>
      </c>
    </row>
    <row r="166" s="2" customFormat="1" ht="24.15" customHeight="1">
      <c r="A166" s="35"/>
      <c r="B166" s="36"/>
      <c r="C166" s="235" t="s">
        <v>347</v>
      </c>
      <c r="D166" s="235" t="s">
        <v>222</v>
      </c>
      <c r="E166" s="236" t="s">
        <v>326</v>
      </c>
      <c r="F166" s="237" t="s">
        <v>327</v>
      </c>
      <c r="G166" s="238" t="s">
        <v>303</v>
      </c>
      <c r="H166" s="239">
        <v>5.54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4479</v>
      </c>
    </row>
    <row r="167" s="12" customFormat="1" ht="22.8" customHeight="1">
      <c r="A167" s="12"/>
      <c r="B167" s="219"/>
      <c r="C167" s="220"/>
      <c r="D167" s="221" t="s">
        <v>74</v>
      </c>
      <c r="E167" s="233" t="s">
        <v>595</v>
      </c>
      <c r="F167" s="233" t="s">
        <v>596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</v>
      </c>
      <c r="S167" s="227"/>
      <c r="T167" s="229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82</v>
      </c>
      <c r="AT167" s="231" t="s">
        <v>74</v>
      </c>
      <c r="AU167" s="231" t="s">
        <v>82</v>
      </c>
      <c r="AY167" s="230" t="s">
        <v>220</v>
      </c>
      <c r="BK167" s="232">
        <f>BK168</f>
        <v>0</v>
      </c>
    </row>
    <row r="168" s="2" customFormat="1" ht="24.15" customHeight="1">
      <c r="A168" s="35"/>
      <c r="B168" s="36"/>
      <c r="C168" s="235" t="s">
        <v>353</v>
      </c>
      <c r="D168" s="235" t="s">
        <v>222</v>
      </c>
      <c r="E168" s="236" t="s">
        <v>597</v>
      </c>
      <c r="F168" s="237" t="s">
        <v>598</v>
      </c>
      <c r="G168" s="238" t="s">
        <v>303</v>
      </c>
      <c r="H168" s="239">
        <v>7.8399999999999999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4480</v>
      </c>
    </row>
    <row r="169" s="12" customFormat="1" ht="25.92" customHeight="1">
      <c r="A169" s="12"/>
      <c r="B169" s="219"/>
      <c r="C169" s="220"/>
      <c r="D169" s="221" t="s">
        <v>74</v>
      </c>
      <c r="E169" s="222" t="s">
        <v>337</v>
      </c>
      <c r="F169" s="222" t="s">
        <v>338</v>
      </c>
      <c r="G169" s="220"/>
      <c r="H169" s="220"/>
      <c r="I169" s="223"/>
      <c r="J169" s="224">
        <f>BK169</f>
        <v>0</v>
      </c>
      <c r="K169" s="220"/>
      <c r="L169" s="225"/>
      <c r="M169" s="226"/>
      <c r="N169" s="227"/>
      <c r="O169" s="227"/>
      <c r="P169" s="228">
        <f>P170+P176+P178+P180+P184</f>
        <v>0</v>
      </c>
      <c r="Q169" s="227"/>
      <c r="R169" s="228">
        <f>R170+R176+R178+R180+R184</f>
        <v>4.5304707304000003</v>
      </c>
      <c r="S169" s="227"/>
      <c r="T169" s="229">
        <f>T170+T176+T178+T180+T184</f>
        <v>0.012645000000000002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87</v>
      </c>
      <c r="AT169" s="231" t="s">
        <v>74</v>
      </c>
      <c r="AU169" s="231" t="s">
        <v>75</v>
      </c>
      <c r="AY169" s="230" t="s">
        <v>220</v>
      </c>
      <c r="BK169" s="232">
        <f>BK170+BK176+BK178+BK180+BK184</f>
        <v>0</v>
      </c>
    </row>
    <row r="170" s="12" customFormat="1" ht="22.8" customHeight="1">
      <c r="A170" s="12"/>
      <c r="B170" s="219"/>
      <c r="C170" s="220"/>
      <c r="D170" s="221" t="s">
        <v>74</v>
      </c>
      <c r="E170" s="233" t="s">
        <v>369</v>
      </c>
      <c r="F170" s="233" t="s">
        <v>370</v>
      </c>
      <c r="G170" s="220"/>
      <c r="H170" s="220"/>
      <c r="I170" s="223"/>
      <c r="J170" s="234">
        <f>BK170</f>
        <v>0</v>
      </c>
      <c r="K170" s="220"/>
      <c r="L170" s="225"/>
      <c r="M170" s="226"/>
      <c r="N170" s="227"/>
      <c r="O170" s="227"/>
      <c r="P170" s="228">
        <f>SUM(P171:P175)</f>
        <v>0</v>
      </c>
      <c r="Q170" s="227"/>
      <c r="R170" s="228">
        <f>SUM(R171:R175)</f>
        <v>4.2685123828</v>
      </c>
      <c r="S170" s="227"/>
      <c r="T170" s="229">
        <f>SUM(T171:T175)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87</v>
      </c>
      <c r="AT170" s="231" t="s">
        <v>74</v>
      </c>
      <c r="AU170" s="231" t="s">
        <v>82</v>
      </c>
      <c r="AY170" s="230" t="s">
        <v>220</v>
      </c>
      <c r="BK170" s="232">
        <f>SUM(BK171:BK175)</f>
        <v>0</v>
      </c>
    </row>
    <row r="171" s="2" customFormat="1" ht="37.8" customHeight="1">
      <c r="A171" s="35"/>
      <c r="B171" s="36"/>
      <c r="C171" s="235" t="s">
        <v>357</v>
      </c>
      <c r="D171" s="235" t="s">
        <v>222</v>
      </c>
      <c r="E171" s="236" t="s">
        <v>4481</v>
      </c>
      <c r="F171" s="237" t="s">
        <v>4482</v>
      </c>
      <c r="G171" s="238" t="s">
        <v>225</v>
      </c>
      <c r="H171" s="239">
        <v>7.4800000000000004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0.01182296</v>
      </c>
      <c r="R171" s="244">
        <f>Q171*H171</f>
        <v>0.088435740800000009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281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281</v>
      </c>
      <c r="BM171" s="246" t="s">
        <v>4483</v>
      </c>
    </row>
    <row r="172" s="2" customFormat="1" ht="33" customHeight="1">
      <c r="A172" s="35"/>
      <c r="B172" s="36"/>
      <c r="C172" s="235" t="s">
        <v>361</v>
      </c>
      <c r="D172" s="235" t="s">
        <v>222</v>
      </c>
      <c r="E172" s="236" t="s">
        <v>727</v>
      </c>
      <c r="F172" s="237" t="s">
        <v>728</v>
      </c>
      <c r="G172" s="238" t="s">
        <v>225</v>
      </c>
      <c r="H172" s="239">
        <v>267.08999999999997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0.0118643</v>
      </c>
      <c r="R172" s="244">
        <f>Q172*H172</f>
        <v>3.1688358869999997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281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281</v>
      </c>
      <c r="BM172" s="246" t="s">
        <v>4484</v>
      </c>
    </row>
    <row r="173" s="2" customFormat="1" ht="37.8" customHeight="1">
      <c r="A173" s="35"/>
      <c r="B173" s="36"/>
      <c r="C173" s="235" t="s">
        <v>365</v>
      </c>
      <c r="D173" s="235" t="s">
        <v>222</v>
      </c>
      <c r="E173" s="236" t="s">
        <v>731</v>
      </c>
      <c r="F173" s="237" t="s">
        <v>732</v>
      </c>
      <c r="G173" s="238" t="s">
        <v>225</v>
      </c>
      <c r="H173" s="239">
        <v>25.899999999999999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0.0134393</v>
      </c>
      <c r="R173" s="244">
        <f>Q173*H173</f>
        <v>0.34807786999999996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281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281</v>
      </c>
      <c r="BM173" s="246" t="s">
        <v>4485</v>
      </c>
    </row>
    <row r="174" s="2" customFormat="1" ht="37.8" customHeight="1">
      <c r="A174" s="35"/>
      <c r="B174" s="36"/>
      <c r="C174" s="235" t="s">
        <v>371</v>
      </c>
      <c r="D174" s="235" t="s">
        <v>222</v>
      </c>
      <c r="E174" s="236" t="s">
        <v>4486</v>
      </c>
      <c r="F174" s="237" t="s">
        <v>4487</v>
      </c>
      <c r="G174" s="238" t="s">
        <v>225</v>
      </c>
      <c r="H174" s="239">
        <v>54.450000000000003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0.012179300000000001</v>
      </c>
      <c r="R174" s="244">
        <f>Q174*H174</f>
        <v>0.66316288500000009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281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281</v>
      </c>
      <c r="BM174" s="246" t="s">
        <v>4488</v>
      </c>
    </row>
    <row r="175" s="2" customFormat="1" ht="24.15" customHeight="1">
      <c r="A175" s="35"/>
      <c r="B175" s="36"/>
      <c r="C175" s="235" t="s">
        <v>377</v>
      </c>
      <c r="D175" s="235" t="s">
        <v>222</v>
      </c>
      <c r="E175" s="236" t="s">
        <v>751</v>
      </c>
      <c r="F175" s="237" t="s">
        <v>752</v>
      </c>
      <c r="G175" s="238" t="s">
        <v>614</v>
      </c>
      <c r="H175" s="240"/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281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281</v>
      </c>
      <c r="BM175" s="246" t="s">
        <v>4489</v>
      </c>
    </row>
    <row r="176" s="12" customFormat="1" ht="22.8" customHeight="1">
      <c r="A176" s="12"/>
      <c r="B176" s="219"/>
      <c r="C176" s="220"/>
      <c r="D176" s="221" t="s">
        <v>74</v>
      </c>
      <c r="E176" s="233" t="s">
        <v>375</v>
      </c>
      <c r="F176" s="233" t="s">
        <v>376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P177</f>
        <v>0</v>
      </c>
      <c r="Q176" s="227"/>
      <c r="R176" s="228">
        <f>R177</f>
        <v>0</v>
      </c>
      <c r="S176" s="227"/>
      <c r="T176" s="229">
        <f>T177</f>
        <v>0.0036450000000000002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87</v>
      </c>
      <c r="AT176" s="231" t="s">
        <v>74</v>
      </c>
      <c r="AU176" s="231" t="s">
        <v>82</v>
      </c>
      <c r="AY176" s="230" t="s">
        <v>220</v>
      </c>
      <c r="BK176" s="232">
        <f>BK177</f>
        <v>0</v>
      </c>
    </row>
    <row r="177" s="2" customFormat="1" ht="24.15" customHeight="1">
      <c r="A177" s="35"/>
      <c r="B177" s="36"/>
      <c r="C177" s="235" t="s">
        <v>381</v>
      </c>
      <c r="D177" s="235" t="s">
        <v>222</v>
      </c>
      <c r="E177" s="236" t="s">
        <v>390</v>
      </c>
      <c r="F177" s="237" t="s">
        <v>391</v>
      </c>
      <c r="G177" s="238" t="s">
        <v>234</v>
      </c>
      <c r="H177" s="239">
        <v>2.7000000000000002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0.0013500000000000001</v>
      </c>
      <c r="T177" s="245">
        <f>S177*H177</f>
        <v>0.0036450000000000002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281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281</v>
      </c>
      <c r="BM177" s="246" t="s">
        <v>4490</v>
      </c>
    </row>
    <row r="178" s="12" customFormat="1" ht="22.8" customHeight="1">
      <c r="A178" s="12"/>
      <c r="B178" s="219"/>
      <c r="C178" s="220"/>
      <c r="D178" s="221" t="s">
        <v>74</v>
      </c>
      <c r="E178" s="233" t="s">
        <v>407</v>
      </c>
      <c r="F178" s="233" t="s">
        <v>408</v>
      </c>
      <c r="G178" s="220"/>
      <c r="H178" s="220"/>
      <c r="I178" s="223"/>
      <c r="J178" s="234">
        <f>BK178</f>
        <v>0</v>
      </c>
      <c r="K178" s="220"/>
      <c r="L178" s="225"/>
      <c r="M178" s="226"/>
      <c r="N178" s="227"/>
      <c r="O178" s="227"/>
      <c r="P178" s="228">
        <f>P179</f>
        <v>0</v>
      </c>
      <c r="Q178" s="227"/>
      <c r="R178" s="228">
        <f>R179</f>
        <v>0</v>
      </c>
      <c r="S178" s="227"/>
      <c r="T178" s="229">
        <f>T179</f>
        <v>0.0090000000000000011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87</v>
      </c>
      <c r="AT178" s="231" t="s">
        <v>74</v>
      </c>
      <c r="AU178" s="231" t="s">
        <v>82</v>
      </c>
      <c r="AY178" s="230" t="s">
        <v>220</v>
      </c>
      <c r="BK178" s="232">
        <f>BK179</f>
        <v>0</v>
      </c>
    </row>
    <row r="179" s="2" customFormat="1" ht="24.15" customHeight="1">
      <c r="A179" s="35"/>
      <c r="B179" s="36"/>
      <c r="C179" s="235" t="s">
        <v>385</v>
      </c>
      <c r="D179" s="235" t="s">
        <v>222</v>
      </c>
      <c r="E179" s="236" t="s">
        <v>1343</v>
      </c>
      <c r="F179" s="237" t="s">
        <v>1344</v>
      </c>
      <c r="G179" s="238" t="s">
        <v>259</v>
      </c>
      <c r="H179" s="239">
        <v>3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0.0030000000000000001</v>
      </c>
      <c r="T179" s="245">
        <f>S179*H179</f>
        <v>0.0090000000000000011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281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281</v>
      </c>
      <c r="BM179" s="246" t="s">
        <v>4491</v>
      </c>
    </row>
    <row r="180" s="12" customFormat="1" ht="22.8" customHeight="1">
      <c r="A180" s="12"/>
      <c r="B180" s="219"/>
      <c r="C180" s="220"/>
      <c r="D180" s="221" t="s">
        <v>74</v>
      </c>
      <c r="E180" s="233" t="s">
        <v>981</v>
      </c>
      <c r="F180" s="233" t="s">
        <v>982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SUM(P181:P183)</f>
        <v>0</v>
      </c>
      <c r="Q180" s="227"/>
      <c r="R180" s="228">
        <f>SUM(R181:R183)</f>
        <v>0.027879600000000001</v>
      </c>
      <c r="S180" s="227"/>
      <c r="T180" s="229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87</v>
      </c>
      <c r="AT180" s="231" t="s">
        <v>74</v>
      </c>
      <c r="AU180" s="231" t="s">
        <v>82</v>
      </c>
      <c r="AY180" s="230" t="s">
        <v>220</v>
      </c>
      <c r="BK180" s="232">
        <f>SUM(BK181:BK183)</f>
        <v>0</v>
      </c>
    </row>
    <row r="181" s="2" customFormat="1" ht="24.15" customHeight="1">
      <c r="A181" s="35"/>
      <c r="B181" s="36"/>
      <c r="C181" s="235" t="s">
        <v>389</v>
      </c>
      <c r="D181" s="235" t="s">
        <v>222</v>
      </c>
      <c r="E181" s="236" t="s">
        <v>4492</v>
      </c>
      <c r="F181" s="237" t="s">
        <v>4493</v>
      </c>
      <c r="G181" s="238" t="s">
        <v>225</v>
      </c>
      <c r="H181" s="239">
        <v>1.1100000000000001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0.0033600000000000001</v>
      </c>
      <c r="R181" s="244">
        <f>Q181*H181</f>
        <v>0.0037296000000000004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281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281</v>
      </c>
      <c r="BM181" s="246" t="s">
        <v>4494</v>
      </c>
    </row>
    <row r="182" s="2" customFormat="1" ht="21.75" customHeight="1">
      <c r="A182" s="35"/>
      <c r="B182" s="36"/>
      <c r="C182" s="253" t="s">
        <v>393</v>
      </c>
      <c r="D182" s="253" t="s">
        <v>571</v>
      </c>
      <c r="E182" s="254" t="s">
        <v>988</v>
      </c>
      <c r="F182" s="255" t="s">
        <v>4495</v>
      </c>
      <c r="G182" s="256" t="s">
        <v>225</v>
      </c>
      <c r="H182" s="257">
        <v>1.1499999999999999</v>
      </c>
      <c r="I182" s="258"/>
      <c r="J182" s="257">
        <f>ROUND(I182*H182,2)</f>
        <v>0</v>
      </c>
      <c r="K182" s="259"/>
      <c r="L182" s="260"/>
      <c r="M182" s="261" t="s">
        <v>1</v>
      </c>
      <c r="N182" s="262" t="s">
        <v>41</v>
      </c>
      <c r="O182" s="94"/>
      <c r="P182" s="244">
        <f>O182*H182</f>
        <v>0</v>
      </c>
      <c r="Q182" s="244">
        <v>0.021000000000000001</v>
      </c>
      <c r="R182" s="244">
        <f>Q182*H182</f>
        <v>0.024150000000000001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353</v>
      </c>
      <c r="AT182" s="246" t="s">
        <v>571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281</v>
      </c>
      <c r="BM182" s="246" t="s">
        <v>4496</v>
      </c>
    </row>
    <row r="183" s="2" customFormat="1" ht="24.15" customHeight="1">
      <c r="A183" s="35"/>
      <c r="B183" s="36"/>
      <c r="C183" s="235" t="s">
        <v>399</v>
      </c>
      <c r="D183" s="235" t="s">
        <v>222</v>
      </c>
      <c r="E183" s="236" t="s">
        <v>2414</v>
      </c>
      <c r="F183" s="237" t="s">
        <v>2415</v>
      </c>
      <c r="G183" s="238" t="s">
        <v>614</v>
      </c>
      <c r="H183" s="240"/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281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281</v>
      </c>
      <c r="BM183" s="246" t="s">
        <v>4497</v>
      </c>
    </row>
    <row r="184" s="12" customFormat="1" ht="22.8" customHeight="1">
      <c r="A184" s="12"/>
      <c r="B184" s="219"/>
      <c r="C184" s="220"/>
      <c r="D184" s="221" t="s">
        <v>74</v>
      </c>
      <c r="E184" s="233" t="s">
        <v>1017</v>
      </c>
      <c r="F184" s="233" t="s">
        <v>1018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SUM(P185:P187)</f>
        <v>0</v>
      </c>
      <c r="Q184" s="227"/>
      <c r="R184" s="228">
        <f>SUM(R185:R187)</f>
        <v>0.23407874760000003</v>
      </c>
      <c r="S184" s="227"/>
      <c r="T184" s="229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87</v>
      </c>
      <c r="AT184" s="231" t="s">
        <v>74</v>
      </c>
      <c r="AU184" s="231" t="s">
        <v>82</v>
      </c>
      <c r="AY184" s="230" t="s">
        <v>220</v>
      </c>
      <c r="BK184" s="232">
        <f>SUM(BK185:BK187)</f>
        <v>0</v>
      </c>
    </row>
    <row r="185" s="2" customFormat="1" ht="24.15" customHeight="1">
      <c r="A185" s="35"/>
      <c r="B185" s="36"/>
      <c r="C185" s="235" t="s">
        <v>403</v>
      </c>
      <c r="D185" s="235" t="s">
        <v>222</v>
      </c>
      <c r="E185" s="236" t="s">
        <v>1020</v>
      </c>
      <c r="F185" s="237" t="s">
        <v>1021</v>
      </c>
      <c r="G185" s="238" t="s">
        <v>225</v>
      </c>
      <c r="H185" s="239">
        <v>450.87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0.00012999999999999999</v>
      </c>
      <c r="R185" s="244">
        <f>Q185*H185</f>
        <v>0.058613099999999994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281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281</v>
      </c>
      <c r="BM185" s="246" t="s">
        <v>4498</v>
      </c>
    </row>
    <row r="186" s="2" customFormat="1" ht="24.15" customHeight="1">
      <c r="A186" s="35"/>
      <c r="B186" s="36"/>
      <c r="C186" s="235" t="s">
        <v>409</v>
      </c>
      <c r="D186" s="235" t="s">
        <v>222</v>
      </c>
      <c r="E186" s="236" t="s">
        <v>4499</v>
      </c>
      <c r="F186" s="237" t="s">
        <v>4500</v>
      </c>
      <c r="G186" s="238" t="s">
        <v>225</v>
      </c>
      <c r="H186" s="239">
        <v>360</v>
      </c>
      <c r="I186" s="240"/>
      <c r="J186" s="239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0.00020000000000000001</v>
      </c>
      <c r="R186" s="244">
        <f>Q186*H186</f>
        <v>0.072000000000000008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281</v>
      </c>
      <c r="AT186" s="246" t="s">
        <v>222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281</v>
      </c>
      <c r="BM186" s="246" t="s">
        <v>4501</v>
      </c>
    </row>
    <row r="187" s="2" customFormat="1" ht="37.8" customHeight="1">
      <c r="A187" s="35"/>
      <c r="B187" s="36"/>
      <c r="C187" s="235" t="s">
        <v>413</v>
      </c>
      <c r="D187" s="235" t="s">
        <v>222</v>
      </c>
      <c r="E187" s="236" t="s">
        <v>1028</v>
      </c>
      <c r="F187" s="237" t="s">
        <v>1029</v>
      </c>
      <c r="G187" s="238" t="s">
        <v>225</v>
      </c>
      <c r="H187" s="239">
        <v>450.87</v>
      </c>
      <c r="I187" s="240"/>
      <c r="J187" s="239">
        <f>ROUND(I187*H187,2)</f>
        <v>0</v>
      </c>
      <c r="K187" s="241"/>
      <c r="L187" s="41"/>
      <c r="M187" s="248" t="s">
        <v>1</v>
      </c>
      <c r="N187" s="249" t="s">
        <v>41</v>
      </c>
      <c r="O187" s="250"/>
      <c r="P187" s="251">
        <f>O187*H187</f>
        <v>0</v>
      </c>
      <c r="Q187" s="251">
        <v>0.00022948000000000001</v>
      </c>
      <c r="R187" s="251">
        <f>Q187*H187</f>
        <v>0.1034656476</v>
      </c>
      <c r="S187" s="251">
        <v>0</v>
      </c>
      <c r="T187" s="25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281</v>
      </c>
      <c r="AT187" s="246" t="s">
        <v>222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281</v>
      </c>
      <c r="BM187" s="246" t="s">
        <v>4502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1cFrkimqDSbwKfG/A+wk4mqXbR5DW+1eldpD0fAfHTz0F/hryr8GJl8mPFqAofinj3/+srQu7utvh0+9//CMkw==" hashValue="lJXU9hILwyLCDbokPvq8mvNCqi3/Q/XCiBWesMTfKt3+EbfY9S6C/hlbUQjY0pv2lY1K6/uXmbG9RKbsAOP7yQ==" algorithmName="SHA-512" password="CC35"/>
  <autoFilter ref="C130:K18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4432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4503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32</v>
      </c>
      <c r="F26" s="35"/>
      <c r="G26" s="35"/>
      <c r="H26" s="35"/>
      <c r="I26" s="154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ROUND((SUM(BE121:BE140)),  2)</f>
        <v>0</v>
      </c>
      <c r="G35" s="169"/>
      <c r="H35" s="169"/>
      <c r="I35" s="170">
        <v>0.20000000000000001</v>
      </c>
      <c r="J35" s="168">
        <f>ROUND(((SUM(BE121:BE140))*I35),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ROUND((SUM(BF121:BF140)),  2)</f>
        <v>0</v>
      </c>
      <c r="G36" s="169"/>
      <c r="H36" s="169"/>
      <c r="I36" s="170">
        <v>0.20000000000000001</v>
      </c>
      <c r="J36" s="168">
        <f>ROUND(((SUM(BF121:BF140))*I36),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ROUND((SUM(BG121:BG140)),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ROUND((SUM(BH121:BH140)),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ROUND((SUM(BI121:BI140)),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4432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I.2 - Elektroinštalácia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4504</v>
      </c>
      <c r="E99" s="199"/>
      <c r="F99" s="199"/>
      <c r="G99" s="199"/>
      <c r="H99" s="199"/>
      <c r="I99" s="199"/>
      <c r="J99" s="200">
        <f>J122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206</v>
      </c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14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6.25" customHeight="1">
      <c r="A109" s="35"/>
      <c r="B109" s="36"/>
      <c r="C109" s="37"/>
      <c r="D109" s="37"/>
      <c r="E109" s="191" t="str">
        <f>E7</f>
        <v>SOŠ technická Lučenec - novostavba edukačného centra, rekonštrukcia objektu školy a spoločenského objektu</v>
      </c>
      <c r="F109" s="29"/>
      <c r="G109" s="29"/>
      <c r="H109" s="29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1" customFormat="1" ht="12" customHeight="1">
      <c r="B110" s="18"/>
      <c r="C110" s="29" t="s">
        <v>184</v>
      </c>
      <c r="D110" s="19"/>
      <c r="E110" s="19"/>
      <c r="F110" s="19"/>
      <c r="G110" s="19"/>
      <c r="H110" s="19"/>
      <c r="I110" s="19"/>
      <c r="J110" s="19"/>
      <c r="K110" s="19"/>
      <c r="L110" s="17"/>
    </row>
    <row r="111" s="2" customFormat="1" ht="16.5" customHeight="1">
      <c r="A111" s="35"/>
      <c r="B111" s="36"/>
      <c r="C111" s="37"/>
      <c r="D111" s="37"/>
      <c r="E111" s="191" t="s">
        <v>4432</v>
      </c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186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E11</f>
        <v>I.2 - Elektroinštalácia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18</v>
      </c>
      <c r="D115" s="37"/>
      <c r="E115" s="37"/>
      <c r="F115" s="24" t="str">
        <f>F14</f>
        <v>SOŠ Technická,Dukelských Hrdinov 2, 984 01 Lučenec</v>
      </c>
      <c r="G115" s="37"/>
      <c r="H115" s="37"/>
      <c r="I115" s="29" t="s">
        <v>20</v>
      </c>
      <c r="J115" s="82" t="str">
        <f>IF(J14="","",J14)</f>
        <v>30. 9. 2024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22</v>
      </c>
      <c r="D117" s="37"/>
      <c r="E117" s="37"/>
      <c r="F117" s="24" t="str">
        <f>E17</f>
        <v>BBSK, Námestie SNP 23/23, 974 01 BB</v>
      </c>
      <c r="G117" s="37"/>
      <c r="H117" s="37"/>
      <c r="I117" s="29" t="s">
        <v>28</v>
      </c>
      <c r="J117" s="33" t="str">
        <f>E23</f>
        <v>Ing. Ladislav Chatrnúch,Sládkovičova 2052/50A Šala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26</v>
      </c>
      <c r="D118" s="37"/>
      <c r="E118" s="37"/>
      <c r="F118" s="24" t="str">
        <f>IF(E20="","",E20)</f>
        <v>Vyplň údaj</v>
      </c>
      <c r="G118" s="37"/>
      <c r="H118" s="37"/>
      <c r="I118" s="29" t="s">
        <v>31</v>
      </c>
      <c r="J118" s="33" t="str">
        <f>E26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207</v>
      </c>
      <c r="D120" s="210" t="s">
        <v>60</v>
      </c>
      <c r="E120" s="210" t="s">
        <v>56</v>
      </c>
      <c r="F120" s="210" t="s">
        <v>57</v>
      </c>
      <c r="G120" s="210" t="s">
        <v>208</v>
      </c>
      <c r="H120" s="210" t="s">
        <v>209</v>
      </c>
      <c r="I120" s="210" t="s">
        <v>210</v>
      </c>
      <c r="J120" s="211" t="s">
        <v>190</v>
      </c>
      <c r="K120" s="212" t="s">
        <v>211</v>
      </c>
      <c r="L120" s="213"/>
      <c r="M120" s="103" t="s">
        <v>1</v>
      </c>
      <c r="N120" s="104" t="s">
        <v>39</v>
      </c>
      <c r="O120" s="104" t="s">
        <v>212</v>
      </c>
      <c r="P120" s="104" t="s">
        <v>213</v>
      </c>
      <c r="Q120" s="104" t="s">
        <v>214</v>
      </c>
      <c r="R120" s="104" t="s">
        <v>215</v>
      </c>
      <c r="S120" s="104" t="s">
        <v>216</v>
      </c>
      <c r="T120" s="105" t="s">
        <v>217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191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</f>
        <v>0</v>
      </c>
      <c r="Q121" s="107"/>
      <c r="R121" s="216">
        <f>R122</f>
        <v>0</v>
      </c>
      <c r="S121" s="107"/>
      <c r="T121" s="217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74</v>
      </c>
      <c r="AU121" s="14" t="s">
        <v>192</v>
      </c>
      <c r="BK121" s="218">
        <f>BK122</f>
        <v>0</v>
      </c>
    </row>
    <row r="122" s="12" customFormat="1" ht="25.92" customHeight="1">
      <c r="A122" s="12"/>
      <c r="B122" s="219"/>
      <c r="C122" s="220"/>
      <c r="D122" s="221" t="s">
        <v>74</v>
      </c>
      <c r="E122" s="222" t="s">
        <v>1112</v>
      </c>
      <c r="F122" s="222" t="s">
        <v>4505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f>SUM(P123:P140)</f>
        <v>0</v>
      </c>
      <c r="Q122" s="227"/>
      <c r="R122" s="228">
        <f>SUM(R123:R140)</f>
        <v>0</v>
      </c>
      <c r="S122" s="227"/>
      <c r="T122" s="229">
        <f>SUM(T123:T140)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82</v>
      </c>
      <c r="AT122" s="231" t="s">
        <v>74</v>
      </c>
      <c r="AU122" s="231" t="s">
        <v>75</v>
      </c>
      <c r="AY122" s="230" t="s">
        <v>220</v>
      </c>
      <c r="BK122" s="232">
        <f>SUM(BK123:BK140)</f>
        <v>0</v>
      </c>
    </row>
    <row r="123" s="2" customFormat="1" ht="16.5" customHeight="1">
      <c r="A123" s="35"/>
      <c r="B123" s="36"/>
      <c r="C123" s="253" t="s">
        <v>82</v>
      </c>
      <c r="D123" s="253" t="s">
        <v>571</v>
      </c>
      <c r="E123" s="254" t="s">
        <v>1164</v>
      </c>
      <c r="F123" s="255" t="s">
        <v>1195</v>
      </c>
      <c r="G123" s="256" t="s">
        <v>1196</v>
      </c>
      <c r="H123" s="257">
        <v>683</v>
      </c>
      <c r="I123" s="258"/>
      <c r="J123" s="257">
        <f>ROUND(I123*H123,2)</f>
        <v>0</v>
      </c>
      <c r="K123" s="259"/>
      <c r="L123" s="260"/>
      <c r="M123" s="261" t="s">
        <v>1</v>
      </c>
      <c r="N123" s="262" t="s">
        <v>41</v>
      </c>
      <c r="O123" s="94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6" t="s">
        <v>248</v>
      </c>
      <c r="AT123" s="246" t="s">
        <v>571</v>
      </c>
      <c r="AU123" s="246" t="s">
        <v>82</v>
      </c>
      <c r="AY123" s="14" t="s">
        <v>220</v>
      </c>
      <c r="BE123" s="247">
        <f>IF(N123="základná",J123,0)</f>
        <v>0</v>
      </c>
      <c r="BF123" s="247">
        <f>IF(N123="znížená",J123,0)</f>
        <v>0</v>
      </c>
      <c r="BG123" s="247">
        <f>IF(N123="zákl. prenesená",J123,0)</f>
        <v>0</v>
      </c>
      <c r="BH123" s="247">
        <f>IF(N123="zníž. prenesená",J123,0)</f>
        <v>0</v>
      </c>
      <c r="BI123" s="247">
        <f>IF(N123="nulová",J123,0)</f>
        <v>0</v>
      </c>
      <c r="BJ123" s="14" t="s">
        <v>87</v>
      </c>
      <c r="BK123" s="247">
        <f>ROUND(I123*H123,2)</f>
        <v>0</v>
      </c>
      <c r="BL123" s="14" t="s">
        <v>94</v>
      </c>
      <c r="BM123" s="246" t="s">
        <v>4506</v>
      </c>
    </row>
    <row r="124" s="2" customFormat="1" ht="16.5" customHeight="1">
      <c r="A124" s="35"/>
      <c r="B124" s="36"/>
      <c r="C124" s="253" t="s">
        <v>87</v>
      </c>
      <c r="D124" s="253" t="s">
        <v>571</v>
      </c>
      <c r="E124" s="254" t="s">
        <v>1166</v>
      </c>
      <c r="F124" s="255" t="s">
        <v>1198</v>
      </c>
      <c r="G124" s="256" t="s">
        <v>1196</v>
      </c>
      <c r="H124" s="257">
        <v>627</v>
      </c>
      <c r="I124" s="258"/>
      <c r="J124" s="257">
        <f>ROUND(I124*H124,2)</f>
        <v>0</v>
      </c>
      <c r="K124" s="259"/>
      <c r="L124" s="260"/>
      <c r="M124" s="261" t="s">
        <v>1</v>
      </c>
      <c r="N124" s="262" t="s">
        <v>41</v>
      </c>
      <c r="O124" s="94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6" t="s">
        <v>248</v>
      </c>
      <c r="AT124" s="246" t="s">
        <v>571</v>
      </c>
      <c r="AU124" s="246" t="s">
        <v>82</v>
      </c>
      <c r="AY124" s="14" t="s">
        <v>220</v>
      </c>
      <c r="BE124" s="247">
        <f>IF(N124="základná",J124,0)</f>
        <v>0</v>
      </c>
      <c r="BF124" s="247">
        <f>IF(N124="znížená",J124,0)</f>
        <v>0</v>
      </c>
      <c r="BG124" s="247">
        <f>IF(N124="zákl. prenesená",J124,0)</f>
        <v>0</v>
      </c>
      <c r="BH124" s="247">
        <f>IF(N124="zníž. prenesená",J124,0)</f>
        <v>0</v>
      </c>
      <c r="BI124" s="247">
        <f>IF(N124="nulová",J124,0)</f>
        <v>0</v>
      </c>
      <c r="BJ124" s="14" t="s">
        <v>87</v>
      </c>
      <c r="BK124" s="247">
        <f>ROUND(I124*H124,2)</f>
        <v>0</v>
      </c>
      <c r="BL124" s="14" t="s">
        <v>94</v>
      </c>
      <c r="BM124" s="246" t="s">
        <v>4507</v>
      </c>
    </row>
    <row r="125" s="2" customFormat="1" ht="16.5" customHeight="1">
      <c r="A125" s="35"/>
      <c r="B125" s="36"/>
      <c r="C125" s="253" t="s">
        <v>91</v>
      </c>
      <c r="D125" s="253" t="s">
        <v>571</v>
      </c>
      <c r="E125" s="254" t="s">
        <v>1168</v>
      </c>
      <c r="F125" s="255" t="s">
        <v>4508</v>
      </c>
      <c r="G125" s="256" t="s">
        <v>1196</v>
      </c>
      <c r="H125" s="257">
        <v>78</v>
      </c>
      <c r="I125" s="258"/>
      <c r="J125" s="257">
        <f>ROUND(I125*H125,2)</f>
        <v>0</v>
      </c>
      <c r="K125" s="259"/>
      <c r="L125" s="260"/>
      <c r="M125" s="261" t="s">
        <v>1</v>
      </c>
      <c r="N125" s="262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248</v>
      </c>
      <c r="AT125" s="246" t="s">
        <v>571</v>
      </c>
      <c r="AU125" s="246" t="s">
        <v>82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94</v>
      </c>
      <c r="BM125" s="246" t="s">
        <v>4509</v>
      </c>
    </row>
    <row r="126" s="2" customFormat="1" ht="16.5" customHeight="1">
      <c r="A126" s="35"/>
      <c r="B126" s="36"/>
      <c r="C126" s="253" t="s">
        <v>94</v>
      </c>
      <c r="D126" s="253" t="s">
        <v>571</v>
      </c>
      <c r="E126" s="254" t="s">
        <v>1170</v>
      </c>
      <c r="F126" s="255" t="s">
        <v>1200</v>
      </c>
      <c r="G126" s="256" t="s">
        <v>1196</v>
      </c>
      <c r="H126" s="257">
        <v>27</v>
      </c>
      <c r="I126" s="258"/>
      <c r="J126" s="257">
        <f>ROUND(I126*H126,2)</f>
        <v>0</v>
      </c>
      <c r="K126" s="259"/>
      <c r="L126" s="260"/>
      <c r="M126" s="261" t="s">
        <v>1</v>
      </c>
      <c r="N126" s="262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248</v>
      </c>
      <c r="AT126" s="246" t="s">
        <v>571</v>
      </c>
      <c r="AU126" s="246" t="s">
        <v>82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4510</v>
      </c>
    </row>
    <row r="127" s="2" customFormat="1" ht="16.5" customHeight="1">
      <c r="A127" s="35"/>
      <c r="B127" s="36"/>
      <c r="C127" s="253" t="s">
        <v>97</v>
      </c>
      <c r="D127" s="253" t="s">
        <v>571</v>
      </c>
      <c r="E127" s="254" t="s">
        <v>1174</v>
      </c>
      <c r="F127" s="255" t="s">
        <v>1643</v>
      </c>
      <c r="G127" s="256" t="s">
        <v>1196</v>
      </c>
      <c r="H127" s="257">
        <v>20</v>
      </c>
      <c r="I127" s="258"/>
      <c r="J127" s="257">
        <f>ROUND(I127*H127,2)</f>
        <v>0</v>
      </c>
      <c r="K127" s="259"/>
      <c r="L127" s="260"/>
      <c r="M127" s="261" t="s">
        <v>1</v>
      </c>
      <c r="N127" s="262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248</v>
      </c>
      <c r="AT127" s="246" t="s">
        <v>571</v>
      </c>
      <c r="AU127" s="246" t="s">
        <v>82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4511</v>
      </c>
    </row>
    <row r="128" s="2" customFormat="1" ht="16.5" customHeight="1">
      <c r="A128" s="35"/>
      <c r="B128" s="36"/>
      <c r="C128" s="253" t="s">
        <v>124</v>
      </c>
      <c r="D128" s="253" t="s">
        <v>571</v>
      </c>
      <c r="E128" s="254" t="s">
        <v>1178</v>
      </c>
      <c r="F128" s="255" t="s">
        <v>1208</v>
      </c>
      <c r="G128" s="256" t="s">
        <v>1196</v>
      </c>
      <c r="H128" s="257">
        <v>700</v>
      </c>
      <c r="I128" s="258"/>
      <c r="J128" s="257">
        <f>ROUND(I128*H128,2)</f>
        <v>0</v>
      </c>
      <c r="K128" s="259"/>
      <c r="L128" s="260"/>
      <c r="M128" s="261" t="s">
        <v>1</v>
      </c>
      <c r="N128" s="262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248</v>
      </c>
      <c r="AT128" s="246" t="s">
        <v>571</v>
      </c>
      <c r="AU128" s="246" t="s">
        <v>82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4512</v>
      </c>
    </row>
    <row r="129" s="2" customFormat="1" ht="16.5" customHeight="1">
      <c r="A129" s="35"/>
      <c r="B129" s="36"/>
      <c r="C129" s="253" t="s">
        <v>132</v>
      </c>
      <c r="D129" s="253" t="s">
        <v>571</v>
      </c>
      <c r="E129" s="254" t="s">
        <v>1186</v>
      </c>
      <c r="F129" s="255" t="s">
        <v>1210</v>
      </c>
      <c r="G129" s="256" t="s">
        <v>1196</v>
      </c>
      <c r="H129" s="257">
        <v>92</v>
      </c>
      <c r="I129" s="258"/>
      <c r="J129" s="257">
        <f>ROUND(I129*H129,2)</f>
        <v>0</v>
      </c>
      <c r="K129" s="259"/>
      <c r="L129" s="260"/>
      <c r="M129" s="261" t="s">
        <v>1</v>
      </c>
      <c r="N129" s="262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248</v>
      </c>
      <c r="AT129" s="246" t="s">
        <v>571</v>
      </c>
      <c r="AU129" s="246" t="s">
        <v>82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4513</v>
      </c>
    </row>
    <row r="130" s="2" customFormat="1" ht="16.5" customHeight="1">
      <c r="A130" s="35"/>
      <c r="B130" s="36"/>
      <c r="C130" s="253" t="s">
        <v>248</v>
      </c>
      <c r="D130" s="253" t="s">
        <v>571</v>
      </c>
      <c r="E130" s="254" t="s">
        <v>1639</v>
      </c>
      <c r="F130" s="255" t="s">
        <v>4514</v>
      </c>
      <c r="G130" s="256" t="s">
        <v>259</v>
      </c>
      <c r="H130" s="257">
        <v>16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82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4515</v>
      </c>
    </row>
    <row r="131" s="2" customFormat="1" ht="16.5" customHeight="1">
      <c r="A131" s="35"/>
      <c r="B131" s="36"/>
      <c r="C131" s="253" t="s">
        <v>230</v>
      </c>
      <c r="D131" s="253" t="s">
        <v>571</v>
      </c>
      <c r="E131" s="254" t="s">
        <v>1194</v>
      </c>
      <c r="F131" s="255" t="s">
        <v>4516</v>
      </c>
      <c r="G131" s="256" t="s">
        <v>259</v>
      </c>
      <c r="H131" s="257">
        <v>16</v>
      </c>
      <c r="I131" s="258"/>
      <c r="J131" s="257">
        <f>ROUND(I131*H131,2)</f>
        <v>0</v>
      </c>
      <c r="K131" s="259"/>
      <c r="L131" s="260"/>
      <c r="M131" s="261" t="s">
        <v>1</v>
      </c>
      <c r="N131" s="262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248</v>
      </c>
      <c r="AT131" s="246" t="s">
        <v>571</v>
      </c>
      <c r="AU131" s="246" t="s">
        <v>82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4517</v>
      </c>
    </row>
    <row r="132" s="2" customFormat="1" ht="16.5" customHeight="1">
      <c r="A132" s="35"/>
      <c r="B132" s="36"/>
      <c r="C132" s="253" t="s">
        <v>256</v>
      </c>
      <c r="D132" s="253" t="s">
        <v>571</v>
      </c>
      <c r="E132" s="254" t="s">
        <v>1197</v>
      </c>
      <c r="F132" s="255" t="s">
        <v>4518</v>
      </c>
      <c r="G132" s="256" t="s">
        <v>259</v>
      </c>
      <c r="H132" s="257">
        <v>1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82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4519</v>
      </c>
    </row>
    <row r="133" s="2" customFormat="1" ht="16.5" customHeight="1">
      <c r="A133" s="35"/>
      <c r="B133" s="36"/>
      <c r="C133" s="253" t="s">
        <v>261</v>
      </c>
      <c r="D133" s="253" t="s">
        <v>571</v>
      </c>
      <c r="E133" s="254" t="s">
        <v>1640</v>
      </c>
      <c r="F133" s="255" t="s">
        <v>3904</v>
      </c>
      <c r="G133" s="256" t="s">
        <v>259</v>
      </c>
      <c r="H133" s="257">
        <v>1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248</v>
      </c>
      <c r="AT133" s="246" t="s">
        <v>571</v>
      </c>
      <c r="AU133" s="246" t="s">
        <v>82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4520</v>
      </c>
    </row>
    <row r="134" s="2" customFormat="1" ht="16.5" customHeight="1">
      <c r="A134" s="35"/>
      <c r="B134" s="36"/>
      <c r="C134" s="253" t="s">
        <v>265</v>
      </c>
      <c r="D134" s="253" t="s">
        <v>571</v>
      </c>
      <c r="E134" s="254" t="s">
        <v>1642</v>
      </c>
      <c r="F134" s="255" t="s">
        <v>4521</v>
      </c>
      <c r="G134" s="256" t="s">
        <v>259</v>
      </c>
      <c r="H134" s="257">
        <v>1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82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4522</v>
      </c>
    </row>
    <row r="135" s="2" customFormat="1" ht="16.5" customHeight="1">
      <c r="A135" s="35"/>
      <c r="B135" s="36"/>
      <c r="C135" s="253" t="s">
        <v>269</v>
      </c>
      <c r="D135" s="253" t="s">
        <v>571</v>
      </c>
      <c r="E135" s="254" t="s">
        <v>1203</v>
      </c>
      <c r="F135" s="255" t="s">
        <v>4523</v>
      </c>
      <c r="G135" s="256" t="s">
        <v>259</v>
      </c>
      <c r="H135" s="257">
        <v>1</v>
      </c>
      <c r="I135" s="258"/>
      <c r="J135" s="257">
        <f>ROUND(I135*H135,2)</f>
        <v>0</v>
      </c>
      <c r="K135" s="259"/>
      <c r="L135" s="260"/>
      <c r="M135" s="261" t="s">
        <v>1</v>
      </c>
      <c r="N135" s="262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248</v>
      </c>
      <c r="AT135" s="246" t="s">
        <v>571</v>
      </c>
      <c r="AU135" s="246" t="s">
        <v>82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4524</v>
      </c>
    </row>
    <row r="136" s="2" customFormat="1" ht="16.5" customHeight="1">
      <c r="A136" s="35"/>
      <c r="B136" s="36"/>
      <c r="C136" s="253" t="s">
        <v>273</v>
      </c>
      <c r="D136" s="253" t="s">
        <v>571</v>
      </c>
      <c r="E136" s="254" t="s">
        <v>4525</v>
      </c>
      <c r="F136" s="255" t="s">
        <v>1251</v>
      </c>
      <c r="G136" s="256" t="s">
        <v>614</v>
      </c>
      <c r="H136" s="258"/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82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4526</v>
      </c>
    </row>
    <row r="137" s="2" customFormat="1" ht="16.5" customHeight="1">
      <c r="A137" s="35"/>
      <c r="B137" s="36"/>
      <c r="C137" s="253" t="s">
        <v>277</v>
      </c>
      <c r="D137" s="253" t="s">
        <v>571</v>
      </c>
      <c r="E137" s="254" t="s">
        <v>1209</v>
      </c>
      <c r="F137" s="255" t="s">
        <v>1248</v>
      </c>
      <c r="G137" s="256" t="s">
        <v>1196</v>
      </c>
      <c r="H137" s="257">
        <v>350</v>
      </c>
      <c r="I137" s="258"/>
      <c r="J137" s="257">
        <f>ROUND(I137*H137,2)</f>
        <v>0</v>
      </c>
      <c r="K137" s="259"/>
      <c r="L137" s="260"/>
      <c r="M137" s="261" t="s">
        <v>1</v>
      </c>
      <c r="N137" s="262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248</v>
      </c>
      <c r="AT137" s="246" t="s">
        <v>571</v>
      </c>
      <c r="AU137" s="246" t="s">
        <v>82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4527</v>
      </c>
    </row>
    <row r="138" s="2" customFormat="1" ht="16.5" customHeight="1">
      <c r="A138" s="35"/>
      <c r="B138" s="36"/>
      <c r="C138" s="253" t="s">
        <v>281</v>
      </c>
      <c r="D138" s="253" t="s">
        <v>571</v>
      </c>
      <c r="E138" s="254" t="s">
        <v>1211</v>
      </c>
      <c r="F138" s="255" t="s">
        <v>1254</v>
      </c>
      <c r="G138" s="256" t="s">
        <v>1255</v>
      </c>
      <c r="H138" s="257">
        <v>320</v>
      </c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82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4528</v>
      </c>
    </row>
    <row r="139" s="2" customFormat="1" ht="16.5" customHeight="1">
      <c r="A139" s="35"/>
      <c r="B139" s="36"/>
      <c r="C139" s="253" t="s">
        <v>285</v>
      </c>
      <c r="D139" s="253" t="s">
        <v>571</v>
      </c>
      <c r="E139" s="254" t="s">
        <v>1644</v>
      </c>
      <c r="F139" s="255" t="s">
        <v>1257</v>
      </c>
      <c r="G139" s="256" t="s">
        <v>1255</v>
      </c>
      <c r="H139" s="257">
        <v>16</v>
      </c>
      <c r="I139" s="258"/>
      <c r="J139" s="257">
        <f>ROUND(I139*H139,2)</f>
        <v>0</v>
      </c>
      <c r="K139" s="259"/>
      <c r="L139" s="260"/>
      <c r="M139" s="261" t="s">
        <v>1</v>
      </c>
      <c r="N139" s="262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248</v>
      </c>
      <c r="AT139" s="246" t="s">
        <v>571</v>
      </c>
      <c r="AU139" s="246" t="s">
        <v>82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4529</v>
      </c>
    </row>
    <row r="140" s="2" customFormat="1" ht="16.5" customHeight="1">
      <c r="A140" s="35"/>
      <c r="B140" s="36"/>
      <c r="C140" s="253" t="s">
        <v>289</v>
      </c>
      <c r="D140" s="253" t="s">
        <v>571</v>
      </c>
      <c r="E140" s="254" t="s">
        <v>1221</v>
      </c>
      <c r="F140" s="255" t="s">
        <v>1259</v>
      </c>
      <c r="G140" s="256" t="s">
        <v>259</v>
      </c>
      <c r="H140" s="257">
        <v>1</v>
      </c>
      <c r="I140" s="258"/>
      <c r="J140" s="257">
        <f>ROUND(I140*H140,2)</f>
        <v>0</v>
      </c>
      <c r="K140" s="259"/>
      <c r="L140" s="260"/>
      <c r="M140" s="263" t="s">
        <v>1</v>
      </c>
      <c r="N140" s="264" t="s">
        <v>41</v>
      </c>
      <c r="O140" s="250"/>
      <c r="P140" s="251">
        <f>O140*H140</f>
        <v>0</v>
      </c>
      <c r="Q140" s="251">
        <v>0</v>
      </c>
      <c r="R140" s="251">
        <f>Q140*H140</f>
        <v>0</v>
      </c>
      <c r="S140" s="251">
        <v>0</v>
      </c>
      <c r="T140" s="25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248</v>
      </c>
      <c r="AT140" s="246" t="s">
        <v>571</v>
      </c>
      <c r="AU140" s="246" t="s">
        <v>82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4530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RWEyOmnbcGnHxRNKuaZW8vnImyxyKUNHMu6EbN5zfpFiz6nVEaAN0rlDS5ir3sue04Tx/uaIX4zyfmAeUT4bEA==" hashValue="r0vMW9kC7c3ayLFGi+WMZI8Y2l1EZaR/xL2ynSP10WBqtF8WwwPNl19cTl0PeuiAm0IIPbSF/XM0HV7kPggYoQ==" algorithmName="SHA-512" password="CC35"/>
  <autoFilter ref="C120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4432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4531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32</v>
      </c>
      <c r="F26" s="35"/>
      <c r="G26" s="35"/>
      <c r="H26" s="35"/>
      <c r="I26" s="154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ROUND(J133,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ROUND((SUM(BE133:BE217)),  2)</f>
        <v>0</v>
      </c>
      <c r="G35" s="169"/>
      <c r="H35" s="169"/>
      <c r="I35" s="170">
        <v>0.20000000000000001</v>
      </c>
      <c r="J35" s="168">
        <f>ROUND(((SUM(BE133:BE217))*I35),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ROUND((SUM(BF133:BF217)),  2)</f>
        <v>0</v>
      </c>
      <c r="G36" s="169"/>
      <c r="H36" s="169"/>
      <c r="I36" s="170">
        <v>0.20000000000000001</v>
      </c>
      <c r="J36" s="168">
        <f>ROUND(((SUM(BF133:BF217))*I36),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ROUND((SUM(BG133:BG217)),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ROUND((SUM(BH133:BH217)),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ROUND((SUM(BI133:BI217)),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4432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I.3 - Vzduchotechnika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J133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4532</v>
      </c>
      <c r="E99" s="199"/>
      <c r="F99" s="199"/>
      <c r="G99" s="199"/>
      <c r="H99" s="199"/>
      <c r="I99" s="199"/>
      <c r="J99" s="200">
        <f>J134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4533</v>
      </c>
      <c r="E100" s="204"/>
      <c r="F100" s="204"/>
      <c r="G100" s="204"/>
      <c r="H100" s="204"/>
      <c r="I100" s="204"/>
      <c r="J100" s="205">
        <f>J144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4534</v>
      </c>
      <c r="E101" s="204"/>
      <c r="F101" s="204"/>
      <c r="G101" s="204"/>
      <c r="H101" s="204"/>
      <c r="I101" s="204"/>
      <c r="J101" s="205">
        <f>J146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4535</v>
      </c>
      <c r="E102" s="199"/>
      <c r="F102" s="199"/>
      <c r="G102" s="199"/>
      <c r="H102" s="199"/>
      <c r="I102" s="199"/>
      <c r="J102" s="200">
        <f>J156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4533</v>
      </c>
      <c r="E103" s="204"/>
      <c r="F103" s="204"/>
      <c r="G103" s="204"/>
      <c r="H103" s="204"/>
      <c r="I103" s="204"/>
      <c r="J103" s="205">
        <f>J163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4534</v>
      </c>
      <c r="E104" s="204"/>
      <c r="F104" s="204"/>
      <c r="G104" s="204"/>
      <c r="H104" s="204"/>
      <c r="I104" s="204"/>
      <c r="J104" s="205">
        <f>J165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4536</v>
      </c>
      <c r="E105" s="199"/>
      <c r="F105" s="199"/>
      <c r="G105" s="199"/>
      <c r="H105" s="199"/>
      <c r="I105" s="199"/>
      <c r="J105" s="200">
        <f>J171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2"/>
      <c r="C106" s="136"/>
      <c r="D106" s="203" t="s">
        <v>4533</v>
      </c>
      <c r="E106" s="204"/>
      <c r="F106" s="204"/>
      <c r="G106" s="204"/>
      <c r="H106" s="204"/>
      <c r="I106" s="204"/>
      <c r="J106" s="205">
        <f>J179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4534</v>
      </c>
      <c r="E107" s="204"/>
      <c r="F107" s="204"/>
      <c r="G107" s="204"/>
      <c r="H107" s="204"/>
      <c r="I107" s="204"/>
      <c r="J107" s="205">
        <f>J181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4537</v>
      </c>
      <c r="E108" s="199"/>
      <c r="F108" s="199"/>
      <c r="G108" s="199"/>
      <c r="H108" s="199"/>
      <c r="I108" s="199"/>
      <c r="J108" s="200">
        <f>J191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4533</v>
      </c>
      <c r="E109" s="204"/>
      <c r="F109" s="204"/>
      <c r="G109" s="204"/>
      <c r="H109" s="204"/>
      <c r="I109" s="204"/>
      <c r="J109" s="205">
        <f>J201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4534</v>
      </c>
      <c r="E110" s="204"/>
      <c r="F110" s="204"/>
      <c r="G110" s="204"/>
      <c r="H110" s="204"/>
      <c r="I110" s="204"/>
      <c r="J110" s="205">
        <f>J204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6"/>
      <c r="C111" s="197"/>
      <c r="D111" s="198" t="s">
        <v>4538</v>
      </c>
      <c r="E111" s="199"/>
      <c r="F111" s="199"/>
      <c r="G111" s="199"/>
      <c r="H111" s="199"/>
      <c r="I111" s="199"/>
      <c r="J111" s="200">
        <f>J214</f>
        <v>0</v>
      </c>
      <c r="K111" s="197"/>
      <c r="L111" s="20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206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6.25" customHeight="1">
      <c r="A121" s="35"/>
      <c r="B121" s="36"/>
      <c r="C121" s="37"/>
      <c r="D121" s="37"/>
      <c r="E121" s="191" t="str">
        <f>E7</f>
        <v>SOŠ technická Lučenec - novostavba edukačného centra, rekonštrukcia objektu školy a spoločenského objektu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" customFormat="1" ht="12" customHeight="1">
      <c r="B122" s="18"/>
      <c r="C122" s="29" t="s">
        <v>184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191" t="s">
        <v>4432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186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E11</f>
        <v>I.3 - Vzduchotechnika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F14</f>
        <v>SOŠ Technická,Dukelských Hrdinov 2, 984 01 Lučenec</v>
      </c>
      <c r="G127" s="37"/>
      <c r="H127" s="37"/>
      <c r="I127" s="29" t="s">
        <v>20</v>
      </c>
      <c r="J127" s="82" t="str">
        <f>IF(J14="","",J14)</f>
        <v>30. 9. 2024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E17</f>
        <v>BBSK, Námestie SNP 23/23, 974 01 BB</v>
      </c>
      <c r="G129" s="37"/>
      <c r="H129" s="37"/>
      <c r="I129" s="29" t="s">
        <v>28</v>
      </c>
      <c r="J129" s="33" t="str">
        <f>E23</f>
        <v>Ing. Ladislav Chatrnúch,Sládkovičova 2052/50A Šala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26</v>
      </c>
      <c r="D130" s="37"/>
      <c r="E130" s="37"/>
      <c r="F130" s="24" t="str">
        <f>IF(E20="","",E20)</f>
        <v>Vyplň údaj</v>
      </c>
      <c r="G130" s="37"/>
      <c r="H130" s="37"/>
      <c r="I130" s="29" t="s">
        <v>31</v>
      </c>
      <c r="J130" s="33" t="str">
        <f>E26</f>
        <v xml:space="preserve"> 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207</v>
      </c>
      <c r="D132" s="210" t="s">
        <v>60</v>
      </c>
      <c r="E132" s="210" t="s">
        <v>56</v>
      </c>
      <c r="F132" s="210" t="s">
        <v>57</v>
      </c>
      <c r="G132" s="210" t="s">
        <v>208</v>
      </c>
      <c r="H132" s="210" t="s">
        <v>209</v>
      </c>
      <c r="I132" s="210" t="s">
        <v>210</v>
      </c>
      <c r="J132" s="211" t="s">
        <v>190</v>
      </c>
      <c r="K132" s="212" t="s">
        <v>211</v>
      </c>
      <c r="L132" s="213"/>
      <c r="M132" s="103" t="s">
        <v>1</v>
      </c>
      <c r="N132" s="104" t="s">
        <v>39</v>
      </c>
      <c r="O132" s="104" t="s">
        <v>212</v>
      </c>
      <c r="P132" s="104" t="s">
        <v>213</v>
      </c>
      <c r="Q132" s="104" t="s">
        <v>214</v>
      </c>
      <c r="R132" s="104" t="s">
        <v>215</v>
      </c>
      <c r="S132" s="104" t="s">
        <v>216</v>
      </c>
      <c r="T132" s="105" t="s">
        <v>217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191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P134+P156+P171+P191+P214</f>
        <v>0</v>
      </c>
      <c r="Q133" s="107"/>
      <c r="R133" s="216">
        <f>R134+R156+R171+R191+R214</f>
        <v>0</v>
      </c>
      <c r="S133" s="107"/>
      <c r="T133" s="217">
        <f>T134+T156+T171+T191+T214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74</v>
      </c>
      <c r="AU133" s="14" t="s">
        <v>192</v>
      </c>
      <c r="BK133" s="218">
        <f>BK134+BK156+BK171+BK191+BK214</f>
        <v>0</v>
      </c>
    </row>
    <row r="134" s="12" customFormat="1" ht="25.92" customHeight="1">
      <c r="A134" s="12"/>
      <c r="B134" s="219"/>
      <c r="C134" s="220"/>
      <c r="D134" s="221" t="s">
        <v>74</v>
      </c>
      <c r="E134" s="222" t="s">
        <v>1112</v>
      </c>
      <c r="F134" s="222" t="s">
        <v>4539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P135+SUM(P136:P144)+P146</f>
        <v>0</v>
      </c>
      <c r="Q134" s="227"/>
      <c r="R134" s="228">
        <f>R135+SUM(R136:R144)+R146</f>
        <v>0</v>
      </c>
      <c r="S134" s="227"/>
      <c r="T134" s="229">
        <f>T135+SUM(T136:T144)+T146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82</v>
      </c>
      <c r="AT134" s="231" t="s">
        <v>74</v>
      </c>
      <c r="AU134" s="231" t="s">
        <v>75</v>
      </c>
      <c r="AY134" s="230" t="s">
        <v>220</v>
      </c>
      <c r="BK134" s="232">
        <f>BK135+SUM(BK136:BK144)+BK146</f>
        <v>0</v>
      </c>
    </row>
    <row r="135" s="2" customFormat="1" ht="66.75" customHeight="1">
      <c r="A135" s="35"/>
      <c r="B135" s="36"/>
      <c r="C135" s="235" t="s">
        <v>82</v>
      </c>
      <c r="D135" s="235" t="s">
        <v>222</v>
      </c>
      <c r="E135" s="236" t="s">
        <v>1223</v>
      </c>
      <c r="F135" s="237" t="s">
        <v>4540</v>
      </c>
      <c r="G135" s="238" t="s">
        <v>259</v>
      </c>
      <c r="H135" s="239">
        <v>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82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4541</v>
      </c>
    </row>
    <row r="136" s="2" customFormat="1" ht="16.5" customHeight="1">
      <c r="A136" s="35"/>
      <c r="B136" s="36"/>
      <c r="C136" s="235" t="s">
        <v>87</v>
      </c>
      <c r="D136" s="235" t="s">
        <v>222</v>
      </c>
      <c r="E136" s="236" t="s">
        <v>1227</v>
      </c>
      <c r="F136" s="237" t="s">
        <v>4542</v>
      </c>
      <c r="G136" s="238" t="s">
        <v>259</v>
      </c>
      <c r="H136" s="239">
        <v>4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82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4543</v>
      </c>
    </row>
    <row r="137" s="2" customFormat="1" ht="16.5" customHeight="1">
      <c r="A137" s="35"/>
      <c r="B137" s="36"/>
      <c r="C137" s="235" t="s">
        <v>91</v>
      </c>
      <c r="D137" s="235" t="s">
        <v>222</v>
      </c>
      <c r="E137" s="236" t="s">
        <v>1229</v>
      </c>
      <c r="F137" s="237" t="s">
        <v>4544</v>
      </c>
      <c r="G137" s="238" t="s">
        <v>259</v>
      </c>
      <c r="H137" s="239">
        <v>1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82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4545</v>
      </c>
    </row>
    <row r="138" s="2" customFormat="1" ht="16.5" customHeight="1">
      <c r="A138" s="35"/>
      <c r="B138" s="36"/>
      <c r="C138" s="235" t="s">
        <v>94</v>
      </c>
      <c r="D138" s="235" t="s">
        <v>222</v>
      </c>
      <c r="E138" s="236" t="s">
        <v>1231</v>
      </c>
      <c r="F138" s="237" t="s">
        <v>4546</v>
      </c>
      <c r="G138" s="238" t="s">
        <v>259</v>
      </c>
      <c r="H138" s="239">
        <v>1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82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4547</v>
      </c>
    </row>
    <row r="139" s="2" customFormat="1" ht="16.5" customHeight="1">
      <c r="A139" s="35"/>
      <c r="B139" s="36"/>
      <c r="C139" s="235" t="s">
        <v>97</v>
      </c>
      <c r="D139" s="235" t="s">
        <v>222</v>
      </c>
      <c r="E139" s="236" t="s">
        <v>1233</v>
      </c>
      <c r="F139" s="237" t="s">
        <v>4548</v>
      </c>
      <c r="G139" s="238" t="s">
        <v>259</v>
      </c>
      <c r="H139" s="239">
        <v>4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82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4549</v>
      </c>
    </row>
    <row r="140" s="2" customFormat="1" ht="24.15" customHeight="1">
      <c r="A140" s="35"/>
      <c r="B140" s="36"/>
      <c r="C140" s="235" t="s">
        <v>124</v>
      </c>
      <c r="D140" s="235" t="s">
        <v>222</v>
      </c>
      <c r="E140" s="236" t="s">
        <v>1235</v>
      </c>
      <c r="F140" s="237" t="s">
        <v>4550</v>
      </c>
      <c r="G140" s="238" t="s">
        <v>259</v>
      </c>
      <c r="H140" s="239">
        <v>4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82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4551</v>
      </c>
    </row>
    <row r="141" s="2" customFormat="1" ht="16.5" customHeight="1">
      <c r="A141" s="35"/>
      <c r="B141" s="36"/>
      <c r="C141" s="235" t="s">
        <v>132</v>
      </c>
      <c r="D141" s="235" t="s">
        <v>222</v>
      </c>
      <c r="E141" s="236" t="s">
        <v>1646</v>
      </c>
      <c r="F141" s="237" t="s">
        <v>4552</v>
      </c>
      <c r="G141" s="238" t="s">
        <v>259</v>
      </c>
      <c r="H141" s="239">
        <v>20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82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4553</v>
      </c>
    </row>
    <row r="142" s="2" customFormat="1" ht="16.5" customHeight="1">
      <c r="A142" s="35"/>
      <c r="B142" s="36"/>
      <c r="C142" s="235" t="s">
        <v>248</v>
      </c>
      <c r="D142" s="235" t="s">
        <v>222</v>
      </c>
      <c r="E142" s="236" t="s">
        <v>1243</v>
      </c>
      <c r="F142" s="237" t="s">
        <v>4554</v>
      </c>
      <c r="G142" s="238" t="s">
        <v>259</v>
      </c>
      <c r="H142" s="239">
        <v>20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82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4555</v>
      </c>
    </row>
    <row r="143" s="2" customFormat="1" ht="16.5" customHeight="1">
      <c r="A143" s="35"/>
      <c r="B143" s="36"/>
      <c r="C143" s="235" t="s">
        <v>230</v>
      </c>
      <c r="D143" s="235" t="s">
        <v>222</v>
      </c>
      <c r="E143" s="236" t="s">
        <v>1245</v>
      </c>
      <c r="F143" s="237" t="s">
        <v>4556</v>
      </c>
      <c r="G143" s="238" t="s">
        <v>2483</v>
      </c>
      <c r="H143" s="239">
        <v>1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82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4557</v>
      </c>
    </row>
    <row r="144" s="12" customFormat="1" ht="22.8" customHeight="1">
      <c r="A144" s="12"/>
      <c r="B144" s="219"/>
      <c r="C144" s="220"/>
      <c r="D144" s="221" t="s">
        <v>74</v>
      </c>
      <c r="E144" s="233" t="s">
        <v>1131</v>
      </c>
      <c r="F144" s="233" t="s">
        <v>2804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P145</f>
        <v>0</v>
      </c>
      <c r="Q144" s="227"/>
      <c r="R144" s="228">
        <f>R145</f>
        <v>0</v>
      </c>
      <c r="S144" s="227"/>
      <c r="T144" s="229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82</v>
      </c>
      <c r="AT144" s="231" t="s">
        <v>74</v>
      </c>
      <c r="AU144" s="231" t="s">
        <v>82</v>
      </c>
      <c r="AY144" s="230" t="s">
        <v>220</v>
      </c>
      <c r="BK144" s="232">
        <f>BK145</f>
        <v>0</v>
      </c>
    </row>
    <row r="145" s="2" customFormat="1" ht="21.75" customHeight="1">
      <c r="A145" s="35"/>
      <c r="B145" s="36"/>
      <c r="C145" s="235" t="s">
        <v>256</v>
      </c>
      <c r="D145" s="235" t="s">
        <v>222</v>
      </c>
      <c r="E145" s="236" t="s">
        <v>1247</v>
      </c>
      <c r="F145" s="237" t="s">
        <v>4558</v>
      </c>
      <c r="G145" s="238" t="s">
        <v>225</v>
      </c>
      <c r="H145" s="239">
        <v>47.5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4559</v>
      </c>
    </row>
    <row r="146" s="12" customFormat="1" ht="22.8" customHeight="1">
      <c r="A146" s="12"/>
      <c r="B146" s="219"/>
      <c r="C146" s="220"/>
      <c r="D146" s="221" t="s">
        <v>74</v>
      </c>
      <c r="E146" s="233" t="s">
        <v>1146</v>
      </c>
      <c r="F146" s="233" t="s">
        <v>2807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SUM(P147:P155)</f>
        <v>0</v>
      </c>
      <c r="Q146" s="227"/>
      <c r="R146" s="228">
        <f>SUM(R147:R155)</f>
        <v>0</v>
      </c>
      <c r="S146" s="227"/>
      <c r="T146" s="229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82</v>
      </c>
      <c r="AT146" s="231" t="s">
        <v>74</v>
      </c>
      <c r="AU146" s="231" t="s">
        <v>82</v>
      </c>
      <c r="AY146" s="230" t="s">
        <v>220</v>
      </c>
      <c r="BK146" s="232">
        <f>SUM(BK147:BK155)</f>
        <v>0</v>
      </c>
    </row>
    <row r="147" s="2" customFormat="1" ht="16.5" customHeight="1">
      <c r="A147" s="35"/>
      <c r="B147" s="36"/>
      <c r="C147" s="235" t="s">
        <v>261</v>
      </c>
      <c r="D147" s="235" t="s">
        <v>222</v>
      </c>
      <c r="E147" s="236" t="s">
        <v>1253</v>
      </c>
      <c r="F147" s="237" t="s">
        <v>4560</v>
      </c>
      <c r="G147" s="238" t="s">
        <v>234</v>
      </c>
      <c r="H147" s="239">
        <v>33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4561</v>
      </c>
    </row>
    <row r="148" s="2" customFormat="1" ht="16.5" customHeight="1">
      <c r="A148" s="35"/>
      <c r="B148" s="36"/>
      <c r="C148" s="235" t="s">
        <v>265</v>
      </c>
      <c r="D148" s="235" t="s">
        <v>222</v>
      </c>
      <c r="E148" s="236" t="s">
        <v>1256</v>
      </c>
      <c r="F148" s="237" t="s">
        <v>4562</v>
      </c>
      <c r="G148" s="238" t="s">
        <v>234</v>
      </c>
      <c r="H148" s="239">
        <v>30.5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4563</v>
      </c>
    </row>
    <row r="149" s="2" customFormat="1" ht="16.5" customHeight="1">
      <c r="A149" s="35"/>
      <c r="B149" s="36"/>
      <c r="C149" s="235" t="s">
        <v>269</v>
      </c>
      <c r="D149" s="235" t="s">
        <v>222</v>
      </c>
      <c r="E149" s="236" t="s">
        <v>1258</v>
      </c>
      <c r="F149" s="237" t="s">
        <v>4564</v>
      </c>
      <c r="G149" s="238" t="s">
        <v>234</v>
      </c>
      <c r="H149" s="239">
        <v>10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4565</v>
      </c>
    </row>
    <row r="150" s="2" customFormat="1" ht="16.5" customHeight="1">
      <c r="A150" s="35"/>
      <c r="B150" s="36"/>
      <c r="C150" s="235" t="s">
        <v>273</v>
      </c>
      <c r="D150" s="235" t="s">
        <v>222</v>
      </c>
      <c r="E150" s="236" t="s">
        <v>1160</v>
      </c>
      <c r="F150" s="237" t="s">
        <v>4566</v>
      </c>
      <c r="G150" s="238" t="s">
        <v>234</v>
      </c>
      <c r="H150" s="239">
        <v>103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4567</v>
      </c>
    </row>
    <row r="151" s="2" customFormat="1" ht="16.5" customHeight="1">
      <c r="A151" s="35"/>
      <c r="B151" s="36"/>
      <c r="C151" s="235" t="s">
        <v>277</v>
      </c>
      <c r="D151" s="235" t="s">
        <v>222</v>
      </c>
      <c r="E151" s="236" t="s">
        <v>1162</v>
      </c>
      <c r="F151" s="237" t="s">
        <v>4568</v>
      </c>
      <c r="G151" s="238" t="s">
        <v>234</v>
      </c>
      <c r="H151" s="239">
        <v>4.5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4569</v>
      </c>
    </row>
    <row r="152" s="2" customFormat="1" ht="16.5" customHeight="1">
      <c r="A152" s="35"/>
      <c r="B152" s="36"/>
      <c r="C152" s="235" t="s">
        <v>281</v>
      </c>
      <c r="D152" s="235" t="s">
        <v>222</v>
      </c>
      <c r="E152" s="236" t="s">
        <v>1172</v>
      </c>
      <c r="F152" s="237" t="s">
        <v>4570</v>
      </c>
      <c r="G152" s="238" t="s">
        <v>234</v>
      </c>
      <c r="H152" s="239">
        <v>6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4571</v>
      </c>
    </row>
    <row r="153" s="2" customFormat="1" ht="16.5" customHeight="1">
      <c r="A153" s="35"/>
      <c r="B153" s="36"/>
      <c r="C153" s="235" t="s">
        <v>285</v>
      </c>
      <c r="D153" s="235" t="s">
        <v>222</v>
      </c>
      <c r="E153" s="236" t="s">
        <v>1176</v>
      </c>
      <c r="F153" s="237" t="s">
        <v>4572</v>
      </c>
      <c r="G153" s="238" t="s">
        <v>234</v>
      </c>
      <c r="H153" s="239">
        <v>1.5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4573</v>
      </c>
    </row>
    <row r="154" s="2" customFormat="1" ht="16.5" customHeight="1">
      <c r="A154" s="35"/>
      <c r="B154" s="36"/>
      <c r="C154" s="235" t="s">
        <v>289</v>
      </c>
      <c r="D154" s="235" t="s">
        <v>222</v>
      </c>
      <c r="E154" s="236" t="s">
        <v>1180</v>
      </c>
      <c r="F154" s="237" t="s">
        <v>4574</v>
      </c>
      <c r="G154" s="238" t="s">
        <v>234</v>
      </c>
      <c r="H154" s="239">
        <v>1.5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4575</v>
      </c>
    </row>
    <row r="155" s="2" customFormat="1" ht="16.5" customHeight="1">
      <c r="A155" s="35"/>
      <c r="B155" s="36"/>
      <c r="C155" s="235" t="s">
        <v>293</v>
      </c>
      <c r="D155" s="235" t="s">
        <v>222</v>
      </c>
      <c r="E155" s="236" t="s">
        <v>1182</v>
      </c>
      <c r="F155" s="237" t="s">
        <v>2821</v>
      </c>
      <c r="G155" s="238" t="s">
        <v>2483</v>
      </c>
      <c r="H155" s="239">
        <v>1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4576</v>
      </c>
    </row>
    <row r="156" s="12" customFormat="1" ht="25.92" customHeight="1">
      <c r="A156" s="12"/>
      <c r="B156" s="219"/>
      <c r="C156" s="220"/>
      <c r="D156" s="221" t="s">
        <v>74</v>
      </c>
      <c r="E156" s="222" t="s">
        <v>1150</v>
      </c>
      <c r="F156" s="222" t="s">
        <v>4577</v>
      </c>
      <c r="G156" s="220"/>
      <c r="H156" s="220"/>
      <c r="I156" s="223"/>
      <c r="J156" s="224">
        <f>BK156</f>
        <v>0</v>
      </c>
      <c r="K156" s="220"/>
      <c r="L156" s="225"/>
      <c r="M156" s="226"/>
      <c r="N156" s="227"/>
      <c r="O156" s="227"/>
      <c r="P156" s="228">
        <f>P157+SUM(P158:P163)+P165</f>
        <v>0</v>
      </c>
      <c r="Q156" s="227"/>
      <c r="R156" s="228">
        <f>R157+SUM(R158:R163)+R165</f>
        <v>0</v>
      </c>
      <c r="S156" s="227"/>
      <c r="T156" s="229">
        <f>T157+SUM(T158:T163)+T165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82</v>
      </c>
      <c r="AT156" s="231" t="s">
        <v>74</v>
      </c>
      <c r="AU156" s="231" t="s">
        <v>75</v>
      </c>
      <c r="AY156" s="230" t="s">
        <v>220</v>
      </c>
      <c r="BK156" s="232">
        <f>BK157+SUM(BK158:BK163)+BK165</f>
        <v>0</v>
      </c>
    </row>
    <row r="157" s="2" customFormat="1" ht="76.35" customHeight="1">
      <c r="A157" s="35"/>
      <c r="B157" s="36"/>
      <c r="C157" s="235" t="s">
        <v>7</v>
      </c>
      <c r="D157" s="235" t="s">
        <v>222</v>
      </c>
      <c r="E157" s="236" t="s">
        <v>1184</v>
      </c>
      <c r="F157" s="237" t="s">
        <v>4578</v>
      </c>
      <c r="G157" s="238" t="s">
        <v>259</v>
      </c>
      <c r="H157" s="239">
        <v>1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82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4579</v>
      </c>
    </row>
    <row r="158" s="2" customFormat="1" ht="16.5" customHeight="1">
      <c r="A158" s="35"/>
      <c r="B158" s="36"/>
      <c r="C158" s="235" t="s">
        <v>300</v>
      </c>
      <c r="D158" s="235" t="s">
        <v>222</v>
      </c>
      <c r="E158" s="236" t="s">
        <v>1188</v>
      </c>
      <c r="F158" s="237" t="s">
        <v>4580</v>
      </c>
      <c r="G158" s="238" t="s">
        <v>259</v>
      </c>
      <c r="H158" s="239">
        <v>3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82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4581</v>
      </c>
    </row>
    <row r="159" s="2" customFormat="1" ht="16.5" customHeight="1">
      <c r="A159" s="35"/>
      <c r="B159" s="36"/>
      <c r="C159" s="235" t="s">
        <v>305</v>
      </c>
      <c r="D159" s="235" t="s">
        <v>222</v>
      </c>
      <c r="E159" s="236" t="s">
        <v>1190</v>
      </c>
      <c r="F159" s="237" t="s">
        <v>4582</v>
      </c>
      <c r="G159" s="238" t="s">
        <v>259</v>
      </c>
      <c r="H159" s="239">
        <v>2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82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4583</v>
      </c>
    </row>
    <row r="160" s="2" customFormat="1" ht="16.5" customHeight="1">
      <c r="A160" s="35"/>
      <c r="B160" s="36"/>
      <c r="C160" s="235" t="s">
        <v>309</v>
      </c>
      <c r="D160" s="235" t="s">
        <v>222</v>
      </c>
      <c r="E160" s="236" t="s">
        <v>1192</v>
      </c>
      <c r="F160" s="237" t="s">
        <v>4584</v>
      </c>
      <c r="G160" s="238" t="s">
        <v>259</v>
      </c>
      <c r="H160" s="239">
        <v>4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82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4585</v>
      </c>
    </row>
    <row r="161" s="2" customFormat="1" ht="16.5" customHeight="1">
      <c r="A161" s="35"/>
      <c r="B161" s="36"/>
      <c r="C161" s="235" t="s">
        <v>313</v>
      </c>
      <c r="D161" s="235" t="s">
        <v>222</v>
      </c>
      <c r="E161" s="236" t="s">
        <v>1199</v>
      </c>
      <c r="F161" s="237" t="s">
        <v>4586</v>
      </c>
      <c r="G161" s="238" t="s">
        <v>259</v>
      </c>
      <c r="H161" s="239">
        <v>2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82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4587</v>
      </c>
    </row>
    <row r="162" s="2" customFormat="1" ht="16.5" customHeight="1">
      <c r="A162" s="35"/>
      <c r="B162" s="36"/>
      <c r="C162" s="235" t="s">
        <v>317</v>
      </c>
      <c r="D162" s="235" t="s">
        <v>222</v>
      </c>
      <c r="E162" s="236" t="s">
        <v>1201</v>
      </c>
      <c r="F162" s="237" t="s">
        <v>4588</v>
      </c>
      <c r="G162" s="238" t="s">
        <v>259</v>
      </c>
      <c r="H162" s="239">
        <v>1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82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4589</v>
      </c>
    </row>
    <row r="163" s="12" customFormat="1" ht="22.8" customHeight="1">
      <c r="A163" s="12"/>
      <c r="B163" s="219"/>
      <c r="C163" s="220"/>
      <c r="D163" s="221" t="s">
        <v>74</v>
      </c>
      <c r="E163" s="233" t="s">
        <v>1131</v>
      </c>
      <c r="F163" s="233" t="s">
        <v>2804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P164</f>
        <v>0</v>
      </c>
      <c r="Q163" s="227"/>
      <c r="R163" s="228">
        <f>R164</f>
        <v>0</v>
      </c>
      <c r="S163" s="227"/>
      <c r="T163" s="229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82</v>
      </c>
      <c r="AT163" s="231" t="s">
        <v>74</v>
      </c>
      <c r="AU163" s="231" t="s">
        <v>82</v>
      </c>
      <c r="AY163" s="230" t="s">
        <v>220</v>
      </c>
      <c r="BK163" s="232">
        <f>BK164</f>
        <v>0</v>
      </c>
    </row>
    <row r="164" s="2" customFormat="1" ht="21.75" customHeight="1">
      <c r="A164" s="35"/>
      <c r="B164" s="36"/>
      <c r="C164" s="235" t="s">
        <v>321</v>
      </c>
      <c r="D164" s="235" t="s">
        <v>222</v>
      </c>
      <c r="E164" s="236" t="s">
        <v>1247</v>
      </c>
      <c r="F164" s="237" t="s">
        <v>4558</v>
      </c>
      <c r="G164" s="238" t="s">
        <v>225</v>
      </c>
      <c r="H164" s="239">
        <v>11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4590</v>
      </c>
    </row>
    <row r="165" s="12" customFormat="1" ht="22.8" customHeight="1">
      <c r="A165" s="12"/>
      <c r="B165" s="219"/>
      <c r="C165" s="220"/>
      <c r="D165" s="221" t="s">
        <v>74</v>
      </c>
      <c r="E165" s="233" t="s">
        <v>1146</v>
      </c>
      <c r="F165" s="233" t="s">
        <v>2807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SUM(P166:P170)</f>
        <v>0</v>
      </c>
      <c r="Q165" s="227"/>
      <c r="R165" s="228">
        <f>SUM(R166:R170)</f>
        <v>0</v>
      </c>
      <c r="S165" s="227"/>
      <c r="T165" s="229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82</v>
      </c>
      <c r="AT165" s="231" t="s">
        <v>74</v>
      </c>
      <c r="AU165" s="231" t="s">
        <v>82</v>
      </c>
      <c r="AY165" s="230" t="s">
        <v>220</v>
      </c>
      <c r="BK165" s="232">
        <f>SUM(BK166:BK170)</f>
        <v>0</v>
      </c>
    </row>
    <row r="166" s="2" customFormat="1" ht="16.5" customHeight="1">
      <c r="A166" s="35"/>
      <c r="B166" s="36"/>
      <c r="C166" s="235" t="s">
        <v>325</v>
      </c>
      <c r="D166" s="235" t="s">
        <v>222</v>
      </c>
      <c r="E166" s="236" t="s">
        <v>1205</v>
      </c>
      <c r="F166" s="237" t="s">
        <v>2813</v>
      </c>
      <c r="G166" s="238" t="s">
        <v>234</v>
      </c>
      <c r="H166" s="239">
        <v>42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4591</v>
      </c>
    </row>
    <row r="167" s="2" customFormat="1" ht="16.5" customHeight="1">
      <c r="A167" s="35"/>
      <c r="B167" s="36"/>
      <c r="C167" s="235" t="s">
        <v>329</v>
      </c>
      <c r="D167" s="235" t="s">
        <v>222</v>
      </c>
      <c r="E167" s="236" t="s">
        <v>1258</v>
      </c>
      <c r="F167" s="237" t="s">
        <v>4564</v>
      </c>
      <c r="G167" s="238" t="s">
        <v>234</v>
      </c>
      <c r="H167" s="239">
        <v>2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4592</v>
      </c>
    </row>
    <row r="168" s="2" customFormat="1" ht="16.5" customHeight="1">
      <c r="A168" s="35"/>
      <c r="B168" s="36"/>
      <c r="C168" s="235" t="s">
        <v>333</v>
      </c>
      <c r="D168" s="235" t="s">
        <v>222</v>
      </c>
      <c r="E168" s="236" t="s">
        <v>1207</v>
      </c>
      <c r="F168" s="237" t="s">
        <v>4593</v>
      </c>
      <c r="G168" s="238" t="s">
        <v>234</v>
      </c>
      <c r="H168" s="239">
        <v>0.5</v>
      </c>
      <c r="I168" s="240"/>
      <c r="J168" s="239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94</v>
      </c>
      <c r="AT168" s="246" t="s">
        <v>222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4594</v>
      </c>
    </row>
    <row r="169" s="2" customFormat="1" ht="16.5" customHeight="1">
      <c r="A169" s="35"/>
      <c r="B169" s="36"/>
      <c r="C169" s="235" t="s">
        <v>341</v>
      </c>
      <c r="D169" s="235" t="s">
        <v>222</v>
      </c>
      <c r="E169" s="236" t="s">
        <v>1213</v>
      </c>
      <c r="F169" s="237" t="s">
        <v>4595</v>
      </c>
      <c r="G169" s="238" t="s">
        <v>234</v>
      </c>
      <c r="H169" s="239">
        <v>2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4596</v>
      </c>
    </row>
    <row r="170" s="2" customFormat="1" ht="16.5" customHeight="1">
      <c r="A170" s="35"/>
      <c r="B170" s="36"/>
      <c r="C170" s="235" t="s">
        <v>347</v>
      </c>
      <c r="D170" s="235" t="s">
        <v>222</v>
      </c>
      <c r="E170" s="236" t="s">
        <v>1215</v>
      </c>
      <c r="F170" s="237" t="s">
        <v>2821</v>
      </c>
      <c r="G170" s="238" t="s">
        <v>2483</v>
      </c>
      <c r="H170" s="239">
        <v>1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4597</v>
      </c>
    </row>
    <row r="171" s="12" customFormat="1" ht="25.92" customHeight="1">
      <c r="A171" s="12"/>
      <c r="B171" s="219"/>
      <c r="C171" s="220"/>
      <c r="D171" s="221" t="s">
        <v>74</v>
      </c>
      <c r="E171" s="222" t="s">
        <v>1043</v>
      </c>
      <c r="F171" s="222" t="s">
        <v>4598</v>
      </c>
      <c r="G171" s="220"/>
      <c r="H171" s="220"/>
      <c r="I171" s="223"/>
      <c r="J171" s="224">
        <f>BK171</f>
        <v>0</v>
      </c>
      <c r="K171" s="220"/>
      <c r="L171" s="225"/>
      <c r="M171" s="226"/>
      <c r="N171" s="227"/>
      <c r="O171" s="227"/>
      <c r="P171" s="228">
        <f>P172+SUM(P173:P179)+P181</f>
        <v>0</v>
      </c>
      <c r="Q171" s="227"/>
      <c r="R171" s="228">
        <f>R172+SUM(R173:R179)+R181</f>
        <v>0</v>
      </c>
      <c r="S171" s="227"/>
      <c r="T171" s="229">
        <f>T172+SUM(T173:T179)+T181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82</v>
      </c>
      <c r="AT171" s="231" t="s">
        <v>74</v>
      </c>
      <c r="AU171" s="231" t="s">
        <v>75</v>
      </c>
      <c r="AY171" s="230" t="s">
        <v>220</v>
      </c>
      <c r="BK171" s="232">
        <f>BK172+SUM(BK173:BK179)+BK181</f>
        <v>0</v>
      </c>
    </row>
    <row r="172" s="2" customFormat="1" ht="76.35" customHeight="1">
      <c r="A172" s="35"/>
      <c r="B172" s="36"/>
      <c r="C172" s="235" t="s">
        <v>353</v>
      </c>
      <c r="D172" s="235" t="s">
        <v>222</v>
      </c>
      <c r="E172" s="236" t="s">
        <v>1217</v>
      </c>
      <c r="F172" s="237" t="s">
        <v>4599</v>
      </c>
      <c r="G172" s="238" t="s">
        <v>259</v>
      </c>
      <c r="H172" s="239">
        <v>3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82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4600</v>
      </c>
    </row>
    <row r="173" s="2" customFormat="1" ht="76.35" customHeight="1">
      <c r="A173" s="35"/>
      <c r="B173" s="36"/>
      <c r="C173" s="235" t="s">
        <v>357</v>
      </c>
      <c r="D173" s="235" t="s">
        <v>222</v>
      </c>
      <c r="E173" s="236" t="s">
        <v>1219</v>
      </c>
      <c r="F173" s="237" t="s">
        <v>4601</v>
      </c>
      <c r="G173" s="238" t="s">
        <v>259</v>
      </c>
      <c r="H173" s="239">
        <v>9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82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4602</v>
      </c>
    </row>
    <row r="174" s="2" customFormat="1" ht="66.75" customHeight="1">
      <c r="A174" s="35"/>
      <c r="B174" s="36"/>
      <c r="C174" s="235" t="s">
        <v>361</v>
      </c>
      <c r="D174" s="235" t="s">
        <v>222</v>
      </c>
      <c r="E174" s="236" t="s">
        <v>1225</v>
      </c>
      <c r="F174" s="237" t="s">
        <v>4603</v>
      </c>
      <c r="G174" s="238" t="s">
        <v>259</v>
      </c>
      <c r="H174" s="239">
        <v>2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82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4604</v>
      </c>
    </row>
    <row r="175" s="2" customFormat="1" ht="66.75" customHeight="1">
      <c r="A175" s="35"/>
      <c r="B175" s="36"/>
      <c r="C175" s="235" t="s">
        <v>365</v>
      </c>
      <c r="D175" s="235" t="s">
        <v>222</v>
      </c>
      <c r="E175" s="236" t="s">
        <v>1237</v>
      </c>
      <c r="F175" s="237" t="s">
        <v>4605</v>
      </c>
      <c r="G175" s="238" t="s">
        <v>259</v>
      </c>
      <c r="H175" s="239">
        <v>2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94</v>
      </c>
      <c r="AT175" s="246" t="s">
        <v>222</v>
      </c>
      <c r="AU175" s="246" t="s">
        <v>82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94</v>
      </c>
      <c r="BM175" s="246" t="s">
        <v>4606</v>
      </c>
    </row>
    <row r="176" s="2" customFormat="1" ht="16.5" customHeight="1">
      <c r="A176" s="35"/>
      <c r="B176" s="36"/>
      <c r="C176" s="235" t="s">
        <v>371</v>
      </c>
      <c r="D176" s="235" t="s">
        <v>222</v>
      </c>
      <c r="E176" s="236" t="s">
        <v>1239</v>
      </c>
      <c r="F176" s="237" t="s">
        <v>4607</v>
      </c>
      <c r="G176" s="238" t="s">
        <v>259</v>
      </c>
      <c r="H176" s="239">
        <v>2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94</v>
      </c>
      <c r="AT176" s="246" t="s">
        <v>222</v>
      </c>
      <c r="AU176" s="246" t="s">
        <v>82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4608</v>
      </c>
    </row>
    <row r="177" s="2" customFormat="1" ht="16.5" customHeight="1">
      <c r="A177" s="35"/>
      <c r="B177" s="36"/>
      <c r="C177" s="235" t="s">
        <v>377</v>
      </c>
      <c r="D177" s="235" t="s">
        <v>222</v>
      </c>
      <c r="E177" s="236" t="s">
        <v>1241</v>
      </c>
      <c r="F177" s="237" t="s">
        <v>4609</v>
      </c>
      <c r="G177" s="238" t="s">
        <v>259</v>
      </c>
      <c r="H177" s="239">
        <v>2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94</v>
      </c>
      <c r="AT177" s="246" t="s">
        <v>222</v>
      </c>
      <c r="AU177" s="246" t="s">
        <v>82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4610</v>
      </c>
    </row>
    <row r="178" s="2" customFormat="1" ht="16.5" customHeight="1">
      <c r="A178" s="35"/>
      <c r="B178" s="36"/>
      <c r="C178" s="235" t="s">
        <v>381</v>
      </c>
      <c r="D178" s="235" t="s">
        <v>222</v>
      </c>
      <c r="E178" s="236" t="s">
        <v>4611</v>
      </c>
      <c r="F178" s="237" t="s">
        <v>4612</v>
      </c>
      <c r="G178" s="238" t="s">
        <v>259</v>
      </c>
      <c r="H178" s="239">
        <v>4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94</v>
      </c>
      <c r="AT178" s="246" t="s">
        <v>222</v>
      </c>
      <c r="AU178" s="246" t="s">
        <v>82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4613</v>
      </c>
    </row>
    <row r="179" s="12" customFormat="1" ht="22.8" customHeight="1">
      <c r="A179" s="12"/>
      <c r="B179" s="219"/>
      <c r="C179" s="220"/>
      <c r="D179" s="221" t="s">
        <v>74</v>
      </c>
      <c r="E179" s="233" t="s">
        <v>1131</v>
      </c>
      <c r="F179" s="233" t="s">
        <v>2804</v>
      </c>
      <c r="G179" s="220"/>
      <c r="H179" s="220"/>
      <c r="I179" s="223"/>
      <c r="J179" s="234">
        <f>BK179</f>
        <v>0</v>
      </c>
      <c r="K179" s="220"/>
      <c r="L179" s="225"/>
      <c r="M179" s="226"/>
      <c r="N179" s="227"/>
      <c r="O179" s="227"/>
      <c r="P179" s="228">
        <f>P180</f>
        <v>0</v>
      </c>
      <c r="Q179" s="227"/>
      <c r="R179" s="228">
        <f>R180</f>
        <v>0</v>
      </c>
      <c r="S179" s="227"/>
      <c r="T179" s="22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82</v>
      </c>
      <c r="AT179" s="231" t="s">
        <v>74</v>
      </c>
      <c r="AU179" s="231" t="s">
        <v>82</v>
      </c>
      <c r="AY179" s="230" t="s">
        <v>220</v>
      </c>
      <c r="BK179" s="232">
        <f>BK180</f>
        <v>0</v>
      </c>
    </row>
    <row r="180" s="2" customFormat="1" ht="21.75" customHeight="1">
      <c r="A180" s="35"/>
      <c r="B180" s="36"/>
      <c r="C180" s="235" t="s">
        <v>385</v>
      </c>
      <c r="D180" s="235" t="s">
        <v>222</v>
      </c>
      <c r="E180" s="236" t="s">
        <v>1247</v>
      </c>
      <c r="F180" s="237" t="s">
        <v>4558</v>
      </c>
      <c r="G180" s="238" t="s">
        <v>225</v>
      </c>
      <c r="H180" s="239">
        <v>740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94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4614</v>
      </c>
    </row>
    <row r="181" s="12" customFormat="1" ht="22.8" customHeight="1">
      <c r="A181" s="12"/>
      <c r="B181" s="219"/>
      <c r="C181" s="220"/>
      <c r="D181" s="221" t="s">
        <v>74</v>
      </c>
      <c r="E181" s="233" t="s">
        <v>1146</v>
      </c>
      <c r="F181" s="233" t="s">
        <v>2807</v>
      </c>
      <c r="G181" s="220"/>
      <c r="H181" s="220"/>
      <c r="I181" s="223"/>
      <c r="J181" s="234">
        <f>BK181</f>
        <v>0</v>
      </c>
      <c r="K181" s="220"/>
      <c r="L181" s="225"/>
      <c r="M181" s="226"/>
      <c r="N181" s="227"/>
      <c r="O181" s="227"/>
      <c r="P181" s="228">
        <f>SUM(P182:P190)</f>
        <v>0</v>
      </c>
      <c r="Q181" s="227"/>
      <c r="R181" s="228">
        <f>SUM(R182:R190)</f>
        <v>0</v>
      </c>
      <c r="S181" s="227"/>
      <c r="T181" s="229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0" t="s">
        <v>82</v>
      </c>
      <c r="AT181" s="231" t="s">
        <v>74</v>
      </c>
      <c r="AU181" s="231" t="s">
        <v>82</v>
      </c>
      <c r="AY181" s="230" t="s">
        <v>220</v>
      </c>
      <c r="BK181" s="232">
        <f>SUM(BK182:BK190)</f>
        <v>0</v>
      </c>
    </row>
    <row r="182" s="2" customFormat="1" ht="16.5" customHeight="1">
      <c r="A182" s="35"/>
      <c r="B182" s="36"/>
      <c r="C182" s="235" t="s">
        <v>389</v>
      </c>
      <c r="D182" s="235" t="s">
        <v>222</v>
      </c>
      <c r="E182" s="236" t="s">
        <v>4615</v>
      </c>
      <c r="F182" s="237" t="s">
        <v>4616</v>
      </c>
      <c r="G182" s="238" t="s">
        <v>234</v>
      </c>
      <c r="H182" s="239">
        <v>91.5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94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4617</v>
      </c>
    </row>
    <row r="183" s="2" customFormat="1" ht="16.5" customHeight="1">
      <c r="A183" s="35"/>
      <c r="B183" s="36"/>
      <c r="C183" s="235" t="s">
        <v>393</v>
      </c>
      <c r="D183" s="235" t="s">
        <v>222</v>
      </c>
      <c r="E183" s="236" t="s">
        <v>4618</v>
      </c>
      <c r="F183" s="237" t="s">
        <v>4619</v>
      </c>
      <c r="G183" s="238" t="s">
        <v>234</v>
      </c>
      <c r="H183" s="239">
        <v>119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4620</v>
      </c>
    </row>
    <row r="184" s="2" customFormat="1" ht="16.5" customHeight="1">
      <c r="A184" s="35"/>
      <c r="B184" s="36"/>
      <c r="C184" s="235" t="s">
        <v>399</v>
      </c>
      <c r="D184" s="235" t="s">
        <v>222</v>
      </c>
      <c r="E184" s="236" t="s">
        <v>1172</v>
      </c>
      <c r="F184" s="237" t="s">
        <v>4570</v>
      </c>
      <c r="G184" s="238" t="s">
        <v>234</v>
      </c>
      <c r="H184" s="239">
        <v>31.5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4621</v>
      </c>
    </row>
    <row r="185" s="2" customFormat="1" ht="16.5" customHeight="1">
      <c r="A185" s="35"/>
      <c r="B185" s="36"/>
      <c r="C185" s="235" t="s">
        <v>403</v>
      </c>
      <c r="D185" s="235" t="s">
        <v>222</v>
      </c>
      <c r="E185" s="236" t="s">
        <v>4622</v>
      </c>
      <c r="F185" s="237" t="s">
        <v>4623</v>
      </c>
      <c r="G185" s="238" t="s">
        <v>234</v>
      </c>
      <c r="H185" s="239">
        <v>52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4624</v>
      </c>
    </row>
    <row r="186" s="2" customFormat="1" ht="16.5" customHeight="1">
      <c r="A186" s="35"/>
      <c r="B186" s="36"/>
      <c r="C186" s="235" t="s">
        <v>409</v>
      </c>
      <c r="D186" s="235" t="s">
        <v>222</v>
      </c>
      <c r="E186" s="236" t="s">
        <v>3177</v>
      </c>
      <c r="F186" s="237" t="s">
        <v>4625</v>
      </c>
      <c r="G186" s="238" t="s">
        <v>234</v>
      </c>
      <c r="H186" s="239">
        <v>14</v>
      </c>
      <c r="I186" s="240"/>
      <c r="J186" s="239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94</v>
      </c>
      <c r="AT186" s="246" t="s">
        <v>222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94</v>
      </c>
      <c r="BM186" s="246" t="s">
        <v>4626</v>
      </c>
    </row>
    <row r="187" s="2" customFormat="1" ht="16.5" customHeight="1">
      <c r="A187" s="35"/>
      <c r="B187" s="36"/>
      <c r="C187" s="235" t="s">
        <v>413</v>
      </c>
      <c r="D187" s="235" t="s">
        <v>222</v>
      </c>
      <c r="E187" s="236" t="s">
        <v>1256</v>
      </c>
      <c r="F187" s="237" t="s">
        <v>4562</v>
      </c>
      <c r="G187" s="238" t="s">
        <v>234</v>
      </c>
      <c r="H187" s="239">
        <v>60</v>
      </c>
      <c r="I187" s="240"/>
      <c r="J187" s="239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94</v>
      </c>
      <c r="AT187" s="246" t="s">
        <v>222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94</v>
      </c>
      <c r="BM187" s="246" t="s">
        <v>4627</v>
      </c>
    </row>
    <row r="188" s="2" customFormat="1" ht="16.5" customHeight="1">
      <c r="A188" s="35"/>
      <c r="B188" s="36"/>
      <c r="C188" s="235" t="s">
        <v>417</v>
      </c>
      <c r="D188" s="235" t="s">
        <v>222</v>
      </c>
      <c r="E188" s="236" t="s">
        <v>1253</v>
      </c>
      <c r="F188" s="237" t="s">
        <v>4560</v>
      </c>
      <c r="G188" s="238" t="s">
        <v>234</v>
      </c>
      <c r="H188" s="239">
        <v>6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94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4628</v>
      </c>
    </row>
    <row r="189" s="2" customFormat="1" ht="16.5" customHeight="1">
      <c r="A189" s="35"/>
      <c r="B189" s="36"/>
      <c r="C189" s="235" t="s">
        <v>423</v>
      </c>
      <c r="D189" s="235" t="s">
        <v>222</v>
      </c>
      <c r="E189" s="236" t="s">
        <v>4629</v>
      </c>
      <c r="F189" s="237" t="s">
        <v>4630</v>
      </c>
      <c r="G189" s="238" t="s">
        <v>234</v>
      </c>
      <c r="H189" s="239">
        <v>5</v>
      </c>
      <c r="I189" s="240"/>
      <c r="J189" s="239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94</v>
      </c>
      <c r="AT189" s="246" t="s">
        <v>222</v>
      </c>
      <c r="AU189" s="246" t="s">
        <v>87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94</v>
      </c>
      <c r="BM189" s="246" t="s">
        <v>4631</v>
      </c>
    </row>
    <row r="190" s="2" customFormat="1" ht="16.5" customHeight="1">
      <c r="A190" s="35"/>
      <c r="B190" s="36"/>
      <c r="C190" s="235" t="s">
        <v>427</v>
      </c>
      <c r="D190" s="235" t="s">
        <v>222</v>
      </c>
      <c r="E190" s="236" t="s">
        <v>4632</v>
      </c>
      <c r="F190" s="237" t="s">
        <v>2821</v>
      </c>
      <c r="G190" s="238" t="s">
        <v>2483</v>
      </c>
      <c r="H190" s="239">
        <v>1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94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94</v>
      </c>
      <c r="BM190" s="246" t="s">
        <v>4633</v>
      </c>
    </row>
    <row r="191" s="12" customFormat="1" ht="25.92" customHeight="1">
      <c r="A191" s="12"/>
      <c r="B191" s="219"/>
      <c r="C191" s="220"/>
      <c r="D191" s="221" t="s">
        <v>74</v>
      </c>
      <c r="E191" s="222" t="s">
        <v>1070</v>
      </c>
      <c r="F191" s="222" t="s">
        <v>4634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P192+SUM(P193:P201)+P204</f>
        <v>0</v>
      </c>
      <c r="Q191" s="227"/>
      <c r="R191" s="228">
        <f>R192+SUM(R193:R201)+R204</f>
        <v>0</v>
      </c>
      <c r="S191" s="227"/>
      <c r="T191" s="229">
        <f>T192+SUM(T193:T201)+T204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82</v>
      </c>
      <c r="AT191" s="231" t="s">
        <v>74</v>
      </c>
      <c r="AU191" s="231" t="s">
        <v>75</v>
      </c>
      <c r="AY191" s="230" t="s">
        <v>220</v>
      </c>
      <c r="BK191" s="232">
        <f>BK192+SUM(BK193:BK201)+BK204</f>
        <v>0</v>
      </c>
    </row>
    <row r="192" s="2" customFormat="1" ht="66.75" customHeight="1">
      <c r="A192" s="35"/>
      <c r="B192" s="36"/>
      <c r="C192" s="235" t="s">
        <v>433</v>
      </c>
      <c r="D192" s="235" t="s">
        <v>222</v>
      </c>
      <c r="E192" s="236" t="s">
        <v>3284</v>
      </c>
      <c r="F192" s="237" t="s">
        <v>4635</v>
      </c>
      <c r="G192" s="238" t="s">
        <v>259</v>
      </c>
      <c r="H192" s="239">
        <v>1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94</v>
      </c>
      <c r="AT192" s="246" t="s">
        <v>222</v>
      </c>
      <c r="AU192" s="246" t="s">
        <v>82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94</v>
      </c>
      <c r="BM192" s="246" t="s">
        <v>4636</v>
      </c>
    </row>
    <row r="193" s="2" customFormat="1" ht="16.5" customHeight="1">
      <c r="A193" s="35"/>
      <c r="B193" s="36"/>
      <c r="C193" s="235" t="s">
        <v>437</v>
      </c>
      <c r="D193" s="235" t="s">
        <v>222</v>
      </c>
      <c r="E193" s="236" t="s">
        <v>3287</v>
      </c>
      <c r="F193" s="237" t="s">
        <v>4637</v>
      </c>
      <c r="G193" s="238" t="s">
        <v>259</v>
      </c>
      <c r="H193" s="239">
        <v>20</v>
      </c>
      <c r="I193" s="240"/>
      <c r="J193" s="239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94</v>
      </c>
      <c r="AT193" s="246" t="s">
        <v>222</v>
      </c>
      <c r="AU193" s="246" t="s">
        <v>82</v>
      </c>
      <c r="AY193" s="14" t="s">
        <v>220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87</v>
      </c>
      <c r="BK193" s="247">
        <f>ROUND(I193*H193,2)</f>
        <v>0</v>
      </c>
      <c r="BL193" s="14" t="s">
        <v>94</v>
      </c>
      <c r="BM193" s="246" t="s">
        <v>4638</v>
      </c>
    </row>
    <row r="194" s="2" customFormat="1" ht="16.5" customHeight="1">
      <c r="A194" s="35"/>
      <c r="B194" s="36"/>
      <c r="C194" s="235" t="s">
        <v>611</v>
      </c>
      <c r="D194" s="235" t="s">
        <v>222</v>
      </c>
      <c r="E194" s="236" t="s">
        <v>1243</v>
      </c>
      <c r="F194" s="237" t="s">
        <v>4554</v>
      </c>
      <c r="G194" s="238" t="s">
        <v>259</v>
      </c>
      <c r="H194" s="239">
        <v>3</v>
      </c>
      <c r="I194" s="240"/>
      <c r="J194" s="239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94</v>
      </c>
      <c r="AT194" s="246" t="s">
        <v>222</v>
      </c>
      <c r="AU194" s="246" t="s">
        <v>82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94</v>
      </c>
      <c r="BM194" s="246" t="s">
        <v>4639</v>
      </c>
    </row>
    <row r="195" s="2" customFormat="1" ht="16.5" customHeight="1">
      <c r="A195" s="35"/>
      <c r="B195" s="36"/>
      <c r="C195" s="235" t="s">
        <v>616</v>
      </c>
      <c r="D195" s="235" t="s">
        <v>222</v>
      </c>
      <c r="E195" s="236" t="s">
        <v>3298</v>
      </c>
      <c r="F195" s="237" t="s">
        <v>4640</v>
      </c>
      <c r="G195" s="238" t="s">
        <v>259</v>
      </c>
      <c r="H195" s="239">
        <v>6</v>
      </c>
      <c r="I195" s="240"/>
      <c r="J195" s="239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94</v>
      </c>
      <c r="AT195" s="246" t="s">
        <v>222</v>
      </c>
      <c r="AU195" s="246" t="s">
        <v>82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4641</v>
      </c>
    </row>
    <row r="196" s="2" customFormat="1" ht="16.5" customHeight="1">
      <c r="A196" s="35"/>
      <c r="B196" s="36"/>
      <c r="C196" s="235" t="s">
        <v>620</v>
      </c>
      <c r="D196" s="235" t="s">
        <v>222</v>
      </c>
      <c r="E196" s="236" t="s">
        <v>3313</v>
      </c>
      <c r="F196" s="237" t="s">
        <v>4642</v>
      </c>
      <c r="G196" s="238" t="s">
        <v>259</v>
      </c>
      <c r="H196" s="239">
        <v>20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82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4643</v>
      </c>
    </row>
    <row r="197" s="2" customFormat="1" ht="16.5" customHeight="1">
      <c r="A197" s="35"/>
      <c r="B197" s="36"/>
      <c r="C197" s="235" t="s">
        <v>624</v>
      </c>
      <c r="D197" s="235" t="s">
        <v>222</v>
      </c>
      <c r="E197" s="236" t="s">
        <v>1646</v>
      </c>
      <c r="F197" s="237" t="s">
        <v>4552</v>
      </c>
      <c r="G197" s="238" t="s">
        <v>259</v>
      </c>
      <c r="H197" s="239">
        <v>3</v>
      </c>
      <c r="I197" s="240"/>
      <c r="J197" s="239">
        <f>ROUND(I197*H197,2)</f>
        <v>0</v>
      </c>
      <c r="K197" s="241"/>
      <c r="L197" s="41"/>
      <c r="M197" s="242" t="s">
        <v>1</v>
      </c>
      <c r="N197" s="243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94</v>
      </c>
      <c r="AT197" s="246" t="s">
        <v>222</v>
      </c>
      <c r="AU197" s="246" t="s">
        <v>82</v>
      </c>
      <c r="AY197" s="14" t="s">
        <v>220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87</v>
      </c>
      <c r="BK197" s="247">
        <f>ROUND(I197*H197,2)</f>
        <v>0</v>
      </c>
      <c r="BL197" s="14" t="s">
        <v>94</v>
      </c>
      <c r="BM197" s="246" t="s">
        <v>4644</v>
      </c>
    </row>
    <row r="198" s="2" customFormat="1" ht="16.5" customHeight="1">
      <c r="A198" s="35"/>
      <c r="B198" s="36"/>
      <c r="C198" s="235" t="s">
        <v>628</v>
      </c>
      <c r="D198" s="235" t="s">
        <v>222</v>
      </c>
      <c r="E198" s="236" t="s">
        <v>3141</v>
      </c>
      <c r="F198" s="237" t="s">
        <v>4645</v>
      </c>
      <c r="G198" s="238" t="s">
        <v>259</v>
      </c>
      <c r="H198" s="239">
        <v>4</v>
      </c>
      <c r="I198" s="240"/>
      <c r="J198" s="239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94</v>
      </c>
      <c r="AT198" s="246" t="s">
        <v>222</v>
      </c>
      <c r="AU198" s="246" t="s">
        <v>82</v>
      </c>
      <c r="AY198" s="14" t="s">
        <v>220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87</v>
      </c>
      <c r="BK198" s="247">
        <f>ROUND(I198*H198,2)</f>
        <v>0</v>
      </c>
      <c r="BL198" s="14" t="s">
        <v>94</v>
      </c>
      <c r="BM198" s="246" t="s">
        <v>4646</v>
      </c>
    </row>
    <row r="199" s="2" customFormat="1" ht="16.5" customHeight="1">
      <c r="A199" s="35"/>
      <c r="B199" s="36"/>
      <c r="C199" s="235" t="s">
        <v>632</v>
      </c>
      <c r="D199" s="235" t="s">
        <v>222</v>
      </c>
      <c r="E199" s="236" t="s">
        <v>3143</v>
      </c>
      <c r="F199" s="237" t="s">
        <v>4647</v>
      </c>
      <c r="G199" s="238" t="s">
        <v>259</v>
      </c>
      <c r="H199" s="239">
        <v>1</v>
      </c>
      <c r="I199" s="240"/>
      <c r="J199" s="239">
        <f>ROUND(I199*H199,2)</f>
        <v>0</v>
      </c>
      <c r="K199" s="241"/>
      <c r="L199" s="41"/>
      <c r="M199" s="242" t="s">
        <v>1</v>
      </c>
      <c r="N199" s="243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94</v>
      </c>
      <c r="AT199" s="246" t="s">
        <v>222</v>
      </c>
      <c r="AU199" s="246" t="s">
        <v>82</v>
      </c>
      <c r="AY199" s="14" t="s">
        <v>220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87</v>
      </c>
      <c r="BK199" s="247">
        <f>ROUND(I199*H199,2)</f>
        <v>0</v>
      </c>
      <c r="BL199" s="14" t="s">
        <v>94</v>
      </c>
      <c r="BM199" s="246" t="s">
        <v>4648</v>
      </c>
    </row>
    <row r="200" s="2" customFormat="1" ht="16.5" customHeight="1">
      <c r="A200" s="35"/>
      <c r="B200" s="36"/>
      <c r="C200" s="235" t="s">
        <v>636</v>
      </c>
      <c r="D200" s="235" t="s">
        <v>222</v>
      </c>
      <c r="E200" s="236" t="s">
        <v>4649</v>
      </c>
      <c r="F200" s="237" t="s">
        <v>4650</v>
      </c>
      <c r="G200" s="238" t="s">
        <v>259</v>
      </c>
      <c r="H200" s="239">
        <v>1</v>
      </c>
      <c r="I200" s="240"/>
      <c r="J200" s="239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94</v>
      </c>
      <c r="AT200" s="246" t="s">
        <v>222</v>
      </c>
      <c r="AU200" s="246" t="s">
        <v>82</v>
      </c>
      <c r="AY200" s="14" t="s">
        <v>220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87</v>
      </c>
      <c r="BK200" s="247">
        <f>ROUND(I200*H200,2)</f>
        <v>0</v>
      </c>
      <c r="BL200" s="14" t="s">
        <v>94</v>
      </c>
      <c r="BM200" s="246" t="s">
        <v>4651</v>
      </c>
    </row>
    <row r="201" s="12" customFormat="1" ht="22.8" customHeight="1">
      <c r="A201" s="12"/>
      <c r="B201" s="219"/>
      <c r="C201" s="220"/>
      <c r="D201" s="221" t="s">
        <v>74</v>
      </c>
      <c r="E201" s="233" t="s">
        <v>1131</v>
      </c>
      <c r="F201" s="233" t="s">
        <v>2804</v>
      </c>
      <c r="G201" s="220"/>
      <c r="H201" s="220"/>
      <c r="I201" s="223"/>
      <c r="J201" s="234">
        <f>BK201</f>
        <v>0</v>
      </c>
      <c r="K201" s="220"/>
      <c r="L201" s="225"/>
      <c r="M201" s="226"/>
      <c r="N201" s="227"/>
      <c r="O201" s="227"/>
      <c r="P201" s="228">
        <f>SUM(P202:P203)</f>
        <v>0</v>
      </c>
      <c r="Q201" s="227"/>
      <c r="R201" s="228">
        <f>SUM(R202:R203)</f>
        <v>0</v>
      </c>
      <c r="S201" s="227"/>
      <c r="T201" s="229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0" t="s">
        <v>82</v>
      </c>
      <c r="AT201" s="231" t="s">
        <v>74</v>
      </c>
      <c r="AU201" s="231" t="s">
        <v>82</v>
      </c>
      <c r="AY201" s="230" t="s">
        <v>220</v>
      </c>
      <c r="BK201" s="232">
        <f>SUM(BK202:BK203)</f>
        <v>0</v>
      </c>
    </row>
    <row r="202" s="2" customFormat="1" ht="16.5" customHeight="1">
      <c r="A202" s="35"/>
      <c r="B202" s="36"/>
      <c r="C202" s="235" t="s">
        <v>640</v>
      </c>
      <c r="D202" s="235" t="s">
        <v>222</v>
      </c>
      <c r="E202" s="236" t="s">
        <v>4652</v>
      </c>
      <c r="F202" s="237" t="s">
        <v>4653</v>
      </c>
      <c r="G202" s="238" t="s">
        <v>225</v>
      </c>
      <c r="H202" s="239">
        <v>56</v>
      </c>
      <c r="I202" s="240"/>
      <c r="J202" s="239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94</v>
      </c>
      <c r="AT202" s="246" t="s">
        <v>222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94</v>
      </c>
      <c r="BM202" s="246" t="s">
        <v>4654</v>
      </c>
    </row>
    <row r="203" s="2" customFormat="1" ht="24.15" customHeight="1">
      <c r="A203" s="35"/>
      <c r="B203" s="36"/>
      <c r="C203" s="235" t="s">
        <v>644</v>
      </c>
      <c r="D203" s="235" t="s">
        <v>222</v>
      </c>
      <c r="E203" s="236" t="s">
        <v>4655</v>
      </c>
      <c r="F203" s="237" t="s">
        <v>4656</v>
      </c>
      <c r="G203" s="238" t="s">
        <v>225</v>
      </c>
      <c r="H203" s="239">
        <v>10</v>
      </c>
      <c r="I203" s="240"/>
      <c r="J203" s="239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94</v>
      </c>
      <c r="AT203" s="246" t="s">
        <v>222</v>
      </c>
      <c r="AU203" s="246" t="s">
        <v>87</v>
      </c>
      <c r="AY203" s="14" t="s">
        <v>220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87</v>
      </c>
      <c r="BK203" s="247">
        <f>ROUND(I203*H203,2)</f>
        <v>0</v>
      </c>
      <c r="BL203" s="14" t="s">
        <v>94</v>
      </c>
      <c r="BM203" s="246" t="s">
        <v>4657</v>
      </c>
    </row>
    <row r="204" s="12" customFormat="1" ht="22.8" customHeight="1">
      <c r="A204" s="12"/>
      <c r="B204" s="219"/>
      <c r="C204" s="220"/>
      <c r="D204" s="221" t="s">
        <v>74</v>
      </c>
      <c r="E204" s="233" t="s">
        <v>1146</v>
      </c>
      <c r="F204" s="233" t="s">
        <v>2807</v>
      </c>
      <c r="G204" s="220"/>
      <c r="H204" s="220"/>
      <c r="I204" s="223"/>
      <c r="J204" s="234">
        <f>BK204</f>
        <v>0</v>
      </c>
      <c r="K204" s="220"/>
      <c r="L204" s="225"/>
      <c r="M204" s="226"/>
      <c r="N204" s="227"/>
      <c r="O204" s="227"/>
      <c r="P204" s="228">
        <f>SUM(P205:P213)</f>
        <v>0</v>
      </c>
      <c r="Q204" s="227"/>
      <c r="R204" s="228">
        <f>SUM(R205:R213)</f>
        <v>0</v>
      </c>
      <c r="S204" s="227"/>
      <c r="T204" s="229">
        <f>SUM(T205:T213)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0" t="s">
        <v>82</v>
      </c>
      <c r="AT204" s="231" t="s">
        <v>74</v>
      </c>
      <c r="AU204" s="231" t="s">
        <v>82</v>
      </c>
      <c r="AY204" s="230" t="s">
        <v>220</v>
      </c>
      <c r="BK204" s="232">
        <f>SUM(BK205:BK213)</f>
        <v>0</v>
      </c>
    </row>
    <row r="205" s="2" customFormat="1" ht="16.5" customHeight="1">
      <c r="A205" s="35"/>
      <c r="B205" s="36"/>
      <c r="C205" s="235" t="s">
        <v>648</v>
      </c>
      <c r="D205" s="235" t="s">
        <v>222</v>
      </c>
      <c r="E205" s="236" t="s">
        <v>1253</v>
      </c>
      <c r="F205" s="237" t="s">
        <v>4560</v>
      </c>
      <c r="G205" s="238" t="s">
        <v>234</v>
      </c>
      <c r="H205" s="239">
        <v>113.5</v>
      </c>
      <c r="I205" s="240"/>
      <c r="J205" s="239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94</v>
      </c>
      <c r="AT205" s="246" t="s">
        <v>222</v>
      </c>
      <c r="AU205" s="246" t="s">
        <v>87</v>
      </c>
      <c r="AY205" s="14" t="s">
        <v>220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87</v>
      </c>
      <c r="BK205" s="247">
        <f>ROUND(I205*H205,2)</f>
        <v>0</v>
      </c>
      <c r="BL205" s="14" t="s">
        <v>94</v>
      </c>
      <c r="BM205" s="246" t="s">
        <v>4658</v>
      </c>
    </row>
    <row r="206" s="2" customFormat="1" ht="16.5" customHeight="1">
      <c r="A206" s="35"/>
      <c r="B206" s="36"/>
      <c r="C206" s="235" t="s">
        <v>652</v>
      </c>
      <c r="D206" s="235" t="s">
        <v>222</v>
      </c>
      <c r="E206" s="236" t="s">
        <v>1256</v>
      </c>
      <c r="F206" s="237" t="s">
        <v>4562</v>
      </c>
      <c r="G206" s="238" t="s">
        <v>234</v>
      </c>
      <c r="H206" s="239">
        <v>13.5</v>
      </c>
      <c r="I206" s="240"/>
      <c r="J206" s="239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94</v>
      </c>
      <c r="AT206" s="246" t="s">
        <v>222</v>
      </c>
      <c r="AU206" s="246" t="s">
        <v>87</v>
      </c>
      <c r="AY206" s="14" t="s">
        <v>220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87</v>
      </c>
      <c r="BK206" s="247">
        <f>ROUND(I206*H206,2)</f>
        <v>0</v>
      </c>
      <c r="BL206" s="14" t="s">
        <v>94</v>
      </c>
      <c r="BM206" s="246" t="s">
        <v>4659</v>
      </c>
    </row>
    <row r="207" s="2" customFormat="1" ht="16.5" customHeight="1">
      <c r="A207" s="35"/>
      <c r="B207" s="36"/>
      <c r="C207" s="235" t="s">
        <v>656</v>
      </c>
      <c r="D207" s="235" t="s">
        <v>222</v>
      </c>
      <c r="E207" s="236" t="s">
        <v>3177</v>
      </c>
      <c r="F207" s="237" t="s">
        <v>4625</v>
      </c>
      <c r="G207" s="238" t="s">
        <v>234</v>
      </c>
      <c r="H207" s="239">
        <v>2.5</v>
      </c>
      <c r="I207" s="240"/>
      <c r="J207" s="239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94</v>
      </c>
      <c r="AT207" s="246" t="s">
        <v>222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94</v>
      </c>
      <c r="BM207" s="246" t="s">
        <v>4660</v>
      </c>
    </row>
    <row r="208" s="2" customFormat="1" ht="16.5" customHeight="1">
      <c r="A208" s="35"/>
      <c r="B208" s="36"/>
      <c r="C208" s="235" t="s">
        <v>662</v>
      </c>
      <c r="D208" s="235" t="s">
        <v>222</v>
      </c>
      <c r="E208" s="236" t="s">
        <v>4622</v>
      </c>
      <c r="F208" s="237" t="s">
        <v>4623</v>
      </c>
      <c r="G208" s="238" t="s">
        <v>234</v>
      </c>
      <c r="H208" s="239">
        <v>42.5</v>
      </c>
      <c r="I208" s="240"/>
      <c r="J208" s="239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94</v>
      </c>
      <c r="AT208" s="246" t="s">
        <v>222</v>
      </c>
      <c r="AU208" s="246" t="s">
        <v>87</v>
      </c>
      <c r="AY208" s="14" t="s">
        <v>220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87</v>
      </c>
      <c r="BK208" s="247">
        <f>ROUND(I208*H208,2)</f>
        <v>0</v>
      </c>
      <c r="BL208" s="14" t="s">
        <v>94</v>
      </c>
      <c r="BM208" s="246" t="s">
        <v>4661</v>
      </c>
    </row>
    <row r="209" s="2" customFormat="1" ht="16.5" customHeight="1">
      <c r="A209" s="35"/>
      <c r="B209" s="36"/>
      <c r="C209" s="235" t="s">
        <v>666</v>
      </c>
      <c r="D209" s="235" t="s">
        <v>222</v>
      </c>
      <c r="E209" s="236" t="s">
        <v>1176</v>
      </c>
      <c r="F209" s="237" t="s">
        <v>4572</v>
      </c>
      <c r="G209" s="238" t="s">
        <v>234</v>
      </c>
      <c r="H209" s="239">
        <v>1.5</v>
      </c>
      <c r="I209" s="240"/>
      <c r="J209" s="239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94</v>
      </c>
      <c r="AT209" s="246" t="s">
        <v>222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94</v>
      </c>
      <c r="BM209" s="246" t="s">
        <v>4662</v>
      </c>
    </row>
    <row r="210" s="2" customFormat="1" ht="16.5" customHeight="1">
      <c r="A210" s="35"/>
      <c r="B210" s="36"/>
      <c r="C210" s="235" t="s">
        <v>670</v>
      </c>
      <c r="D210" s="235" t="s">
        <v>222</v>
      </c>
      <c r="E210" s="236" t="s">
        <v>4663</v>
      </c>
      <c r="F210" s="237" t="s">
        <v>4664</v>
      </c>
      <c r="G210" s="238" t="s">
        <v>234</v>
      </c>
      <c r="H210" s="239">
        <v>10</v>
      </c>
      <c r="I210" s="240"/>
      <c r="J210" s="239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94</v>
      </c>
      <c r="AT210" s="246" t="s">
        <v>222</v>
      </c>
      <c r="AU210" s="246" t="s">
        <v>87</v>
      </c>
      <c r="AY210" s="14" t="s">
        <v>220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87</v>
      </c>
      <c r="BK210" s="247">
        <f>ROUND(I210*H210,2)</f>
        <v>0</v>
      </c>
      <c r="BL210" s="14" t="s">
        <v>94</v>
      </c>
      <c r="BM210" s="246" t="s">
        <v>4665</v>
      </c>
    </row>
    <row r="211" s="2" customFormat="1" ht="16.5" customHeight="1">
      <c r="A211" s="35"/>
      <c r="B211" s="36"/>
      <c r="C211" s="235" t="s">
        <v>674</v>
      </c>
      <c r="D211" s="235" t="s">
        <v>222</v>
      </c>
      <c r="E211" s="236" t="s">
        <v>4666</v>
      </c>
      <c r="F211" s="237" t="s">
        <v>4667</v>
      </c>
      <c r="G211" s="238" t="s">
        <v>234</v>
      </c>
      <c r="H211" s="239">
        <v>1.5</v>
      </c>
      <c r="I211" s="240"/>
      <c r="J211" s="239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94</v>
      </c>
      <c r="AT211" s="246" t="s">
        <v>222</v>
      </c>
      <c r="AU211" s="246" t="s">
        <v>87</v>
      </c>
      <c r="AY211" s="14" t="s">
        <v>220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87</v>
      </c>
      <c r="BK211" s="247">
        <f>ROUND(I211*H211,2)</f>
        <v>0</v>
      </c>
      <c r="BL211" s="14" t="s">
        <v>94</v>
      </c>
      <c r="BM211" s="246" t="s">
        <v>4668</v>
      </c>
    </row>
    <row r="212" s="2" customFormat="1" ht="16.5" customHeight="1">
      <c r="A212" s="35"/>
      <c r="B212" s="36"/>
      <c r="C212" s="235" t="s">
        <v>678</v>
      </c>
      <c r="D212" s="235" t="s">
        <v>222</v>
      </c>
      <c r="E212" s="236" t="s">
        <v>4629</v>
      </c>
      <c r="F212" s="237" t="s">
        <v>4630</v>
      </c>
      <c r="G212" s="238" t="s">
        <v>234</v>
      </c>
      <c r="H212" s="239">
        <v>1.5</v>
      </c>
      <c r="I212" s="240"/>
      <c r="J212" s="239">
        <f>ROUND(I212*H212,2)</f>
        <v>0</v>
      </c>
      <c r="K212" s="241"/>
      <c r="L212" s="41"/>
      <c r="M212" s="242" t="s">
        <v>1</v>
      </c>
      <c r="N212" s="243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94</v>
      </c>
      <c r="AT212" s="246" t="s">
        <v>222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94</v>
      </c>
      <c r="BM212" s="246" t="s">
        <v>4669</v>
      </c>
    </row>
    <row r="213" s="2" customFormat="1" ht="16.5" customHeight="1">
      <c r="A213" s="35"/>
      <c r="B213" s="36"/>
      <c r="C213" s="235" t="s">
        <v>682</v>
      </c>
      <c r="D213" s="235" t="s">
        <v>222</v>
      </c>
      <c r="E213" s="236" t="s">
        <v>4670</v>
      </c>
      <c r="F213" s="237" t="s">
        <v>2821</v>
      </c>
      <c r="G213" s="238" t="s">
        <v>2483</v>
      </c>
      <c r="H213" s="239">
        <v>1</v>
      </c>
      <c r="I213" s="240"/>
      <c r="J213" s="239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94</v>
      </c>
      <c r="AT213" s="246" t="s">
        <v>222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94</v>
      </c>
      <c r="BM213" s="246" t="s">
        <v>4671</v>
      </c>
    </row>
    <row r="214" s="12" customFormat="1" ht="25.92" customHeight="1">
      <c r="A214" s="12"/>
      <c r="B214" s="219"/>
      <c r="C214" s="220"/>
      <c r="D214" s="221" t="s">
        <v>74</v>
      </c>
      <c r="E214" s="222" t="s">
        <v>1151</v>
      </c>
      <c r="F214" s="222" t="s">
        <v>2834</v>
      </c>
      <c r="G214" s="220"/>
      <c r="H214" s="220"/>
      <c r="I214" s="223"/>
      <c r="J214" s="224">
        <f>BK214</f>
        <v>0</v>
      </c>
      <c r="K214" s="220"/>
      <c r="L214" s="225"/>
      <c r="M214" s="226"/>
      <c r="N214" s="227"/>
      <c r="O214" s="227"/>
      <c r="P214" s="228">
        <f>SUM(P215:P217)</f>
        <v>0</v>
      </c>
      <c r="Q214" s="227"/>
      <c r="R214" s="228">
        <f>SUM(R215:R217)</f>
        <v>0</v>
      </c>
      <c r="S214" s="227"/>
      <c r="T214" s="229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0" t="s">
        <v>82</v>
      </c>
      <c r="AT214" s="231" t="s">
        <v>74</v>
      </c>
      <c r="AU214" s="231" t="s">
        <v>75</v>
      </c>
      <c r="AY214" s="230" t="s">
        <v>220</v>
      </c>
      <c r="BK214" s="232">
        <f>SUM(BK215:BK217)</f>
        <v>0</v>
      </c>
    </row>
    <row r="215" s="2" customFormat="1" ht="16.5" customHeight="1">
      <c r="A215" s="35"/>
      <c r="B215" s="36"/>
      <c r="C215" s="235" t="s">
        <v>686</v>
      </c>
      <c r="D215" s="235" t="s">
        <v>222</v>
      </c>
      <c r="E215" s="236" t="s">
        <v>4672</v>
      </c>
      <c r="F215" s="237" t="s">
        <v>2836</v>
      </c>
      <c r="G215" s="238" t="s">
        <v>2483</v>
      </c>
      <c r="H215" s="239">
        <v>1</v>
      </c>
      <c r="I215" s="240"/>
      <c r="J215" s="239">
        <f>ROUND(I215*H215,2)</f>
        <v>0</v>
      </c>
      <c r="K215" s="241"/>
      <c r="L215" s="41"/>
      <c r="M215" s="242" t="s">
        <v>1</v>
      </c>
      <c r="N215" s="243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94</v>
      </c>
      <c r="AT215" s="246" t="s">
        <v>222</v>
      </c>
      <c r="AU215" s="246" t="s">
        <v>82</v>
      </c>
      <c r="AY215" s="14" t="s">
        <v>220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87</v>
      </c>
      <c r="BK215" s="247">
        <f>ROUND(I215*H215,2)</f>
        <v>0</v>
      </c>
      <c r="BL215" s="14" t="s">
        <v>94</v>
      </c>
      <c r="BM215" s="246" t="s">
        <v>4673</v>
      </c>
    </row>
    <row r="216" s="2" customFormat="1" ht="16.5" customHeight="1">
      <c r="A216" s="35"/>
      <c r="B216" s="36"/>
      <c r="C216" s="235" t="s">
        <v>690</v>
      </c>
      <c r="D216" s="235" t="s">
        <v>222</v>
      </c>
      <c r="E216" s="236" t="s">
        <v>4674</v>
      </c>
      <c r="F216" s="237" t="s">
        <v>2838</v>
      </c>
      <c r="G216" s="238" t="s">
        <v>2483</v>
      </c>
      <c r="H216" s="239">
        <v>1</v>
      </c>
      <c r="I216" s="240"/>
      <c r="J216" s="239">
        <f>ROUND(I216*H216,2)</f>
        <v>0</v>
      </c>
      <c r="K216" s="241"/>
      <c r="L216" s="41"/>
      <c r="M216" s="242" t="s">
        <v>1</v>
      </c>
      <c r="N216" s="243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94</v>
      </c>
      <c r="AT216" s="246" t="s">
        <v>222</v>
      </c>
      <c r="AU216" s="246" t="s">
        <v>82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94</v>
      </c>
      <c r="BM216" s="246" t="s">
        <v>4675</v>
      </c>
    </row>
    <row r="217" s="2" customFormat="1" ht="16.5" customHeight="1">
      <c r="A217" s="35"/>
      <c r="B217" s="36"/>
      <c r="C217" s="235" t="s">
        <v>694</v>
      </c>
      <c r="D217" s="235" t="s">
        <v>222</v>
      </c>
      <c r="E217" s="236" t="s">
        <v>4676</v>
      </c>
      <c r="F217" s="237" t="s">
        <v>2840</v>
      </c>
      <c r="G217" s="238" t="s">
        <v>2483</v>
      </c>
      <c r="H217" s="239">
        <v>1</v>
      </c>
      <c r="I217" s="240"/>
      <c r="J217" s="239">
        <f>ROUND(I217*H217,2)</f>
        <v>0</v>
      </c>
      <c r="K217" s="241"/>
      <c r="L217" s="41"/>
      <c r="M217" s="248" t="s">
        <v>1</v>
      </c>
      <c r="N217" s="249" t="s">
        <v>41</v>
      </c>
      <c r="O217" s="250"/>
      <c r="P217" s="251">
        <f>O217*H217</f>
        <v>0</v>
      </c>
      <c r="Q217" s="251">
        <v>0</v>
      </c>
      <c r="R217" s="251">
        <f>Q217*H217</f>
        <v>0</v>
      </c>
      <c r="S217" s="251">
        <v>0</v>
      </c>
      <c r="T217" s="25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94</v>
      </c>
      <c r="AT217" s="246" t="s">
        <v>222</v>
      </c>
      <c r="AU217" s="246" t="s">
        <v>82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94</v>
      </c>
      <c r="BM217" s="246" t="s">
        <v>4677</v>
      </c>
    </row>
    <row r="218" s="2" customFormat="1" ht="6.96" customHeight="1">
      <c r="A218" s="35"/>
      <c r="B218" s="69"/>
      <c r="C218" s="70"/>
      <c r="D218" s="70"/>
      <c r="E218" s="70"/>
      <c r="F218" s="70"/>
      <c r="G218" s="70"/>
      <c r="H218" s="70"/>
      <c r="I218" s="70"/>
      <c r="J218" s="70"/>
      <c r="K218" s="70"/>
      <c r="L218" s="41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sheetProtection sheet="1" autoFilter="0" formatColumns="0" formatRows="0" objects="1" scenarios="1" spinCount="100000" saltValue="T/tPwkM3u25PWJEztiJ6dCnVtl/J4bIqXb+X+asSHC/DvTX9Uk4TOQro8xwOAqKNZ2tbYZfDJsd22Mq7A8RMeA==" hashValue="vKRgahMMqoGz5AAjPhFawE5U4YmT4Yxna+IFdj2hW67bmPC84bxtF0HP54hzObl2J2DgpRid6o9x58n4PZznWw==" algorithmName="SHA-512" password="CC35"/>
  <autoFilter ref="C132:K21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4432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4678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32</v>
      </c>
      <c r="F26" s="35"/>
      <c r="G26" s="35"/>
      <c r="H26" s="35"/>
      <c r="I26" s="154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ROUND((SUM(BE122:BE128)),  2)</f>
        <v>0</v>
      </c>
      <c r="G35" s="169"/>
      <c r="H35" s="169"/>
      <c r="I35" s="170">
        <v>0.20000000000000001</v>
      </c>
      <c r="J35" s="168">
        <f>ROUND(((SUM(BE122:BE128))*I35),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ROUND((SUM(BF122:BF128)),  2)</f>
        <v>0</v>
      </c>
      <c r="G36" s="169"/>
      <c r="H36" s="169"/>
      <c r="I36" s="170">
        <v>0.20000000000000001</v>
      </c>
      <c r="J36" s="168">
        <f>ROUND(((SUM(BF122:BF128))*I36),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ROUND((SUM(BG122:BG128)),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ROUND((SUM(BH122:BH128)),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ROUND((SUM(BI122:BI128)),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4432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I.4 - Zdravotechnika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196</v>
      </c>
      <c r="E99" s="199"/>
      <c r="F99" s="199"/>
      <c r="G99" s="199"/>
      <c r="H99" s="199"/>
      <c r="I99" s="199"/>
      <c r="J99" s="200">
        <f>J123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4044</v>
      </c>
      <c r="E100" s="204"/>
      <c r="F100" s="204"/>
      <c r="G100" s="204"/>
      <c r="H100" s="204"/>
      <c r="I100" s="204"/>
      <c r="J100" s="205">
        <f>J124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206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6.25" customHeight="1">
      <c r="A110" s="35"/>
      <c r="B110" s="36"/>
      <c r="C110" s="37"/>
      <c r="D110" s="37"/>
      <c r="E110" s="191" t="str">
        <f>E7</f>
        <v>SOŠ technická Lučenec - novostavba edukačného centra, rekonštrukcia objektu školy a spoločenského objektu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184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16.5" customHeight="1">
      <c r="A112" s="35"/>
      <c r="B112" s="36"/>
      <c r="C112" s="37"/>
      <c r="D112" s="37"/>
      <c r="E112" s="191" t="s">
        <v>4432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186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E11</f>
        <v>I.4 - Zdravotechnika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</v>
      </c>
      <c r="D116" s="37"/>
      <c r="E116" s="37"/>
      <c r="F116" s="24" t="str">
        <f>F14</f>
        <v>SOŠ Technická,Dukelských Hrdinov 2, 984 01 Lučenec</v>
      </c>
      <c r="G116" s="37"/>
      <c r="H116" s="37"/>
      <c r="I116" s="29" t="s">
        <v>20</v>
      </c>
      <c r="J116" s="82" t="str">
        <f>IF(J14="","",J14)</f>
        <v>30. 9. 2024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40.05" customHeight="1">
      <c r="A118" s="35"/>
      <c r="B118" s="36"/>
      <c r="C118" s="29" t="s">
        <v>22</v>
      </c>
      <c r="D118" s="37"/>
      <c r="E118" s="37"/>
      <c r="F118" s="24" t="str">
        <f>E17</f>
        <v>BBSK, Námestie SNP 23/23, 974 01 BB</v>
      </c>
      <c r="G118" s="37"/>
      <c r="H118" s="37"/>
      <c r="I118" s="29" t="s">
        <v>28</v>
      </c>
      <c r="J118" s="33" t="str">
        <f>E23</f>
        <v>Ing. Ladislav Chatrnúch,Sládkovičova 2052/50A Šala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IF(E20="","",E20)</f>
        <v>Vyplň údaj</v>
      </c>
      <c r="G119" s="37"/>
      <c r="H119" s="37"/>
      <c r="I119" s="29" t="s">
        <v>31</v>
      </c>
      <c r="J119" s="33" t="str">
        <f>E26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207"/>
      <c r="B121" s="208"/>
      <c r="C121" s="209" t="s">
        <v>207</v>
      </c>
      <c r="D121" s="210" t="s">
        <v>60</v>
      </c>
      <c r="E121" s="210" t="s">
        <v>56</v>
      </c>
      <c r="F121" s="210" t="s">
        <v>57</v>
      </c>
      <c r="G121" s="210" t="s">
        <v>208</v>
      </c>
      <c r="H121" s="210" t="s">
        <v>209</v>
      </c>
      <c r="I121" s="210" t="s">
        <v>210</v>
      </c>
      <c r="J121" s="211" t="s">
        <v>190</v>
      </c>
      <c r="K121" s="212" t="s">
        <v>211</v>
      </c>
      <c r="L121" s="213"/>
      <c r="M121" s="103" t="s">
        <v>1</v>
      </c>
      <c r="N121" s="104" t="s">
        <v>39</v>
      </c>
      <c r="O121" s="104" t="s">
        <v>212</v>
      </c>
      <c r="P121" s="104" t="s">
        <v>213</v>
      </c>
      <c r="Q121" s="104" t="s">
        <v>214</v>
      </c>
      <c r="R121" s="104" t="s">
        <v>215</v>
      </c>
      <c r="S121" s="104" t="s">
        <v>216</v>
      </c>
      <c r="T121" s="105" t="s">
        <v>217</v>
      </c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</row>
    <row r="122" s="2" customFormat="1" ht="22.8" customHeight="1">
      <c r="A122" s="35"/>
      <c r="B122" s="36"/>
      <c r="C122" s="110" t="s">
        <v>191</v>
      </c>
      <c r="D122" s="37"/>
      <c r="E122" s="37"/>
      <c r="F122" s="37"/>
      <c r="G122" s="37"/>
      <c r="H122" s="37"/>
      <c r="I122" s="37"/>
      <c r="J122" s="214">
        <f>BK122</f>
        <v>0</v>
      </c>
      <c r="K122" s="37"/>
      <c r="L122" s="41"/>
      <c r="M122" s="106"/>
      <c r="N122" s="215"/>
      <c r="O122" s="107"/>
      <c r="P122" s="216">
        <f>P123</f>
        <v>0</v>
      </c>
      <c r="Q122" s="107"/>
      <c r="R122" s="216">
        <f>R123</f>
        <v>0.034540000000000001</v>
      </c>
      <c r="S122" s="107"/>
      <c r="T122" s="217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74</v>
      </c>
      <c r="AU122" s="14" t="s">
        <v>192</v>
      </c>
      <c r="BK122" s="218">
        <f>BK123</f>
        <v>0</v>
      </c>
    </row>
    <row r="123" s="12" customFormat="1" ht="25.92" customHeight="1">
      <c r="A123" s="12"/>
      <c r="B123" s="219"/>
      <c r="C123" s="220"/>
      <c r="D123" s="221" t="s">
        <v>74</v>
      </c>
      <c r="E123" s="222" t="s">
        <v>337</v>
      </c>
      <c r="F123" s="222" t="s">
        <v>338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</f>
        <v>0</v>
      </c>
      <c r="Q123" s="227"/>
      <c r="R123" s="228">
        <f>R124</f>
        <v>0.034540000000000001</v>
      </c>
      <c r="S123" s="227"/>
      <c r="T123" s="229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87</v>
      </c>
      <c r="AT123" s="231" t="s">
        <v>74</v>
      </c>
      <c r="AU123" s="231" t="s">
        <v>75</v>
      </c>
      <c r="AY123" s="230" t="s">
        <v>220</v>
      </c>
      <c r="BK123" s="232">
        <f>BK124</f>
        <v>0</v>
      </c>
    </row>
    <row r="124" s="12" customFormat="1" ht="22.8" customHeight="1">
      <c r="A124" s="12"/>
      <c r="B124" s="219"/>
      <c r="C124" s="220"/>
      <c r="D124" s="221" t="s">
        <v>74</v>
      </c>
      <c r="E124" s="233" t="s">
        <v>2502</v>
      </c>
      <c r="F124" s="233" t="s">
        <v>4335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SUM(P125:P128)</f>
        <v>0</v>
      </c>
      <c r="Q124" s="227"/>
      <c r="R124" s="228">
        <f>SUM(R125:R128)</f>
        <v>0.034540000000000001</v>
      </c>
      <c r="S124" s="227"/>
      <c r="T124" s="229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74</v>
      </c>
      <c r="AU124" s="231" t="s">
        <v>82</v>
      </c>
      <c r="AY124" s="230" t="s">
        <v>220</v>
      </c>
      <c r="BK124" s="232">
        <f>SUM(BK125:BK128)</f>
        <v>0</v>
      </c>
    </row>
    <row r="125" s="2" customFormat="1" ht="21.75" customHeight="1">
      <c r="A125" s="35"/>
      <c r="B125" s="36"/>
      <c r="C125" s="235" t="s">
        <v>82</v>
      </c>
      <c r="D125" s="235" t="s">
        <v>222</v>
      </c>
      <c r="E125" s="236" t="s">
        <v>4679</v>
      </c>
      <c r="F125" s="237" t="s">
        <v>4680</v>
      </c>
      <c r="G125" s="238" t="s">
        <v>234</v>
      </c>
      <c r="H125" s="239">
        <v>25</v>
      </c>
      <c r="I125" s="240"/>
      <c r="J125" s="239">
        <f>ROUND(I125*H125,2)</f>
        <v>0</v>
      </c>
      <c r="K125" s="241"/>
      <c r="L125" s="41"/>
      <c r="M125" s="242" t="s">
        <v>1</v>
      </c>
      <c r="N125" s="243" t="s">
        <v>41</v>
      </c>
      <c r="O125" s="94"/>
      <c r="P125" s="244">
        <f>O125*H125</f>
        <v>0</v>
      </c>
      <c r="Q125" s="244">
        <v>0.00031</v>
      </c>
      <c r="R125" s="244">
        <f>Q125*H125</f>
        <v>0.0077499999999999999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281</v>
      </c>
      <c r="AT125" s="246" t="s">
        <v>222</v>
      </c>
      <c r="AU125" s="246" t="s">
        <v>87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281</v>
      </c>
      <c r="BM125" s="246" t="s">
        <v>4681</v>
      </c>
    </row>
    <row r="126" s="2" customFormat="1" ht="16.5" customHeight="1">
      <c r="A126" s="35"/>
      <c r="B126" s="36"/>
      <c r="C126" s="253" t="s">
        <v>87</v>
      </c>
      <c r="D126" s="253" t="s">
        <v>571</v>
      </c>
      <c r="E126" s="254" t="s">
        <v>4682</v>
      </c>
      <c r="F126" s="255" t="s">
        <v>4683</v>
      </c>
      <c r="G126" s="256" t="s">
        <v>234</v>
      </c>
      <c r="H126" s="257">
        <v>25</v>
      </c>
      <c r="I126" s="258"/>
      <c r="J126" s="257">
        <f>ROUND(I126*H126,2)</f>
        <v>0</v>
      </c>
      <c r="K126" s="259"/>
      <c r="L126" s="260"/>
      <c r="M126" s="261" t="s">
        <v>1</v>
      </c>
      <c r="N126" s="262" t="s">
        <v>41</v>
      </c>
      <c r="O126" s="94"/>
      <c r="P126" s="244">
        <f>O126*H126</f>
        <v>0</v>
      </c>
      <c r="Q126" s="244">
        <v>0.0010499999999999999</v>
      </c>
      <c r="R126" s="244">
        <f>Q126*H126</f>
        <v>0.026249999999999999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353</v>
      </c>
      <c r="AT126" s="246" t="s">
        <v>571</v>
      </c>
      <c r="AU126" s="246" t="s">
        <v>87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281</v>
      </c>
      <c r="BM126" s="246" t="s">
        <v>4684</v>
      </c>
    </row>
    <row r="127" s="2" customFormat="1" ht="24.15" customHeight="1">
      <c r="A127" s="35"/>
      <c r="B127" s="36"/>
      <c r="C127" s="235" t="s">
        <v>91</v>
      </c>
      <c r="D127" s="235" t="s">
        <v>222</v>
      </c>
      <c r="E127" s="236" t="s">
        <v>4685</v>
      </c>
      <c r="F127" s="237" t="s">
        <v>4686</v>
      </c>
      <c r="G127" s="238" t="s">
        <v>259</v>
      </c>
      <c r="H127" s="239">
        <v>2</v>
      </c>
      <c r="I127" s="240"/>
      <c r="J127" s="239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281</v>
      </c>
      <c r="AT127" s="246" t="s">
        <v>222</v>
      </c>
      <c r="AU127" s="246" t="s">
        <v>87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281</v>
      </c>
      <c r="BM127" s="246" t="s">
        <v>4687</v>
      </c>
    </row>
    <row r="128" s="2" customFormat="1" ht="37.8" customHeight="1">
      <c r="A128" s="35"/>
      <c r="B128" s="36"/>
      <c r="C128" s="253" t="s">
        <v>94</v>
      </c>
      <c r="D128" s="253" t="s">
        <v>571</v>
      </c>
      <c r="E128" s="254" t="s">
        <v>4688</v>
      </c>
      <c r="F128" s="255" t="s">
        <v>4689</v>
      </c>
      <c r="G128" s="256" t="s">
        <v>259</v>
      </c>
      <c r="H128" s="257">
        <v>2</v>
      </c>
      <c r="I128" s="258"/>
      <c r="J128" s="257">
        <f>ROUND(I128*H128,2)</f>
        <v>0</v>
      </c>
      <c r="K128" s="259"/>
      <c r="L128" s="260"/>
      <c r="M128" s="263" t="s">
        <v>1</v>
      </c>
      <c r="N128" s="264" t="s">
        <v>41</v>
      </c>
      <c r="O128" s="250"/>
      <c r="P128" s="251">
        <f>O128*H128</f>
        <v>0</v>
      </c>
      <c r="Q128" s="251">
        <v>0.00027</v>
      </c>
      <c r="R128" s="251">
        <f>Q128*H128</f>
        <v>0.00054000000000000001</v>
      </c>
      <c r="S128" s="251">
        <v>0</v>
      </c>
      <c r="T128" s="25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353</v>
      </c>
      <c r="AT128" s="246" t="s">
        <v>571</v>
      </c>
      <c r="AU128" s="246" t="s">
        <v>87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281</v>
      </c>
      <c r="BM128" s="246" t="s">
        <v>4690</v>
      </c>
    </row>
    <row r="129" s="2" customFormat="1" ht="6.96" customHeight="1">
      <c r="A129" s="35"/>
      <c r="B129" s="69"/>
      <c r="C129" s="70"/>
      <c r="D129" s="70"/>
      <c r="E129" s="70"/>
      <c r="F129" s="70"/>
      <c r="G129" s="70"/>
      <c r="H129" s="70"/>
      <c r="I129" s="70"/>
      <c r="J129" s="70"/>
      <c r="K129" s="70"/>
      <c r="L129" s="41"/>
      <c r="M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</sheetData>
  <sheetProtection sheet="1" autoFilter="0" formatColumns="0" formatRows="0" objects="1" scenarios="1" spinCount="100000" saltValue="w11/M/zNbpqKj8oLlN9XRR2iD5tLP9RXLkMZFSl0unKQ/R0MX1dcyrrey+jqlPcPQkdpMuGW5O0UZcGuyRA0bg==" hashValue="IYyNXxx3Vv/AbHF7wfl7ow9V9Ml9KvIsuBaxZsnjOZdSzW3+w+KXhhen61Eh9+yPCLUFaadMWQr8o+nD/MigVA==" algorithmName="SHA-512" password="CC35"/>
  <autoFilter ref="C121:K1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185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1037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ROUND((SUM(BE125:BE171)),  2)</f>
        <v>0</v>
      </c>
      <c r="G35" s="169"/>
      <c r="H35" s="169"/>
      <c r="I35" s="170">
        <v>0.20000000000000001</v>
      </c>
      <c r="J35" s="168">
        <f>ROUND(((SUM(BE125:BE171))*I35),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ROUND((SUM(BF125:BF171)),  2)</f>
        <v>0</v>
      </c>
      <c r="G36" s="169"/>
      <c r="H36" s="169"/>
      <c r="I36" s="170">
        <v>0.20000000000000001</v>
      </c>
      <c r="J36" s="168">
        <f>ROUND(((SUM(BF125:BF171))*I36),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ROUND((SUM(BG125:BG171)),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ROUND((SUM(BH125:BH171)),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ROUND((SUM(BI125:BI171)),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185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3 - Zdravotechnika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1038</v>
      </c>
      <c r="E99" s="199"/>
      <c r="F99" s="199"/>
      <c r="G99" s="199"/>
      <c r="H99" s="199"/>
      <c r="I99" s="199"/>
      <c r="J99" s="200">
        <f>J126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1039</v>
      </c>
      <c r="E100" s="204"/>
      <c r="F100" s="204"/>
      <c r="G100" s="204"/>
      <c r="H100" s="204"/>
      <c r="I100" s="204"/>
      <c r="J100" s="205">
        <f>J127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1040</v>
      </c>
      <c r="E101" s="204"/>
      <c r="F101" s="204"/>
      <c r="G101" s="204"/>
      <c r="H101" s="204"/>
      <c r="I101" s="204"/>
      <c r="J101" s="205">
        <f>J140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1041</v>
      </c>
      <c r="E102" s="204"/>
      <c r="F102" s="204"/>
      <c r="G102" s="204"/>
      <c r="H102" s="204"/>
      <c r="I102" s="204"/>
      <c r="J102" s="205">
        <f>J144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1042</v>
      </c>
      <c r="E103" s="204"/>
      <c r="F103" s="204"/>
      <c r="G103" s="204"/>
      <c r="H103" s="204"/>
      <c r="I103" s="204"/>
      <c r="J103" s="205">
        <f>J165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206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1" t="str">
        <f>E7</f>
        <v>SOŠ technická Lučenec - novostavba edukačného centra, rekonštrukcia objektu školy a spoločenského objektu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184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1" t="s">
        <v>185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186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>3 - Zdravotechnika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SOŠ Technická,Dukelských Hrdinov 2, 984 01 Lučenec</v>
      </c>
      <c r="G119" s="37"/>
      <c r="H119" s="37"/>
      <c r="I119" s="29" t="s">
        <v>20</v>
      </c>
      <c r="J119" s="82" t="str">
        <f>IF(J14="","",J14)</f>
        <v>30. 9. 2024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E17</f>
        <v>BBSK, Námestie SNP 23/23, 974 01 BB</v>
      </c>
      <c r="G121" s="37"/>
      <c r="H121" s="37"/>
      <c r="I121" s="29" t="s">
        <v>28</v>
      </c>
      <c r="J121" s="33" t="str">
        <f>E23</f>
        <v>Ing. Ladislav Chatrnúch,Sládkovičova 2052/50A Šala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IF(E20="","",E20)</f>
        <v>Vyplň údaj</v>
      </c>
      <c r="G122" s="37"/>
      <c r="H122" s="37"/>
      <c r="I122" s="29" t="s">
        <v>31</v>
      </c>
      <c r="J122" s="33" t="str">
        <f>E26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207</v>
      </c>
      <c r="D124" s="210" t="s">
        <v>60</v>
      </c>
      <c r="E124" s="210" t="s">
        <v>56</v>
      </c>
      <c r="F124" s="210" t="s">
        <v>57</v>
      </c>
      <c r="G124" s="210" t="s">
        <v>208</v>
      </c>
      <c r="H124" s="210" t="s">
        <v>209</v>
      </c>
      <c r="I124" s="210" t="s">
        <v>210</v>
      </c>
      <c r="J124" s="211" t="s">
        <v>190</v>
      </c>
      <c r="K124" s="212" t="s">
        <v>211</v>
      </c>
      <c r="L124" s="213"/>
      <c r="M124" s="103" t="s">
        <v>1</v>
      </c>
      <c r="N124" s="104" t="s">
        <v>39</v>
      </c>
      <c r="O124" s="104" t="s">
        <v>212</v>
      </c>
      <c r="P124" s="104" t="s">
        <v>213</v>
      </c>
      <c r="Q124" s="104" t="s">
        <v>214</v>
      </c>
      <c r="R124" s="104" t="s">
        <v>215</v>
      </c>
      <c r="S124" s="104" t="s">
        <v>216</v>
      </c>
      <c r="T124" s="105" t="s">
        <v>217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191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</f>
        <v>0</v>
      </c>
      <c r="Q125" s="107"/>
      <c r="R125" s="216">
        <f>R126</f>
        <v>0</v>
      </c>
      <c r="S125" s="107"/>
      <c r="T125" s="217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192</v>
      </c>
      <c r="BK125" s="218">
        <f>BK126</f>
        <v>0</v>
      </c>
    </row>
    <row r="126" s="12" customFormat="1" ht="25.92" customHeight="1">
      <c r="A126" s="12"/>
      <c r="B126" s="219"/>
      <c r="C126" s="220"/>
      <c r="D126" s="221" t="s">
        <v>74</v>
      </c>
      <c r="E126" s="222" t="s">
        <v>337</v>
      </c>
      <c r="F126" s="222" t="s">
        <v>337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P127+P140+P144+P165</f>
        <v>0</v>
      </c>
      <c r="Q126" s="227"/>
      <c r="R126" s="228">
        <f>R127+R140+R144+R165</f>
        <v>0</v>
      </c>
      <c r="S126" s="227"/>
      <c r="T126" s="229">
        <f>T127+T140+T144+T165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87</v>
      </c>
      <c r="AT126" s="231" t="s">
        <v>74</v>
      </c>
      <c r="AU126" s="231" t="s">
        <v>75</v>
      </c>
      <c r="AY126" s="230" t="s">
        <v>220</v>
      </c>
      <c r="BK126" s="232">
        <f>BK127+BK140+BK144+BK165</f>
        <v>0</v>
      </c>
    </row>
    <row r="127" s="12" customFormat="1" ht="22.8" customHeight="1">
      <c r="A127" s="12"/>
      <c r="B127" s="219"/>
      <c r="C127" s="220"/>
      <c r="D127" s="221" t="s">
        <v>74</v>
      </c>
      <c r="E127" s="233" t="s">
        <v>1043</v>
      </c>
      <c r="F127" s="233" t="s">
        <v>92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SUM(P128:P139)</f>
        <v>0</v>
      </c>
      <c r="Q127" s="227"/>
      <c r="R127" s="228">
        <f>SUM(R128:R139)</f>
        <v>0</v>
      </c>
      <c r="S127" s="227"/>
      <c r="T127" s="229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82</v>
      </c>
      <c r="AT127" s="231" t="s">
        <v>74</v>
      </c>
      <c r="AU127" s="231" t="s">
        <v>82</v>
      </c>
      <c r="AY127" s="230" t="s">
        <v>220</v>
      </c>
      <c r="BK127" s="232">
        <f>SUM(BK128:BK139)</f>
        <v>0</v>
      </c>
    </row>
    <row r="128" s="2" customFormat="1" ht="24.15" customHeight="1">
      <c r="A128" s="35"/>
      <c r="B128" s="36"/>
      <c r="C128" s="253" t="s">
        <v>82</v>
      </c>
      <c r="D128" s="253" t="s">
        <v>571</v>
      </c>
      <c r="E128" s="254" t="s">
        <v>1044</v>
      </c>
      <c r="F128" s="255" t="s">
        <v>1045</v>
      </c>
      <c r="G128" s="256" t="s">
        <v>259</v>
      </c>
      <c r="H128" s="257">
        <v>2</v>
      </c>
      <c r="I128" s="258"/>
      <c r="J128" s="257">
        <f>ROUND(I128*H128,2)</f>
        <v>0</v>
      </c>
      <c r="K128" s="259"/>
      <c r="L128" s="260"/>
      <c r="M128" s="261" t="s">
        <v>1</v>
      </c>
      <c r="N128" s="262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248</v>
      </c>
      <c r="AT128" s="246" t="s">
        <v>571</v>
      </c>
      <c r="AU128" s="246" t="s">
        <v>87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616</v>
      </c>
    </row>
    <row r="129" s="2" customFormat="1" ht="33" customHeight="1">
      <c r="A129" s="35"/>
      <c r="B129" s="36"/>
      <c r="C129" s="253" t="s">
        <v>87</v>
      </c>
      <c r="D129" s="253" t="s">
        <v>571</v>
      </c>
      <c r="E129" s="254" t="s">
        <v>1046</v>
      </c>
      <c r="F129" s="255" t="s">
        <v>1047</v>
      </c>
      <c r="G129" s="256" t="s">
        <v>259</v>
      </c>
      <c r="H129" s="257">
        <v>2</v>
      </c>
      <c r="I129" s="258"/>
      <c r="J129" s="257">
        <f>ROUND(I129*H129,2)</f>
        <v>0</v>
      </c>
      <c r="K129" s="259"/>
      <c r="L129" s="260"/>
      <c r="M129" s="261" t="s">
        <v>1</v>
      </c>
      <c r="N129" s="262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248</v>
      </c>
      <c r="AT129" s="246" t="s">
        <v>571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624</v>
      </c>
    </row>
    <row r="130" s="2" customFormat="1" ht="24.15" customHeight="1">
      <c r="A130" s="35"/>
      <c r="B130" s="36"/>
      <c r="C130" s="253" t="s">
        <v>91</v>
      </c>
      <c r="D130" s="253" t="s">
        <v>571</v>
      </c>
      <c r="E130" s="254" t="s">
        <v>1048</v>
      </c>
      <c r="F130" s="255" t="s">
        <v>1049</v>
      </c>
      <c r="G130" s="256" t="s">
        <v>259</v>
      </c>
      <c r="H130" s="257">
        <v>2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632</v>
      </c>
    </row>
    <row r="131" s="2" customFormat="1" ht="24.15" customHeight="1">
      <c r="A131" s="35"/>
      <c r="B131" s="36"/>
      <c r="C131" s="253" t="s">
        <v>94</v>
      </c>
      <c r="D131" s="253" t="s">
        <v>571</v>
      </c>
      <c r="E131" s="254" t="s">
        <v>1050</v>
      </c>
      <c r="F131" s="255" t="s">
        <v>1051</v>
      </c>
      <c r="G131" s="256" t="s">
        <v>259</v>
      </c>
      <c r="H131" s="257">
        <v>2</v>
      </c>
      <c r="I131" s="258"/>
      <c r="J131" s="257">
        <f>ROUND(I131*H131,2)</f>
        <v>0</v>
      </c>
      <c r="K131" s="259"/>
      <c r="L131" s="260"/>
      <c r="M131" s="261" t="s">
        <v>1</v>
      </c>
      <c r="N131" s="262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248</v>
      </c>
      <c r="AT131" s="246" t="s">
        <v>571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640</v>
      </c>
    </row>
    <row r="132" s="2" customFormat="1" ht="16.5" customHeight="1">
      <c r="A132" s="35"/>
      <c r="B132" s="36"/>
      <c r="C132" s="253" t="s">
        <v>97</v>
      </c>
      <c r="D132" s="253" t="s">
        <v>571</v>
      </c>
      <c r="E132" s="254" t="s">
        <v>1052</v>
      </c>
      <c r="F132" s="255" t="s">
        <v>1053</v>
      </c>
      <c r="G132" s="256" t="s">
        <v>1054</v>
      </c>
      <c r="H132" s="257">
        <v>1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648</v>
      </c>
    </row>
    <row r="133" s="2" customFormat="1" ht="16.5" customHeight="1">
      <c r="A133" s="35"/>
      <c r="B133" s="36"/>
      <c r="C133" s="253" t="s">
        <v>124</v>
      </c>
      <c r="D133" s="253" t="s">
        <v>571</v>
      </c>
      <c r="E133" s="254" t="s">
        <v>1055</v>
      </c>
      <c r="F133" s="255" t="s">
        <v>1056</v>
      </c>
      <c r="G133" s="256" t="s">
        <v>259</v>
      </c>
      <c r="H133" s="257">
        <v>4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248</v>
      </c>
      <c r="AT133" s="246" t="s">
        <v>571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656</v>
      </c>
    </row>
    <row r="134" s="2" customFormat="1" ht="21.75" customHeight="1">
      <c r="A134" s="35"/>
      <c r="B134" s="36"/>
      <c r="C134" s="253" t="s">
        <v>132</v>
      </c>
      <c r="D134" s="253" t="s">
        <v>571</v>
      </c>
      <c r="E134" s="254" t="s">
        <v>1057</v>
      </c>
      <c r="F134" s="255" t="s">
        <v>1058</v>
      </c>
      <c r="G134" s="256" t="s">
        <v>1059</v>
      </c>
      <c r="H134" s="257">
        <v>4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666</v>
      </c>
    </row>
    <row r="135" s="2" customFormat="1" ht="16.5" customHeight="1">
      <c r="A135" s="35"/>
      <c r="B135" s="36"/>
      <c r="C135" s="253" t="s">
        <v>248</v>
      </c>
      <c r="D135" s="253" t="s">
        <v>571</v>
      </c>
      <c r="E135" s="254" t="s">
        <v>1060</v>
      </c>
      <c r="F135" s="255" t="s">
        <v>1061</v>
      </c>
      <c r="G135" s="256" t="s">
        <v>259</v>
      </c>
      <c r="H135" s="257">
        <v>4</v>
      </c>
      <c r="I135" s="258"/>
      <c r="J135" s="257">
        <f>ROUND(I135*H135,2)</f>
        <v>0</v>
      </c>
      <c r="K135" s="259"/>
      <c r="L135" s="260"/>
      <c r="M135" s="261" t="s">
        <v>1</v>
      </c>
      <c r="N135" s="262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248</v>
      </c>
      <c r="AT135" s="246" t="s">
        <v>571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674</v>
      </c>
    </row>
    <row r="136" s="2" customFormat="1" ht="21.75" customHeight="1">
      <c r="A136" s="35"/>
      <c r="B136" s="36"/>
      <c r="C136" s="253" t="s">
        <v>230</v>
      </c>
      <c r="D136" s="253" t="s">
        <v>571</v>
      </c>
      <c r="E136" s="254" t="s">
        <v>1062</v>
      </c>
      <c r="F136" s="255" t="s">
        <v>1063</v>
      </c>
      <c r="G136" s="256" t="s">
        <v>259</v>
      </c>
      <c r="H136" s="257">
        <v>4</v>
      </c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682</v>
      </c>
    </row>
    <row r="137" s="2" customFormat="1" ht="24.15" customHeight="1">
      <c r="A137" s="35"/>
      <c r="B137" s="36"/>
      <c r="C137" s="253" t="s">
        <v>256</v>
      </c>
      <c r="D137" s="253" t="s">
        <v>571</v>
      </c>
      <c r="E137" s="254" t="s">
        <v>1064</v>
      </c>
      <c r="F137" s="255" t="s">
        <v>1065</v>
      </c>
      <c r="G137" s="256" t="s">
        <v>259</v>
      </c>
      <c r="H137" s="257">
        <v>2</v>
      </c>
      <c r="I137" s="258"/>
      <c r="J137" s="257">
        <f>ROUND(I137*H137,2)</f>
        <v>0</v>
      </c>
      <c r="K137" s="259"/>
      <c r="L137" s="260"/>
      <c r="M137" s="261" t="s">
        <v>1</v>
      </c>
      <c r="N137" s="262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248</v>
      </c>
      <c r="AT137" s="246" t="s">
        <v>571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690</v>
      </c>
    </row>
    <row r="138" s="2" customFormat="1" ht="24.15" customHeight="1">
      <c r="A138" s="35"/>
      <c r="B138" s="36"/>
      <c r="C138" s="253" t="s">
        <v>261</v>
      </c>
      <c r="D138" s="253" t="s">
        <v>571</v>
      </c>
      <c r="E138" s="254" t="s">
        <v>1066</v>
      </c>
      <c r="F138" s="255" t="s">
        <v>1067</v>
      </c>
      <c r="G138" s="256" t="s">
        <v>614</v>
      </c>
      <c r="H138" s="258"/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698</v>
      </c>
    </row>
    <row r="139" s="2" customFormat="1" ht="24.15" customHeight="1">
      <c r="A139" s="35"/>
      <c r="B139" s="36"/>
      <c r="C139" s="253" t="s">
        <v>265</v>
      </c>
      <c r="D139" s="253" t="s">
        <v>571</v>
      </c>
      <c r="E139" s="254" t="s">
        <v>1068</v>
      </c>
      <c r="F139" s="255" t="s">
        <v>1069</v>
      </c>
      <c r="G139" s="256" t="s">
        <v>614</v>
      </c>
      <c r="H139" s="258"/>
      <c r="I139" s="258"/>
      <c r="J139" s="257">
        <f>ROUND(I139*H139,2)</f>
        <v>0</v>
      </c>
      <c r="K139" s="259"/>
      <c r="L139" s="260"/>
      <c r="M139" s="261" t="s">
        <v>1</v>
      </c>
      <c r="N139" s="262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248</v>
      </c>
      <c r="AT139" s="246" t="s">
        <v>571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706</v>
      </c>
    </row>
    <row r="140" s="12" customFormat="1" ht="22.8" customHeight="1">
      <c r="A140" s="12"/>
      <c r="B140" s="219"/>
      <c r="C140" s="220"/>
      <c r="D140" s="221" t="s">
        <v>74</v>
      </c>
      <c r="E140" s="233" t="s">
        <v>1070</v>
      </c>
      <c r="F140" s="233" t="s">
        <v>1071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SUM(P141:P143)</f>
        <v>0</v>
      </c>
      <c r="Q140" s="227"/>
      <c r="R140" s="228">
        <f>SUM(R141:R143)</f>
        <v>0</v>
      </c>
      <c r="S140" s="227"/>
      <c r="T140" s="229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82</v>
      </c>
      <c r="AT140" s="231" t="s">
        <v>74</v>
      </c>
      <c r="AU140" s="231" t="s">
        <v>82</v>
      </c>
      <c r="AY140" s="230" t="s">
        <v>220</v>
      </c>
      <c r="BK140" s="232">
        <f>SUM(BK141:BK143)</f>
        <v>0</v>
      </c>
    </row>
    <row r="141" s="2" customFormat="1" ht="33" customHeight="1">
      <c r="A141" s="35"/>
      <c r="B141" s="36"/>
      <c r="C141" s="253" t="s">
        <v>269</v>
      </c>
      <c r="D141" s="253" t="s">
        <v>571</v>
      </c>
      <c r="E141" s="254" t="s">
        <v>1072</v>
      </c>
      <c r="F141" s="255" t="s">
        <v>1073</v>
      </c>
      <c r="G141" s="256" t="s">
        <v>234</v>
      </c>
      <c r="H141" s="257">
        <v>1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248</v>
      </c>
      <c r="AT141" s="246" t="s">
        <v>571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714</v>
      </c>
    </row>
    <row r="142" s="2" customFormat="1" ht="33" customHeight="1">
      <c r="A142" s="35"/>
      <c r="B142" s="36"/>
      <c r="C142" s="253" t="s">
        <v>273</v>
      </c>
      <c r="D142" s="253" t="s">
        <v>571</v>
      </c>
      <c r="E142" s="254" t="s">
        <v>1074</v>
      </c>
      <c r="F142" s="255" t="s">
        <v>1075</v>
      </c>
      <c r="G142" s="256" t="s">
        <v>234</v>
      </c>
      <c r="H142" s="257">
        <v>1</v>
      </c>
      <c r="I142" s="258"/>
      <c r="J142" s="257">
        <f>ROUND(I142*H142,2)</f>
        <v>0</v>
      </c>
      <c r="K142" s="259"/>
      <c r="L142" s="260"/>
      <c r="M142" s="261" t="s">
        <v>1</v>
      </c>
      <c r="N142" s="262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248</v>
      </c>
      <c r="AT142" s="246" t="s">
        <v>571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722</v>
      </c>
    </row>
    <row r="143" s="2" customFormat="1" ht="37.8" customHeight="1">
      <c r="A143" s="35"/>
      <c r="B143" s="36"/>
      <c r="C143" s="253" t="s">
        <v>277</v>
      </c>
      <c r="D143" s="253" t="s">
        <v>571</v>
      </c>
      <c r="E143" s="254" t="s">
        <v>1076</v>
      </c>
      <c r="F143" s="255" t="s">
        <v>1077</v>
      </c>
      <c r="G143" s="256" t="s">
        <v>1059</v>
      </c>
      <c r="H143" s="257">
        <v>1</v>
      </c>
      <c r="I143" s="258"/>
      <c r="J143" s="257">
        <f>ROUND(I143*H143,2)</f>
        <v>0</v>
      </c>
      <c r="K143" s="259"/>
      <c r="L143" s="260"/>
      <c r="M143" s="261" t="s">
        <v>1</v>
      </c>
      <c r="N143" s="262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248</v>
      </c>
      <c r="AT143" s="246" t="s">
        <v>571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730</v>
      </c>
    </row>
    <row r="144" s="12" customFormat="1" ht="22.8" customHeight="1">
      <c r="A144" s="12"/>
      <c r="B144" s="219"/>
      <c r="C144" s="220"/>
      <c r="D144" s="221" t="s">
        <v>74</v>
      </c>
      <c r="E144" s="233" t="s">
        <v>1078</v>
      </c>
      <c r="F144" s="233" t="s">
        <v>92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SUM(P145:P164)</f>
        <v>0</v>
      </c>
      <c r="Q144" s="227"/>
      <c r="R144" s="228">
        <f>SUM(R145:R164)</f>
        <v>0</v>
      </c>
      <c r="S144" s="227"/>
      <c r="T144" s="229">
        <f>SUM(T145:T164)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82</v>
      </c>
      <c r="AT144" s="231" t="s">
        <v>74</v>
      </c>
      <c r="AU144" s="231" t="s">
        <v>82</v>
      </c>
      <c r="AY144" s="230" t="s">
        <v>220</v>
      </c>
      <c r="BK144" s="232">
        <f>SUM(BK145:BK164)</f>
        <v>0</v>
      </c>
    </row>
    <row r="145" s="2" customFormat="1" ht="24.15" customHeight="1">
      <c r="A145" s="35"/>
      <c r="B145" s="36"/>
      <c r="C145" s="253" t="s">
        <v>281</v>
      </c>
      <c r="D145" s="253" t="s">
        <v>571</v>
      </c>
      <c r="E145" s="254" t="s">
        <v>1044</v>
      </c>
      <c r="F145" s="255" t="s">
        <v>1045</v>
      </c>
      <c r="G145" s="256" t="s">
        <v>259</v>
      </c>
      <c r="H145" s="257">
        <v>10</v>
      </c>
      <c r="I145" s="258"/>
      <c r="J145" s="257">
        <f>ROUND(I145*H145,2)</f>
        <v>0</v>
      </c>
      <c r="K145" s="259"/>
      <c r="L145" s="260"/>
      <c r="M145" s="261" t="s">
        <v>1</v>
      </c>
      <c r="N145" s="262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248</v>
      </c>
      <c r="AT145" s="246" t="s">
        <v>571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825</v>
      </c>
    </row>
    <row r="146" s="2" customFormat="1" ht="16.5" customHeight="1">
      <c r="A146" s="35"/>
      <c r="B146" s="36"/>
      <c r="C146" s="253" t="s">
        <v>285</v>
      </c>
      <c r="D146" s="253" t="s">
        <v>571</v>
      </c>
      <c r="E146" s="254" t="s">
        <v>1079</v>
      </c>
      <c r="F146" s="255" t="s">
        <v>1080</v>
      </c>
      <c r="G146" s="256" t="s">
        <v>259</v>
      </c>
      <c r="H146" s="257">
        <v>3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833</v>
      </c>
    </row>
    <row r="147" s="2" customFormat="1" ht="24.15" customHeight="1">
      <c r="A147" s="35"/>
      <c r="B147" s="36"/>
      <c r="C147" s="253" t="s">
        <v>289</v>
      </c>
      <c r="D147" s="253" t="s">
        <v>571</v>
      </c>
      <c r="E147" s="254" t="s">
        <v>1081</v>
      </c>
      <c r="F147" s="255" t="s">
        <v>1082</v>
      </c>
      <c r="G147" s="256" t="s">
        <v>1059</v>
      </c>
      <c r="H147" s="257">
        <v>1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841</v>
      </c>
    </row>
    <row r="148" s="2" customFormat="1" ht="33" customHeight="1">
      <c r="A148" s="35"/>
      <c r="B148" s="36"/>
      <c r="C148" s="253" t="s">
        <v>293</v>
      </c>
      <c r="D148" s="253" t="s">
        <v>571</v>
      </c>
      <c r="E148" s="254" t="s">
        <v>1046</v>
      </c>
      <c r="F148" s="255" t="s">
        <v>1047</v>
      </c>
      <c r="G148" s="256" t="s">
        <v>259</v>
      </c>
      <c r="H148" s="257">
        <v>10</v>
      </c>
      <c r="I148" s="258"/>
      <c r="J148" s="257">
        <f>ROUND(I148*H148,2)</f>
        <v>0</v>
      </c>
      <c r="K148" s="259"/>
      <c r="L148" s="260"/>
      <c r="M148" s="261" t="s">
        <v>1</v>
      </c>
      <c r="N148" s="262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248</v>
      </c>
      <c r="AT148" s="246" t="s">
        <v>571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849</v>
      </c>
    </row>
    <row r="149" s="2" customFormat="1" ht="24.15" customHeight="1">
      <c r="A149" s="35"/>
      <c r="B149" s="36"/>
      <c r="C149" s="253" t="s">
        <v>7</v>
      </c>
      <c r="D149" s="253" t="s">
        <v>571</v>
      </c>
      <c r="E149" s="254" t="s">
        <v>1048</v>
      </c>
      <c r="F149" s="255" t="s">
        <v>1049</v>
      </c>
      <c r="G149" s="256" t="s">
        <v>259</v>
      </c>
      <c r="H149" s="257">
        <v>10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248</v>
      </c>
      <c r="AT149" s="246" t="s">
        <v>571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857</v>
      </c>
    </row>
    <row r="150" s="2" customFormat="1" ht="24.15" customHeight="1">
      <c r="A150" s="35"/>
      <c r="B150" s="36"/>
      <c r="C150" s="253" t="s">
        <v>300</v>
      </c>
      <c r="D150" s="253" t="s">
        <v>571</v>
      </c>
      <c r="E150" s="254" t="s">
        <v>1050</v>
      </c>
      <c r="F150" s="255" t="s">
        <v>1051</v>
      </c>
      <c r="G150" s="256" t="s">
        <v>259</v>
      </c>
      <c r="H150" s="257">
        <v>10</v>
      </c>
      <c r="I150" s="258"/>
      <c r="J150" s="257">
        <f>ROUND(I150*H150,2)</f>
        <v>0</v>
      </c>
      <c r="K150" s="259"/>
      <c r="L150" s="260"/>
      <c r="M150" s="261" t="s">
        <v>1</v>
      </c>
      <c r="N150" s="262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248</v>
      </c>
      <c r="AT150" s="246" t="s">
        <v>571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865</v>
      </c>
    </row>
    <row r="151" s="2" customFormat="1" ht="16.5" customHeight="1">
      <c r="A151" s="35"/>
      <c r="B151" s="36"/>
      <c r="C151" s="253" t="s">
        <v>305</v>
      </c>
      <c r="D151" s="253" t="s">
        <v>571</v>
      </c>
      <c r="E151" s="254" t="s">
        <v>1052</v>
      </c>
      <c r="F151" s="255" t="s">
        <v>1053</v>
      </c>
      <c r="G151" s="256" t="s">
        <v>1054</v>
      </c>
      <c r="H151" s="257">
        <v>10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873</v>
      </c>
    </row>
    <row r="152" s="2" customFormat="1" ht="16.5" customHeight="1">
      <c r="A152" s="35"/>
      <c r="B152" s="36"/>
      <c r="C152" s="253" t="s">
        <v>309</v>
      </c>
      <c r="D152" s="253" t="s">
        <v>571</v>
      </c>
      <c r="E152" s="254" t="s">
        <v>1055</v>
      </c>
      <c r="F152" s="255" t="s">
        <v>1056</v>
      </c>
      <c r="G152" s="256" t="s">
        <v>259</v>
      </c>
      <c r="H152" s="257">
        <v>28</v>
      </c>
      <c r="I152" s="258"/>
      <c r="J152" s="257">
        <f>ROUND(I152*H152,2)</f>
        <v>0</v>
      </c>
      <c r="K152" s="259"/>
      <c r="L152" s="260"/>
      <c r="M152" s="261" t="s">
        <v>1</v>
      </c>
      <c r="N152" s="262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248</v>
      </c>
      <c r="AT152" s="246" t="s">
        <v>571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881</v>
      </c>
    </row>
    <row r="153" s="2" customFormat="1" ht="21.75" customHeight="1">
      <c r="A153" s="35"/>
      <c r="B153" s="36"/>
      <c r="C153" s="253" t="s">
        <v>313</v>
      </c>
      <c r="D153" s="253" t="s">
        <v>571</v>
      </c>
      <c r="E153" s="254" t="s">
        <v>1057</v>
      </c>
      <c r="F153" s="255" t="s">
        <v>1058</v>
      </c>
      <c r="G153" s="256" t="s">
        <v>1059</v>
      </c>
      <c r="H153" s="257">
        <v>28</v>
      </c>
      <c r="I153" s="258"/>
      <c r="J153" s="257">
        <f>ROUND(I153*H153,2)</f>
        <v>0</v>
      </c>
      <c r="K153" s="259"/>
      <c r="L153" s="260"/>
      <c r="M153" s="261" t="s">
        <v>1</v>
      </c>
      <c r="N153" s="262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248</v>
      </c>
      <c r="AT153" s="246" t="s">
        <v>571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889</v>
      </c>
    </row>
    <row r="154" s="2" customFormat="1" ht="16.5" customHeight="1">
      <c r="A154" s="35"/>
      <c r="B154" s="36"/>
      <c r="C154" s="253" t="s">
        <v>317</v>
      </c>
      <c r="D154" s="253" t="s">
        <v>571</v>
      </c>
      <c r="E154" s="254" t="s">
        <v>1060</v>
      </c>
      <c r="F154" s="255" t="s">
        <v>1061</v>
      </c>
      <c r="G154" s="256" t="s">
        <v>259</v>
      </c>
      <c r="H154" s="257">
        <v>28</v>
      </c>
      <c r="I154" s="258"/>
      <c r="J154" s="257">
        <f>ROUND(I154*H154,2)</f>
        <v>0</v>
      </c>
      <c r="K154" s="259"/>
      <c r="L154" s="260"/>
      <c r="M154" s="261" t="s">
        <v>1</v>
      </c>
      <c r="N154" s="262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248</v>
      </c>
      <c r="AT154" s="246" t="s">
        <v>571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897</v>
      </c>
    </row>
    <row r="155" s="2" customFormat="1" ht="21.75" customHeight="1">
      <c r="A155" s="35"/>
      <c r="B155" s="36"/>
      <c r="C155" s="253" t="s">
        <v>321</v>
      </c>
      <c r="D155" s="253" t="s">
        <v>571</v>
      </c>
      <c r="E155" s="254" t="s">
        <v>1062</v>
      </c>
      <c r="F155" s="255" t="s">
        <v>1063</v>
      </c>
      <c r="G155" s="256" t="s">
        <v>259</v>
      </c>
      <c r="H155" s="257">
        <v>28</v>
      </c>
      <c r="I155" s="258"/>
      <c r="J155" s="257">
        <f>ROUND(I155*H155,2)</f>
        <v>0</v>
      </c>
      <c r="K155" s="259"/>
      <c r="L155" s="260"/>
      <c r="M155" s="261" t="s">
        <v>1</v>
      </c>
      <c r="N155" s="262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248</v>
      </c>
      <c r="AT155" s="246" t="s">
        <v>571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907</v>
      </c>
    </row>
    <row r="156" s="2" customFormat="1" ht="16.5" customHeight="1">
      <c r="A156" s="35"/>
      <c r="B156" s="36"/>
      <c r="C156" s="253" t="s">
        <v>325</v>
      </c>
      <c r="D156" s="253" t="s">
        <v>571</v>
      </c>
      <c r="E156" s="254" t="s">
        <v>1083</v>
      </c>
      <c r="F156" s="255" t="s">
        <v>1084</v>
      </c>
      <c r="G156" s="256" t="s">
        <v>259</v>
      </c>
      <c r="H156" s="257">
        <v>5</v>
      </c>
      <c r="I156" s="258"/>
      <c r="J156" s="257">
        <f>ROUND(I156*H156,2)</f>
        <v>0</v>
      </c>
      <c r="K156" s="259"/>
      <c r="L156" s="260"/>
      <c r="M156" s="261" t="s">
        <v>1</v>
      </c>
      <c r="N156" s="262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248</v>
      </c>
      <c r="AT156" s="246" t="s">
        <v>571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917</v>
      </c>
    </row>
    <row r="157" s="2" customFormat="1" ht="16.5" customHeight="1">
      <c r="A157" s="35"/>
      <c r="B157" s="36"/>
      <c r="C157" s="253" t="s">
        <v>329</v>
      </c>
      <c r="D157" s="253" t="s">
        <v>571</v>
      </c>
      <c r="E157" s="254" t="s">
        <v>1085</v>
      </c>
      <c r="F157" s="255" t="s">
        <v>1086</v>
      </c>
      <c r="G157" s="256" t="s">
        <v>259</v>
      </c>
      <c r="H157" s="257">
        <v>5</v>
      </c>
      <c r="I157" s="258"/>
      <c r="J157" s="257">
        <f>ROUND(I157*H157,2)</f>
        <v>0</v>
      </c>
      <c r="K157" s="259"/>
      <c r="L157" s="260"/>
      <c r="M157" s="261" t="s">
        <v>1</v>
      </c>
      <c r="N157" s="262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248</v>
      </c>
      <c r="AT157" s="246" t="s">
        <v>571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925</v>
      </c>
    </row>
    <row r="158" s="2" customFormat="1" ht="24.15" customHeight="1">
      <c r="A158" s="35"/>
      <c r="B158" s="36"/>
      <c r="C158" s="253" t="s">
        <v>333</v>
      </c>
      <c r="D158" s="253" t="s">
        <v>571</v>
      </c>
      <c r="E158" s="254" t="s">
        <v>1087</v>
      </c>
      <c r="F158" s="255" t="s">
        <v>1088</v>
      </c>
      <c r="G158" s="256" t="s">
        <v>259</v>
      </c>
      <c r="H158" s="257">
        <v>5</v>
      </c>
      <c r="I158" s="258"/>
      <c r="J158" s="257">
        <f>ROUND(I158*H158,2)</f>
        <v>0</v>
      </c>
      <c r="K158" s="259"/>
      <c r="L158" s="260"/>
      <c r="M158" s="261" t="s">
        <v>1</v>
      </c>
      <c r="N158" s="262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248</v>
      </c>
      <c r="AT158" s="246" t="s">
        <v>571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933</v>
      </c>
    </row>
    <row r="159" s="2" customFormat="1" ht="24.15" customHeight="1">
      <c r="A159" s="35"/>
      <c r="B159" s="36"/>
      <c r="C159" s="253" t="s">
        <v>341</v>
      </c>
      <c r="D159" s="253" t="s">
        <v>571</v>
      </c>
      <c r="E159" s="254" t="s">
        <v>1089</v>
      </c>
      <c r="F159" s="255" t="s">
        <v>1090</v>
      </c>
      <c r="G159" s="256" t="s">
        <v>1059</v>
      </c>
      <c r="H159" s="257">
        <v>1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248</v>
      </c>
      <c r="AT159" s="246" t="s">
        <v>571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941</v>
      </c>
    </row>
    <row r="160" s="2" customFormat="1" ht="21.75" customHeight="1">
      <c r="A160" s="35"/>
      <c r="B160" s="36"/>
      <c r="C160" s="253" t="s">
        <v>347</v>
      </c>
      <c r="D160" s="253" t="s">
        <v>571</v>
      </c>
      <c r="E160" s="254" t="s">
        <v>1091</v>
      </c>
      <c r="F160" s="255" t="s">
        <v>1092</v>
      </c>
      <c r="G160" s="256" t="s">
        <v>259</v>
      </c>
      <c r="H160" s="257">
        <v>5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248</v>
      </c>
      <c r="AT160" s="246" t="s">
        <v>571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949</v>
      </c>
    </row>
    <row r="161" s="2" customFormat="1" ht="24.15" customHeight="1">
      <c r="A161" s="35"/>
      <c r="B161" s="36"/>
      <c r="C161" s="253" t="s">
        <v>353</v>
      </c>
      <c r="D161" s="253" t="s">
        <v>571</v>
      </c>
      <c r="E161" s="254" t="s">
        <v>1064</v>
      </c>
      <c r="F161" s="255" t="s">
        <v>1065</v>
      </c>
      <c r="G161" s="256" t="s">
        <v>259</v>
      </c>
      <c r="H161" s="257">
        <v>13</v>
      </c>
      <c r="I161" s="258"/>
      <c r="J161" s="257">
        <f>ROUND(I161*H161,2)</f>
        <v>0</v>
      </c>
      <c r="K161" s="259"/>
      <c r="L161" s="260"/>
      <c r="M161" s="261" t="s">
        <v>1</v>
      </c>
      <c r="N161" s="262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248</v>
      </c>
      <c r="AT161" s="246" t="s">
        <v>571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957</v>
      </c>
    </row>
    <row r="162" s="2" customFormat="1" ht="24.15" customHeight="1">
      <c r="A162" s="35"/>
      <c r="B162" s="36"/>
      <c r="C162" s="253" t="s">
        <v>357</v>
      </c>
      <c r="D162" s="253" t="s">
        <v>571</v>
      </c>
      <c r="E162" s="254" t="s">
        <v>1093</v>
      </c>
      <c r="F162" s="255" t="s">
        <v>1094</v>
      </c>
      <c r="G162" s="256" t="s">
        <v>259</v>
      </c>
      <c r="H162" s="257">
        <v>5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248</v>
      </c>
      <c r="AT162" s="246" t="s">
        <v>571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965</v>
      </c>
    </row>
    <row r="163" s="2" customFormat="1" ht="24.15" customHeight="1">
      <c r="A163" s="35"/>
      <c r="B163" s="36"/>
      <c r="C163" s="253" t="s">
        <v>361</v>
      </c>
      <c r="D163" s="253" t="s">
        <v>571</v>
      </c>
      <c r="E163" s="254" t="s">
        <v>1095</v>
      </c>
      <c r="F163" s="255" t="s">
        <v>1067</v>
      </c>
      <c r="G163" s="256" t="s">
        <v>614</v>
      </c>
      <c r="H163" s="258"/>
      <c r="I163" s="258"/>
      <c r="J163" s="257">
        <f>ROUND(I163*H163,2)</f>
        <v>0</v>
      </c>
      <c r="K163" s="259"/>
      <c r="L163" s="260"/>
      <c r="M163" s="261" t="s">
        <v>1</v>
      </c>
      <c r="N163" s="262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248</v>
      </c>
      <c r="AT163" s="246" t="s">
        <v>571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973</v>
      </c>
    </row>
    <row r="164" s="2" customFormat="1" ht="24.15" customHeight="1">
      <c r="A164" s="35"/>
      <c r="B164" s="36"/>
      <c r="C164" s="253" t="s">
        <v>365</v>
      </c>
      <c r="D164" s="253" t="s">
        <v>571</v>
      </c>
      <c r="E164" s="254" t="s">
        <v>1096</v>
      </c>
      <c r="F164" s="255" t="s">
        <v>1069</v>
      </c>
      <c r="G164" s="256" t="s">
        <v>614</v>
      </c>
      <c r="H164" s="258"/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983</v>
      </c>
    </row>
    <row r="165" s="12" customFormat="1" ht="22.8" customHeight="1">
      <c r="A165" s="12"/>
      <c r="B165" s="219"/>
      <c r="C165" s="220"/>
      <c r="D165" s="221" t="s">
        <v>74</v>
      </c>
      <c r="E165" s="233" t="s">
        <v>1097</v>
      </c>
      <c r="F165" s="233" t="s">
        <v>1071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SUM(P166:P171)</f>
        <v>0</v>
      </c>
      <c r="Q165" s="227"/>
      <c r="R165" s="228">
        <f>SUM(R166:R171)</f>
        <v>0</v>
      </c>
      <c r="S165" s="227"/>
      <c r="T165" s="229">
        <f>SUM(T166:T171)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82</v>
      </c>
      <c r="AT165" s="231" t="s">
        <v>74</v>
      </c>
      <c r="AU165" s="231" t="s">
        <v>82</v>
      </c>
      <c r="AY165" s="230" t="s">
        <v>220</v>
      </c>
      <c r="BK165" s="232">
        <f>SUM(BK166:BK171)</f>
        <v>0</v>
      </c>
    </row>
    <row r="166" s="2" customFormat="1" ht="33" customHeight="1">
      <c r="A166" s="35"/>
      <c r="B166" s="36"/>
      <c r="C166" s="253" t="s">
        <v>371</v>
      </c>
      <c r="D166" s="253" t="s">
        <v>571</v>
      </c>
      <c r="E166" s="254" t="s">
        <v>1072</v>
      </c>
      <c r="F166" s="255" t="s">
        <v>1073</v>
      </c>
      <c r="G166" s="256" t="s">
        <v>234</v>
      </c>
      <c r="H166" s="257">
        <v>3</v>
      </c>
      <c r="I166" s="258"/>
      <c r="J166" s="257">
        <f>ROUND(I166*H166,2)</f>
        <v>0</v>
      </c>
      <c r="K166" s="259"/>
      <c r="L166" s="260"/>
      <c r="M166" s="261" t="s">
        <v>1</v>
      </c>
      <c r="N166" s="262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248</v>
      </c>
      <c r="AT166" s="246" t="s">
        <v>571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991</v>
      </c>
    </row>
    <row r="167" s="2" customFormat="1" ht="33" customHeight="1">
      <c r="A167" s="35"/>
      <c r="B167" s="36"/>
      <c r="C167" s="253" t="s">
        <v>377</v>
      </c>
      <c r="D167" s="253" t="s">
        <v>571</v>
      </c>
      <c r="E167" s="254" t="s">
        <v>1098</v>
      </c>
      <c r="F167" s="255" t="s">
        <v>1099</v>
      </c>
      <c r="G167" s="256" t="s">
        <v>234</v>
      </c>
      <c r="H167" s="257">
        <v>3</v>
      </c>
      <c r="I167" s="258"/>
      <c r="J167" s="257">
        <f>ROUND(I167*H167,2)</f>
        <v>0</v>
      </c>
      <c r="K167" s="259"/>
      <c r="L167" s="260"/>
      <c r="M167" s="261" t="s">
        <v>1</v>
      </c>
      <c r="N167" s="262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248</v>
      </c>
      <c r="AT167" s="246" t="s">
        <v>571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999</v>
      </c>
    </row>
    <row r="168" s="2" customFormat="1" ht="37.8" customHeight="1">
      <c r="A168" s="35"/>
      <c r="B168" s="36"/>
      <c r="C168" s="253" t="s">
        <v>381</v>
      </c>
      <c r="D168" s="253" t="s">
        <v>571</v>
      </c>
      <c r="E168" s="254" t="s">
        <v>1076</v>
      </c>
      <c r="F168" s="255" t="s">
        <v>1077</v>
      </c>
      <c r="G168" s="256" t="s">
        <v>1059</v>
      </c>
      <c r="H168" s="257">
        <v>1</v>
      </c>
      <c r="I168" s="258"/>
      <c r="J168" s="257">
        <f>ROUND(I168*H168,2)</f>
        <v>0</v>
      </c>
      <c r="K168" s="259"/>
      <c r="L168" s="260"/>
      <c r="M168" s="261" t="s">
        <v>1</v>
      </c>
      <c r="N168" s="262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248</v>
      </c>
      <c r="AT168" s="246" t="s">
        <v>571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1009</v>
      </c>
    </row>
    <row r="169" s="2" customFormat="1" ht="24.15" customHeight="1">
      <c r="A169" s="35"/>
      <c r="B169" s="36"/>
      <c r="C169" s="253" t="s">
        <v>385</v>
      </c>
      <c r="D169" s="253" t="s">
        <v>571</v>
      </c>
      <c r="E169" s="254" t="s">
        <v>1100</v>
      </c>
      <c r="F169" s="255" t="s">
        <v>1101</v>
      </c>
      <c r="G169" s="256" t="s">
        <v>1059</v>
      </c>
      <c r="H169" s="257">
        <v>1</v>
      </c>
      <c r="I169" s="258"/>
      <c r="J169" s="257">
        <f>ROUND(I169*H169,2)</f>
        <v>0</v>
      </c>
      <c r="K169" s="259"/>
      <c r="L169" s="260"/>
      <c r="M169" s="261" t="s">
        <v>1</v>
      </c>
      <c r="N169" s="262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248</v>
      </c>
      <c r="AT169" s="246" t="s">
        <v>571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1019</v>
      </c>
    </row>
    <row r="170" s="2" customFormat="1" ht="24.15" customHeight="1">
      <c r="A170" s="35"/>
      <c r="B170" s="36"/>
      <c r="C170" s="253" t="s">
        <v>389</v>
      </c>
      <c r="D170" s="253" t="s">
        <v>571</v>
      </c>
      <c r="E170" s="254" t="s">
        <v>1102</v>
      </c>
      <c r="F170" s="255" t="s">
        <v>1103</v>
      </c>
      <c r="G170" s="256" t="s">
        <v>1059</v>
      </c>
      <c r="H170" s="257">
        <v>1</v>
      </c>
      <c r="I170" s="258"/>
      <c r="J170" s="257">
        <f>ROUND(I170*H170,2)</f>
        <v>0</v>
      </c>
      <c r="K170" s="259"/>
      <c r="L170" s="260"/>
      <c r="M170" s="261" t="s">
        <v>1</v>
      </c>
      <c r="N170" s="262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248</v>
      </c>
      <c r="AT170" s="246" t="s">
        <v>571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1027</v>
      </c>
    </row>
    <row r="171" s="2" customFormat="1" ht="33" customHeight="1">
      <c r="A171" s="35"/>
      <c r="B171" s="36"/>
      <c r="C171" s="253" t="s">
        <v>393</v>
      </c>
      <c r="D171" s="253" t="s">
        <v>571</v>
      </c>
      <c r="E171" s="254" t="s">
        <v>1074</v>
      </c>
      <c r="F171" s="255" t="s">
        <v>1075</v>
      </c>
      <c r="G171" s="256" t="s">
        <v>234</v>
      </c>
      <c r="H171" s="257">
        <v>1</v>
      </c>
      <c r="I171" s="258"/>
      <c r="J171" s="257">
        <f>ROUND(I171*H171,2)</f>
        <v>0</v>
      </c>
      <c r="K171" s="259"/>
      <c r="L171" s="260"/>
      <c r="M171" s="263" t="s">
        <v>1</v>
      </c>
      <c r="N171" s="264" t="s">
        <v>41</v>
      </c>
      <c r="O171" s="250"/>
      <c r="P171" s="251">
        <f>O171*H171</f>
        <v>0</v>
      </c>
      <c r="Q171" s="251">
        <v>0</v>
      </c>
      <c r="R171" s="251">
        <f>Q171*H171</f>
        <v>0</v>
      </c>
      <c r="S171" s="251">
        <v>0</v>
      </c>
      <c r="T171" s="25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248</v>
      </c>
      <c r="AT171" s="246" t="s">
        <v>571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1104</v>
      </c>
    </row>
    <row r="172" s="2" customFormat="1" ht="6.96" customHeight="1">
      <c r="A172" s="35"/>
      <c r="B172" s="69"/>
      <c r="C172" s="70"/>
      <c r="D172" s="70"/>
      <c r="E172" s="70"/>
      <c r="F172" s="70"/>
      <c r="G172" s="70"/>
      <c r="H172" s="70"/>
      <c r="I172" s="70"/>
      <c r="J172" s="70"/>
      <c r="K172" s="70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fjNtA7SEsFYVmNeFGaQ4OtlfRE9NyiaJe2FDpI3umv/7/pK1ocAwkIO4QX/iLOW/ChjedCpLI2S00v263GFklA==" hashValue="J2v/OJOEOOXXjuDk4T7U77hY9hdv1FlcSr0VHlT3MNeyh2ZyqXnq8BOLDQDIBpBQVJbVmZ0pBWjh5L/AzAh6XQ==" algorithmName="SHA-512" password="CC35"/>
  <autoFilter ref="C124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185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1105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ROUND(J127,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ROUND((SUM(BE127:BE173)),  2)</f>
        <v>0</v>
      </c>
      <c r="G35" s="169"/>
      <c r="H35" s="169"/>
      <c r="I35" s="170">
        <v>0.20000000000000001</v>
      </c>
      <c r="J35" s="168">
        <f>ROUND(((SUM(BE127:BE173))*I35),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ROUND((SUM(BF127:BF173)),  2)</f>
        <v>0</v>
      </c>
      <c r="G36" s="169"/>
      <c r="H36" s="169"/>
      <c r="I36" s="170">
        <v>0.20000000000000001</v>
      </c>
      <c r="J36" s="168">
        <f>ROUND(((SUM(BF127:BF173))*I36),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ROUND((SUM(BG127:BG173)),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ROUND((SUM(BH127:BH173)),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ROUND((SUM(BI127:BI173)),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185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4 - Vykurovanie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J127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1038</v>
      </c>
      <c r="E99" s="199"/>
      <c r="F99" s="199"/>
      <c r="G99" s="199"/>
      <c r="H99" s="199"/>
      <c r="I99" s="199"/>
      <c r="J99" s="200">
        <f>J128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1106</v>
      </c>
      <c r="E100" s="204"/>
      <c r="F100" s="204"/>
      <c r="G100" s="204"/>
      <c r="H100" s="204"/>
      <c r="I100" s="204"/>
      <c r="J100" s="205">
        <f>J129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1107</v>
      </c>
      <c r="E101" s="204"/>
      <c r="F101" s="204"/>
      <c r="G101" s="204"/>
      <c r="H101" s="204"/>
      <c r="I101" s="204"/>
      <c r="J101" s="205">
        <f>J138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1108</v>
      </c>
      <c r="E102" s="204"/>
      <c r="F102" s="204"/>
      <c r="G102" s="204"/>
      <c r="H102" s="204"/>
      <c r="I102" s="204"/>
      <c r="J102" s="205">
        <f>J145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1109</v>
      </c>
      <c r="E103" s="204"/>
      <c r="F103" s="204"/>
      <c r="G103" s="204"/>
      <c r="H103" s="204"/>
      <c r="I103" s="204"/>
      <c r="J103" s="205">
        <f>J153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1110</v>
      </c>
      <c r="E104" s="204"/>
      <c r="F104" s="204"/>
      <c r="G104" s="204"/>
      <c r="H104" s="204"/>
      <c r="I104" s="204"/>
      <c r="J104" s="205">
        <f>J160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1111</v>
      </c>
      <c r="E105" s="204"/>
      <c r="F105" s="204"/>
      <c r="G105" s="204"/>
      <c r="H105" s="204"/>
      <c r="I105" s="204"/>
      <c r="J105" s="205">
        <f>J167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206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6.25" customHeight="1">
      <c r="A115" s="35"/>
      <c r="B115" s="36"/>
      <c r="C115" s="37"/>
      <c r="D115" s="37"/>
      <c r="E115" s="191" t="str">
        <f>E7</f>
        <v>SOŠ technická Lučenec - novostavba edukačného centra, rekonštrukcia objektu školy a spoločenského objektu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184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191" t="s">
        <v>185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186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E11</f>
        <v>4 - Vykurovanie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F14</f>
        <v>SOŠ Technická,Dukelských Hrdinov 2, 984 01 Lučenec</v>
      </c>
      <c r="G121" s="37"/>
      <c r="H121" s="37"/>
      <c r="I121" s="29" t="s">
        <v>20</v>
      </c>
      <c r="J121" s="82" t="str">
        <f>IF(J14="","",J14)</f>
        <v>30. 9. 2024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E17</f>
        <v>BBSK, Námestie SNP 23/23, 974 01 BB</v>
      </c>
      <c r="G123" s="37"/>
      <c r="H123" s="37"/>
      <c r="I123" s="29" t="s">
        <v>28</v>
      </c>
      <c r="J123" s="33" t="str">
        <f>E23</f>
        <v>Ing. Ladislav Chatrnúch,Sládkovičova 2052/50A Šala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26</v>
      </c>
      <c r="D124" s="37"/>
      <c r="E124" s="37"/>
      <c r="F124" s="24" t="str">
        <f>IF(E20="","",E20)</f>
        <v>Vyplň údaj</v>
      </c>
      <c r="G124" s="37"/>
      <c r="H124" s="37"/>
      <c r="I124" s="29" t="s">
        <v>31</v>
      </c>
      <c r="J124" s="33" t="str">
        <f>E26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207</v>
      </c>
      <c r="D126" s="210" t="s">
        <v>60</v>
      </c>
      <c r="E126" s="210" t="s">
        <v>56</v>
      </c>
      <c r="F126" s="210" t="s">
        <v>57</v>
      </c>
      <c r="G126" s="210" t="s">
        <v>208</v>
      </c>
      <c r="H126" s="210" t="s">
        <v>209</v>
      </c>
      <c r="I126" s="210" t="s">
        <v>210</v>
      </c>
      <c r="J126" s="211" t="s">
        <v>190</v>
      </c>
      <c r="K126" s="212" t="s">
        <v>211</v>
      </c>
      <c r="L126" s="213"/>
      <c r="M126" s="103" t="s">
        <v>1</v>
      </c>
      <c r="N126" s="104" t="s">
        <v>39</v>
      </c>
      <c r="O126" s="104" t="s">
        <v>212</v>
      </c>
      <c r="P126" s="104" t="s">
        <v>213</v>
      </c>
      <c r="Q126" s="104" t="s">
        <v>214</v>
      </c>
      <c r="R126" s="104" t="s">
        <v>215</v>
      </c>
      <c r="S126" s="104" t="s">
        <v>216</v>
      </c>
      <c r="T126" s="105" t="s">
        <v>217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191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192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74</v>
      </c>
      <c r="E128" s="222" t="s">
        <v>337</v>
      </c>
      <c r="F128" s="222" t="s">
        <v>337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P129+P138+P145+P153+P160+P167</f>
        <v>0</v>
      </c>
      <c r="Q128" s="227"/>
      <c r="R128" s="228">
        <f>R129+R138+R145+R153+R160+R167</f>
        <v>0</v>
      </c>
      <c r="S128" s="227"/>
      <c r="T128" s="229">
        <f>T129+T138+T145+T153+T160+T167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87</v>
      </c>
      <c r="AT128" s="231" t="s">
        <v>74</v>
      </c>
      <c r="AU128" s="231" t="s">
        <v>75</v>
      </c>
      <c r="AY128" s="230" t="s">
        <v>220</v>
      </c>
      <c r="BK128" s="232">
        <f>BK129+BK138+BK145+BK153+BK160+BK167</f>
        <v>0</v>
      </c>
    </row>
    <row r="129" s="12" customFormat="1" ht="22.8" customHeight="1">
      <c r="A129" s="12"/>
      <c r="B129" s="219"/>
      <c r="C129" s="220"/>
      <c r="D129" s="221" t="s">
        <v>74</v>
      </c>
      <c r="E129" s="233" t="s">
        <v>1112</v>
      </c>
      <c r="F129" s="233" t="s">
        <v>1113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SUM(P130:P137)</f>
        <v>0</v>
      </c>
      <c r="Q129" s="227"/>
      <c r="R129" s="228">
        <f>SUM(R130:R137)</f>
        <v>0</v>
      </c>
      <c r="S129" s="227"/>
      <c r="T129" s="229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82</v>
      </c>
      <c r="AT129" s="231" t="s">
        <v>74</v>
      </c>
      <c r="AU129" s="231" t="s">
        <v>82</v>
      </c>
      <c r="AY129" s="230" t="s">
        <v>220</v>
      </c>
      <c r="BK129" s="232">
        <f>SUM(BK130:BK137)</f>
        <v>0</v>
      </c>
    </row>
    <row r="130" s="2" customFormat="1" ht="37.8" customHeight="1">
      <c r="A130" s="35"/>
      <c r="B130" s="36"/>
      <c r="C130" s="253" t="s">
        <v>82</v>
      </c>
      <c r="D130" s="253" t="s">
        <v>571</v>
      </c>
      <c r="E130" s="254" t="s">
        <v>1114</v>
      </c>
      <c r="F130" s="255" t="s">
        <v>1115</v>
      </c>
      <c r="G130" s="256" t="s">
        <v>259</v>
      </c>
      <c r="H130" s="257">
        <v>4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87</v>
      </c>
    </row>
    <row r="131" s="2" customFormat="1" ht="37.8" customHeight="1">
      <c r="A131" s="35"/>
      <c r="B131" s="36"/>
      <c r="C131" s="253" t="s">
        <v>87</v>
      </c>
      <c r="D131" s="253" t="s">
        <v>571</v>
      </c>
      <c r="E131" s="254" t="s">
        <v>1116</v>
      </c>
      <c r="F131" s="255" t="s">
        <v>1117</v>
      </c>
      <c r="G131" s="256" t="s">
        <v>259</v>
      </c>
      <c r="H131" s="257">
        <v>1</v>
      </c>
      <c r="I131" s="258"/>
      <c r="J131" s="257">
        <f>ROUND(I131*H131,2)</f>
        <v>0</v>
      </c>
      <c r="K131" s="259"/>
      <c r="L131" s="260"/>
      <c r="M131" s="261" t="s">
        <v>1</v>
      </c>
      <c r="N131" s="262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248</v>
      </c>
      <c r="AT131" s="246" t="s">
        <v>571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94</v>
      </c>
    </row>
    <row r="132" s="2" customFormat="1" ht="37.8" customHeight="1">
      <c r="A132" s="35"/>
      <c r="B132" s="36"/>
      <c r="C132" s="253" t="s">
        <v>91</v>
      </c>
      <c r="D132" s="253" t="s">
        <v>571</v>
      </c>
      <c r="E132" s="254" t="s">
        <v>1118</v>
      </c>
      <c r="F132" s="255" t="s">
        <v>1119</v>
      </c>
      <c r="G132" s="256" t="s">
        <v>259</v>
      </c>
      <c r="H132" s="257">
        <v>2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124</v>
      </c>
    </row>
    <row r="133" s="2" customFormat="1" ht="24.15" customHeight="1">
      <c r="A133" s="35"/>
      <c r="B133" s="36"/>
      <c r="C133" s="235" t="s">
        <v>94</v>
      </c>
      <c r="D133" s="235" t="s">
        <v>222</v>
      </c>
      <c r="E133" s="236" t="s">
        <v>1120</v>
      </c>
      <c r="F133" s="237" t="s">
        <v>1121</v>
      </c>
      <c r="G133" s="238" t="s">
        <v>259</v>
      </c>
      <c r="H133" s="239">
        <v>2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1122</v>
      </c>
    </row>
    <row r="134" s="2" customFormat="1" ht="21.75" customHeight="1">
      <c r="A134" s="35"/>
      <c r="B134" s="36"/>
      <c r="C134" s="235" t="s">
        <v>97</v>
      </c>
      <c r="D134" s="235" t="s">
        <v>222</v>
      </c>
      <c r="E134" s="236" t="s">
        <v>1123</v>
      </c>
      <c r="F134" s="237" t="s">
        <v>1124</v>
      </c>
      <c r="G134" s="238" t="s">
        <v>259</v>
      </c>
      <c r="H134" s="239">
        <v>7</v>
      </c>
      <c r="I134" s="240"/>
      <c r="J134" s="239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94</v>
      </c>
      <c r="AT134" s="246" t="s">
        <v>222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248</v>
      </c>
    </row>
    <row r="135" s="2" customFormat="1" ht="16.5" customHeight="1">
      <c r="A135" s="35"/>
      <c r="B135" s="36"/>
      <c r="C135" s="253" t="s">
        <v>124</v>
      </c>
      <c r="D135" s="253" t="s">
        <v>571</v>
      </c>
      <c r="E135" s="254" t="s">
        <v>1125</v>
      </c>
      <c r="F135" s="255" t="s">
        <v>1126</v>
      </c>
      <c r="G135" s="256" t="s">
        <v>259</v>
      </c>
      <c r="H135" s="257">
        <v>7</v>
      </c>
      <c r="I135" s="258"/>
      <c r="J135" s="257">
        <f>ROUND(I135*H135,2)</f>
        <v>0</v>
      </c>
      <c r="K135" s="259"/>
      <c r="L135" s="260"/>
      <c r="M135" s="261" t="s">
        <v>1</v>
      </c>
      <c r="N135" s="262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248</v>
      </c>
      <c r="AT135" s="246" t="s">
        <v>571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256</v>
      </c>
    </row>
    <row r="136" s="2" customFormat="1" ht="16.5" customHeight="1">
      <c r="A136" s="35"/>
      <c r="B136" s="36"/>
      <c r="C136" s="253" t="s">
        <v>132</v>
      </c>
      <c r="D136" s="253" t="s">
        <v>571</v>
      </c>
      <c r="E136" s="254" t="s">
        <v>1127</v>
      </c>
      <c r="F136" s="255" t="s">
        <v>1128</v>
      </c>
      <c r="G136" s="256" t="s">
        <v>259</v>
      </c>
      <c r="H136" s="257">
        <v>14</v>
      </c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265</v>
      </c>
    </row>
    <row r="137" s="2" customFormat="1" ht="16.5" customHeight="1">
      <c r="A137" s="35"/>
      <c r="B137" s="36"/>
      <c r="C137" s="235" t="s">
        <v>248</v>
      </c>
      <c r="D137" s="235" t="s">
        <v>222</v>
      </c>
      <c r="E137" s="236" t="s">
        <v>1129</v>
      </c>
      <c r="F137" s="237" t="s">
        <v>1130</v>
      </c>
      <c r="G137" s="238" t="s">
        <v>259</v>
      </c>
      <c r="H137" s="239">
        <v>7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273</v>
      </c>
    </row>
    <row r="138" s="12" customFormat="1" ht="22.8" customHeight="1">
      <c r="A138" s="12"/>
      <c r="B138" s="219"/>
      <c r="C138" s="220"/>
      <c r="D138" s="221" t="s">
        <v>74</v>
      </c>
      <c r="E138" s="233" t="s">
        <v>1131</v>
      </c>
      <c r="F138" s="233" t="s">
        <v>1132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SUM(P139:P144)</f>
        <v>0</v>
      </c>
      <c r="Q138" s="227"/>
      <c r="R138" s="228">
        <f>SUM(R139:R144)</f>
        <v>0</v>
      </c>
      <c r="S138" s="227"/>
      <c r="T138" s="229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82</v>
      </c>
      <c r="AT138" s="231" t="s">
        <v>74</v>
      </c>
      <c r="AU138" s="231" t="s">
        <v>82</v>
      </c>
      <c r="AY138" s="230" t="s">
        <v>220</v>
      </c>
      <c r="BK138" s="232">
        <f>SUM(BK139:BK144)</f>
        <v>0</v>
      </c>
    </row>
    <row r="139" s="2" customFormat="1" ht="24.15" customHeight="1">
      <c r="A139" s="35"/>
      <c r="B139" s="36"/>
      <c r="C139" s="253" t="s">
        <v>230</v>
      </c>
      <c r="D139" s="253" t="s">
        <v>571</v>
      </c>
      <c r="E139" s="254" t="s">
        <v>1133</v>
      </c>
      <c r="F139" s="255" t="s">
        <v>1134</v>
      </c>
      <c r="G139" s="256" t="s">
        <v>234</v>
      </c>
      <c r="H139" s="257">
        <v>3</v>
      </c>
      <c r="I139" s="258"/>
      <c r="J139" s="257">
        <f>ROUND(I139*H139,2)</f>
        <v>0</v>
      </c>
      <c r="K139" s="259"/>
      <c r="L139" s="260"/>
      <c r="M139" s="261" t="s">
        <v>1</v>
      </c>
      <c r="N139" s="262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248</v>
      </c>
      <c r="AT139" s="246" t="s">
        <v>571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281</v>
      </c>
    </row>
    <row r="140" s="2" customFormat="1" ht="16.5" customHeight="1">
      <c r="A140" s="35"/>
      <c r="B140" s="36"/>
      <c r="C140" s="253" t="s">
        <v>256</v>
      </c>
      <c r="D140" s="253" t="s">
        <v>571</v>
      </c>
      <c r="E140" s="254" t="s">
        <v>1135</v>
      </c>
      <c r="F140" s="255" t="s">
        <v>1136</v>
      </c>
      <c r="G140" s="256" t="s">
        <v>1059</v>
      </c>
      <c r="H140" s="257">
        <v>1</v>
      </c>
      <c r="I140" s="258"/>
      <c r="J140" s="257">
        <f>ROUND(I140*H140,2)</f>
        <v>0</v>
      </c>
      <c r="K140" s="259"/>
      <c r="L140" s="260"/>
      <c r="M140" s="261" t="s">
        <v>1</v>
      </c>
      <c r="N140" s="262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248</v>
      </c>
      <c r="AT140" s="246" t="s">
        <v>571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289</v>
      </c>
    </row>
    <row r="141" s="2" customFormat="1" ht="24.15" customHeight="1">
      <c r="A141" s="35"/>
      <c r="B141" s="36"/>
      <c r="C141" s="235" t="s">
        <v>261</v>
      </c>
      <c r="D141" s="235" t="s">
        <v>222</v>
      </c>
      <c r="E141" s="236" t="s">
        <v>1137</v>
      </c>
      <c r="F141" s="237" t="s">
        <v>1138</v>
      </c>
      <c r="G141" s="238" t="s">
        <v>1139</v>
      </c>
      <c r="H141" s="239">
        <v>1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7</v>
      </c>
    </row>
    <row r="142" s="2" customFormat="1" ht="16.5" customHeight="1">
      <c r="A142" s="35"/>
      <c r="B142" s="36"/>
      <c r="C142" s="235" t="s">
        <v>265</v>
      </c>
      <c r="D142" s="235" t="s">
        <v>222</v>
      </c>
      <c r="E142" s="236" t="s">
        <v>1140</v>
      </c>
      <c r="F142" s="237" t="s">
        <v>1141</v>
      </c>
      <c r="G142" s="238" t="s">
        <v>1139</v>
      </c>
      <c r="H142" s="239">
        <v>1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305</v>
      </c>
    </row>
    <row r="143" s="2" customFormat="1" ht="33" customHeight="1">
      <c r="A143" s="35"/>
      <c r="B143" s="36"/>
      <c r="C143" s="235" t="s">
        <v>269</v>
      </c>
      <c r="D143" s="235" t="s">
        <v>222</v>
      </c>
      <c r="E143" s="236" t="s">
        <v>1142</v>
      </c>
      <c r="F143" s="237" t="s">
        <v>1143</v>
      </c>
      <c r="G143" s="238" t="s">
        <v>1139</v>
      </c>
      <c r="H143" s="239">
        <v>1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313</v>
      </c>
    </row>
    <row r="144" s="2" customFormat="1" ht="37.8" customHeight="1">
      <c r="A144" s="35"/>
      <c r="B144" s="36"/>
      <c r="C144" s="253" t="s">
        <v>273</v>
      </c>
      <c r="D144" s="253" t="s">
        <v>571</v>
      </c>
      <c r="E144" s="254" t="s">
        <v>1144</v>
      </c>
      <c r="F144" s="255" t="s">
        <v>1145</v>
      </c>
      <c r="G144" s="256" t="s">
        <v>1139</v>
      </c>
      <c r="H144" s="257">
        <v>1</v>
      </c>
      <c r="I144" s="258"/>
      <c r="J144" s="257">
        <f>ROUND(I144*H144,2)</f>
        <v>0</v>
      </c>
      <c r="K144" s="259"/>
      <c r="L144" s="260"/>
      <c r="M144" s="261" t="s">
        <v>1</v>
      </c>
      <c r="N144" s="262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248</v>
      </c>
      <c r="AT144" s="246" t="s">
        <v>571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321</v>
      </c>
    </row>
    <row r="145" s="12" customFormat="1" ht="22.8" customHeight="1">
      <c r="A145" s="12"/>
      <c r="B145" s="219"/>
      <c r="C145" s="220"/>
      <c r="D145" s="221" t="s">
        <v>74</v>
      </c>
      <c r="E145" s="233" t="s">
        <v>1146</v>
      </c>
      <c r="F145" s="233" t="s">
        <v>1147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SUM(P146:P152)</f>
        <v>0</v>
      </c>
      <c r="Q145" s="227"/>
      <c r="R145" s="228">
        <f>SUM(R146:R152)</f>
        <v>0</v>
      </c>
      <c r="S145" s="227"/>
      <c r="T145" s="229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82</v>
      </c>
      <c r="AT145" s="231" t="s">
        <v>74</v>
      </c>
      <c r="AU145" s="231" t="s">
        <v>82</v>
      </c>
      <c r="AY145" s="230" t="s">
        <v>220</v>
      </c>
      <c r="BK145" s="232">
        <f>SUM(BK146:BK152)</f>
        <v>0</v>
      </c>
    </row>
    <row r="146" s="2" customFormat="1" ht="37.8" customHeight="1">
      <c r="A146" s="35"/>
      <c r="B146" s="36"/>
      <c r="C146" s="253" t="s">
        <v>277</v>
      </c>
      <c r="D146" s="253" t="s">
        <v>571</v>
      </c>
      <c r="E146" s="254" t="s">
        <v>1114</v>
      </c>
      <c r="F146" s="255" t="s">
        <v>1115</v>
      </c>
      <c r="G146" s="256" t="s">
        <v>259</v>
      </c>
      <c r="H146" s="257">
        <v>6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329</v>
      </c>
    </row>
    <row r="147" s="2" customFormat="1" ht="37.8" customHeight="1">
      <c r="A147" s="35"/>
      <c r="B147" s="36"/>
      <c r="C147" s="253" t="s">
        <v>281</v>
      </c>
      <c r="D147" s="253" t="s">
        <v>571</v>
      </c>
      <c r="E147" s="254" t="s">
        <v>1116</v>
      </c>
      <c r="F147" s="255" t="s">
        <v>1117</v>
      </c>
      <c r="G147" s="256" t="s">
        <v>259</v>
      </c>
      <c r="H147" s="257">
        <v>1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341</v>
      </c>
    </row>
    <row r="148" s="2" customFormat="1" ht="24.15" customHeight="1">
      <c r="A148" s="35"/>
      <c r="B148" s="36"/>
      <c r="C148" s="235" t="s">
        <v>285</v>
      </c>
      <c r="D148" s="235" t="s">
        <v>222</v>
      </c>
      <c r="E148" s="236" t="s">
        <v>1148</v>
      </c>
      <c r="F148" s="237" t="s">
        <v>1121</v>
      </c>
      <c r="G148" s="238" t="s">
        <v>259</v>
      </c>
      <c r="H148" s="239">
        <v>3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1149</v>
      </c>
    </row>
    <row r="149" s="2" customFormat="1" ht="21.75" customHeight="1">
      <c r="A149" s="35"/>
      <c r="B149" s="36"/>
      <c r="C149" s="235" t="s">
        <v>289</v>
      </c>
      <c r="D149" s="235" t="s">
        <v>222</v>
      </c>
      <c r="E149" s="236" t="s">
        <v>1123</v>
      </c>
      <c r="F149" s="237" t="s">
        <v>1124</v>
      </c>
      <c r="G149" s="238" t="s">
        <v>259</v>
      </c>
      <c r="H149" s="239">
        <v>7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353</v>
      </c>
    </row>
    <row r="150" s="2" customFormat="1" ht="16.5" customHeight="1">
      <c r="A150" s="35"/>
      <c r="B150" s="36"/>
      <c r="C150" s="253" t="s">
        <v>293</v>
      </c>
      <c r="D150" s="253" t="s">
        <v>571</v>
      </c>
      <c r="E150" s="254" t="s">
        <v>1125</v>
      </c>
      <c r="F150" s="255" t="s">
        <v>1126</v>
      </c>
      <c r="G150" s="256" t="s">
        <v>259</v>
      </c>
      <c r="H150" s="257">
        <v>7</v>
      </c>
      <c r="I150" s="258"/>
      <c r="J150" s="257">
        <f>ROUND(I150*H150,2)</f>
        <v>0</v>
      </c>
      <c r="K150" s="259"/>
      <c r="L150" s="260"/>
      <c r="M150" s="261" t="s">
        <v>1</v>
      </c>
      <c r="N150" s="262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248</v>
      </c>
      <c r="AT150" s="246" t="s">
        <v>571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361</v>
      </c>
    </row>
    <row r="151" s="2" customFormat="1" ht="16.5" customHeight="1">
      <c r="A151" s="35"/>
      <c r="B151" s="36"/>
      <c r="C151" s="253" t="s">
        <v>7</v>
      </c>
      <c r="D151" s="253" t="s">
        <v>571</v>
      </c>
      <c r="E151" s="254" t="s">
        <v>1127</v>
      </c>
      <c r="F151" s="255" t="s">
        <v>1128</v>
      </c>
      <c r="G151" s="256" t="s">
        <v>259</v>
      </c>
      <c r="H151" s="257">
        <v>14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371</v>
      </c>
    </row>
    <row r="152" s="2" customFormat="1" ht="16.5" customHeight="1">
      <c r="A152" s="35"/>
      <c r="B152" s="36"/>
      <c r="C152" s="235" t="s">
        <v>300</v>
      </c>
      <c r="D152" s="235" t="s">
        <v>222</v>
      </c>
      <c r="E152" s="236" t="s">
        <v>1129</v>
      </c>
      <c r="F152" s="237" t="s">
        <v>1130</v>
      </c>
      <c r="G152" s="238" t="s">
        <v>259</v>
      </c>
      <c r="H152" s="239">
        <v>7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381</v>
      </c>
    </row>
    <row r="153" s="12" customFormat="1" ht="22.8" customHeight="1">
      <c r="A153" s="12"/>
      <c r="B153" s="219"/>
      <c r="C153" s="220"/>
      <c r="D153" s="221" t="s">
        <v>74</v>
      </c>
      <c r="E153" s="233" t="s">
        <v>1150</v>
      </c>
      <c r="F153" s="233" t="s">
        <v>1132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SUM(P154:P159)</f>
        <v>0</v>
      </c>
      <c r="Q153" s="227"/>
      <c r="R153" s="228">
        <f>SUM(R154:R159)</f>
        <v>0</v>
      </c>
      <c r="S153" s="227"/>
      <c r="T153" s="229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82</v>
      </c>
      <c r="AT153" s="231" t="s">
        <v>74</v>
      </c>
      <c r="AU153" s="231" t="s">
        <v>82</v>
      </c>
      <c r="AY153" s="230" t="s">
        <v>220</v>
      </c>
      <c r="BK153" s="232">
        <f>SUM(BK154:BK159)</f>
        <v>0</v>
      </c>
    </row>
    <row r="154" s="2" customFormat="1" ht="24.15" customHeight="1">
      <c r="A154" s="35"/>
      <c r="B154" s="36"/>
      <c r="C154" s="253" t="s">
        <v>305</v>
      </c>
      <c r="D154" s="253" t="s">
        <v>571</v>
      </c>
      <c r="E154" s="254" t="s">
        <v>1133</v>
      </c>
      <c r="F154" s="255" t="s">
        <v>1134</v>
      </c>
      <c r="G154" s="256" t="s">
        <v>234</v>
      </c>
      <c r="H154" s="257">
        <v>3</v>
      </c>
      <c r="I154" s="258"/>
      <c r="J154" s="257">
        <f>ROUND(I154*H154,2)</f>
        <v>0</v>
      </c>
      <c r="K154" s="259"/>
      <c r="L154" s="260"/>
      <c r="M154" s="261" t="s">
        <v>1</v>
      </c>
      <c r="N154" s="262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248</v>
      </c>
      <c r="AT154" s="246" t="s">
        <v>571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389</v>
      </c>
    </row>
    <row r="155" s="2" customFormat="1" ht="16.5" customHeight="1">
      <c r="A155" s="35"/>
      <c r="B155" s="36"/>
      <c r="C155" s="253" t="s">
        <v>309</v>
      </c>
      <c r="D155" s="253" t="s">
        <v>571</v>
      </c>
      <c r="E155" s="254" t="s">
        <v>1135</v>
      </c>
      <c r="F155" s="255" t="s">
        <v>1136</v>
      </c>
      <c r="G155" s="256" t="s">
        <v>1059</v>
      </c>
      <c r="H155" s="257">
        <v>1</v>
      </c>
      <c r="I155" s="258"/>
      <c r="J155" s="257">
        <f>ROUND(I155*H155,2)</f>
        <v>0</v>
      </c>
      <c r="K155" s="259"/>
      <c r="L155" s="260"/>
      <c r="M155" s="261" t="s">
        <v>1</v>
      </c>
      <c r="N155" s="262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248</v>
      </c>
      <c r="AT155" s="246" t="s">
        <v>571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399</v>
      </c>
    </row>
    <row r="156" s="2" customFormat="1" ht="24.15" customHeight="1">
      <c r="A156" s="35"/>
      <c r="B156" s="36"/>
      <c r="C156" s="235" t="s">
        <v>313</v>
      </c>
      <c r="D156" s="235" t="s">
        <v>222</v>
      </c>
      <c r="E156" s="236" t="s">
        <v>1137</v>
      </c>
      <c r="F156" s="237" t="s">
        <v>1138</v>
      </c>
      <c r="G156" s="238" t="s">
        <v>1139</v>
      </c>
      <c r="H156" s="239">
        <v>1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409</v>
      </c>
    </row>
    <row r="157" s="2" customFormat="1" ht="16.5" customHeight="1">
      <c r="A157" s="35"/>
      <c r="B157" s="36"/>
      <c r="C157" s="235" t="s">
        <v>317</v>
      </c>
      <c r="D157" s="235" t="s">
        <v>222</v>
      </c>
      <c r="E157" s="236" t="s">
        <v>1140</v>
      </c>
      <c r="F157" s="237" t="s">
        <v>1141</v>
      </c>
      <c r="G157" s="238" t="s">
        <v>1139</v>
      </c>
      <c r="H157" s="239">
        <v>1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417</v>
      </c>
    </row>
    <row r="158" s="2" customFormat="1" ht="33" customHeight="1">
      <c r="A158" s="35"/>
      <c r="B158" s="36"/>
      <c r="C158" s="235" t="s">
        <v>321</v>
      </c>
      <c r="D158" s="235" t="s">
        <v>222</v>
      </c>
      <c r="E158" s="236" t="s">
        <v>1142</v>
      </c>
      <c r="F158" s="237" t="s">
        <v>1143</v>
      </c>
      <c r="G158" s="238" t="s">
        <v>1139</v>
      </c>
      <c r="H158" s="239">
        <v>1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427</v>
      </c>
    </row>
    <row r="159" s="2" customFormat="1" ht="37.8" customHeight="1">
      <c r="A159" s="35"/>
      <c r="B159" s="36"/>
      <c r="C159" s="253" t="s">
        <v>325</v>
      </c>
      <c r="D159" s="253" t="s">
        <v>571</v>
      </c>
      <c r="E159" s="254" t="s">
        <v>1144</v>
      </c>
      <c r="F159" s="255" t="s">
        <v>1145</v>
      </c>
      <c r="G159" s="256" t="s">
        <v>1139</v>
      </c>
      <c r="H159" s="257">
        <v>1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248</v>
      </c>
      <c r="AT159" s="246" t="s">
        <v>571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437</v>
      </c>
    </row>
    <row r="160" s="12" customFormat="1" ht="22.8" customHeight="1">
      <c r="A160" s="12"/>
      <c r="B160" s="219"/>
      <c r="C160" s="220"/>
      <c r="D160" s="221" t="s">
        <v>74</v>
      </c>
      <c r="E160" s="233" t="s">
        <v>1151</v>
      </c>
      <c r="F160" s="233" t="s">
        <v>1152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SUM(P161:P166)</f>
        <v>0</v>
      </c>
      <c r="Q160" s="227"/>
      <c r="R160" s="228">
        <f>SUM(R161:R166)</f>
        <v>0</v>
      </c>
      <c r="S160" s="227"/>
      <c r="T160" s="229">
        <f>SUM(T161:T166)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82</v>
      </c>
      <c r="AT160" s="231" t="s">
        <v>74</v>
      </c>
      <c r="AU160" s="231" t="s">
        <v>82</v>
      </c>
      <c r="AY160" s="230" t="s">
        <v>220</v>
      </c>
      <c r="BK160" s="232">
        <f>SUM(BK161:BK166)</f>
        <v>0</v>
      </c>
    </row>
    <row r="161" s="2" customFormat="1" ht="37.8" customHeight="1">
      <c r="A161" s="35"/>
      <c r="B161" s="36"/>
      <c r="C161" s="253" t="s">
        <v>329</v>
      </c>
      <c r="D161" s="253" t="s">
        <v>571</v>
      </c>
      <c r="E161" s="254" t="s">
        <v>1153</v>
      </c>
      <c r="F161" s="255" t="s">
        <v>1154</v>
      </c>
      <c r="G161" s="256" t="s">
        <v>259</v>
      </c>
      <c r="H161" s="257">
        <v>4</v>
      </c>
      <c r="I161" s="258"/>
      <c r="J161" s="257">
        <f>ROUND(I161*H161,2)</f>
        <v>0</v>
      </c>
      <c r="K161" s="259"/>
      <c r="L161" s="260"/>
      <c r="M161" s="261" t="s">
        <v>1</v>
      </c>
      <c r="N161" s="262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248</v>
      </c>
      <c r="AT161" s="246" t="s">
        <v>571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738</v>
      </c>
    </row>
    <row r="162" s="2" customFormat="1" ht="24.15" customHeight="1">
      <c r="A162" s="35"/>
      <c r="B162" s="36"/>
      <c r="C162" s="235" t="s">
        <v>333</v>
      </c>
      <c r="D162" s="235" t="s">
        <v>222</v>
      </c>
      <c r="E162" s="236" t="s">
        <v>1155</v>
      </c>
      <c r="F162" s="237" t="s">
        <v>1121</v>
      </c>
      <c r="G162" s="238" t="s">
        <v>259</v>
      </c>
      <c r="H162" s="239">
        <v>3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1156</v>
      </c>
    </row>
    <row r="163" s="2" customFormat="1" ht="21.75" customHeight="1">
      <c r="A163" s="35"/>
      <c r="B163" s="36"/>
      <c r="C163" s="235" t="s">
        <v>341</v>
      </c>
      <c r="D163" s="235" t="s">
        <v>222</v>
      </c>
      <c r="E163" s="236" t="s">
        <v>1123</v>
      </c>
      <c r="F163" s="237" t="s">
        <v>1124</v>
      </c>
      <c r="G163" s="238" t="s">
        <v>259</v>
      </c>
      <c r="H163" s="239">
        <v>4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746</v>
      </c>
    </row>
    <row r="164" s="2" customFormat="1" ht="16.5" customHeight="1">
      <c r="A164" s="35"/>
      <c r="B164" s="36"/>
      <c r="C164" s="253" t="s">
        <v>347</v>
      </c>
      <c r="D164" s="253" t="s">
        <v>571</v>
      </c>
      <c r="E164" s="254" t="s">
        <v>1125</v>
      </c>
      <c r="F164" s="255" t="s">
        <v>1126</v>
      </c>
      <c r="G164" s="256" t="s">
        <v>259</v>
      </c>
      <c r="H164" s="257">
        <v>4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754</v>
      </c>
    </row>
    <row r="165" s="2" customFormat="1" ht="16.5" customHeight="1">
      <c r="A165" s="35"/>
      <c r="B165" s="36"/>
      <c r="C165" s="253" t="s">
        <v>353</v>
      </c>
      <c r="D165" s="253" t="s">
        <v>571</v>
      </c>
      <c r="E165" s="254" t="s">
        <v>1127</v>
      </c>
      <c r="F165" s="255" t="s">
        <v>1128</v>
      </c>
      <c r="G165" s="256" t="s">
        <v>259</v>
      </c>
      <c r="H165" s="257">
        <v>8</v>
      </c>
      <c r="I165" s="258"/>
      <c r="J165" s="257">
        <f>ROUND(I165*H165,2)</f>
        <v>0</v>
      </c>
      <c r="K165" s="259"/>
      <c r="L165" s="260"/>
      <c r="M165" s="261" t="s">
        <v>1</v>
      </c>
      <c r="N165" s="262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248</v>
      </c>
      <c r="AT165" s="246" t="s">
        <v>571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762</v>
      </c>
    </row>
    <row r="166" s="2" customFormat="1" ht="16.5" customHeight="1">
      <c r="A166" s="35"/>
      <c r="B166" s="36"/>
      <c r="C166" s="235" t="s">
        <v>357</v>
      </c>
      <c r="D166" s="235" t="s">
        <v>222</v>
      </c>
      <c r="E166" s="236" t="s">
        <v>1129</v>
      </c>
      <c r="F166" s="237" t="s">
        <v>1130</v>
      </c>
      <c r="G166" s="238" t="s">
        <v>259</v>
      </c>
      <c r="H166" s="239">
        <v>4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770</v>
      </c>
    </row>
    <row r="167" s="12" customFormat="1" ht="22.8" customHeight="1">
      <c r="A167" s="12"/>
      <c r="B167" s="219"/>
      <c r="C167" s="220"/>
      <c r="D167" s="221" t="s">
        <v>74</v>
      </c>
      <c r="E167" s="233" t="s">
        <v>1157</v>
      </c>
      <c r="F167" s="233" t="s">
        <v>1158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SUM(P168:P173)</f>
        <v>0</v>
      </c>
      <c r="Q167" s="227"/>
      <c r="R167" s="228">
        <f>SUM(R168:R173)</f>
        <v>0</v>
      </c>
      <c r="S167" s="227"/>
      <c r="T167" s="229">
        <f>SUM(T168:T173)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82</v>
      </c>
      <c r="AT167" s="231" t="s">
        <v>74</v>
      </c>
      <c r="AU167" s="231" t="s">
        <v>82</v>
      </c>
      <c r="AY167" s="230" t="s">
        <v>220</v>
      </c>
      <c r="BK167" s="232">
        <f>SUM(BK168:BK173)</f>
        <v>0</v>
      </c>
    </row>
    <row r="168" s="2" customFormat="1" ht="24.15" customHeight="1">
      <c r="A168" s="35"/>
      <c r="B168" s="36"/>
      <c r="C168" s="253" t="s">
        <v>361</v>
      </c>
      <c r="D168" s="253" t="s">
        <v>571</v>
      </c>
      <c r="E168" s="254" t="s">
        <v>1133</v>
      </c>
      <c r="F168" s="255" t="s">
        <v>1134</v>
      </c>
      <c r="G168" s="256" t="s">
        <v>234</v>
      </c>
      <c r="H168" s="257">
        <v>3</v>
      </c>
      <c r="I168" s="258"/>
      <c r="J168" s="257">
        <f>ROUND(I168*H168,2)</f>
        <v>0</v>
      </c>
      <c r="K168" s="259"/>
      <c r="L168" s="260"/>
      <c r="M168" s="261" t="s">
        <v>1</v>
      </c>
      <c r="N168" s="262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248</v>
      </c>
      <c r="AT168" s="246" t="s">
        <v>571</v>
      </c>
      <c r="AU168" s="246" t="s">
        <v>87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778</v>
      </c>
    </row>
    <row r="169" s="2" customFormat="1" ht="16.5" customHeight="1">
      <c r="A169" s="35"/>
      <c r="B169" s="36"/>
      <c r="C169" s="253" t="s">
        <v>365</v>
      </c>
      <c r="D169" s="253" t="s">
        <v>571</v>
      </c>
      <c r="E169" s="254" t="s">
        <v>1135</v>
      </c>
      <c r="F169" s="255" t="s">
        <v>1136</v>
      </c>
      <c r="G169" s="256" t="s">
        <v>1059</v>
      </c>
      <c r="H169" s="257">
        <v>1</v>
      </c>
      <c r="I169" s="258"/>
      <c r="J169" s="257">
        <f>ROUND(I169*H169,2)</f>
        <v>0</v>
      </c>
      <c r="K169" s="259"/>
      <c r="L169" s="260"/>
      <c r="M169" s="261" t="s">
        <v>1</v>
      </c>
      <c r="N169" s="262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248</v>
      </c>
      <c r="AT169" s="246" t="s">
        <v>571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786</v>
      </c>
    </row>
    <row r="170" s="2" customFormat="1" ht="24.15" customHeight="1">
      <c r="A170" s="35"/>
      <c r="B170" s="36"/>
      <c r="C170" s="235" t="s">
        <v>371</v>
      </c>
      <c r="D170" s="235" t="s">
        <v>222</v>
      </c>
      <c r="E170" s="236" t="s">
        <v>1137</v>
      </c>
      <c r="F170" s="237" t="s">
        <v>1138</v>
      </c>
      <c r="G170" s="238" t="s">
        <v>1139</v>
      </c>
      <c r="H170" s="239">
        <v>1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794</v>
      </c>
    </row>
    <row r="171" s="2" customFormat="1" ht="16.5" customHeight="1">
      <c r="A171" s="35"/>
      <c r="B171" s="36"/>
      <c r="C171" s="235" t="s">
        <v>377</v>
      </c>
      <c r="D171" s="235" t="s">
        <v>222</v>
      </c>
      <c r="E171" s="236" t="s">
        <v>1140</v>
      </c>
      <c r="F171" s="237" t="s">
        <v>1141</v>
      </c>
      <c r="G171" s="238" t="s">
        <v>1139</v>
      </c>
      <c r="H171" s="239">
        <v>1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802</v>
      </c>
    </row>
    <row r="172" s="2" customFormat="1" ht="33" customHeight="1">
      <c r="A172" s="35"/>
      <c r="B172" s="36"/>
      <c r="C172" s="235" t="s">
        <v>381</v>
      </c>
      <c r="D172" s="235" t="s">
        <v>222</v>
      </c>
      <c r="E172" s="236" t="s">
        <v>1142</v>
      </c>
      <c r="F172" s="237" t="s">
        <v>1143</v>
      </c>
      <c r="G172" s="238" t="s">
        <v>1139</v>
      </c>
      <c r="H172" s="239">
        <v>1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809</v>
      </c>
    </row>
    <row r="173" s="2" customFormat="1" ht="37.8" customHeight="1">
      <c r="A173" s="35"/>
      <c r="B173" s="36"/>
      <c r="C173" s="253" t="s">
        <v>385</v>
      </c>
      <c r="D173" s="253" t="s">
        <v>571</v>
      </c>
      <c r="E173" s="254" t="s">
        <v>1144</v>
      </c>
      <c r="F173" s="255" t="s">
        <v>1145</v>
      </c>
      <c r="G173" s="256" t="s">
        <v>1139</v>
      </c>
      <c r="H173" s="257">
        <v>1</v>
      </c>
      <c r="I173" s="258"/>
      <c r="J173" s="257">
        <f>ROUND(I173*H173,2)</f>
        <v>0</v>
      </c>
      <c r="K173" s="259"/>
      <c r="L173" s="260"/>
      <c r="M173" s="263" t="s">
        <v>1</v>
      </c>
      <c r="N173" s="264" t="s">
        <v>41</v>
      </c>
      <c r="O173" s="250"/>
      <c r="P173" s="251">
        <f>O173*H173</f>
        <v>0</v>
      </c>
      <c r="Q173" s="251">
        <v>0</v>
      </c>
      <c r="R173" s="251">
        <f>Q173*H173</f>
        <v>0</v>
      </c>
      <c r="S173" s="251">
        <v>0</v>
      </c>
      <c r="T173" s="25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248</v>
      </c>
      <c r="AT173" s="246" t="s">
        <v>571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817</v>
      </c>
    </row>
    <row r="174" s="2" customFormat="1" ht="6.96" customHeight="1">
      <c r="A174" s="35"/>
      <c r="B174" s="69"/>
      <c r="C174" s="70"/>
      <c r="D174" s="70"/>
      <c r="E174" s="70"/>
      <c r="F174" s="70"/>
      <c r="G174" s="70"/>
      <c r="H174" s="70"/>
      <c r="I174" s="70"/>
      <c r="J174" s="70"/>
      <c r="K174" s="70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YFRneDnQIvq6Zuqb3r5vipzSwmZ8O9izGhSL329vRSgmPamYOJwC5kMpKMU6zMNVNw1CN1Wgu4jA2j0lSMFehg==" hashValue="vkNbSWy+A5RBi7ZUUz1GaViPWAI82eI11Cgq2zkLoQByXJoFjyp8hH+FUEdRk2js2rEes0y1qfGcItDt7j72Bw==" algorithmName="SHA-512" password="CC35"/>
  <autoFilter ref="C126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185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1159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ROUND(J120,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ROUND((SUM(BE120:BE168)),  2)</f>
        <v>0</v>
      </c>
      <c r="G35" s="169"/>
      <c r="H35" s="169"/>
      <c r="I35" s="170">
        <v>0.20000000000000001</v>
      </c>
      <c r="J35" s="168">
        <f>ROUND(((SUM(BE120:BE168))*I35),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ROUND((SUM(BF120:BF168)),  2)</f>
        <v>0</v>
      </c>
      <c r="G36" s="169"/>
      <c r="H36" s="169"/>
      <c r="I36" s="170">
        <v>0.20000000000000001</v>
      </c>
      <c r="J36" s="168">
        <f>ROUND(((SUM(BF120:BF168))*I36),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ROUND((SUM(BG120:BG168)),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ROUND((SUM(BH120:BH168)),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ROUND((SUM(BI120:BI168)),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185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5 - Elektroinštalácia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J120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206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6.25" customHeight="1">
      <c r="A108" s="35"/>
      <c r="B108" s="36"/>
      <c r="C108" s="37"/>
      <c r="D108" s="37"/>
      <c r="E108" s="191" t="str">
        <f>E7</f>
        <v>SOŠ technická Lučenec - novostavba edukačného centra, rekonštrukcia objektu školy a spoločenského objektu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1" customFormat="1" ht="12" customHeight="1">
      <c r="B109" s="18"/>
      <c r="C109" s="29" t="s">
        <v>184</v>
      </c>
      <c r="D109" s="19"/>
      <c r="E109" s="19"/>
      <c r="F109" s="19"/>
      <c r="G109" s="19"/>
      <c r="H109" s="19"/>
      <c r="I109" s="19"/>
      <c r="J109" s="19"/>
      <c r="K109" s="19"/>
      <c r="L109" s="17"/>
    </row>
    <row r="110" s="2" customFormat="1" ht="16.5" customHeight="1">
      <c r="A110" s="35"/>
      <c r="B110" s="36"/>
      <c r="C110" s="37"/>
      <c r="D110" s="37"/>
      <c r="E110" s="191" t="s">
        <v>185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186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E11</f>
        <v>5 - Elektroinštalácia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F14</f>
        <v>SOŠ Technická,Dukelských Hrdinov 2, 984 01 Lučenec</v>
      </c>
      <c r="G114" s="37"/>
      <c r="H114" s="37"/>
      <c r="I114" s="29" t="s">
        <v>20</v>
      </c>
      <c r="J114" s="82" t="str">
        <f>IF(J14="","",J14)</f>
        <v>30. 9. 2024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E17</f>
        <v>BBSK, Námestie SNP 23/23, 974 01 BB</v>
      </c>
      <c r="G116" s="37"/>
      <c r="H116" s="37"/>
      <c r="I116" s="29" t="s">
        <v>28</v>
      </c>
      <c r="J116" s="33" t="str">
        <f>E23</f>
        <v>Ing. Ladislav Chatrnúch,Sládkovičova 2052/50A Šala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IF(E20="","",E20)</f>
        <v>Vyplň údaj</v>
      </c>
      <c r="G117" s="37"/>
      <c r="H117" s="37"/>
      <c r="I117" s="29" t="s">
        <v>31</v>
      </c>
      <c r="J117" s="33" t="str">
        <f>E26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207</v>
      </c>
      <c r="D119" s="210" t="s">
        <v>60</v>
      </c>
      <c r="E119" s="210" t="s">
        <v>56</v>
      </c>
      <c r="F119" s="210" t="s">
        <v>57</v>
      </c>
      <c r="G119" s="210" t="s">
        <v>208</v>
      </c>
      <c r="H119" s="210" t="s">
        <v>209</v>
      </c>
      <c r="I119" s="210" t="s">
        <v>210</v>
      </c>
      <c r="J119" s="211" t="s">
        <v>190</v>
      </c>
      <c r="K119" s="212" t="s">
        <v>211</v>
      </c>
      <c r="L119" s="213"/>
      <c r="M119" s="103" t="s">
        <v>1</v>
      </c>
      <c r="N119" s="104" t="s">
        <v>39</v>
      </c>
      <c r="O119" s="104" t="s">
        <v>212</v>
      </c>
      <c r="P119" s="104" t="s">
        <v>213</v>
      </c>
      <c r="Q119" s="104" t="s">
        <v>214</v>
      </c>
      <c r="R119" s="104" t="s">
        <v>215</v>
      </c>
      <c r="S119" s="104" t="s">
        <v>216</v>
      </c>
      <c r="T119" s="105" t="s">
        <v>217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191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SUM(P121:P168)</f>
        <v>0</v>
      </c>
      <c r="Q120" s="107"/>
      <c r="R120" s="216">
        <f>SUM(R121:R168)</f>
        <v>0</v>
      </c>
      <c r="S120" s="107"/>
      <c r="T120" s="217">
        <f>SUM(T121:T168)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192</v>
      </c>
      <c r="BK120" s="218">
        <f>SUM(BK121:BK168)</f>
        <v>0</v>
      </c>
    </row>
    <row r="121" s="2" customFormat="1" ht="24.15" customHeight="1">
      <c r="A121" s="35"/>
      <c r="B121" s="36"/>
      <c r="C121" s="253" t="s">
        <v>82</v>
      </c>
      <c r="D121" s="253" t="s">
        <v>571</v>
      </c>
      <c r="E121" s="254" t="s">
        <v>1160</v>
      </c>
      <c r="F121" s="255" t="s">
        <v>1161</v>
      </c>
      <c r="G121" s="256" t="s">
        <v>259</v>
      </c>
      <c r="H121" s="257">
        <v>28</v>
      </c>
      <c r="I121" s="258"/>
      <c r="J121" s="257">
        <f>ROUND(I121*H121,2)</f>
        <v>0</v>
      </c>
      <c r="K121" s="259"/>
      <c r="L121" s="260"/>
      <c r="M121" s="261" t="s">
        <v>1</v>
      </c>
      <c r="N121" s="262" t="s">
        <v>41</v>
      </c>
      <c r="O121" s="94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6" t="s">
        <v>248</v>
      </c>
      <c r="AT121" s="246" t="s">
        <v>571</v>
      </c>
      <c r="AU121" s="246" t="s">
        <v>75</v>
      </c>
      <c r="AY121" s="14" t="s">
        <v>220</v>
      </c>
      <c r="BE121" s="247">
        <f>IF(N121="základná",J121,0)</f>
        <v>0</v>
      </c>
      <c r="BF121" s="247">
        <f>IF(N121="znížená",J121,0)</f>
        <v>0</v>
      </c>
      <c r="BG121" s="247">
        <f>IF(N121="zákl. prenesená",J121,0)</f>
        <v>0</v>
      </c>
      <c r="BH121" s="247">
        <f>IF(N121="zníž. prenesená",J121,0)</f>
        <v>0</v>
      </c>
      <c r="BI121" s="247">
        <f>IF(N121="nulová",J121,0)</f>
        <v>0</v>
      </c>
      <c r="BJ121" s="14" t="s">
        <v>87</v>
      </c>
      <c r="BK121" s="247">
        <f>ROUND(I121*H121,2)</f>
        <v>0</v>
      </c>
      <c r="BL121" s="14" t="s">
        <v>94</v>
      </c>
      <c r="BM121" s="246" t="s">
        <v>87</v>
      </c>
    </row>
    <row r="122" s="2" customFormat="1" ht="24.15" customHeight="1">
      <c r="A122" s="35"/>
      <c r="B122" s="36"/>
      <c r="C122" s="253" t="s">
        <v>87</v>
      </c>
      <c r="D122" s="253" t="s">
        <v>571</v>
      </c>
      <c r="E122" s="254" t="s">
        <v>1162</v>
      </c>
      <c r="F122" s="255" t="s">
        <v>1163</v>
      </c>
      <c r="G122" s="256" t="s">
        <v>259</v>
      </c>
      <c r="H122" s="257">
        <v>30</v>
      </c>
      <c r="I122" s="258"/>
      <c r="J122" s="257">
        <f>ROUND(I122*H122,2)</f>
        <v>0</v>
      </c>
      <c r="K122" s="259"/>
      <c r="L122" s="260"/>
      <c r="M122" s="261" t="s">
        <v>1</v>
      </c>
      <c r="N122" s="262" t="s">
        <v>41</v>
      </c>
      <c r="O122" s="94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6" t="s">
        <v>248</v>
      </c>
      <c r="AT122" s="246" t="s">
        <v>571</v>
      </c>
      <c r="AU122" s="246" t="s">
        <v>75</v>
      </c>
      <c r="AY122" s="14" t="s">
        <v>220</v>
      </c>
      <c r="BE122" s="247">
        <f>IF(N122="základná",J122,0)</f>
        <v>0</v>
      </c>
      <c r="BF122" s="247">
        <f>IF(N122="znížená",J122,0)</f>
        <v>0</v>
      </c>
      <c r="BG122" s="247">
        <f>IF(N122="zákl. prenesená",J122,0)</f>
        <v>0</v>
      </c>
      <c r="BH122" s="247">
        <f>IF(N122="zníž. prenesená",J122,0)</f>
        <v>0</v>
      </c>
      <c r="BI122" s="247">
        <f>IF(N122="nulová",J122,0)</f>
        <v>0</v>
      </c>
      <c r="BJ122" s="14" t="s">
        <v>87</v>
      </c>
      <c r="BK122" s="247">
        <f>ROUND(I122*H122,2)</f>
        <v>0</v>
      </c>
      <c r="BL122" s="14" t="s">
        <v>94</v>
      </c>
      <c r="BM122" s="246" t="s">
        <v>94</v>
      </c>
    </row>
    <row r="123" s="2" customFormat="1" ht="24.15" customHeight="1">
      <c r="A123" s="35"/>
      <c r="B123" s="36"/>
      <c r="C123" s="253" t="s">
        <v>91</v>
      </c>
      <c r="D123" s="253" t="s">
        <v>571</v>
      </c>
      <c r="E123" s="254" t="s">
        <v>1164</v>
      </c>
      <c r="F123" s="255" t="s">
        <v>1165</v>
      </c>
      <c r="G123" s="256" t="s">
        <v>259</v>
      </c>
      <c r="H123" s="257">
        <v>1</v>
      </c>
      <c r="I123" s="258"/>
      <c r="J123" s="257">
        <f>ROUND(I123*H123,2)</f>
        <v>0</v>
      </c>
      <c r="K123" s="259"/>
      <c r="L123" s="260"/>
      <c r="M123" s="261" t="s">
        <v>1</v>
      </c>
      <c r="N123" s="262" t="s">
        <v>41</v>
      </c>
      <c r="O123" s="94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6" t="s">
        <v>248</v>
      </c>
      <c r="AT123" s="246" t="s">
        <v>571</v>
      </c>
      <c r="AU123" s="246" t="s">
        <v>75</v>
      </c>
      <c r="AY123" s="14" t="s">
        <v>220</v>
      </c>
      <c r="BE123" s="247">
        <f>IF(N123="základná",J123,0)</f>
        <v>0</v>
      </c>
      <c r="BF123" s="247">
        <f>IF(N123="znížená",J123,0)</f>
        <v>0</v>
      </c>
      <c r="BG123" s="247">
        <f>IF(N123="zákl. prenesená",J123,0)</f>
        <v>0</v>
      </c>
      <c r="BH123" s="247">
        <f>IF(N123="zníž. prenesená",J123,0)</f>
        <v>0</v>
      </c>
      <c r="BI123" s="247">
        <f>IF(N123="nulová",J123,0)</f>
        <v>0</v>
      </c>
      <c r="BJ123" s="14" t="s">
        <v>87</v>
      </c>
      <c r="BK123" s="247">
        <f>ROUND(I123*H123,2)</f>
        <v>0</v>
      </c>
      <c r="BL123" s="14" t="s">
        <v>94</v>
      </c>
      <c r="BM123" s="246" t="s">
        <v>124</v>
      </c>
    </row>
    <row r="124" s="2" customFormat="1" ht="24.15" customHeight="1">
      <c r="A124" s="35"/>
      <c r="B124" s="36"/>
      <c r="C124" s="253" t="s">
        <v>94</v>
      </c>
      <c r="D124" s="253" t="s">
        <v>571</v>
      </c>
      <c r="E124" s="254" t="s">
        <v>1166</v>
      </c>
      <c r="F124" s="255" t="s">
        <v>1167</v>
      </c>
      <c r="G124" s="256" t="s">
        <v>259</v>
      </c>
      <c r="H124" s="257">
        <v>5</v>
      </c>
      <c r="I124" s="258"/>
      <c r="J124" s="257">
        <f>ROUND(I124*H124,2)</f>
        <v>0</v>
      </c>
      <c r="K124" s="259"/>
      <c r="L124" s="260"/>
      <c r="M124" s="261" t="s">
        <v>1</v>
      </c>
      <c r="N124" s="262" t="s">
        <v>41</v>
      </c>
      <c r="O124" s="94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6" t="s">
        <v>248</v>
      </c>
      <c r="AT124" s="246" t="s">
        <v>571</v>
      </c>
      <c r="AU124" s="246" t="s">
        <v>75</v>
      </c>
      <c r="AY124" s="14" t="s">
        <v>220</v>
      </c>
      <c r="BE124" s="247">
        <f>IF(N124="základná",J124,0)</f>
        <v>0</v>
      </c>
      <c r="BF124" s="247">
        <f>IF(N124="znížená",J124,0)</f>
        <v>0</v>
      </c>
      <c r="BG124" s="247">
        <f>IF(N124="zákl. prenesená",J124,0)</f>
        <v>0</v>
      </c>
      <c r="BH124" s="247">
        <f>IF(N124="zníž. prenesená",J124,0)</f>
        <v>0</v>
      </c>
      <c r="BI124" s="247">
        <f>IF(N124="nulová",J124,0)</f>
        <v>0</v>
      </c>
      <c r="BJ124" s="14" t="s">
        <v>87</v>
      </c>
      <c r="BK124" s="247">
        <f>ROUND(I124*H124,2)</f>
        <v>0</v>
      </c>
      <c r="BL124" s="14" t="s">
        <v>94</v>
      </c>
      <c r="BM124" s="246" t="s">
        <v>248</v>
      </c>
    </row>
    <row r="125" s="2" customFormat="1" ht="16.5" customHeight="1">
      <c r="A125" s="35"/>
      <c r="B125" s="36"/>
      <c r="C125" s="253" t="s">
        <v>97</v>
      </c>
      <c r="D125" s="253" t="s">
        <v>571</v>
      </c>
      <c r="E125" s="254" t="s">
        <v>1168</v>
      </c>
      <c r="F125" s="255" t="s">
        <v>1169</v>
      </c>
      <c r="G125" s="256" t="s">
        <v>259</v>
      </c>
      <c r="H125" s="257">
        <v>539</v>
      </c>
      <c r="I125" s="258"/>
      <c r="J125" s="257">
        <f>ROUND(I125*H125,2)</f>
        <v>0</v>
      </c>
      <c r="K125" s="259"/>
      <c r="L125" s="260"/>
      <c r="M125" s="261" t="s">
        <v>1</v>
      </c>
      <c r="N125" s="262" t="s">
        <v>41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248</v>
      </c>
      <c r="AT125" s="246" t="s">
        <v>571</v>
      </c>
      <c r="AU125" s="246" t="s">
        <v>75</v>
      </c>
      <c r="AY125" s="14" t="s">
        <v>220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87</v>
      </c>
      <c r="BK125" s="247">
        <f>ROUND(I125*H125,2)</f>
        <v>0</v>
      </c>
      <c r="BL125" s="14" t="s">
        <v>94</v>
      </c>
      <c r="BM125" s="246" t="s">
        <v>256</v>
      </c>
    </row>
    <row r="126" s="2" customFormat="1" ht="16.5" customHeight="1">
      <c r="A126" s="35"/>
      <c r="B126" s="36"/>
      <c r="C126" s="253" t="s">
        <v>124</v>
      </c>
      <c r="D126" s="253" t="s">
        <v>571</v>
      </c>
      <c r="E126" s="254" t="s">
        <v>1170</v>
      </c>
      <c r="F126" s="255" t="s">
        <v>1171</v>
      </c>
      <c r="G126" s="256" t="s">
        <v>259</v>
      </c>
      <c r="H126" s="257">
        <v>2</v>
      </c>
      <c r="I126" s="258"/>
      <c r="J126" s="257">
        <f>ROUND(I126*H126,2)</f>
        <v>0</v>
      </c>
      <c r="K126" s="259"/>
      <c r="L126" s="260"/>
      <c r="M126" s="261" t="s">
        <v>1</v>
      </c>
      <c r="N126" s="262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248</v>
      </c>
      <c r="AT126" s="246" t="s">
        <v>571</v>
      </c>
      <c r="AU126" s="246" t="s">
        <v>75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265</v>
      </c>
    </row>
    <row r="127" s="2" customFormat="1" ht="16.5" customHeight="1">
      <c r="A127" s="35"/>
      <c r="B127" s="36"/>
      <c r="C127" s="253" t="s">
        <v>132</v>
      </c>
      <c r="D127" s="253" t="s">
        <v>571</v>
      </c>
      <c r="E127" s="254" t="s">
        <v>1172</v>
      </c>
      <c r="F127" s="255" t="s">
        <v>1173</v>
      </c>
      <c r="G127" s="256" t="s">
        <v>259</v>
      </c>
      <c r="H127" s="257">
        <v>11</v>
      </c>
      <c r="I127" s="258"/>
      <c r="J127" s="257">
        <f>ROUND(I127*H127,2)</f>
        <v>0</v>
      </c>
      <c r="K127" s="259"/>
      <c r="L127" s="260"/>
      <c r="M127" s="261" t="s">
        <v>1</v>
      </c>
      <c r="N127" s="262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248</v>
      </c>
      <c r="AT127" s="246" t="s">
        <v>571</v>
      </c>
      <c r="AU127" s="246" t="s">
        <v>75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273</v>
      </c>
    </row>
    <row r="128" s="2" customFormat="1" ht="16.5" customHeight="1">
      <c r="A128" s="35"/>
      <c r="B128" s="36"/>
      <c r="C128" s="253" t="s">
        <v>248</v>
      </c>
      <c r="D128" s="253" t="s">
        <v>571</v>
      </c>
      <c r="E128" s="254" t="s">
        <v>1174</v>
      </c>
      <c r="F128" s="255" t="s">
        <v>1175</v>
      </c>
      <c r="G128" s="256" t="s">
        <v>259</v>
      </c>
      <c r="H128" s="257">
        <v>680</v>
      </c>
      <c r="I128" s="258"/>
      <c r="J128" s="257">
        <f>ROUND(I128*H128,2)</f>
        <v>0</v>
      </c>
      <c r="K128" s="259"/>
      <c r="L128" s="260"/>
      <c r="M128" s="261" t="s">
        <v>1</v>
      </c>
      <c r="N128" s="262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248</v>
      </c>
      <c r="AT128" s="246" t="s">
        <v>571</v>
      </c>
      <c r="AU128" s="246" t="s">
        <v>75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281</v>
      </c>
    </row>
    <row r="129" s="2" customFormat="1" ht="21.75" customHeight="1">
      <c r="A129" s="35"/>
      <c r="B129" s="36"/>
      <c r="C129" s="253" t="s">
        <v>230</v>
      </c>
      <c r="D129" s="253" t="s">
        <v>571</v>
      </c>
      <c r="E129" s="254" t="s">
        <v>1176</v>
      </c>
      <c r="F129" s="255" t="s">
        <v>1177</v>
      </c>
      <c r="G129" s="256" t="s">
        <v>259</v>
      </c>
      <c r="H129" s="257">
        <v>201</v>
      </c>
      <c r="I129" s="258"/>
      <c r="J129" s="257">
        <f>ROUND(I129*H129,2)</f>
        <v>0</v>
      </c>
      <c r="K129" s="259"/>
      <c r="L129" s="260"/>
      <c r="M129" s="261" t="s">
        <v>1</v>
      </c>
      <c r="N129" s="262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248</v>
      </c>
      <c r="AT129" s="246" t="s">
        <v>571</v>
      </c>
      <c r="AU129" s="246" t="s">
        <v>75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289</v>
      </c>
    </row>
    <row r="130" s="2" customFormat="1" ht="21.75" customHeight="1">
      <c r="A130" s="35"/>
      <c r="B130" s="36"/>
      <c r="C130" s="253" t="s">
        <v>256</v>
      </c>
      <c r="D130" s="253" t="s">
        <v>571</v>
      </c>
      <c r="E130" s="254" t="s">
        <v>1178</v>
      </c>
      <c r="F130" s="255" t="s">
        <v>1179</v>
      </c>
      <c r="G130" s="256" t="s">
        <v>259</v>
      </c>
      <c r="H130" s="257">
        <v>8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75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7</v>
      </c>
    </row>
    <row r="131" s="2" customFormat="1" ht="21.75" customHeight="1">
      <c r="A131" s="35"/>
      <c r="B131" s="36"/>
      <c r="C131" s="253" t="s">
        <v>261</v>
      </c>
      <c r="D131" s="253" t="s">
        <v>571</v>
      </c>
      <c r="E131" s="254" t="s">
        <v>1180</v>
      </c>
      <c r="F131" s="255" t="s">
        <v>1181</v>
      </c>
      <c r="G131" s="256" t="s">
        <v>259</v>
      </c>
      <c r="H131" s="257">
        <v>47</v>
      </c>
      <c r="I131" s="258"/>
      <c r="J131" s="257">
        <f>ROUND(I131*H131,2)</f>
        <v>0</v>
      </c>
      <c r="K131" s="259"/>
      <c r="L131" s="260"/>
      <c r="M131" s="261" t="s">
        <v>1</v>
      </c>
      <c r="N131" s="262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248</v>
      </c>
      <c r="AT131" s="246" t="s">
        <v>571</v>
      </c>
      <c r="AU131" s="246" t="s">
        <v>75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305</v>
      </c>
    </row>
    <row r="132" s="2" customFormat="1" ht="21.75" customHeight="1">
      <c r="A132" s="35"/>
      <c r="B132" s="36"/>
      <c r="C132" s="253" t="s">
        <v>265</v>
      </c>
      <c r="D132" s="253" t="s">
        <v>571</v>
      </c>
      <c r="E132" s="254" t="s">
        <v>1182</v>
      </c>
      <c r="F132" s="255" t="s">
        <v>1183</v>
      </c>
      <c r="G132" s="256" t="s">
        <v>259</v>
      </c>
      <c r="H132" s="257">
        <v>124</v>
      </c>
      <c r="I132" s="258"/>
      <c r="J132" s="257">
        <f>ROUND(I132*H132,2)</f>
        <v>0</v>
      </c>
      <c r="K132" s="259"/>
      <c r="L132" s="260"/>
      <c r="M132" s="261" t="s">
        <v>1</v>
      </c>
      <c r="N132" s="262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248</v>
      </c>
      <c r="AT132" s="246" t="s">
        <v>571</v>
      </c>
      <c r="AU132" s="246" t="s">
        <v>75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313</v>
      </c>
    </row>
    <row r="133" s="2" customFormat="1" ht="21.75" customHeight="1">
      <c r="A133" s="35"/>
      <c r="B133" s="36"/>
      <c r="C133" s="253" t="s">
        <v>269</v>
      </c>
      <c r="D133" s="253" t="s">
        <v>571</v>
      </c>
      <c r="E133" s="254" t="s">
        <v>1184</v>
      </c>
      <c r="F133" s="255" t="s">
        <v>1185</v>
      </c>
      <c r="G133" s="256" t="s">
        <v>259</v>
      </c>
      <c r="H133" s="257">
        <v>2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248</v>
      </c>
      <c r="AT133" s="246" t="s">
        <v>571</v>
      </c>
      <c r="AU133" s="246" t="s">
        <v>75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321</v>
      </c>
    </row>
    <row r="134" s="2" customFormat="1" ht="21.75" customHeight="1">
      <c r="A134" s="35"/>
      <c r="B134" s="36"/>
      <c r="C134" s="253" t="s">
        <v>273</v>
      </c>
      <c r="D134" s="253" t="s">
        <v>571</v>
      </c>
      <c r="E134" s="254" t="s">
        <v>1186</v>
      </c>
      <c r="F134" s="255" t="s">
        <v>1187</v>
      </c>
      <c r="G134" s="256" t="s">
        <v>259</v>
      </c>
      <c r="H134" s="257">
        <v>12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75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329</v>
      </c>
    </row>
    <row r="135" s="2" customFormat="1" ht="21.75" customHeight="1">
      <c r="A135" s="35"/>
      <c r="B135" s="36"/>
      <c r="C135" s="253" t="s">
        <v>277</v>
      </c>
      <c r="D135" s="253" t="s">
        <v>571</v>
      </c>
      <c r="E135" s="254" t="s">
        <v>1188</v>
      </c>
      <c r="F135" s="255" t="s">
        <v>1189</v>
      </c>
      <c r="G135" s="256" t="s">
        <v>259</v>
      </c>
      <c r="H135" s="257">
        <v>18</v>
      </c>
      <c r="I135" s="258"/>
      <c r="J135" s="257">
        <f>ROUND(I135*H135,2)</f>
        <v>0</v>
      </c>
      <c r="K135" s="259"/>
      <c r="L135" s="260"/>
      <c r="M135" s="261" t="s">
        <v>1</v>
      </c>
      <c r="N135" s="262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248</v>
      </c>
      <c r="AT135" s="246" t="s">
        <v>571</v>
      </c>
      <c r="AU135" s="246" t="s">
        <v>75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341</v>
      </c>
    </row>
    <row r="136" s="2" customFormat="1" ht="21.75" customHeight="1">
      <c r="A136" s="35"/>
      <c r="B136" s="36"/>
      <c r="C136" s="253" t="s">
        <v>281</v>
      </c>
      <c r="D136" s="253" t="s">
        <v>571</v>
      </c>
      <c r="E136" s="254" t="s">
        <v>1190</v>
      </c>
      <c r="F136" s="255" t="s">
        <v>1191</v>
      </c>
      <c r="G136" s="256" t="s">
        <v>259</v>
      </c>
      <c r="H136" s="257">
        <v>4</v>
      </c>
      <c r="I136" s="258"/>
      <c r="J136" s="257">
        <f>ROUND(I136*H136,2)</f>
        <v>0</v>
      </c>
      <c r="K136" s="259"/>
      <c r="L136" s="260"/>
      <c r="M136" s="261" t="s">
        <v>1</v>
      </c>
      <c r="N136" s="262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248</v>
      </c>
      <c r="AT136" s="246" t="s">
        <v>571</v>
      </c>
      <c r="AU136" s="246" t="s">
        <v>75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353</v>
      </c>
    </row>
    <row r="137" s="2" customFormat="1" ht="16.5" customHeight="1">
      <c r="A137" s="35"/>
      <c r="B137" s="36"/>
      <c r="C137" s="253" t="s">
        <v>285</v>
      </c>
      <c r="D137" s="253" t="s">
        <v>571</v>
      </c>
      <c r="E137" s="254" t="s">
        <v>1192</v>
      </c>
      <c r="F137" s="255" t="s">
        <v>1193</v>
      </c>
      <c r="G137" s="256" t="s">
        <v>259</v>
      </c>
      <c r="H137" s="257">
        <v>1</v>
      </c>
      <c r="I137" s="258"/>
      <c r="J137" s="257">
        <f>ROUND(I137*H137,2)</f>
        <v>0</v>
      </c>
      <c r="K137" s="259"/>
      <c r="L137" s="260"/>
      <c r="M137" s="261" t="s">
        <v>1</v>
      </c>
      <c r="N137" s="262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248</v>
      </c>
      <c r="AT137" s="246" t="s">
        <v>571</v>
      </c>
      <c r="AU137" s="246" t="s">
        <v>75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361</v>
      </c>
    </row>
    <row r="138" s="2" customFormat="1" ht="16.5" customHeight="1">
      <c r="A138" s="35"/>
      <c r="B138" s="36"/>
      <c r="C138" s="253" t="s">
        <v>289</v>
      </c>
      <c r="D138" s="253" t="s">
        <v>571</v>
      </c>
      <c r="E138" s="254" t="s">
        <v>1194</v>
      </c>
      <c r="F138" s="255" t="s">
        <v>1195</v>
      </c>
      <c r="G138" s="256" t="s">
        <v>1196</v>
      </c>
      <c r="H138" s="257">
        <v>2160</v>
      </c>
      <c r="I138" s="258"/>
      <c r="J138" s="257">
        <f>ROUND(I138*H138,2)</f>
        <v>0</v>
      </c>
      <c r="K138" s="259"/>
      <c r="L138" s="260"/>
      <c r="M138" s="261" t="s">
        <v>1</v>
      </c>
      <c r="N138" s="262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75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371</v>
      </c>
    </row>
    <row r="139" s="2" customFormat="1" ht="16.5" customHeight="1">
      <c r="A139" s="35"/>
      <c r="B139" s="36"/>
      <c r="C139" s="253" t="s">
        <v>293</v>
      </c>
      <c r="D139" s="253" t="s">
        <v>571</v>
      </c>
      <c r="E139" s="254" t="s">
        <v>1197</v>
      </c>
      <c r="F139" s="255" t="s">
        <v>1198</v>
      </c>
      <c r="G139" s="256" t="s">
        <v>1196</v>
      </c>
      <c r="H139" s="257">
        <v>4270</v>
      </c>
      <c r="I139" s="258"/>
      <c r="J139" s="257">
        <f>ROUND(I139*H139,2)</f>
        <v>0</v>
      </c>
      <c r="K139" s="259"/>
      <c r="L139" s="260"/>
      <c r="M139" s="261" t="s">
        <v>1</v>
      </c>
      <c r="N139" s="262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248</v>
      </c>
      <c r="AT139" s="246" t="s">
        <v>571</v>
      </c>
      <c r="AU139" s="246" t="s">
        <v>75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381</v>
      </c>
    </row>
    <row r="140" s="2" customFormat="1" ht="16.5" customHeight="1">
      <c r="A140" s="35"/>
      <c r="B140" s="36"/>
      <c r="C140" s="253" t="s">
        <v>7</v>
      </c>
      <c r="D140" s="253" t="s">
        <v>571</v>
      </c>
      <c r="E140" s="254" t="s">
        <v>1199</v>
      </c>
      <c r="F140" s="255" t="s">
        <v>1200</v>
      </c>
      <c r="G140" s="256" t="s">
        <v>1196</v>
      </c>
      <c r="H140" s="257">
        <v>16</v>
      </c>
      <c r="I140" s="258"/>
      <c r="J140" s="257">
        <f>ROUND(I140*H140,2)</f>
        <v>0</v>
      </c>
      <c r="K140" s="259"/>
      <c r="L140" s="260"/>
      <c r="M140" s="261" t="s">
        <v>1</v>
      </c>
      <c r="N140" s="262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248</v>
      </c>
      <c r="AT140" s="246" t="s">
        <v>571</v>
      </c>
      <c r="AU140" s="246" t="s">
        <v>75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389</v>
      </c>
    </row>
    <row r="141" s="2" customFormat="1" ht="16.5" customHeight="1">
      <c r="A141" s="35"/>
      <c r="B141" s="36"/>
      <c r="C141" s="253" t="s">
        <v>300</v>
      </c>
      <c r="D141" s="253" t="s">
        <v>571</v>
      </c>
      <c r="E141" s="254" t="s">
        <v>1201</v>
      </c>
      <c r="F141" s="255" t="s">
        <v>1202</v>
      </c>
      <c r="G141" s="256" t="s">
        <v>1196</v>
      </c>
      <c r="H141" s="257">
        <v>214</v>
      </c>
      <c r="I141" s="258"/>
      <c r="J141" s="257">
        <f>ROUND(I141*H141,2)</f>
        <v>0</v>
      </c>
      <c r="K141" s="259"/>
      <c r="L141" s="260"/>
      <c r="M141" s="261" t="s">
        <v>1</v>
      </c>
      <c r="N141" s="262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248</v>
      </c>
      <c r="AT141" s="246" t="s">
        <v>571</v>
      </c>
      <c r="AU141" s="246" t="s">
        <v>75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399</v>
      </c>
    </row>
    <row r="142" s="2" customFormat="1" ht="16.5" customHeight="1">
      <c r="A142" s="35"/>
      <c r="B142" s="36"/>
      <c r="C142" s="253" t="s">
        <v>305</v>
      </c>
      <c r="D142" s="253" t="s">
        <v>571</v>
      </c>
      <c r="E142" s="254" t="s">
        <v>1203</v>
      </c>
      <c r="F142" s="255" t="s">
        <v>1204</v>
      </c>
      <c r="G142" s="256" t="s">
        <v>1196</v>
      </c>
      <c r="H142" s="257">
        <v>214</v>
      </c>
      <c r="I142" s="258"/>
      <c r="J142" s="257">
        <f>ROUND(I142*H142,2)</f>
        <v>0</v>
      </c>
      <c r="K142" s="259"/>
      <c r="L142" s="260"/>
      <c r="M142" s="261" t="s">
        <v>1</v>
      </c>
      <c r="N142" s="262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248</v>
      </c>
      <c r="AT142" s="246" t="s">
        <v>571</v>
      </c>
      <c r="AU142" s="246" t="s">
        <v>75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409</v>
      </c>
    </row>
    <row r="143" s="2" customFormat="1" ht="16.5" customHeight="1">
      <c r="A143" s="35"/>
      <c r="B143" s="36"/>
      <c r="C143" s="253" t="s">
        <v>309</v>
      </c>
      <c r="D143" s="253" t="s">
        <v>571</v>
      </c>
      <c r="E143" s="254" t="s">
        <v>1205</v>
      </c>
      <c r="F143" s="255" t="s">
        <v>1206</v>
      </c>
      <c r="G143" s="256" t="s">
        <v>1196</v>
      </c>
      <c r="H143" s="257">
        <v>300</v>
      </c>
      <c r="I143" s="258"/>
      <c r="J143" s="257">
        <f>ROUND(I143*H143,2)</f>
        <v>0</v>
      </c>
      <c r="K143" s="259"/>
      <c r="L143" s="260"/>
      <c r="M143" s="261" t="s">
        <v>1</v>
      </c>
      <c r="N143" s="262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248</v>
      </c>
      <c r="AT143" s="246" t="s">
        <v>571</v>
      </c>
      <c r="AU143" s="246" t="s">
        <v>75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417</v>
      </c>
    </row>
    <row r="144" s="2" customFormat="1" ht="16.5" customHeight="1">
      <c r="A144" s="35"/>
      <c r="B144" s="36"/>
      <c r="C144" s="253" t="s">
        <v>313</v>
      </c>
      <c r="D144" s="253" t="s">
        <v>571</v>
      </c>
      <c r="E144" s="254" t="s">
        <v>1207</v>
      </c>
      <c r="F144" s="255" t="s">
        <v>1208</v>
      </c>
      <c r="G144" s="256" t="s">
        <v>1196</v>
      </c>
      <c r="H144" s="257">
        <v>100</v>
      </c>
      <c r="I144" s="258"/>
      <c r="J144" s="257">
        <f>ROUND(I144*H144,2)</f>
        <v>0</v>
      </c>
      <c r="K144" s="259"/>
      <c r="L144" s="260"/>
      <c r="M144" s="261" t="s">
        <v>1</v>
      </c>
      <c r="N144" s="262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248</v>
      </c>
      <c r="AT144" s="246" t="s">
        <v>571</v>
      </c>
      <c r="AU144" s="246" t="s">
        <v>75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427</v>
      </c>
    </row>
    <row r="145" s="2" customFormat="1" ht="16.5" customHeight="1">
      <c r="A145" s="35"/>
      <c r="B145" s="36"/>
      <c r="C145" s="253" t="s">
        <v>317</v>
      </c>
      <c r="D145" s="253" t="s">
        <v>571</v>
      </c>
      <c r="E145" s="254" t="s">
        <v>1209</v>
      </c>
      <c r="F145" s="255" t="s">
        <v>1210</v>
      </c>
      <c r="G145" s="256" t="s">
        <v>1196</v>
      </c>
      <c r="H145" s="257">
        <v>100</v>
      </c>
      <c r="I145" s="258"/>
      <c r="J145" s="257">
        <f>ROUND(I145*H145,2)</f>
        <v>0</v>
      </c>
      <c r="K145" s="259"/>
      <c r="L145" s="260"/>
      <c r="M145" s="261" t="s">
        <v>1</v>
      </c>
      <c r="N145" s="262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248</v>
      </c>
      <c r="AT145" s="246" t="s">
        <v>571</v>
      </c>
      <c r="AU145" s="246" t="s">
        <v>75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437</v>
      </c>
    </row>
    <row r="146" s="2" customFormat="1" ht="16.5" customHeight="1">
      <c r="A146" s="35"/>
      <c r="B146" s="36"/>
      <c r="C146" s="253" t="s">
        <v>321</v>
      </c>
      <c r="D146" s="253" t="s">
        <v>571</v>
      </c>
      <c r="E146" s="254" t="s">
        <v>1211</v>
      </c>
      <c r="F146" s="255" t="s">
        <v>1212</v>
      </c>
      <c r="G146" s="256" t="s">
        <v>259</v>
      </c>
      <c r="H146" s="257">
        <v>1</v>
      </c>
      <c r="I146" s="258"/>
      <c r="J146" s="257">
        <f>ROUND(I146*H146,2)</f>
        <v>0</v>
      </c>
      <c r="K146" s="259"/>
      <c r="L146" s="260"/>
      <c r="M146" s="261" t="s">
        <v>1</v>
      </c>
      <c r="N146" s="262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248</v>
      </c>
      <c r="AT146" s="246" t="s">
        <v>571</v>
      </c>
      <c r="AU146" s="246" t="s">
        <v>75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616</v>
      </c>
    </row>
    <row r="147" s="2" customFormat="1" ht="16.5" customHeight="1">
      <c r="A147" s="35"/>
      <c r="B147" s="36"/>
      <c r="C147" s="253" t="s">
        <v>325</v>
      </c>
      <c r="D147" s="253" t="s">
        <v>571</v>
      </c>
      <c r="E147" s="254" t="s">
        <v>1213</v>
      </c>
      <c r="F147" s="255" t="s">
        <v>1214</v>
      </c>
      <c r="G147" s="256" t="s">
        <v>259</v>
      </c>
      <c r="H147" s="257">
        <v>1</v>
      </c>
      <c r="I147" s="258"/>
      <c r="J147" s="257">
        <f>ROUND(I147*H147,2)</f>
        <v>0</v>
      </c>
      <c r="K147" s="259"/>
      <c r="L147" s="260"/>
      <c r="M147" s="261" t="s">
        <v>1</v>
      </c>
      <c r="N147" s="262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248</v>
      </c>
      <c r="AT147" s="246" t="s">
        <v>571</v>
      </c>
      <c r="AU147" s="246" t="s">
        <v>75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624</v>
      </c>
    </row>
    <row r="148" s="2" customFormat="1" ht="16.5" customHeight="1">
      <c r="A148" s="35"/>
      <c r="B148" s="36"/>
      <c r="C148" s="253" t="s">
        <v>329</v>
      </c>
      <c r="D148" s="253" t="s">
        <v>571</v>
      </c>
      <c r="E148" s="254" t="s">
        <v>1215</v>
      </c>
      <c r="F148" s="255" t="s">
        <v>1216</v>
      </c>
      <c r="G148" s="256" t="s">
        <v>259</v>
      </c>
      <c r="H148" s="257">
        <v>1</v>
      </c>
      <c r="I148" s="258"/>
      <c r="J148" s="257">
        <f>ROUND(I148*H148,2)</f>
        <v>0</v>
      </c>
      <c r="K148" s="259"/>
      <c r="L148" s="260"/>
      <c r="M148" s="261" t="s">
        <v>1</v>
      </c>
      <c r="N148" s="262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248</v>
      </c>
      <c r="AT148" s="246" t="s">
        <v>571</v>
      </c>
      <c r="AU148" s="246" t="s">
        <v>75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632</v>
      </c>
    </row>
    <row r="149" s="2" customFormat="1" ht="16.5" customHeight="1">
      <c r="A149" s="35"/>
      <c r="B149" s="36"/>
      <c r="C149" s="253" t="s">
        <v>333</v>
      </c>
      <c r="D149" s="253" t="s">
        <v>571</v>
      </c>
      <c r="E149" s="254" t="s">
        <v>1217</v>
      </c>
      <c r="F149" s="255" t="s">
        <v>1218</v>
      </c>
      <c r="G149" s="256" t="s">
        <v>259</v>
      </c>
      <c r="H149" s="257">
        <v>1</v>
      </c>
      <c r="I149" s="258"/>
      <c r="J149" s="257">
        <f>ROUND(I149*H149,2)</f>
        <v>0</v>
      </c>
      <c r="K149" s="259"/>
      <c r="L149" s="260"/>
      <c r="M149" s="261" t="s">
        <v>1</v>
      </c>
      <c r="N149" s="262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248</v>
      </c>
      <c r="AT149" s="246" t="s">
        <v>571</v>
      </c>
      <c r="AU149" s="246" t="s">
        <v>75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640</v>
      </c>
    </row>
    <row r="150" s="2" customFormat="1" ht="16.5" customHeight="1">
      <c r="A150" s="35"/>
      <c r="B150" s="36"/>
      <c r="C150" s="253" t="s">
        <v>341</v>
      </c>
      <c r="D150" s="253" t="s">
        <v>571</v>
      </c>
      <c r="E150" s="254" t="s">
        <v>1219</v>
      </c>
      <c r="F150" s="255" t="s">
        <v>1220</v>
      </c>
      <c r="G150" s="256" t="s">
        <v>259</v>
      </c>
      <c r="H150" s="257">
        <v>2</v>
      </c>
      <c r="I150" s="258"/>
      <c r="J150" s="257">
        <f>ROUND(I150*H150,2)</f>
        <v>0</v>
      </c>
      <c r="K150" s="259"/>
      <c r="L150" s="260"/>
      <c r="M150" s="261" t="s">
        <v>1</v>
      </c>
      <c r="N150" s="262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248</v>
      </c>
      <c r="AT150" s="246" t="s">
        <v>571</v>
      </c>
      <c r="AU150" s="246" t="s">
        <v>75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648</v>
      </c>
    </row>
    <row r="151" s="2" customFormat="1" ht="16.5" customHeight="1">
      <c r="A151" s="35"/>
      <c r="B151" s="36"/>
      <c r="C151" s="253" t="s">
        <v>347</v>
      </c>
      <c r="D151" s="253" t="s">
        <v>571</v>
      </c>
      <c r="E151" s="254" t="s">
        <v>1221</v>
      </c>
      <c r="F151" s="255" t="s">
        <v>1222</v>
      </c>
      <c r="G151" s="256" t="s">
        <v>259</v>
      </c>
      <c r="H151" s="257">
        <v>12</v>
      </c>
      <c r="I151" s="258"/>
      <c r="J151" s="257">
        <f>ROUND(I151*H151,2)</f>
        <v>0</v>
      </c>
      <c r="K151" s="259"/>
      <c r="L151" s="260"/>
      <c r="M151" s="261" t="s">
        <v>1</v>
      </c>
      <c r="N151" s="262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248</v>
      </c>
      <c r="AT151" s="246" t="s">
        <v>571</v>
      </c>
      <c r="AU151" s="246" t="s">
        <v>75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656</v>
      </c>
    </row>
    <row r="152" s="2" customFormat="1" ht="16.5" customHeight="1">
      <c r="A152" s="35"/>
      <c r="B152" s="36"/>
      <c r="C152" s="253" t="s">
        <v>353</v>
      </c>
      <c r="D152" s="253" t="s">
        <v>571</v>
      </c>
      <c r="E152" s="254" t="s">
        <v>1223</v>
      </c>
      <c r="F152" s="255" t="s">
        <v>1224</v>
      </c>
      <c r="G152" s="256" t="s">
        <v>259</v>
      </c>
      <c r="H152" s="257">
        <v>10</v>
      </c>
      <c r="I152" s="258"/>
      <c r="J152" s="257">
        <f>ROUND(I152*H152,2)</f>
        <v>0</v>
      </c>
      <c r="K152" s="259"/>
      <c r="L152" s="260"/>
      <c r="M152" s="261" t="s">
        <v>1</v>
      </c>
      <c r="N152" s="262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248</v>
      </c>
      <c r="AT152" s="246" t="s">
        <v>571</v>
      </c>
      <c r="AU152" s="246" t="s">
        <v>75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666</v>
      </c>
    </row>
    <row r="153" s="2" customFormat="1" ht="16.5" customHeight="1">
      <c r="A153" s="35"/>
      <c r="B153" s="36"/>
      <c r="C153" s="253" t="s">
        <v>357</v>
      </c>
      <c r="D153" s="253" t="s">
        <v>571</v>
      </c>
      <c r="E153" s="254" t="s">
        <v>1225</v>
      </c>
      <c r="F153" s="255" t="s">
        <v>1226</v>
      </c>
      <c r="G153" s="256" t="s">
        <v>259</v>
      </c>
      <c r="H153" s="257">
        <v>8</v>
      </c>
      <c r="I153" s="258"/>
      <c r="J153" s="257">
        <f>ROUND(I153*H153,2)</f>
        <v>0</v>
      </c>
      <c r="K153" s="259"/>
      <c r="L153" s="260"/>
      <c r="M153" s="261" t="s">
        <v>1</v>
      </c>
      <c r="N153" s="262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248</v>
      </c>
      <c r="AT153" s="246" t="s">
        <v>571</v>
      </c>
      <c r="AU153" s="246" t="s">
        <v>75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674</v>
      </c>
    </row>
    <row r="154" s="2" customFormat="1" ht="16.5" customHeight="1">
      <c r="A154" s="35"/>
      <c r="B154" s="36"/>
      <c r="C154" s="253" t="s">
        <v>361</v>
      </c>
      <c r="D154" s="253" t="s">
        <v>571</v>
      </c>
      <c r="E154" s="254" t="s">
        <v>1227</v>
      </c>
      <c r="F154" s="255" t="s">
        <v>1228</v>
      </c>
      <c r="G154" s="256" t="s">
        <v>259</v>
      </c>
      <c r="H154" s="257">
        <v>2</v>
      </c>
      <c r="I154" s="258"/>
      <c r="J154" s="257">
        <f>ROUND(I154*H154,2)</f>
        <v>0</v>
      </c>
      <c r="K154" s="259"/>
      <c r="L154" s="260"/>
      <c r="M154" s="261" t="s">
        <v>1</v>
      </c>
      <c r="N154" s="262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248</v>
      </c>
      <c r="AT154" s="246" t="s">
        <v>571</v>
      </c>
      <c r="AU154" s="246" t="s">
        <v>75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682</v>
      </c>
    </row>
    <row r="155" s="2" customFormat="1" ht="16.5" customHeight="1">
      <c r="A155" s="35"/>
      <c r="B155" s="36"/>
      <c r="C155" s="253" t="s">
        <v>365</v>
      </c>
      <c r="D155" s="253" t="s">
        <v>571</v>
      </c>
      <c r="E155" s="254" t="s">
        <v>1229</v>
      </c>
      <c r="F155" s="255" t="s">
        <v>1230</v>
      </c>
      <c r="G155" s="256" t="s">
        <v>259</v>
      </c>
      <c r="H155" s="257">
        <v>10</v>
      </c>
      <c r="I155" s="258"/>
      <c r="J155" s="257">
        <f>ROUND(I155*H155,2)</f>
        <v>0</v>
      </c>
      <c r="K155" s="259"/>
      <c r="L155" s="260"/>
      <c r="M155" s="261" t="s">
        <v>1</v>
      </c>
      <c r="N155" s="262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248</v>
      </c>
      <c r="AT155" s="246" t="s">
        <v>571</v>
      </c>
      <c r="AU155" s="246" t="s">
        <v>75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690</v>
      </c>
    </row>
    <row r="156" s="2" customFormat="1" ht="16.5" customHeight="1">
      <c r="A156" s="35"/>
      <c r="B156" s="36"/>
      <c r="C156" s="253" t="s">
        <v>371</v>
      </c>
      <c r="D156" s="253" t="s">
        <v>571</v>
      </c>
      <c r="E156" s="254" t="s">
        <v>1231</v>
      </c>
      <c r="F156" s="255" t="s">
        <v>1232</v>
      </c>
      <c r="G156" s="256" t="s">
        <v>1196</v>
      </c>
      <c r="H156" s="257">
        <v>60</v>
      </c>
      <c r="I156" s="258"/>
      <c r="J156" s="257">
        <f>ROUND(I156*H156,2)</f>
        <v>0</v>
      </c>
      <c r="K156" s="259"/>
      <c r="L156" s="260"/>
      <c r="M156" s="261" t="s">
        <v>1</v>
      </c>
      <c r="N156" s="262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248</v>
      </c>
      <c r="AT156" s="246" t="s">
        <v>571</v>
      </c>
      <c r="AU156" s="246" t="s">
        <v>75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698</v>
      </c>
    </row>
    <row r="157" s="2" customFormat="1" ht="16.5" customHeight="1">
      <c r="A157" s="35"/>
      <c r="B157" s="36"/>
      <c r="C157" s="253" t="s">
        <v>377</v>
      </c>
      <c r="D157" s="253" t="s">
        <v>571</v>
      </c>
      <c r="E157" s="254" t="s">
        <v>1233</v>
      </c>
      <c r="F157" s="255" t="s">
        <v>1234</v>
      </c>
      <c r="G157" s="256" t="s">
        <v>1196</v>
      </c>
      <c r="H157" s="257">
        <v>160</v>
      </c>
      <c r="I157" s="258"/>
      <c r="J157" s="257">
        <f>ROUND(I157*H157,2)</f>
        <v>0</v>
      </c>
      <c r="K157" s="259"/>
      <c r="L157" s="260"/>
      <c r="M157" s="261" t="s">
        <v>1</v>
      </c>
      <c r="N157" s="262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248</v>
      </c>
      <c r="AT157" s="246" t="s">
        <v>571</v>
      </c>
      <c r="AU157" s="246" t="s">
        <v>75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706</v>
      </c>
    </row>
    <row r="158" s="2" customFormat="1" ht="24.15" customHeight="1">
      <c r="A158" s="35"/>
      <c r="B158" s="36"/>
      <c r="C158" s="253" t="s">
        <v>381</v>
      </c>
      <c r="D158" s="253" t="s">
        <v>571</v>
      </c>
      <c r="E158" s="254" t="s">
        <v>1235</v>
      </c>
      <c r="F158" s="255" t="s">
        <v>1236</v>
      </c>
      <c r="G158" s="256" t="s">
        <v>1196</v>
      </c>
      <c r="H158" s="257">
        <v>200</v>
      </c>
      <c r="I158" s="258"/>
      <c r="J158" s="257">
        <f>ROUND(I158*H158,2)</f>
        <v>0</v>
      </c>
      <c r="K158" s="259"/>
      <c r="L158" s="260"/>
      <c r="M158" s="261" t="s">
        <v>1</v>
      </c>
      <c r="N158" s="262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248</v>
      </c>
      <c r="AT158" s="246" t="s">
        <v>571</v>
      </c>
      <c r="AU158" s="246" t="s">
        <v>75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714</v>
      </c>
    </row>
    <row r="159" s="2" customFormat="1" ht="16.5" customHeight="1">
      <c r="A159" s="35"/>
      <c r="B159" s="36"/>
      <c r="C159" s="253" t="s">
        <v>385</v>
      </c>
      <c r="D159" s="253" t="s">
        <v>571</v>
      </c>
      <c r="E159" s="254" t="s">
        <v>1237</v>
      </c>
      <c r="F159" s="255" t="s">
        <v>1238</v>
      </c>
      <c r="G159" s="256" t="s">
        <v>259</v>
      </c>
      <c r="H159" s="257">
        <v>4</v>
      </c>
      <c r="I159" s="258"/>
      <c r="J159" s="257">
        <f>ROUND(I159*H159,2)</f>
        <v>0</v>
      </c>
      <c r="K159" s="259"/>
      <c r="L159" s="260"/>
      <c r="M159" s="261" t="s">
        <v>1</v>
      </c>
      <c r="N159" s="262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248</v>
      </c>
      <c r="AT159" s="246" t="s">
        <v>571</v>
      </c>
      <c r="AU159" s="246" t="s">
        <v>75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722</v>
      </c>
    </row>
    <row r="160" s="2" customFormat="1" ht="16.5" customHeight="1">
      <c r="A160" s="35"/>
      <c r="B160" s="36"/>
      <c r="C160" s="253" t="s">
        <v>389</v>
      </c>
      <c r="D160" s="253" t="s">
        <v>571</v>
      </c>
      <c r="E160" s="254" t="s">
        <v>1239</v>
      </c>
      <c r="F160" s="255" t="s">
        <v>1240</v>
      </c>
      <c r="G160" s="256" t="s">
        <v>259</v>
      </c>
      <c r="H160" s="257">
        <v>4</v>
      </c>
      <c r="I160" s="258"/>
      <c r="J160" s="257">
        <f>ROUND(I160*H160,2)</f>
        <v>0</v>
      </c>
      <c r="K160" s="259"/>
      <c r="L160" s="260"/>
      <c r="M160" s="261" t="s">
        <v>1</v>
      </c>
      <c r="N160" s="262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248</v>
      </c>
      <c r="AT160" s="246" t="s">
        <v>571</v>
      </c>
      <c r="AU160" s="246" t="s">
        <v>75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730</v>
      </c>
    </row>
    <row r="161" s="2" customFormat="1" ht="16.5" customHeight="1">
      <c r="A161" s="35"/>
      <c r="B161" s="36"/>
      <c r="C161" s="253" t="s">
        <v>393</v>
      </c>
      <c r="D161" s="253" t="s">
        <v>571</v>
      </c>
      <c r="E161" s="254" t="s">
        <v>1241</v>
      </c>
      <c r="F161" s="255" t="s">
        <v>1242</v>
      </c>
      <c r="G161" s="256" t="s">
        <v>259</v>
      </c>
      <c r="H161" s="257">
        <v>150</v>
      </c>
      <c r="I161" s="258"/>
      <c r="J161" s="257">
        <f>ROUND(I161*H161,2)</f>
        <v>0</v>
      </c>
      <c r="K161" s="259"/>
      <c r="L161" s="260"/>
      <c r="M161" s="261" t="s">
        <v>1</v>
      </c>
      <c r="N161" s="262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248</v>
      </c>
      <c r="AT161" s="246" t="s">
        <v>571</v>
      </c>
      <c r="AU161" s="246" t="s">
        <v>75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738</v>
      </c>
    </row>
    <row r="162" s="2" customFormat="1" ht="16.5" customHeight="1">
      <c r="A162" s="35"/>
      <c r="B162" s="36"/>
      <c r="C162" s="253" t="s">
        <v>399</v>
      </c>
      <c r="D162" s="253" t="s">
        <v>571</v>
      </c>
      <c r="E162" s="254" t="s">
        <v>1243</v>
      </c>
      <c r="F162" s="255" t="s">
        <v>1244</v>
      </c>
      <c r="G162" s="256" t="s">
        <v>259</v>
      </c>
      <c r="H162" s="257">
        <v>180</v>
      </c>
      <c r="I162" s="258"/>
      <c r="J162" s="257">
        <f>ROUND(I162*H162,2)</f>
        <v>0</v>
      </c>
      <c r="K162" s="259"/>
      <c r="L162" s="260"/>
      <c r="M162" s="261" t="s">
        <v>1</v>
      </c>
      <c r="N162" s="262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248</v>
      </c>
      <c r="AT162" s="246" t="s">
        <v>571</v>
      </c>
      <c r="AU162" s="246" t="s">
        <v>75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746</v>
      </c>
    </row>
    <row r="163" s="2" customFormat="1" ht="16.5" customHeight="1">
      <c r="A163" s="35"/>
      <c r="B163" s="36"/>
      <c r="C163" s="253" t="s">
        <v>403</v>
      </c>
      <c r="D163" s="253" t="s">
        <v>571</v>
      </c>
      <c r="E163" s="254" t="s">
        <v>1245</v>
      </c>
      <c r="F163" s="255" t="s">
        <v>1246</v>
      </c>
      <c r="G163" s="256" t="s">
        <v>259</v>
      </c>
      <c r="H163" s="257">
        <v>60</v>
      </c>
      <c r="I163" s="258"/>
      <c r="J163" s="257">
        <f>ROUND(I163*H163,2)</f>
        <v>0</v>
      </c>
      <c r="K163" s="259"/>
      <c r="L163" s="260"/>
      <c r="M163" s="261" t="s">
        <v>1</v>
      </c>
      <c r="N163" s="262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248</v>
      </c>
      <c r="AT163" s="246" t="s">
        <v>571</v>
      </c>
      <c r="AU163" s="246" t="s">
        <v>75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754</v>
      </c>
    </row>
    <row r="164" s="2" customFormat="1" ht="16.5" customHeight="1">
      <c r="A164" s="35"/>
      <c r="B164" s="36"/>
      <c r="C164" s="253" t="s">
        <v>409</v>
      </c>
      <c r="D164" s="253" t="s">
        <v>571</v>
      </c>
      <c r="E164" s="254" t="s">
        <v>1247</v>
      </c>
      <c r="F164" s="255" t="s">
        <v>1248</v>
      </c>
      <c r="G164" s="256" t="s">
        <v>1196</v>
      </c>
      <c r="H164" s="257">
        <v>3250</v>
      </c>
      <c r="I164" s="258"/>
      <c r="J164" s="257">
        <f>ROUND(I164*H164,2)</f>
        <v>0</v>
      </c>
      <c r="K164" s="259"/>
      <c r="L164" s="260"/>
      <c r="M164" s="261" t="s">
        <v>1</v>
      </c>
      <c r="N164" s="262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248</v>
      </c>
      <c r="AT164" s="246" t="s">
        <v>571</v>
      </c>
      <c r="AU164" s="246" t="s">
        <v>75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1249</v>
      </c>
    </row>
    <row r="165" s="2" customFormat="1" ht="16.5" customHeight="1">
      <c r="A165" s="35"/>
      <c r="B165" s="36"/>
      <c r="C165" s="253" t="s">
        <v>413</v>
      </c>
      <c r="D165" s="253" t="s">
        <v>571</v>
      </c>
      <c r="E165" s="254" t="s">
        <v>1250</v>
      </c>
      <c r="F165" s="255" t="s">
        <v>1251</v>
      </c>
      <c r="G165" s="256" t="s">
        <v>614</v>
      </c>
      <c r="H165" s="258"/>
      <c r="I165" s="258"/>
      <c r="J165" s="257">
        <f>ROUND(I165*H165,2)</f>
        <v>0</v>
      </c>
      <c r="K165" s="259"/>
      <c r="L165" s="260"/>
      <c r="M165" s="261" t="s">
        <v>1</v>
      </c>
      <c r="N165" s="262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248</v>
      </c>
      <c r="AT165" s="246" t="s">
        <v>571</v>
      </c>
      <c r="AU165" s="246" t="s">
        <v>75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1252</v>
      </c>
    </row>
    <row r="166" s="2" customFormat="1" ht="16.5" customHeight="1">
      <c r="A166" s="35"/>
      <c r="B166" s="36"/>
      <c r="C166" s="253" t="s">
        <v>417</v>
      </c>
      <c r="D166" s="253" t="s">
        <v>571</v>
      </c>
      <c r="E166" s="254" t="s">
        <v>1253</v>
      </c>
      <c r="F166" s="255" t="s">
        <v>1254</v>
      </c>
      <c r="G166" s="256" t="s">
        <v>1255</v>
      </c>
      <c r="H166" s="257">
        <v>960</v>
      </c>
      <c r="I166" s="258"/>
      <c r="J166" s="257">
        <f>ROUND(I166*H166,2)</f>
        <v>0</v>
      </c>
      <c r="K166" s="259"/>
      <c r="L166" s="260"/>
      <c r="M166" s="261" t="s">
        <v>1</v>
      </c>
      <c r="N166" s="262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248</v>
      </c>
      <c r="AT166" s="246" t="s">
        <v>571</v>
      </c>
      <c r="AU166" s="246" t="s">
        <v>75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762</v>
      </c>
    </row>
    <row r="167" s="2" customFormat="1" ht="16.5" customHeight="1">
      <c r="A167" s="35"/>
      <c r="B167" s="36"/>
      <c r="C167" s="253" t="s">
        <v>423</v>
      </c>
      <c r="D167" s="253" t="s">
        <v>571</v>
      </c>
      <c r="E167" s="254" t="s">
        <v>1256</v>
      </c>
      <c r="F167" s="255" t="s">
        <v>1257</v>
      </c>
      <c r="G167" s="256" t="s">
        <v>1255</v>
      </c>
      <c r="H167" s="257">
        <v>32</v>
      </c>
      <c r="I167" s="258"/>
      <c r="J167" s="257">
        <f>ROUND(I167*H167,2)</f>
        <v>0</v>
      </c>
      <c r="K167" s="259"/>
      <c r="L167" s="260"/>
      <c r="M167" s="261" t="s">
        <v>1</v>
      </c>
      <c r="N167" s="262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248</v>
      </c>
      <c r="AT167" s="246" t="s">
        <v>571</v>
      </c>
      <c r="AU167" s="246" t="s">
        <v>75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770</v>
      </c>
    </row>
    <row r="168" s="2" customFormat="1" ht="16.5" customHeight="1">
      <c r="A168" s="35"/>
      <c r="B168" s="36"/>
      <c r="C168" s="253" t="s">
        <v>427</v>
      </c>
      <c r="D168" s="253" t="s">
        <v>571</v>
      </c>
      <c r="E168" s="254" t="s">
        <v>1258</v>
      </c>
      <c r="F168" s="255" t="s">
        <v>1259</v>
      </c>
      <c r="G168" s="256" t="s">
        <v>259</v>
      </c>
      <c r="H168" s="257">
        <v>1</v>
      </c>
      <c r="I168" s="258"/>
      <c r="J168" s="257">
        <f>ROUND(I168*H168,2)</f>
        <v>0</v>
      </c>
      <c r="K168" s="259"/>
      <c r="L168" s="260"/>
      <c r="M168" s="263" t="s">
        <v>1</v>
      </c>
      <c r="N168" s="264" t="s">
        <v>41</v>
      </c>
      <c r="O168" s="250"/>
      <c r="P168" s="251">
        <f>O168*H168</f>
        <v>0</v>
      </c>
      <c r="Q168" s="251">
        <v>0</v>
      </c>
      <c r="R168" s="251">
        <f>Q168*H168</f>
        <v>0</v>
      </c>
      <c r="S168" s="251">
        <v>0</v>
      </c>
      <c r="T168" s="25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248</v>
      </c>
      <c r="AT168" s="246" t="s">
        <v>571</v>
      </c>
      <c r="AU168" s="246" t="s">
        <v>75</v>
      </c>
      <c r="AY168" s="14" t="s">
        <v>220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87</v>
      </c>
      <c r="BK168" s="247">
        <f>ROUND(I168*H168,2)</f>
        <v>0</v>
      </c>
      <c r="BL168" s="14" t="s">
        <v>94</v>
      </c>
      <c r="BM168" s="246" t="s">
        <v>778</v>
      </c>
    </row>
    <row r="169" s="2" customFormat="1" ht="6.96" customHeight="1">
      <c r="A169" s="35"/>
      <c r="B169" s="69"/>
      <c r="C169" s="70"/>
      <c r="D169" s="70"/>
      <c r="E169" s="70"/>
      <c r="F169" s="70"/>
      <c r="G169" s="70"/>
      <c r="H169" s="70"/>
      <c r="I169" s="70"/>
      <c r="J169" s="70"/>
      <c r="K169" s="70"/>
      <c r="L169" s="41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sheetProtection sheet="1" autoFilter="0" formatColumns="0" formatRows="0" objects="1" scenarios="1" spinCount="100000" saltValue="uOoWUIeFc+Q+hfpq2VF5NFD0xQh17HS/kKLNnCK1GMwq17p3VbMCvB68Jv4FBH3VEcIpemae+3hkvDw4IZXjqA==" hashValue="yHEChCQov4IJvXVu/F02xbREc26MKvRvPu+TyAnBCRYzBb7ZnfjSD4otsspMJM3wh0w2OUX8Plmdww3EdKEEvQ==" algorithmName="SHA-512" password="CC35"/>
  <autoFilter ref="C119:K16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1260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187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ROUND((SUM(BE128:BE180)),  2)</f>
        <v>0</v>
      </c>
      <c r="G35" s="169"/>
      <c r="H35" s="169"/>
      <c r="I35" s="170">
        <v>0.20000000000000001</v>
      </c>
      <c r="J35" s="168">
        <f>ROUND(((SUM(BE128:BE180))*I35),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ROUND((SUM(BF128:BF180)),  2)</f>
        <v>0</v>
      </c>
      <c r="G36" s="169"/>
      <c r="H36" s="169"/>
      <c r="I36" s="170">
        <v>0.20000000000000001</v>
      </c>
      <c r="J36" s="168">
        <f>ROUND(((SUM(BF128:BF180))*I36),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ROUND((SUM(BG128:BG180)),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ROUND((SUM(BH128:BH180)),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ROUND((SUM(BI128:BI180)),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1260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1 - Búracie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J129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J130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195</v>
      </c>
      <c r="E101" s="204"/>
      <c r="F101" s="204"/>
      <c r="G101" s="204"/>
      <c r="H101" s="204"/>
      <c r="I101" s="204"/>
      <c r="J101" s="205">
        <f>J134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196</v>
      </c>
      <c r="E102" s="199"/>
      <c r="F102" s="199"/>
      <c r="G102" s="199"/>
      <c r="H102" s="199"/>
      <c r="I102" s="199"/>
      <c r="J102" s="200">
        <f>J165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200</v>
      </c>
      <c r="E103" s="204"/>
      <c r="F103" s="204"/>
      <c r="G103" s="204"/>
      <c r="H103" s="204"/>
      <c r="I103" s="204"/>
      <c r="J103" s="205">
        <f>J166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201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203</v>
      </c>
      <c r="E105" s="204"/>
      <c r="F105" s="204"/>
      <c r="G105" s="204"/>
      <c r="H105" s="204"/>
      <c r="I105" s="204"/>
      <c r="J105" s="205">
        <f>J171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448</v>
      </c>
      <c r="E106" s="204"/>
      <c r="F106" s="204"/>
      <c r="G106" s="204"/>
      <c r="H106" s="204"/>
      <c r="I106" s="204"/>
      <c r="J106" s="205">
        <f>J174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206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91" t="str">
        <f>E7</f>
        <v>SOŠ technická Lučenec - novostavba edukačného centra, rekonštrukcia objektu školy a spoločenského objektu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184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1" t="s">
        <v>1260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186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>1 - Búracie práce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F14</f>
        <v>SOŠ Technická,Dukelských Hrdinov 2, 984 01 Lučenec</v>
      </c>
      <c r="G122" s="37"/>
      <c r="H122" s="37"/>
      <c r="I122" s="29" t="s">
        <v>20</v>
      </c>
      <c r="J122" s="82" t="str">
        <f>IF(J14="","",J14)</f>
        <v>30. 9. 2024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E17</f>
        <v>BBSK, Námestie SNP 23/23, 974 01 BB</v>
      </c>
      <c r="G124" s="37"/>
      <c r="H124" s="37"/>
      <c r="I124" s="29" t="s">
        <v>28</v>
      </c>
      <c r="J124" s="33" t="str">
        <f>E23</f>
        <v>Ing. Ladislav Chatrnúch,Sládkovičova 2052/50A Šala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IF(E20="","",E20)</f>
        <v>Vyplň údaj</v>
      </c>
      <c r="G125" s="37"/>
      <c r="H125" s="37"/>
      <c r="I125" s="29" t="s">
        <v>31</v>
      </c>
      <c r="J125" s="33" t="str">
        <f>E26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207</v>
      </c>
      <c r="D127" s="210" t="s">
        <v>60</v>
      </c>
      <c r="E127" s="210" t="s">
        <v>56</v>
      </c>
      <c r="F127" s="210" t="s">
        <v>57</v>
      </c>
      <c r="G127" s="210" t="s">
        <v>208</v>
      </c>
      <c r="H127" s="210" t="s">
        <v>209</v>
      </c>
      <c r="I127" s="210" t="s">
        <v>210</v>
      </c>
      <c r="J127" s="211" t="s">
        <v>190</v>
      </c>
      <c r="K127" s="212" t="s">
        <v>211</v>
      </c>
      <c r="L127" s="213"/>
      <c r="M127" s="103" t="s">
        <v>1</v>
      </c>
      <c r="N127" s="104" t="s">
        <v>39</v>
      </c>
      <c r="O127" s="104" t="s">
        <v>212</v>
      </c>
      <c r="P127" s="104" t="s">
        <v>213</v>
      </c>
      <c r="Q127" s="104" t="s">
        <v>214</v>
      </c>
      <c r="R127" s="104" t="s">
        <v>215</v>
      </c>
      <c r="S127" s="104" t="s">
        <v>216</v>
      </c>
      <c r="T127" s="105" t="s">
        <v>217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191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P129+P165</f>
        <v>0</v>
      </c>
      <c r="Q128" s="107"/>
      <c r="R128" s="216">
        <f>R129+R165</f>
        <v>22.251265592000003</v>
      </c>
      <c r="S128" s="107"/>
      <c r="T128" s="217">
        <f>T129+T165</f>
        <v>126.12287499999999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192</v>
      </c>
      <c r="BK128" s="218">
        <f>BK129+BK165</f>
        <v>0</v>
      </c>
    </row>
    <row r="129" s="12" customFormat="1" ht="25.92" customHeight="1">
      <c r="A129" s="12"/>
      <c r="B129" s="219"/>
      <c r="C129" s="220"/>
      <c r="D129" s="221" t="s">
        <v>74</v>
      </c>
      <c r="E129" s="222" t="s">
        <v>218</v>
      </c>
      <c r="F129" s="222" t="s">
        <v>219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P130+P134</f>
        <v>0</v>
      </c>
      <c r="Q129" s="227"/>
      <c r="R129" s="228">
        <f>R130+R134</f>
        <v>22.221265592000002</v>
      </c>
      <c r="S129" s="227"/>
      <c r="T129" s="229">
        <f>T130+T134</f>
        <v>119.395348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82</v>
      </c>
      <c r="AT129" s="231" t="s">
        <v>74</v>
      </c>
      <c r="AU129" s="231" t="s">
        <v>75</v>
      </c>
      <c r="AY129" s="230" t="s">
        <v>220</v>
      </c>
      <c r="BK129" s="232">
        <f>BK130+BK134</f>
        <v>0</v>
      </c>
    </row>
    <row r="130" s="12" customFormat="1" ht="22.8" customHeight="1">
      <c r="A130" s="12"/>
      <c r="B130" s="219"/>
      <c r="C130" s="220"/>
      <c r="D130" s="221" t="s">
        <v>74</v>
      </c>
      <c r="E130" s="233" t="s">
        <v>82</v>
      </c>
      <c r="F130" s="233" t="s">
        <v>221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SUM(P131:P133)</f>
        <v>0</v>
      </c>
      <c r="Q130" s="227"/>
      <c r="R130" s="228">
        <f>SUM(R131:R133)</f>
        <v>0</v>
      </c>
      <c r="S130" s="227"/>
      <c r="T130" s="229">
        <f>SUM(T131:T133)</f>
        <v>59.741999999999997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82</v>
      </c>
      <c r="AT130" s="231" t="s">
        <v>74</v>
      </c>
      <c r="AU130" s="231" t="s">
        <v>82</v>
      </c>
      <c r="AY130" s="230" t="s">
        <v>220</v>
      </c>
      <c r="BK130" s="232">
        <f>SUM(BK131:BK133)</f>
        <v>0</v>
      </c>
    </row>
    <row r="131" s="2" customFormat="1" ht="24.15" customHeight="1">
      <c r="A131" s="35"/>
      <c r="B131" s="36"/>
      <c r="C131" s="235" t="s">
        <v>82</v>
      </c>
      <c r="D131" s="235" t="s">
        <v>222</v>
      </c>
      <c r="E131" s="236" t="s">
        <v>1261</v>
      </c>
      <c r="F131" s="237" t="s">
        <v>1262</v>
      </c>
      <c r="G131" s="238" t="s">
        <v>225</v>
      </c>
      <c r="H131" s="239">
        <v>24.199999999999999</v>
      </c>
      <c r="I131" s="240"/>
      <c r="J131" s="239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0.26000000000000001</v>
      </c>
      <c r="T131" s="245">
        <f>S131*H131</f>
        <v>6.2919999999999998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94</v>
      </c>
      <c r="AT131" s="246" t="s">
        <v>222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1263</v>
      </c>
    </row>
    <row r="132" s="2" customFormat="1" ht="33" customHeight="1">
      <c r="A132" s="35"/>
      <c r="B132" s="36"/>
      <c r="C132" s="235" t="s">
        <v>87</v>
      </c>
      <c r="D132" s="235" t="s">
        <v>222</v>
      </c>
      <c r="E132" s="236" t="s">
        <v>1264</v>
      </c>
      <c r="F132" s="237" t="s">
        <v>1265</v>
      </c>
      <c r="G132" s="238" t="s">
        <v>225</v>
      </c>
      <c r="H132" s="239">
        <v>102.5</v>
      </c>
      <c r="I132" s="240"/>
      <c r="J132" s="239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0.23499999999999999</v>
      </c>
      <c r="T132" s="245">
        <f>S132*H132</f>
        <v>24.087499999999999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94</v>
      </c>
      <c r="AT132" s="246" t="s">
        <v>222</v>
      </c>
      <c r="AU132" s="246" t="s">
        <v>87</v>
      </c>
      <c r="AY132" s="14" t="s">
        <v>220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87</v>
      </c>
      <c r="BK132" s="247">
        <f>ROUND(I132*H132,2)</f>
        <v>0</v>
      </c>
      <c r="BL132" s="14" t="s">
        <v>94</v>
      </c>
      <c r="BM132" s="246" t="s">
        <v>1266</v>
      </c>
    </row>
    <row r="133" s="2" customFormat="1" ht="24.15" customHeight="1">
      <c r="A133" s="35"/>
      <c r="B133" s="36"/>
      <c r="C133" s="235" t="s">
        <v>91</v>
      </c>
      <c r="D133" s="235" t="s">
        <v>222</v>
      </c>
      <c r="E133" s="236" t="s">
        <v>223</v>
      </c>
      <c r="F133" s="237" t="s">
        <v>224</v>
      </c>
      <c r="G133" s="238" t="s">
        <v>225</v>
      </c>
      <c r="H133" s="239">
        <v>78.299999999999997</v>
      </c>
      <c r="I133" s="240"/>
      <c r="J133" s="239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0.375</v>
      </c>
      <c r="T133" s="245">
        <f>S133*H133</f>
        <v>29.362499999999997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94</v>
      </c>
      <c r="AT133" s="246" t="s">
        <v>222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1267</v>
      </c>
    </row>
    <row r="134" s="12" customFormat="1" ht="22.8" customHeight="1">
      <c r="A134" s="12"/>
      <c r="B134" s="219"/>
      <c r="C134" s="220"/>
      <c r="D134" s="221" t="s">
        <v>74</v>
      </c>
      <c r="E134" s="233" t="s">
        <v>230</v>
      </c>
      <c r="F134" s="233" t="s">
        <v>231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SUM(P135:P164)</f>
        <v>0</v>
      </c>
      <c r="Q134" s="227"/>
      <c r="R134" s="228">
        <f>SUM(R135:R164)</f>
        <v>22.221265592000002</v>
      </c>
      <c r="S134" s="227"/>
      <c r="T134" s="229">
        <f>SUM(T135:T164)</f>
        <v>59.653348000000001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82</v>
      </c>
      <c r="AT134" s="231" t="s">
        <v>74</v>
      </c>
      <c r="AU134" s="231" t="s">
        <v>82</v>
      </c>
      <c r="AY134" s="230" t="s">
        <v>220</v>
      </c>
      <c r="BK134" s="232">
        <f>SUM(BK135:BK164)</f>
        <v>0</v>
      </c>
    </row>
    <row r="135" s="2" customFormat="1" ht="24.15" customHeight="1">
      <c r="A135" s="35"/>
      <c r="B135" s="36"/>
      <c r="C135" s="235" t="s">
        <v>94</v>
      </c>
      <c r="D135" s="235" t="s">
        <v>222</v>
      </c>
      <c r="E135" s="236" t="s">
        <v>232</v>
      </c>
      <c r="F135" s="237" t="s">
        <v>233</v>
      </c>
      <c r="G135" s="238" t="s">
        <v>234</v>
      </c>
      <c r="H135" s="239">
        <v>129.40000000000001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1268</v>
      </c>
    </row>
    <row r="136" s="2" customFormat="1" ht="24.15" customHeight="1">
      <c r="A136" s="35"/>
      <c r="B136" s="36"/>
      <c r="C136" s="235" t="s">
        <v>97</v>
      </c>
      <c r="D136" s="235" t="s">
        <v>222</v>
      </c>
      <c r="E136" s="236" t="s">
        <v>1269</v>
      </c>
      <c r="F136" s="237" t="s">
        <v>1270</v>
      </c>
      <c r="G136" s="238" t="s">
        <v>234</v>
      </c>
      <c r="H136" s="239">
        <v>77.799999999999997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1.0000000000000001E-05</v>
      </c>
      <c r="R136" s="244">
        <f>Q136*H136</f>
        <v>0.00077800000000000005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1271</v>
      </c>
    </row>
    <row r="137" s="2" customFormat="1" ht="24.15" customHeight="1">
      <c r="A137" s="35"/>
      <c r="B137" s="36"/>
      <c r="C137" s="235" t="s">
        <v>124</v>
      </c>
      <c r="D137" s="235" t="s">
        <v>222</v>
      </c>
      <c r="E137" s="236" t="s">
        <v>1272</v>
      </c>
      <c r="F137" s="237" t="s">
        <v>1273</v>
      </c>
      <c r="G137" s="238" t="s">
        <v>234</v>
      </c>
      <c r="H137" s="239">
        <v>77.799999999999997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1.5119999999999999E-05</v>
      </c>
      <c r="R137" s="244">
        <f>Q137*H137</f>
        <v>0.0011763359999999998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1274</v>
      </c>
    </row>
    <row r="138" s="2" customFormat="1" ht="24.15" customHeight="1">
      <c r="A138" s="35"/>
      <c r="B138" s="36"/>
      <c r="C138" s="235" t="s">
        <v>132</v>
      </c>
      <c r="D138" s="235" t="s">
        <v>222</v>
      </c>
      <c r="E138" s="236" t="s">
        <v>1275</v>
      </c>
      <c r="F138" s="237" t="s">
        <v>1276</v>
      </c>
      <c r="G138" s="238" t="s">
        <v>225</v>
      </c>
      <c r="H138" s="239">
        <v>1332</v>
      </c>
      <c r="I138" s="240"/>
      <c r="J138" s="239">
        <f>ROUND(I138*H138,2)</f>
        <v>0</v>
      </c>
      <c r="K138" s="241"/>
      <c r="L138" s="41"/>
      <c r="M138" s="242" t="s">
        <v>1</v>
      </c>
      <c r="N138" s="243" t="s">
        <v>41</v>
      </c>
      <c r="O138" s="94"/>
      <c r="P138" s="244">
        <f>O138*H138</f>
        <v>0</v>
      </c>
      <c r="Q138" s="244">
        <v>0.01653</v>
      </c>
      <c r="R138" s="244">
        <f>Q138*H138</f>
        <v>22.017959999999999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94</v>
      </c>
      <c r="AT138" s="246" t="s">
        <v>222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1277</v>
      </c>
    </row>
    <row r="139" s="2" customFormat="1" ht="37.8" customHeight="1">
      <c r="A139" s="35"/>
      <c r="B139" s="36"/>
      <c r="C139" s="235" t="s">
        <v>248</v>
      </c>
      <c r="D139" s="235" t="s">
        <v>222</v>
      </c>
      <c r="E139" s="236" t="s">
        <v>1278</v>
      </c>
      <c r="F139" s="237" t="s">
        <v>1279</v>
      </c>
      <c r="G139" s="238" t="s">
        <v>225</v>
      </c>
      <c r="H139" s="239">
        <v>5328</v>
      </c>
      <c r="I139" s="240"/>
      <c r="J139" s="239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94</v>
      </c>
      <c r="AT139" s="246" t="s">
        <v>222</v>
      </c>
      <c r="AU139" s="246" t="s">
        <v>87</v>
      </c>
      <c r="AY139" s="14" t="s">
        <v>220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87</v>
      </c>
      <c r="BK139" s="247">
        <f>ROUND(I139*H139,2)</f>
        <v>0</v>
      </c>
      <c r="BL139" s="14" t="s">
        <v>94</v>
      </c>
      <c r="BM139" s="246" t="s">
        <v>1280</v>
      </c>
    </row>
    <row r="140" s="2" customFormat="1" ht="24.15" customHeight="1">
      <c r="A140" s="35"/>
      <c r="B140" s="36"/>
      <c r="C140" s="235" t="s">
        <v>230</v>
      </c>
      <c r="D140" s="235" t="s">
        <v>222</v>
      </c>
      <c r="E140" s="236" t="s">
        <v>1281</v>
      </c>
      <c r="F140" s="237" t="s">
        <v>1282</v>
      </c>
      <c r="G140" s="238" t="s">
        <v>225</v>
      </c>
      <c r="H140" s="239">
        <v>21.800000000000001</v>
      </c>
      <c r="I140" s="240"/>
      <c r="J140" s="239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0.00192542</v>
      </c>
      <c r="R140" s="244">
        <f>Q140*H140</f>
        <v>0.041974155999999999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94</v>
      </c>
      <c r="AT140" s="246" t="s">
        <v>222</v>
      </c>
      <c r="AU140" s="246" t="s">
        <v>87</v>
      </c>
      <c r="AY140" s="14" t="s">
        <v>220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87</v>
      </c>
      <c r="BK140" s="247">
        <f>ROUND(I140*H140,2)</f>
        <v>0</v>
      </c>
      <c r="BL140" s="14" t="s">
        <v>94</v>
      </c>
      <c r="BM140" s="246" t="s">
        <v>1283</v>
      </c>
    </row>
    <row r="141" s="2" customFormat="1" ht="24.15" customHeight="1">
      <c r="A141" s="35"/>
      <c r="B141" s="36"/>
      <c r="C141" s="235" t="s">
        <v>256</v>
      </c>
      <c r="D141" s="235" t="s">
        <v>222</v>
      </c>
      <c r="E141" s="236" t="s">
        <v>1284</v>
      </c>
      <c r="F141" s="237" t="s">
        <v>1285</v>
      </c>
      <c r="G141" s="238" t="s">
        <v>225</v>
      </c>
      <c r="H141" s="239">
        <v>15</v>
      </c>
      <c r="I141" s="240"/>
      <c r="J141" s="239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0.0061813399999999996</v>
      </c>
      <c r="R141" s="244">
        <f>Q141*H141</f>
        <v>0.0927201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94</v>
      </c>
      <c r="AT141" s="246" t="s">
        <v>222</v>
      </c>
      <c r="AU141" s="246" t="s">
        <v>87</v>
      </c>
      <c r="AY141" s="14" t="s">
        <v>220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87</v>
      </c>
      <c r="BK141" s="247">
        <f>ROUND(I141*H141,2)</f>
        <v>0</v>
      </c>
      <c r="BL141" s="14" t="s">
        <v>94</v>
      </c>
      <c r="BM141" s="246" t="s">
        <v>1286</v>
      </c>
    </row>
    <row r="142" s="2" customFormat="1" ht="16.5" customHeight="1">
      <c r="A142" s="35"/>
      <c r="B142" s="36"/>
      <c r="C142" s="235" t="s">
        <v>261</v>
      </c>
      <c r="D142" s="235" t="s">
        <v>222</v>
      </c>
      <c r="E142" s="236" t="s">
        <v>242</v>
      </c>
      <c r="F142" s="237" t="s">
        <v>243</v>
      </c>
      <c r="G142" s="238" t="s">
        <v>225</v>
      </c>
      <c r="H142" s="239">
        <v>1332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5.0000000000000002E-05</v>
      </c>
      <c r="R142" s="244">
        <f>Q142*H142</f>
        <v>0.066600000000000006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1287</v>
      </c>
    </row>
    <row r="143" s="2" customFormat="1" ht="33" customHeight="1">
      <c r="A143" s="35"/>
      <c r="B143" s="36"/>
      <c r="C143" s="235" t="s">
        <v>265</v>
      </c>
      <c r="D143" s="235" t="s">
        <v>222</v>
      </c>
      <c r="E143" s="236" t="s">
        <v>1288</v>
      </c>
      <c r="F143" s="237" t="s">
        <v>1289</v>
      </c>
      <c r="G143" s="238" t="s">
        <v>251</v>
      </c>
      <c r="H143" s="239">
        <v>9.4600000000000009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2.3999999999999999</v>
      </c>
      <c r="T143" s="245">
        <f>S143*H143</f>
        <v>22.704000000000001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1290</v>
      </c>
    </row>
    <row r="144" s="2" customFormat="1" ht="24.15" customHeight="1">
      <c r="A144" s="35"/>
      <c r="B144" s="36"/>
      <c r="C144" s="235" t="s">
        <v>269</v>
      </c>
      <c r="D144" s="235" t="s">
        <v>222</v>
      </c>
      <c r="E144" s="236" t="s">
        <v>1291</v>
      </c>
      <c r="F144" s="237" t="s">
        <v>1292</v>
      </c>
      <c r="G144" s="238" t="s">
        <v>251</v>
      </c>
      <c r="H144" s="239">
        <v>0.34999999999999998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2.3999999999999999</v>
      </c>
      <c r="T144" s="245">
        <f>S144*H144</f>
        <v>0.83999999999999997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1293</v>
      </c>
    </row>
    <row r="145" s="2" customFormat="1" ht="37.8" customHeight="1">
      <c r="A145" s="35"/>
      <c r="B145" s="36"/>
      <c r="C145" s="235" t="s">
        <v>273</v>
      </c>
      <c r="D145" s="235" t="s">
        <v>222</v>
      </c>
      <c r="E145" s="236" t="s">
        <v>1294</v>
      </c>
      <c r="F145" s="237" t="s">
        <v>1295</v>
      </c>
      <c r="G145" s="238" t="s">
        <v>251</v>
      </c>
      <c r="H145" s="239">
        <v>4.7300000000000004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2.2000000000000002</v>
      </c>
      <c r="T145" s="245">
        <f>S145*H145</f>
        <v>10.406000000000002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1296</v>
      </c>
    </row>
    <row r="146" s="2" customFormat="1" ht="33" customHeight="1">
      <c r="A146" s="35"/>
      <c r="B146" s="36"/>
      <c r="C146" s="235" t="s">
        <v>277</v>
      </c>
      <c r="D146" s="235" t="s">
        <v>222</v>
      </c>
      <c r="E146" s="236" t="s">
        <v>1297</v>
      </c>
      <c r="F146" s="237" t="s">
        <v>1298</v>
      </c>
      <c r="G146" s="238" t="s">
        <v>251</v>
      </c>
      <c r="H146" s="239">
        <v>4.7300000000000004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1299</v>
      </c>
    </row>
    <row r="147" s="2" customFormat="1" ht="24.15" customHeight="1">
      <c r="A147" s="35"/>
      <c r="B147" s="36"/>
      <c r="C147" s="235" t="s">
        <v>281</v>
      </c>
      <c r="D147" s="235" t="s">
        <v>222</v>
      </c>
      <c r="E147" s="236" t="s">
        <v>1300</v>
      </c>
      <c r="F147" s="237" t="s">
        <v>1301</v>
      </c>
      <c r="G147" s="238" t="s">
        <v>259</v>
      </c>
      <c r="H147" s="239">
        <v>8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0.014999999999999999</v>
      </c>
      <c r="T147" s="245">
        <f>S147*H147</f>
        <v>0.12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1302</v>
      </c>
    </row>
    <row r="148" s="2" customFormat="1" ht="24.15" customHeight="1">
      <c r="A148" s="35"/>
      <c r="B148" s="36"/>
      <c r="C148" s="235" t="s">
        <v>285</v>
      </c>
      <c r="D148" s="235" t="s">
        <v>222</v>
      </c>
      <c r="E148" s="236" t="s">
        <v>1303</v>
      </c>
      <c r="F148" s="237" t="s">
        <v>1304</v>
      </c>
      <c r="G148" s="238" t="s">
        <v>259</v>
      </c>
      <c r="H148" s="239">
        <v>70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0.059999999999999998</v>
      </c>
      <c r="T148" s="245">
        <f>S148*H148</f>
        <v>4.2000000000000002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1305</v>
      </c>
    </row>
    <row r="149" s="2" customFormat="1" ht="21.75" customHeight="1">
      <c r="A149" s="35"/>
      <c r="B149" s="36"/>
      <c r="C149" s="235" t="s">
        <v>289</v>
      </c>
      <c r="D149" s="235" t="s">
        <v>222</v>
      </c>
      <c r="E149" s="236" t="s">
        <v>1306</v>
      </c>
      <c r="F149" s="237" t="s">
        <v>1307</v>
      </c>
      <c r="G149" s="238" t="s">
        <v>234</v>
      </c>
      <c r="H149" s="239">
        <v>20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0.0050000000000000001</v>
      </c>
      <c r="T149" s="245">
        <f>S149*H149</f>
        <v>0.10000000000000001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1308</v>
      </c>
    </row>
    <row r="150" s="2" customFormat="1" ht="24.15" customHeight="1">
      <c r="A150" s="35"/>
      <c r="B150" s="36"/>
      <c r="C150" s="235" t="s">
        <v>293</v>
      </c>
      <c r="D150" s="235" t="s">
        <v>222</v>
      </c>
      <c r="E150" s="236" t="s">
        <v>1309</v>
      </c>
      <c r="F150" s="237" t="s">
        <v>1310</v>
      </c>
      <c r="G150" s="238" t="s">
        <v>234</v>
      </c>
      <c r="H150" s="239">
        <v>35.780000000000001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0.0050000000000000001</v>
      </c>
      <c r="T150" s="245">
        <f>S150*H150</f>
        <v>0.1789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1311</v>
      </c>
    </row>
    <row r="151" s="2" customFormat="1" ht="24.15" customHeight="1">
      <c r="A151" s="35"/>
      <c r="B151" s="36"/>
      <c r="C151" s="235" t="s">
        <v>7</v>
      </c>
      <c r="D151" s="235" t="s">
        <v>222</v>
      </c>
      <c r="E151" s="236" t="s">
        <v>1312</v>
      </c>
      <c r="F151" s="237" t="s">
        <v>1313</v>
      </c>
      <c r="G151" s="238" t="s">
        <v>259</v>
      </c>
      <c r="H151" s="239">
        <v>7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0.029999999999999999</v>
      </c>
      <c r="T151" s="245">
        <f>S151*H151</f>
        <v>0.20999999999999999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1314</v>
      </c>
    </row>
    <row r="152" s="2" customFormat="1" ht="24.15" customHeight="1">
      <c r="A152" s="35"/>
      <c r="B152" s="36"/>
      <c r="C152" s="235" t="s">
        <v>300</v>
      </c>
      <c r="D152" s="235" t="s">
        <v>222</v>
      </c>
      <c r="E152" s="236" t="s">
        <v>1315</v>
      </c>
      <c r="F152" s="237" t="s">
        <v>1316</v>
      </c>
      <c r="G152" s="238" t="s">
        <v>225</v>
      </c>
      <c r="H152" s="239">
        <v>385.01999999999998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0.050000000000000003</v>
      </c>
      <c r="T152" s="245">
        <f>S152*H152</f>
        <v>19.251000000000001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1317</v>
      </c>
    </row>
    <row r="153" s="2" customFormat="1" ht="24.15" customHeight="1">
      <c r="A153" s="35"/>
      <c r="B153" s="36"/>
      <c r="C153" s="235" t="s">
        <v>305</v>
      </c>
      <c r="D153" s="235" t="s">
        <v>222</v>
      </c>
      <c r="E153" s="236" t="s">
        <v>1318</v>
      </c>
      <c r="F153" s="237" t="s">
        <v>1319</v>
      </c>
      <c r="G153" s="238" t="s">
        <v>259</v>
      </c>
      <c r="H153" s="239">
        <v>28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0.014</v>
      </c>
      <c r="T153" s="245">
        <f>S153*H153</f>
        <v>0.39200000000000002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1320</v>
      </c>
    </row>
    <row r="154" s="2" customFormat="1" ht="21.75" customHeight="1">
      <c r="A154" s="35"/>
      <c r="B154" s="36"/>
      <c r="C154" s="235" t="s">
        <v>309</v>
      </c>
      <c r="D154" s="235" t="s">
        <v>222</v>
      </c>
      <c r="E154" s="236" t="s">
        <v>1321</v>
      </c>
      <c r="F154" s="237" t="s">
        <v>1322</v>
      </c>
      <c r="G154" s="238" t="s">
        <v>234</v>
      </c>
      <c r="H154" s="239">
        <v>125.7</v>
      </c>
      <c r="I154" s="240"/>
      <c r="J154" s="239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0.0070000000000000001</v>
      </c>
      <c r="T154" s="245">
        <f>S154*H154</f>
        <v>0.87990000000000002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94</v>
      </c>
      <c r="AT154" s="246" t="s">
        <v>222</v>
      </c>
      <c r="AU154" s="246" t="s">
        <v>87</v>
      </c>
      <c r="AY154" s="14" t="s">
        <v>220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87</v>
      </c>
      <c r="BK154" s="247">
        <f>ROUND(I154*H154,2)</f>
        <v>0</v>
      </c>
      <c r="BL154" s="14" t="s">
        <v>94</v>
      </c>
      <c r="BM154" s="246" t="s">
        <v>1323</v>
      </c>
    </row>
    <row r="155" s="2" customFormat="1" ht="24.15" customHeight="1">
      <c r="A155" s="35"/>
      <c r="B155" s="36"/>
      <c r="C155" s="235" t="s">
        <v>313</v>
      </c>
      <c r="D155" s="235" t="s">
        <v>222</v>
      </c>
      <c r="E155" s="236" t="s">
        <v>1324</v>
      </c>
      <c r="F155" s="237" t="s">
        <v>1325</v>
      </c>
      <c r="G155" s="238" t="s">
        <v>234</v>
      </c>
      <c r="H155" s="239">
        <v>1.8999999999999999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3.0000000000000001E-05</v>
      </c>
      <c r="R155" s="244">
        <f>Q155*H155</f>
        <v>5.6999999999999996E-05</v>
      </c>
      <c r="S155" s="244">
        <v>0.017999999999999999</v>
      </c>
      <c r="T155" s="245">
        <f>S155*H155</f>
        <v>0.034199999999999994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1326</v>
      </c>
    </row>
    <row r="156" s="2" customFormat="1" ht="37.8" customHeight="1">
      <c r="A156" s="35"/>
      <c r="B156" s="36"/>
      <c r="C156" s="235" t="s">
        <v>317</v>
      </c>
      <c r="D156" s="235" t="s">
        <v>222</v>
      </c>
      <c r="E156" s="236" t="s">
        <v>1327</v>
      </c>
      <c r="F156" s="237" t="s">
        <v>1328</v>
      </c>
      <c r="G156" s="238" t="s">
        <v>225</v>
      </c>
      <c r="H156" s="239">
        <v>18.699999999999999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0.01804</v>
      </c>
      <c r="T156" s="245">
        <f>S156*H156</f>
        <v>0.33734799999999998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1329</v>
      </c>
    </row>
    <row r="157" s="2" customFormat="1" ht="24.15" customHeight="1">
      <c r="A157" s="35"/>
      <c r="B157" s="36"/>
      <c r="C157" s="235" t="s">
        <v>321</v>
      </c>
      <c r="D157" s="235" t="s">
        <v>222</v>
      </c>
      <c r="E157" s="236" t="s">
        <v>301</v>
      </c>
      <c r="F157" s="237" t="s">
        <v>302</v>
      </c>
      <c r="G157" s="238" t="s">
        <v>303</v>
      </c>
      <c r="H157" s="239">
        <v>126.12000000000001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1330</v>
      </c>
    </row>
    <row r="158" s="2" customFormat="1" ht="24.15" customHeight="1">
      <c r="A158" s="35"/>
      <c r="B158" s="36"/>
      <c r="C158" s="235" t="s">
        <v>325</v>
      </c>
      <c r="D158" s="235" t="s">
        <v>222</v>
      </c>
      <c r="E158" s="236" t="s">
        <v>306</v>
      </c>
      <c r="F158" s="237" t="s">
        <v>307</v>
      </c>
      <c r="G158" s="238" t="s">
        <v>303</v>
      </c>
      <c r="H158" s="239">
        <v>504.48000000000002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1331</v>
      </c>
    </row>
    <row r="159" s="2" customFormat="1" ht="21.75" customHeight="1">
      <c r="A159" s="35"/>
      <c r="B159" s="36"/>
      <c r="C159" s="235" t="s">
        <v>329</v>
      </c>
      <c r="D159" s="235" t="s">
        <v>222</v>
      </c>
      <c r="E159" s="236" t="s">
        <v>310</v>
      </c>
      <c r="F159" s="237" t="s">
        <v>311</v>
      </c>
      <c r="G159" s="238" t="s">
        <v>303</v>
      </c>
      <c r="H159" s="239">
        <v>126.12000000000001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1332</v>
      </c>
    </row>
    <row r="160" s="2" customFormat="1" ht="24.15" customHeight="1">
      <c r="A160" s="35"/>
      <c r="B160" s="36"/>
      <c r="C160" s="235" t="s">
        <v>333</v>
      </c>
      <c r="D160" s="235" t="s">
        <v>222</v>
      </c>
      <c r="E160" s="236" t="s">
        <v>314</v>
      </c>
      <c r="F160" s="237" t="s">
        <v>315</v>
      </c>
      <c r="G160" s="238" t="s">
        <v>303</v>
      </c>
      <c r="H160" s="239">
        <v>2396.2800000000002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1333</v>
      </c>
    </row>
    <row r="161" s="2" customFormat="1" ht="24.15" customHeight="1">
      <c r="A161" s="35"/>
      <c r="B161" s="36"/>
      <c r="C161" s="235" t="s">
        <v>341</v>
      </c>
      <c r="D161" s="235" t="s">
        <v>222</v>
      </c>
      <c r="E161" s="236" t="s">
        <v>318</v>
      </c>
      <c r="F161" s="237" t="s">
        <v>319</v>
      </c>
      <c r="G161" s="238" t="s">
        <v>303</v>
      </c>
      <c r="H161" s="239">
        <v>126.12000000000001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1334</v>
      </c>
    </row>
    <row r="162" s="2" customFormat="1" ht="24.15" customHeight="1">
      <c r="A162" s="35"/>
      <c r="B162" s="36"/>
      <c r="C162" s="235" t="s">
        <v>347</v>
      </c>
      <c r="D162" s="235" t="s">
        <v>222</v>
      </c>
      <c r="E162" s="236" t="s">
        <v>322</v>
      </c>
      <c r="F162" s="237" t="s">
        <v>323</v>
      </c>
      <c r="G162" s="238" t="s">
        <v>303</v>
      </c>
      <c r="H162" s="239">
        <v>1008.96</v>
      </c>
      <c r="I162" s="240"/>
      <c r="J162" s="239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94</v>
      </c>
      <c r="AT162" s="246" t="s">
        <v>222</v>
      </c>
      <c r="AU162" s="246" t="s">
        <v>87</v>
      </c>
      <c r="AY162" s="14" t="s">
        <v>220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87</v>
      </c>
      <c r="BK162" s="247">
        <f>ROUND(I162*H162,2)</f>
        <v>0</v>
      </c>
      <c r="BL162" s="14" t="s">
        <v>94</v>
      </c>
      <c r="BM162" s="246" t="s">
        <v>1335</v>
      </c>
    </row>
    <row r="163" s="2" customFormat="1" ht="24.15" customHeight="1">
      <c r="A163" s="35"/>
      <c r="B163" s="36"/>
      <c r="C163" s="235" t="s">
        <v>353</v>
      </c>
      <c r="D163" s="235" t="s">
        <v>222</v>
      </c>
      <c r="E163" s="236" t="s">
        <v>326</v>
      </c>
      <c r="F163" s="237" t="s">
        <v>327</v>
      </c>
      <c r="G163" s="238" t="s">
        <v>303</v>
      </c>
      <c r="H163" s="239">
        <v>114.18000000000001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1336</v>
      </c>
    </row>
    <row r="164" s="2" customFormat="1" ht="24.15" customHeight="1">
      <c r="A164" s="35"/>
      <c r="B164" s="36"/>
      <c r="C164" s="235" t="s">
        <v>357</v>
      </c>
      <c r="D164" s="235" t="s">
        <v>222</v>
      </c>
      <c r="E164" s="236" t="s">
        <v>330</v>
      </c>
      <c r="F164" s="237" t="s">
        <v>331</v>
      </c>
      <c r="G164" s="238" t="s">
        <v>303</v>
      </c>
      <c r="H164" s="239">
        <v>11.92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1337</v>
      </c>
    </row>
    <row r="165" s="12" customFormat="1" ht="25.92" customHeight="1">
      <c r="A165" s="12"/>
      <c r="B165" s="219"/>
      <c r="C165" s="220"/>
      <c r="D165" s="221" t="s">
        <v>74</v>
      </c>
      <c r="E165" s="222" t="s">
        <v>337</v>
      </c>
      <c r="F165" s="222" t="s">
        <v>338</v>
      </c>
      <c r="G165" s="220"/>
      <c r="H165" s="220"/>
      <c r="I165" s="223"/>
      <c r="J165" s="224">
        <f>BK165</f>
        <v>0</v>
      </c>
      <c r="K165" s="220"/>
      <c r="L165" s="225"/>
      <c r="M165" s="226"/>
      <c r="N165" s="227"/>
      <c r="O165" s="227"/>
      <c r="P165" s="228">
        <f>P166+P168+P171+P174</f>
        <v>0</v>
      </c>
      <c r="Q165" s="227"/>
      <c r="R165" s="228">
        <f>R166+R168+R171+R174</f>
        <v>0.030000000000000002</v>
      </c>
      <c r="S165" s="227"/>
      <c r="T165" s="229">
        <f>T166+T168+T171+T174</f>
        <v>6.7275270000000003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87</v>
      </c>
      <c r="AT165" s="231" t="s">
        <v>74</v>
      </c>
      <c r="AU165" s="231" t="s">
        <v>75</v>
      </c>
      <c r="AY165" s="230" t="s">
        <v>220</v>
      </c>
      <c r="BK165" s="232">
        <f>BK166+BK168+BK171+BK174</f>
        <v>0</v>
      </c>
    </row>
    <row r="166" s="12" customFormat="1" ht="22.8" customHeight="1">
      <c r="A166" s="12"/>
      <c r="B166" s="219"/>
      <c r="C166" s="220"/>
      <c r="D166" s="221" t="s">
        <v>74</v>
      </c>
      <c r="E166" s="233" t="s">
        <v>369</v>
      </c>
      <c r="F166" s="233" t="s">
        <v>370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P167</f>
        <v>0</v>
      </c>
      <c r="Q166" s="227"/>
      <c r="R166" s="228">
        <f>R167</f>
        <v>0</v>
      </c>
      <c r="S166" s="227"/>
      <c r="T166" s="229">
        <f>T167</f>
        <v>0.64615200000000006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87</v>
      </c>
      <c r="AT166" s="231" t="s">
        <v>74</v>
      </c>
      <c r="AU166" s="231" t="s">
        <v>82</v>
      </c>
      <c r="AY166" s="230" t="s">
        <v>220</v>
      </c>
      <c r="BK166" s="232">
        <f>BK167</f>
        <v>0</v>
      </c>
    </row>
    <row r="167" s="2" customFormat="1" ht="37.8" customHeight="1">
      <c r="A167" s="35"/>
      <c r="B167" s="36"/>
      <c r="C167" s="235" t="s">
        <v>361</v>
      </c>
      <c r="D167" s="235" t="s">
        <v>222</v>
      </c>
      <c r="E167" s="236" t="s">
        <v>372</v>
      </c>
      <c r="F167" s="237" t="s">
        <v>373</v>
      </c>
      <c r="G167" s="238" t="s">
        <v>225</v>
      </c>
      <c r="H167" s="239">
        <v>21.800000000000001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0.02964</v>
      </c>
      <c r="T167" s="245">
        <f>S167*H167</f>
        <v>0.64615200000000006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281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281</v>
      </c>
      <c r="BM167" s="246" t="s">
        <v>1338</v>
      </c>
    </row>
    <row r="168" s="12" customFormat="1" ht="22.8" customHeight="1">
      <c r="A168" s="12"/>
      <c r="B168" s="219"/>
      <c r="C168" s="220"/>
      <c r="D168" s="221" t="s">
        <v>74</v>
      </c>
      <c r="E168" s="233" t="s">
        <v>375</v>
      </c>
      <c r="F168" s="233" t="s">
        <v>376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SUM(P169:P170)</f>
        <v>0</v>
      </c>
      <c r="Q168" s="227"/>
      <c r="R168" s="228">
        <f>SUM(R169:R170)</f>
        <v>0</v>
      </c>
      <c r="S168" s="227"/>
      <c r="T168" s="229">
        <f>SUM(T169:T170)</f>
        <v>0.145125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87</v>
      </c>
      <c r="AT168" s="231" t="s">
        <v>74</v>
      </c>
      <c r="AU168" s="231" t="s">
        <v>82</v>
      </c>
      <c r="AY168" s="230" t="s">
        <v>220</v>
      </c>
      <c r="BK168" s="232">
        <f>SUM(BK169:BK170)</f>
        <v>0</v>
      </c>
    </row>
    <row r="169" s="2" customFormat="1" ht="24.15" customHeight="1">
      <c r="A169" s="35"/>
      <c r="B169" s="36"/>
      <c r="C169" s="235" t="s">
        <v>365</v>
      </c>
      <c r="D169" s="235" t="s">
        <v>222</v>
      </c>
      <c r="E169" s="236" t="s">
        <v>390</v>
      </c>
      <c r="F169" s="237" t="s">
        <v>391</v>
      </c>
      <c r="G169" s="238" t="s">
        <v>234</v>
      </c>
      <c r="H169" s="239">
        <v>95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0.0013500000000000001</v>
      </c>
      <c r="T169" s="245">
        <f>S169*H169</f>
        <v>0.12825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281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281</v>
      </c>
      <c r="BM169" s="246" t="s">
        <v>1339</v>
      </c>
    </row>
    <row r="170" s="2" customFormat="1" ht="24.15" customHeight="1">
      <c r="A170" s="35"/>
      <c r="B170" s="36"/>
      <c r="C170" s="235" t="s">
        <v>371</v>
      </c>
      <c r="D170" s="235" t="s">
        <v>222</v>
      </c>
      <c r="E170" s="236" t="s">
        <v>1340</v>
      </c>
      <c r="F170" s="237" t="s">
        <v>1341</v>
      </c>
      <c r="G170" s="238" t="s">
        <v>234</v>
      </c>
      <c r="H170" s="239">
        <v>187.5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9.0000000000000006E-05</v>
      </c>
      <c r="T170" s="245">
        <f>S170*H170</f>
        <v>0.016875000000000001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281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281</v>
      </c>
      <c r="BM170" s="246" t="s">
        <v>1342</v>
      </c>
    </row>
    <row r="171" s="12" customFormat="1" ht="22.8" customHeight="1">
      <c r="A171" s="12"/>
      <c r="B171" s="219"/>
      <c r="C171" s="220"/>
      <c r="D171" s="221" t="s">
        <v>74</v>
      </c>
      <c r="E171" s="233" t="s">
        <v>407</v>
      </c>
      <c r="F171" s="233" t="s">
        <v>408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SUM(P172:P173)</f>
        <v>0</v>
      </c>
      <c r="Q171" s="227"/>
      <c r="R171" s="228">
        <f>SUM(R172:R173)</f>
        <v>0</v>
      </c>
      <c r="S171" s="227"/>
      <c r="T171" s="229">
        <f>SUM(T172:T173)</f>
        <v>0.23700000000000002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87</v>
      </c>
      <c r="AT171" s="231" t="s">
        <v>74</v>
      </c>
      <c r="AU171" s="231" t="s">
        <v>82</v>
      </c>
      <c r="AY171" s="230" t="s">
        <v>220</v>
      </c>
      <c r="BK171" s="232">
        <f>SUM(BK172:BK173)</f>
        <v>0</v>
      </c>
    </row>
    <row r="172" s="2" customFormat="1" ht="24.15" customHeight="1">
      <c r="A172" s="35"/>
      <c r="B172" s="36"/>
      <c r="C172" s="235" t="s">
        <v>377</v>
      </c>
      <c r="D172" s="235" t="s">
        <v>222</v>
      </c>
      <c r="E172" s="236" t="s">
        <v>1343</v>
      </c>
      <c r="F172" s="237" t="s">
        <v>1344</v>
      </c>
      <c r="G172" s="238" t="s">
        <v>259</v>
      </c>
      <c r="H172" s="239">
        <v>1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0.0030000000000000001</v>
      </c>
      <c r="T172" s="245">
        <f>S172*H172</f>
        <v>0.0030000000000000001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281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281</v>
      </c>
      <c r="BM172" s="246" t="s">
        <v>1345</v>
      </c>
    </row>
    <row r="173" s="2" customFormat="1" ht="24.15" customHeight="1">
      <c r="A173" s="35"/>
      <c r="B173" s="36"/>
      <c r="C173" s="235" t="s">
        <v>381</v>
      </c>
      <c r="D173" s="235" t="s">
        <v>222</v>
      </c>
      <c r="E173" s="236" t="s">
        <v>1346</v>
      </c>
      <c r="F173" s="237" t="s">
        <v>1347</v>
      </c>
      <c r="G173" s="238" t="s">
        <v>259</v>
      </c>
      <c r="H173" s="239">
        <v>39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0.0060000000000000001</v>
      </c>
      <c r="T173" s="245">
        <f>S173*H173</f>
        <v>0.23400000000000001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281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281</v>
      </c>
      <c r="BM173" s="246" t="s">
        <v>1348</v>
      </c>
    </row>
    <row r="174" s="12" customFormat="1" ht="22.8" customHeight="1">
      <c r="A174" s="12"/>
      <c r="B174" s="219"/>
      <c r="C174" s="220"/>
      <c r="D174" s="221" t="s">
        <v>74</v>
      </c>
      <c r="E174" s="233" t="s">
        <v>901</v>
      </c>
      <c r="F174" s="233" t="s">
        <v>902</v>
      </c>
      <c r="G174" s="220"/>
      <c r="H174" s="220"/>
      <c r="I174" s="223"/>
      <c r="J174" s="234">
        <f>BK174</f>
        <v>0</v>
      </c>
      <c r="K174" s="220"/>
      <c r="L174" s="225"/>
      <c r="M174" s="226"/>
      <c r="N174" s="227"/>
      <c r="O174" s="227"/>
      <c r="P174" s="228">
        <f>SUM(P175:P180)</f>
        <v>0</v>
      </c>
      <c r="Q174" s="227"/>
      <c r="R174" s="228">
        <f>SUM(R175:R180)</f>
        <v>0.030000000000000002</v>
      </c>
      <c r="S174" s="227"/>
      <c r="T174" s="229">
        <f>SUM(T175:T180)</f>
        <v>5.6992500000000001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87</v>
      </c>
      <c r="AT174" s="231" t="s">
        <v>74</v>
      </c>
      <c r="AU174" s="231" t="s">
        <v>82</v>
      </c>
      <c r="AY174" s="230" t="s">
        <v>220</v>
      </c>
      <c r="BK174" s="232">
        <f>SUM(BK175:BK180)</f>
        <v>0</v>
      </c>
    </row>
    <row r="175" s="2" customFormat="1" ht="24.15" customHeight="1">
      <c r="A175" s="35"/>
      <c r="B175" s="36"/>
      <c r="C175" s="235" t="s">
        <v>385</v>
      </c>
      <c r="D175" s="235" t="s">
        <v>222</v>
      </c>
      <c r="E175" s="236" t="s">
        <v>1349</v>
      </c>
      <c r="F175" s="237" t="s">
        <v>1350</v>
      </c>
      <c r="G175" s="238" t="s">
        <v>225</v>
      </c>
      <c r="H175" s="239">
        <v>381.69999999999999</v>
      </c>
      <c r="I175" s="240"/>
      <c r="J175" s="239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0.0030000000000000001</v>
      </c>
      <c r="T175" s="245">
        <f>S175*H175</f>
        <v>1.1451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281</v>
      </c>
      <c r="AT175" s="246" t="s">
        <v>222</v>
      </c>
      <c r="AU175" s="246" t="s">
        <v>87</v>
      </c>
      <c r="AY175" s="14" t="s">
        <v>220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87</v>
      </c>
      <c r="BK175" s="247">
        <f>ROUND(I175*H175,2)</f>
        <v>0</v>
      </c>
      <c r="BL175" s="14" t="s">
        <v>281</v>
      </c>
      <c r="BM175" s="246" t="s">
        <v>1351</v>
      </c>
    </row>
    <row r="176" s="2" customFormat="1" ht="21.75" customHeight="1">
      <c r="A176" s="35"/>
      <c r="B176" s="36"/>
      <c r="C176" s="235" t="s">
        <v>389</v>
      </c>
      <c r="D176" s="235" t="s">
        <v>222</v>
      </c>
      <c r="E176" s="236" t="s">
        <v>1352</v>
      </c>
      <c r="F176" s="237" t="s">
        <v>1353</v>
      </c>
      <c r="G176" s="238" t="s">
        <v>225</v>
      </c>
      <c r="H176" s="239">
        <v>381.69999999999999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0.01</v>
      </c>
      <c r="T176" s="245">
        <f>S176*H176</f>
        <v>3.8170000000000002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281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281</v>
      </c>
      <c r="BM176" s="246" t="s">
        <v>1354</v>
      </c>
    </row>
    <row r="177" s="2" customFormat="1" ht="16.5" customHeight="1">
      <c r="A177" s="35"/>
      <c r="B177" s="36"/>
      <c r="C177" s="235" t="s">
        <v>393</v>
      </c>
      <c r="D177" s="235" t="s">
        <v>222</v>
      </c>
      <c r="E177" s="236" t="s">
        <v>1355</v>
      </c>
      <c r="F177" s="237" t="s">
        <v>1356</v>
      </c>
      <c r="G177" s="238" t="s">
        <v>225</v>
      </c>
      <c r="H177" s="239">
        <v>8.8499999999999996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0.0070000000000000001</v>
      </c>
      <c r="T177" s="245">
        <f>S177*H177</f>
        <v>0.061949999999999998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281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281</v>
      </c>
      <c r="BM177" s="246" t="s">
        <v>1357</v>
      </c>
    </row>
    <row r="178" s="2" customFormat="1" ht="16.5" customHeight="1">
      <c r="A178" s="35"/>
      <c r="B178" s="36"/>
      <c r="C178" s="235" t="s">
        <v>399</v>
      </c>
      <c r="D178" s="235" t="s">
        <v>222</v>
      </c>
      <c r="E178" s="236" t="s">
        <v>1358</v>
      </c>
      <c r="F178" s="237" t="s">
        <v>1359</v>
      </c>
      <c r="G178" s="238" t="s">
        <v>225</v>
      </c>
      <c r="H178" s="239">
        <v>5.7199999999999998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0.01</v>
      </c>
      <c r="T178" s="245">
        <f>S178*H178</f>
        <v>0.057200000000000001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281</v>
      </c>
      <c r="AT178" s="246" t="s">
        <v>222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281</v>
      </c>
      <c r="BM178" s="246" t="s">
        <v>1360</v>
      </c>
    </row>
    <row r="179" s="2" customFormat="1" ht="16.5" customHeight="1">
      <c r="A179" s="35"/>
      <c r="B179" s="36"/>
      <c r="C179" s="235" t="s">
        <v>403</v>
      </c>
      <c r="D179" s="235" t="s">
        <v>222</v>
      </c>
      <c r="E179" s="236" t="s">
        <v>1361</v>
      </c>
      <c r="F179" s="237" t="s">
        <v>1362</v>
      </c>
      <c r="G179" s="238" t="s">
        <v>259</v>
      </c>
      <c r="H179" s="239">
        <v>1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0.017999999999999999</v>
      </c>
      <c r="T179" s="245">
        <f>S179*H179</f>
        <v>0.017999999999999999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281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281</v>
      </c>
      <c r="BM179" s="246" t="s">
        <v>1363</v>
      </c>
    </row>
    <row r="180" s="2" customFormat="1" ht="33" customHeight="1">
      <c r="A180" s="35"/>
      <c r="B180" s="36"/>
      <c r="C180" s="235" t="s">
        <v>409</v>
      </c>
      <c r="D180" s="235" t="s">
        <v>222</v>
      </c>
      <c r="E180" s="236" t="s">
        <v>1364</v>
      </c>
      <c r="F180" s="237" t="s">
        <v>1365</v>
      </c>
      <c r="G180" s="238" t="s">
        <v>574</v>
      </c>
      <c r="H180" s="239">
        <v>600</v>
      </c>
      <c r="I180" s="240"/>
      <c r="J180" s="239">
        <f>ROUND(I180*H180,2)</f>
        <v>0</v>
      </c>
      <c r="K180" s="241"/>
      <c r="L180" s="41"/>
      <c r="M180" s="248" t="s">
        <v>1</v>
      </c>
      <c r="N180" s="249" t="s">
        <v>41</v>
      </c>
      <c r="O180" s="250"/>
      <c r="P180" s="251">
        <f>O180*H180</f>
        <v>0</v>
      </c>
      <c r="Q180" s="251">
        <v>5.0000000000000002E-05</v>
      </c>
      <c r="R180" s="251">
        <f>Q180*H180</f>
        <v>0.030000000000000002</v>
      </c>
      <c r="S180" s="251">
        <v>0.001</v>
      </c>
      <c r="T180" s="252">
        <f>S180*H180</f>
        <v>0.59999999999999998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281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281</v>
      </c>
      <c r="BM180" s="246" t="s">
        <v>1366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Rt5I7RWVFLd+ZUx1TWS9XOJbUkt97fhD81RlJV6KZkbEbSNOSth0bNxxQ/+oFwIBcc6LoPbpSTwKbTe1lez2UQ==" hashValue="8Ao6oCzlZNIkgNobtpJMJJn6A/BDVWajsFIHKMZZBd4HQ7euenu4Ls3SideklpaNr67EePMDzrqSajorbvxzdg==" algorithmName="SHA-512" password="CC35"/>
  <autoFilter ref="C127:K1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1260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441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ROUND(J139,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ROUND((SUM(BE139:BE277)),  2)</f>
        <v>0</v>
      </c>
      <c r="G35" s="169"/>
      <c r="H35" s="169"/>
      <c r="I35" s="170">
        <v>0.20000000000000001</v>
      </c>
      <c r="J35" s="168">
        <f>ROUND(((SUM(BE139:BE277))*I35),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ROUND((SUM(BF139:BF277)),  2)</f>
        <v>0</v>
      </c>
      <c r="G36" s="169"/>
      <c r="H36" s="169"/>
      <c r="I36" s="170">
        <v>0.20000000000000001</v>
      </c>
      <c r="J36" s="168">
        <f>ROUND(((SUM(BF139:BF277))*I36),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ROUND((SUM(BG139:BG277)),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ROUND((SUM(BH139:BH277)),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ROUND((SUM(BI139:BI277)),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1260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2 - Nový stav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J139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193</v>
      </c>
      <c r="E99" s="199"/>
      <c r="F99" s="199"/>
      <c r="G99" s="199"/>
      <c r="H99" s="199"/>
      <c r="I99" s="199"/>
      <c r="J99" s="200">
        <f>J140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194</v>
      </c>
      <c r="E100" s="204"/>
      <c r="F100" s="204"/>
      <c r="G100" s="204"/>
      <c r="H100" s="204"/>
      <c r="I100" s="204"/>
      <c r="J100" s="205">
        <f>J141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442</v>
      </c>
      <c r="E101" s="204"/>
      <c r="F101" s="204"/>
      <c r="G101" s="204"/>
      <c r="H101" s="204"/>
      <c r="I101" s="204"/>
      <c r="J101" s="205">
        <f>J154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1367</v>
      </c>
      <c r="E102" s="204"/>
      <c r="F102" s="204"/>
      <c r="G102" s="204"/>
      <c r="H102" s="204"/>
      <c r="I102" s="204"/>
      <c r="J102" s="205">
        <f>J162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443</v>
      </c>
      <c r="E103" s="204"/>
      <c r="F103" s="204"/>
      <c r="G103" s="204"/>
      <c r="H103" s="204"/>
      <c r="I103" s="204"/>
      <c r="J103" s="205">
        <f>J168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444</v>
      </c>
      <c r="E104" s="204"/>
      <c r="F104" s="204"/>
      <c r="G104" s="204"/>
      <c r="H104" s="204"/>
      <c r="I104" s="204"/>
      <c r="J104" s="205">
        <f>J175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195</v>
      </c>
      <c r="E105" s="204"/>
      <c r="F105" s="204"/>
      <c r="G105" s="204"/>
      <c r="H105" s="204"/>
      <c r="I105" s="204"/>
      <c r="J105" s="205">
        <f>J193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445</v>
      </c>
      <c r="E106" s="204"/>
      <c r="F106" s="204"/>
      <c r="G106" s="204"/>
      <c r="H106" s="204"/>
      <c r="I106" s="204"/>
      <c r="J106" s="205">
        <f>J201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196</v>
      </c>
      <c r="E107" s="199"/>
      <c r="F107" s="199"/>
      <c r="G107" s="199"/>
      <c r="H107" s="199"/>
      <c r="I107" s="199"/>
      <c r="J107" s="200">
        <f>J203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446</v>
      </c>
      <c r="E108" s="204"/>
      <c r="F108" s="204"/>
      <c r="G108" s="204"/>
      <c r="H108" s="204"/>
      <c r="I108" s="204"/>
      <c r="J108" s="205">
        <f>J204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197</v>
      </c>
      <c r="E109" s="204"/>
      <c r="F109" s="204"/>
      <c r="G109" s="204"/>
      <c r="H109" s="204"/>
      <c r="I109" s="204"/>
      <c r="J109" s="205">
        <f>J208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1368</v>
      </c>
      <c r="E110" s="204"/>
      <c r="F110" s="204"/>
      <c r="G110" s="204"/>
      <c r="H110" s="204"/>
      <c r="I110" s="204"/>
      <c r="J110" s="205">
        <f>J215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200</v>
      </c>
      <c r="E111" s="204"/>
      <c r="F111" s="204"/>
      <c r="G111" s="204"/>
      <c r="H111" s="204"/>
      <c r="I111" s="204"/>
      <c r="J111" s="205">
        <f>J219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201</v>
      </c>
      <c r="E112" s="204"/>
      <c r="F112" s="204"/>
      <c r="G112" s="204"/>
      <c r="H112" s="204"/>
      <c r="I112" s="204"/>
      <c r="J112" s="205">
        <f>J222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203</v>
      </c>
      <c r="E113" s="204"/>
      <c r="F113" s="204"/>
      <c r="G113" s="204"/>
      <c r="H113" s="204"/>
      <c r="I113" s="204"/>
      <c r="J113" s="205">
        <f>J226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448</v>
      </c>
      <c r="E114" s="204"/>
      <c r="F114" s="204"/>
      <c r="G114" s="204"/>
      <c r="H114" s="204"/>
      <c r="I114" s="204"/>
      <c r="J114" s="205">
        <f>J239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1369</v>
      </c>
      <c r="E115" s="204"/>
      <c r="F115" s="204"/>
      <c r="G115" s="204"/>
      <c r="H115" s="204"/>
      <c r="I115" s="204"/>
      <c r="J115" s="205">
        <f>J261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451</v>
      </c>
      <c r="E116" s="204"/>
      <c r="F116" s="204"/>
      <c r="G116" s="204"/>
      <c r="H116" s="204"/>
      <c r="I116" s="204"/>
      <c r="J116" s="205">
        <f>J271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452</v>
      </c>
      <c r="E117" s="204"/>
      <c r="F117" s="204"/>
      <c r="G117" s="204"/>
      <c r="H117" s="204"/>
      <c r="I117" s="204"/>
      <c r="J117" s="205">
        <f>J274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69"/>
      <c r="C119" s="70"/>
      <c r="D119" s="70"/>
      <c r="E119" s="70"/>
      <c r="F119" s="70"/>
      <c r="G119" s="70"/>
      <c r="H119" s="70"/>
      <c r="I119" s="70"/>
      <c r="J119" s="70"/>
      <c r="K119" s="70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="2" customFormat="1" ht="6.96" customHeight="1">
      <c r="A123" s="35"/>
      <c r="B123" s="71"/>
      <c r="C123" s="72"/>
      <c r="D123" s="72"/>
      <c r="E123" s="72"/>
      <c r="F123" s="72"/>
      <c r="G123" s="72"/>
      <c r="H123" s="72"/>
      <c r="I123" s="72"/>
      <c r="J123" s="72"/>
      <c r="K123" s="72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4.96" customHeight="1">
      <c r="A124" s="35"/>
      <c r="B124" s="36"/>
      <c r="C124" s="20" t="s">
        <v>206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14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6.25" customHeight="1">
      <c r="A127" s="35"/>
      <c r="B127" s="36"/>
      <c r="C127" s="37"/>
      <c r="D127" s="37"/>
      <c r="E127" s="191" t="str">
        <f>E7</f>
        <v>SOŠ technická Lučenec - novostavba edukačného centra, rekonštrukcia objektu školy a spoločenského objektu</v>
      </c>
      <c r="F127" s="29"/>
      <c r="G127" s="29"/>
      <c r="H127" s="29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" customFormat="1" ht="12" customHeight="1">
      <c r="B128" s="18"/>
      <c r="C128" s="29" t="s">
        <v>184</v>
      </c>
      <c r="D128" s="19"/>
      <c r="E128" s="19"/>
      <c r="F128" s="19"/>
      <c r="G128" s="19"/>
      <c r="H128" s="19"/>
      <c r="I128" s="19"/>
      <c r="J128" s="19"/>
      <c r="K128" s="19"/>
      <c r="L128" s="17"/>
    </row>
    <row r="129" s="2" customFormat="1" ht="16.5" customHeight="1">
      <c r="A129" s="35"/>
      <c r="B129" s="36"/>
      <c r="C129" s="37"/>
      <c r="D129" s="37"/>
      <c r="E129" s="191" t="s">
        <v>1260</v>
      </c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186</v>
      </c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6.5" customHeight="1">
      <c r="A131" s="35"/>
      <c r="B131" s="36"/>
      <c r="C131" s="37"/>
      <c r="D131" s="37"/>
      <c r="E131" s="79" t="str">
        <f>E11</f>
        <v>2 - Nový stav</v>
      </c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18</v>
      </c>
      <c r="D133" s="37"/>
      <c r="E133" s="37"/>
      <c r="F133" s="24" t="str">
        <f>F14</f>
        <v>SOŠ Technická,Dukelských Hrdinov 2, 984 01 Lučenec</v>
      </c>
      <c r="G133" s="37"/>
      <c r="H133" s="37"/>
      <c r="I133" s="29" t="s">
        <v>20</v>
      </c>
      <c r="J133" s="82" t="str">
        <f>IF(J14="","",J14)</f>
        <v>30. 9. 2024</v>
      </c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40.05" customHeight="1">
      <c r="A135" s="35"/>
      <c r="B135" s="36"/>
      <c r="C135" s="29" t="s">
        <v>22</v>
      </c>
      <c r="D135" s="37"/>
      <c r="E135" s="37"/>
      <c r="F135" s="24" t="str">
        <f>E17</f>
        <v>BBSK, Námestie SNP 23/23, 974 01 BB</v>
      </c>
      <c r="G135" s="37"/>
      <c r="H135" s="37"/>
      <c r="I135" s="29" t="s">
        <v>28</v>
      </c>
      <c r="J135" s="33" t="str">
        <f>E23</f>
        <v>Ing. Ladislav Chatrnúch,Sládkovičova 2052/50A Šala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5.15" customHeight="1">
      <c r="A136" s="35"/>
      <c r="B136" s="36"/>
      <c r="C136" s="29" t="s">
        <v>26</v>
      </c>
      <c r="D136" s="37"/>
      <c r="E136" s="37"/>
      <c r="F136" s="24" t="str">
        <f>IF(E20="","",E20)</f>
        <v>Vyplň údaj</v>
      </c>
      <c r="G136" s="37"/>
      <c r="H136" s="37"/>
      <c r="I136" s="29" t="s">
        <v>31</v>
      </c>
      <c r="J136" s="33" t="str">
        <f>E26</f>
        <v xml:space="preserve"> </v>
      </c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0.32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11" customFormat="1" ht="29.28" customHeight="1">
      <c r="A138" s="207"/>
      <c r="B138" s="208"/>
      <c r="C138" s="209" t="s">
        <v>207</v>
      </c>
      <c r="D138" s="210" t="s">
        <v>60</v>
      </c>
      <c r="E138" s="210" t="s">
        <v>56</v>
      </c>
      <c r="F138" s="210" t="s">
        <v>57</v>
      </c>
      <c r="G138" s="210" t="s">
        <v>208</v>
      </c>
      <c r="H138" s="210" t="s">
        <v>209</v>
      </c>
      <c r="I138" s="210" t="s">
        <v>210</v>
      </c>
      <c r="J138" s="211" t="s">
        <v>190</v>
      </c>
      <c r="K138" s="212" t="s">
        <v>211</v>
      </c>
      <c r="L138" s="213"/>
      <c r="M138" s="103" t="s">
        <v>1</v>
      </c>
      <c r="N138" s="104" t="s">
        <v>39</v>
      </c>
      <c r="O138" s="104" t="s">
        <v>212</v>
      </c>
      <c r="P138" s="104" t="s">
        <v>213</v>
      </c>
      <c r="Q138" s="104" t="s">
        <v>214</v>
      </c>
      <c r="R138" s="104" t="s">
        <v>215</v>
      </c>
      <c r="S138" s="104" t="s">
        <v>216</v>
      </c>
      <c r="T138" s="105" t="s">
        <v>217</v>
      </c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/>
    </row>
    <row r="139" s="2" customFormat="1" ht="22.8" customHeight="1">
      <c r="A139" s="35"/>
      <c r="B139" s="36"/>
      <c r="C139" s="110" t="s">
        <v>191</v>
      </c>
      <c r="D139" s="37"/>
      <c r="E139" s="37"/>
      <c r="F139" s="37"/>
      <c r="G139" s="37"/>
      <c r="H139" s="37"/>
      <c r="I139" s="37"/>
      <c r="J139" s="214">
        <f>BK139</f>
        <v>0</v>
      </c>
      <c r="K139" s="37"/>
      <c r="L139" s="41"/>
      <c r="M139" s="106"/>
      <c r="N139" s="215"/>
      <c r="O139" s="107"/>
      <c r="P139" s="216">
        <f>P140+P203</f>
        <v>0</v>
      </c>
      <c r="Q139" s="107"/>
      <c r="R139" s="216">
        <f>R140+R203</f>
        <v>277.2744470879</v>
      </c>
      <c r="S139" s="107"/>
      <c r="T139" s="217">
        <f>T140+T203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74</v>
      </c>
      <c r="AU139" s="14" t="s">
        <v>192</v>
      </c>
      <c r="BK139" s="218">
        <f>BK140+BK203</f>
        <v>0</v>
      </c>
    </row>
    <row r="140" s="12" customFormat="1" ht="25.92" customHeight="1">
      <c r="A140" s="12"/>
      <c r="B140" s="219"/>
      <c r="C140" s="220"/>
      <c r="D140" s="221" t="s">
        <v>74</v>
      </c>
      <c r="E140" s="222" t="s">
        <v>218</v>
      </c>
      <c r="F140" s="222" t="s">
        <v>219</v>
      </c>
      <c r="G140" s="220"/>
      <c r="H140" s="220"/>
      <c r="I140" s="223"/>
      <c r="J140" s="224">
        <f>BK140</f>
        <v>0</v>
      </c>
      <c r="K140" s="220"/>
      <c r="L140" s="225"/>
      <c r="M140" s="226"/>
      <c r="N140" s="227"/>
      <c r="O140" s="227"/>
      <c r="P140" s="228">
        <f>P141+P154+P162+P168+P175+P193+P201</f>
        <v>0</v>
      </c>
      <c r="Q140" s="227"/>
      <c r="R140" s="228">
        <f>R141+R154+R162+R168+R175+R193+R201</f>
        <v>252.45883766950001</v>
      </c>
      <c r="S140" s="227"/>
      <c r="T140" s="229">
        <f>T141+T154+T162+T168+T175+T193+T201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82</v>
      </c>
      <c r="AT140" s="231" t="s">
        <v>74</v>
      </c>
      <c r="AU140" s="231" t="s">
        <v>75</v>
      </c>
      <c r="AY140" s="230" t="s">
        <v>220</v>
      </c>
      <c r="BK140" s="232">
        <f>BK141+BK154+BK162+BK168+BK175+BK193+BK201</f>
        <v>0</v>
      </c>
    </row>
    <row r="141" s="12" customFormat="1" ht="22.8" customHeight="1">
      <c r="A141" s="12"/>
      <c r="B141" s="219"/>
      <c r="C141" s="220"/>
      <c r="D141" s="221" t="s">
        <v>74</v>
      </c>
      <c r="E141" s="233" t="s">
        <v>82</v>
      </c>
      <c r="F141" s="233" t="s">
        <v>221</v>
      </c>
      <c r="G141" s="220"/>
      <c r="H141" s="220"/>
      <c r="I141" s="223"/>
      <c r="J141" s="234">
        <f>BK141</f>
        <v>0</v>
      </c>
      <c r="K141" s="220"/>
      <c r="L141" s="225"/>
      <c r="M141" s="226"/>
      <c r="N141" s="227"/>
      <c r="O141" s="227"/>
      <c r="P141" s="228">
        <f>SUM(P142:P153)</f>
        <v>0</v>
      </c>
      <c r="Q141" s="227"/>
      <c r="R141" s="228">
        <f>SUM(R142:R153)</f>
        <v>0</v>
      </c>
      <c r="S141" s="227"/>
      <c r="T141" s="229">
        <f>SUM(T142:T153)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82</v>
      </c>
      <c r="AT141" s="231" t="s">
        <v>74</v>
      </c>
      <c r="AU141" s="231" t="s">
        <v>82</v>
      </c>
      <c r="AY141" s="230" t="s">
        <v>220</v>
      </c>
      <c r="BK141" s="232">
        <f>SUM(BK142:BK153)</f>
        <v>0</v>
      </c>
    </row>
    <row r="142" s="2" customFormat="1" ht="21.75" customHeight="1">
      <c r="A142" s="35"/>
      <c r="B142" s="36"/>
      <c r="C142" s="235" t="s">
        <v>82</v>
      </c>
      <c r="D142" s="235" t="s">
        <v>222</v>
      </c>
      <c r="E142" s="236" t="s">
        <v>1370</v>
      </c>
      <c r="F142" s="237" t="s">
        <v>1371</v>
      </c>
      <c r="G142" s="238" t="s">
        <v>251</v>
      </c>
      <c r="H142" s="239">
        <v>46.420000000000002</v>
      </c>
      <c r="I142" s="240"/>
      <c r="J142" s="239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94</v>
      </c>
      <c r="AT142" s="246" t="s">
        <v>222</v>
      </c>
      <c r="AU142" s="246" t="s">
        <v>87</v>
      </c>
      <c r="AY142" s="14" t="s">
        <v>220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87</v>
      </c>
      <c r="BK142" s="247">
        <f>ROUND(I142*H142,2)</f>
        <v>0</v>
      </c>
      <c r="BL142" s="14" t="s">
        <v>94</v>
      </c>
      <c r="BM142" s="246" t="s">
        <v>1372</v>
      </c>
    </row>
    <row r="143" s="2" customFormat="1" ht="37.8" customHeight="1">
      <c r="A143" s="35"/>
      <c r="B143" s="36"/>
      <c r="C143" s="235" t="s">
        <v>87</v>
      </c>
      <c r="D143" s="235" t="s">
        <v>222</v>
      </c>
      <c r="E143" s="236" t="s">
        <v>1373</v>
      </c>
      <c r="F143" s="237" t="s">
        <v>1374</v>
      </c>
      <c r="G143" s="238" t="s">
        <v>251</v>
      </c>
      <c r="H143" s="239">
        <v>13.93</v>
      </c>
      <c r="I143" s="240"/>
      <c r="J143" s="239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94</v>
      </c>
      <c r="AT143" s="246" t="s">
        <v>222</v>
      </c>
      <c r="AU143" s="246" t="s">
        <v>87</v>
      </c>
      <c r="AY143" s="14" t="s">
        <v>220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87</v>
      </c>
      <c r="BK143" s="247">
        <f>ROUND(I143*H143,2)</f>
        <v>0</v>
      </c>
      <c r="BL143" s="14" t="s">
        <v>94</v>
      </c>
      <c r="BM143" s="246" t="s">
        <v>1375</v>
      </c>
    </row>
    <row r="144" s="2" customFormat="1" ht="24.15" customHeight="1">
      <c r="A144" s="35"/>
      <c r="B144" s="36"/>
      <c r="C144" s="235" t="s">
        <v>91</v>
      </c>
      <c r="D144" s="235" t="s">
        <v>222</v>
      </c>
      <c r="E144" s="236" t="s">
        <v>1376</v>
      </c>
      <c r="F144" s="237" t="s">
        <v>1377</v>
      </c>
      <c r="G144" s="238" t="s">
        <v>251</v>
      </c>
      <c r="H144" s="239">
        <v>17.34</v>
      </c>
      <c r="I144" s="240"/>
      <c r="J144" s="239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94</v>
      </c>
      <c r="AT144" s="246" t="s">
        <v>222</v>
      </c>
      <c r="AU144" s="246" t="s">
        <v>87</v>
      </c>
      <c r="AY144" s="14" t="s">
        <v>220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87</v>
      </c>
      <c r="BK144" s="247">
        <f>ROUND(I144*H144,2)</f>
        <v>0</v>
      </c>
      <c r="BL144" s="14" t="s">
        <v>94</v>
      </c>
      <c r="BM144" s="246" t="s">
        <v>1378</v>
      </c>
    </row>
    <row r="145" s="2" customFormat="1" ht="24.15" customHeight="1">
      <c r="A145" s="35"/>
      <c r="B145" s="36"/>
      <c r="C145" s="235" t="s">
        <v>94</v>
      </c>
      <c r="D145" s="235" t="s">
        <v>222</v>
      </c>
      <c r="E145" s="236" t="s">
        <v>1379</v>
      </c>
      <c r="F145" s="237" t="s">
        <v>1380</v>
      </c>
      <c r="G145" s="238" t="s">
        <v>251</v>
      </c>
      <c r="H145" s="239">
        <v>5.2000000000000002</v>
      </c>
      <c r="I145" s="240"/>
      <c r="J145" s="239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94</v>
      </c>
      <c r="AT145" s="246" t="s">
        <v>222</v>
      </c>
      <c r="AU145" s="246" t="s">
        <v>87</v>
      </c>
      <c r="AY145" s="14" t="s">
        <v>220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87</v>
      </c>
      <c r="BK145" s="247">
        <f>ROUND(I145*H145,2)</f>
        <v>0</v>
      </c>
      <c r="BL145" s="14" t="s">
        <v>94</v>
      </c>
      <c r="BM145" s="246" t="s">
        <v>1381</v>
      </c>
    </row>
    <row r="146" s="2" customFormat="1" ht="24.15" customHeight="1">
      <c r="A146" s="35"/>
      <c r="B146" s="36"/>
      <c r="C146" s="235" t="s">
        <v>97</v>
      </c>
      <c r="D146" s="235" t="s">
        <v>222</v>
      </c>
      <c r="E146" s="236" t="s">
        <v>1382</v>
      </c>
      <c r="F146" s="237" t="s">
        <v>1383</v>
      </c>
      <c r="G146" s="238" t="s">
        <v>251</v>
      </c>
      <c r="H146" s="239">
        <v>17.34</v>
      </c>
      <c r="I146" s="240"/>
      <c r="J146" s="239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94</v>
      </c>
      <c r="AT146" s="246" t="s">
        <v>222</v>
      </c>
      <c r="AU146" s="246" t="s">
        <v>87</v>
      </c>
      <c r="AY146" s="14" t="s">
        <v>220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87</v>
      </c>
      <c r="BK146" s="247">
        <f>ROUND(I146*H146,2)</f>
        <v>0</v>
      </c>
      <c r="BL146" s="14" t="s">
        <v>94</v>
      </c>
      <c r="BM146" s="246" t="s">
        <v>1384</v>
      </c>
    </row>
    <row r="147" s="2" customFormat="1" ht="37.8" customHeight="1">
      <c r="A147" s="35"/>
      <c r="B147" s="36"/>
      <c r="C147" s="235" t="s">
        <v>124</v>
      </c>
      <c r="D147" s="235" t="s">
        <v>222</v>
      </c>
      <c r="E147" s="236" t="s">
        <v>1385</v>
      </c>
      <c r="F147" s="237" t="s">
        <v>1386</v>
      </c>
      <c r="G147" s="238" t="s">
        <v>251</v>
      </c>
      <c r="H147" s="239">
        <v>17.34</v>
      </c>
      <c r="I147" s="240"/>
      <c r="J147" s="239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94</v>
      </c>
      <c r="AT147" s="246" t="s">
        <v>222</v>
      </c>
      <c r="AU147" s="246" t="s">
        <v>87</v>
      </c>
      <c r="AY147" s="14" t="s">
        <v>220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87</v>
      </c>
      <c r="BK147" s="247">
        <f>ROUND(I147*H147,2)</f>
        <v>0</v>
      </c>
      <c r="BL147" s="14" t="s">
        <v>94</v>
      </c>
      <c r="BM147" s="246" t="s">
        <v>1387</v>
      </c>
    </row>
    <row r="148" s="2" customFormat="1" ht="44.25" customHeight="1">
      <c r="A148" s="35"/>
      <c r="B148" s="36"/>
      <c r="C148" s="235" t="s">
        <v>132</v>
      </c>
      <c r="D148" s="235" t="s">
        <v>222</v>
      </c>
      <c r="E148" s="236" t="s">
        <v>1388</v>
      </c>
      <c r="F148" s="237" t="s">
        <v>1389</v>
      </c>
      <c r="G148" s="238" t="s">
        <v>251</v>
      </c>
      <c r="H148" s="239">
        <v>121.38</v>
      </c>
      <c r="I148" s="240"/>
      <c r="J148" s="239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94</v>
      </c>
      <c r="AT148" s="246" t="s">
        <v>222</v>
      </c>
      <c r="AU148" s="246" t="s">
        <v>87</v>
      </c>
      <c r="AY148" s="14" t="s">
        <v>220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87</v>
      </c>
      <c r="BK148" s="247">
        <f>ROUND(I148*H148,2)</f>
        <v>0</v>
      </c>
      <c r="BL148" s="14" t="s">
        <v>94</v>
      </c>
      <c r="BM148" s="246" t="s">
        <v>1390</v>
      </c>
    </row>
    <row r="149" s="2" customFormat="1" ht="16.5" customHeight="1">
      <c r="A149" s="35"/>
      <c r="B149" s="36"/>
      <c r="C149" s="235" t="s">
        <v>248</v>
      </c>
      <c r="D149" s="235" t="s">
        <v>222</v>
      </c>
      <c r="E149" s="236" t="s">
        <v>1391</v>
      </c>
      <c r="F149" s="237" t="s">
        <v>1392</v>
      </c>
      <c r="G149" s="238" t="s">
        <v>251</v>
      </c>
      <c r="H149" s="239">
        <v>17.34</v>
      </c>
      <c r="I149" s="240"/>
      <c r="J149" s="239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94</v>
      </c>
      <c r="AT149" s="246" t="s">
        <v>222</v>
      </c>
      <c r="AU149" s="246" t="s">
        <v>87</v>
      </c>
      <c r="AY149" s="14" t="s">
        <v>220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87</v>
      </c>
      <c r="BK149" s="247">
        <f>ROUND(I149*H149,2)</f>
        <v>0</v>
      </c>
      <c r="BL149" s="14" t="s">
        <v>94</v>
      </c>
      <c r="BM149" s="246" t="s">
        <v>1393</v>
      </c>
    </row>
    <row r="150" s="2" customFormat="1" ht="24.15" customHeight="1">
      <c r="A150" s="35"/>
      <c r="B150" s="36"/>
      <c r="C150" s="235" t="s">
        <v>230</v>
      </c>
      <c r="D150" s="235" t="s">
        <v>222</v>
      </c>
      <c r="E150" s="236" t="s">
        <v>466</v>
      </c>
      <c r="F150" s="237" t="s">
        <v>467</v>
      </c>
      <c r="G150" s="238" t="s">
        <v>251</v>
      </c>
      <c r="H150" s="239">
        <v>46.420000000000002</v>
      </c>
      <c r="I150" s="240"/>
      <c r="J150" s="239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94</v>
      </c>
      <c r="AT150" s="246" t="s">
        <v>222</v>
      </c>
      <c r="AU150" s="246" t="s">
        <v>87</v>
      </c>
      <c r="AY150" s="14" t="s">
        <v>220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87</v>
      </c>
      <c r="BK150" s="247">
        <f>ROUND(I150*H150,2)</f>
        <v>0</v>
      </c>
      <c r="BL150" s="14" t="s">
        <v>94</v>
      </c>
      <c r="BM150" s="246" t="s">
        <v>1394</v>
      </c>
    </row>
    <row r="151" s="2" customFormat="1" ht="16.5" customHeight="1">
      <c r="A151" s="35"/>
      <c r="B151" s="36"/>
      <c r="C151" s="235" t="s">
        <v>256</v>
      </c>
      <c r="D151" s="235" t="s">
        <v>222</v>
      </c>
      <c r="E151" s="236" t="s">
        <v>469</v>
      </c>
      <c r="F151" s="237" t="s">
        <v>470</v>
      </c>
      <c r="G151" s="238" t="s">
        <v>251</v>
      </c>
      <c r="H151" s="239">
        <v>17.34</v>
      </c>
      <c r="I151" s="240"/>
      <c r="J151" s="239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94</v>
      </c>
      <c r="AT151" s="246" t="s">
        <v>222</v>
      </c>
      <c r="AU151" s="246" t="s">
        <v>87</v>
      </c>
      <c r="AY151" s="14" t="s">
        <v>220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87</v>
      </c>
      <c r="BK151" s="247">
        <f>ROUND(I151*H151,2)</f>
        <v>0</v>
      </c>
      <c r="BL151" s="14" t="s">
        <v>94</v>
      </c>
      <c r="BM151" s="246" t="s">
        <v>1395</v>
      </c>
    </row>
    <row r="152" s="2" customFormat="1" ht="24.15" customHeight="1">
      <c r="A152" s="35"/>
      <c r="B152" s="36"/>
      <c r="C152" s="235" t="s">
        <v>261</v>
      </c>
      <c r="D152" s="235" t="s">
        <v>222</v>
      </c>
      <c r="E152" s="236" t="s">
        <v>472</v>
      </c>
      <c r="F152" s="237" t="s">
        <v>473</v>
      </c>
      <c r="G152" s="238" t="s">
        <v>303</v>
      </c>
      <c r="H152" s="239">
        <v>24.280000000000001</v>
      </c>
      <c r="I152" s="240"/>
      <c r="J152" s="239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94</v>
      </c>
      <c r="AT152" s="246" t="s">
        <v>222</v>
      </c>
      <c r="AU152" s="246" t="s">
        <v>87</v>
      </c>
      <c r="AY152" s="14" t="s">
        <v>220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87</v>
      </c>
      <c r="BK152" s="247">
        <f>ROUND(I152*H152,2)</f>
        <v>0</v>
      </c>
      <c r="BL152" s="14" t="s">
        <v>94</v>
      </c>
      <c r="BM152" s="246" t="s">
        <v>1396</v>
      </c>
    </row>
    <row r="153" s="2" customFormat="1" ht="24.15" customHeight="1">
      <c r="A153" s="35"/>
      <c r="B153" s="36"/>
      <c r="C153" s="235" t="s">
        <v>265</v>
      </c>
      <c r="D153" s="235" t="s">
        <v>222</v>
      </c>
      <c r="E153" s="236" t="s">
        <v>475</v>
      </c>
      <c r="F153" s="237" t="s">
        <v>476</v>
      </c>
      <c r="G153" s="238" t="s">
        <v>251</v>
      </c>
      <c r="H153" s="239">
        <v>46.420000000000002</v>
      </c>
      <c r="I153" s="240"/>
      <c r="J153" s="239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94</v>
      </c>
      <c r="AT153" s="246" t="s">
        <v>222</v>
      </c>
      <c r="AU153" s="246" t="s">
        <v>87</v>
      </c>
      <c r="AY153" s="14" t="s">
        <v>220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87</v>
      </c>
      <c r="BK153" s="247">
        <f>ROUND(I153*H153,2)</f>
        <v>0</v>
      </c>
      <c r="BL153" s="14" t="s">
        <v>94</v>
      </c>
      <c r="BM153" s="246" t="s">
        <v>1397</v>
      </c>
    </row>
    <row r="154" s="12" customFormat="1" ht="22.8" customHeight="1">
      <c r="A154" s="12"/>
      <c r="B154" s="219"/>
      <c r="C154" s="220"/>
      <c r="D154" s="221" t="s">
        <v>74</v>
      </c>
      <c r="E154" s="233" t="s">
        <v>87</v>
      </c>
      <c r="F154" s="233" t="s">
        <v>478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SUM(P155:P161)</f>
        <v>0</v>
      </c>
      <c r="Q154" s="227"/>
      <c r="R154" s="228">
        <f>SUM(R155:R161)</f>
        <v>66.816973169500002</v>
      </c>
      <c r="S154" s="227"/>
      <c r="T154" s="229">
        <f>SUM(T155:T161)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82</v>
      </c>
      <c r="AT154" s="231" t="s">
        <v>74</v>
      </c>
      <c r="AU154" s="231" t="s">
        <v>82</v>
      </c>
      <c r="AY154" s="230" t="s">
        <v>220</v>
      </c>
      <c r="BK154" s="232">
        <f>SUM(BK155:BK161)</f>
        <v>0</v>
      </c>
    </row>
    <row r="155" s="2" customFormat="1" ht="24.15" customHeight="1">
      <c r="A155" s="35"/>
      <c r="B155" s="36"/>
      <c r="C155" s="235" t="s">
        <v>269</v>
      </c>
      <c r="D155" s="235" t="s">
        <v>222</v>
      </c>
      <c r="E155" s="236" t="s">
        <v>479</v>
      </c>
      <c r="F155" s="237" t="s">
        <v>480</v>
      </c>
      <c r="G155" s="238" t="s">
        <v>225</v>
      </c>
      <c r="H155" s="239">
        <v>1151</v>
      </c>
      <c r="I155" s="240"/>
      <c r="J155" s="239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94</v>
      </c>
      <c r="AT155" s="246" t="s">
        <v>222</v>
      </c>
      <c r="AU155" s="246" t="s">
        <v>87</v>
      </c>
      <c r="AY155" s="14" t="s">
        <v>220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87</v>
      </c>
      <c r="BK155" s="247">
        <f>ROUND(I155*H155,2)</f>
        <v>0</v>
      </c>
      <c r="BL155" s="14" t="s">
        <v>94</v>
      </c>
      <c r="BM155" s="246" t="s">
        <v>1398</v>
      </c>
    </row>
    <row r="156" s="2" customFormat="1" ht="24.15" customHeight="1">
      <c r="A156" s="35"/>
      <c r="B156" s="36"/>
      <c r="C156" s="235" t="s">
        <v>273</v>
      </c>
      <c r="D156" s="235" t="s">
        <v>222</v>
      </c>
      <c r="E156" s="236" t="s">
        <v>1399</v>
      </c>
      <c r="F156" s="237" t="s">
        <v>1400</v>
      </c>
      <c r="G156" s="238" t="s">
        <v>251</v>
      </c>
      <c r="H156" s="239">
        <v>1.3899999999999999</v>
      </c>
      <c r="I156" s="240"/>
      <c r="J156" s="239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2.19408</v>
      </c>
      <c r="R156" s="244">
        <f>Q156*H156</f>
        <v>3.0497711999999999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94</v>
      </c>
      <c r="AT156" s="246" t="s">
        <v>222</v>
      </c>
      <c r="AU156" s="246" t="s">
        <v>87</v>
      </c>
      <c r="AY156" s="14" t="s">
        <v>220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87</v>
      </c>
      <c r="BK156" s="247">
        <f>ROUND(I156*H156,2)</f>
        <v>0</v>
      </c>
      <c r="BL156" s="14" t="s">
        <v>94</v>
      </c>
      <c r="BM156" s="246" t="s">
        <v>1401</v>
      </c>
    </row>
    <row r="157" s="2" customFormat="1" ht="24.15" customHeight="1">
      <c r="A157" s="35"/>
      <c r="B157" s="36"/>
      <c r="C157" s="235" t="s">
        <v>277</v>
      </c>
      <c r="D157" s="235" t="s">
        <v>222</v>
      </c>
      <c r="E157" s="236" t="s">
        <v>1402</v>
      </c>
      <c r="F157" s="237" t="s">
        <v>1403</v>
      </c>
      <c r="G157" s="238" t="s">
        <v>251</v>
      </c>
      <c r="H157" s="239">
        <v>9.4600000000000009</v>
      </c>
      <c r="I157" s="240"/>
      <c r="J157" s="239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2.4157199999999999</v>
      </c>
      <c r="R157" s="244">
        <f>Q157*H157</f>
        <v>22.852711200000002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94</v>
      </c>
      <c r="AT157" s="246" t="s">
        <v>222</v>
      </c>
      <c r="AU157" s="246" t="s">
        <v>87</v>
      </c>
      <c r="AY157" s="14" t="s">
        <v>220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87</v>
      </c>
      <c r="BK157" s="247">
        <f>ROUND(I157*H157,2)</f>
        <v>0</v>
      </c>
      <c r="BL157" s="14" t="s">
        <v>94</v>
      </c>
      <c r="BM157" s="246" t="s">
        <v>1404</v>
      </c>
    </row>
    <row r="158" s="2" customFormat="1" ht="24.15" customHeight="1">
      <c r="A158" s="35"/>
      <c r="B158" s="36"/>
      <c r="C158" s="235" t="s">
        <v>281</v>
      </c>
      <c r="D158" s="235" t="s">
        <v>222</v>
      </c>
      <c r="E158" s="236" t="s">
        <v>1405</v>
      </c>
      <c r="F158" s="237" t="s">
        <v>1406</v>
      </c>
      <c r="G158" s="238" t="s">
        <v>251</v>
      </c>
      <c r="H158" s="239">
        <v>9.4600000000000009</v>
      </c>
      <c r="I158" s="240"/>
      <c r="J158" s="239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94</v>
      </c>
      <c r="AT158" s="246" t="s">
        <v>222</v>
      </c>
      <c r="AU158" s="246" t="s">
        <v>87</v>
      </c>
      <c r="AY158" s="14" t="s">
        <v>220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87</v>
      </c>
      <c r="BK158" s="247">
        <f>ROUND(I158*H158,2)</f>
        <v>0</v>
      </c>
      <c r="BL158" s="14" t="s">
        <v>94</v>
      </c>
      <c r="BM158" s="246" t="s">
        <v>1407</v>
      </c>
    </row>
    <row r="159" s="2" customFormat="1" ht="16.5" customHeight="1">
      <c r="A159" s="35"/>
      <c r="B159" s="36"/>
      <c r="C159" s="235" t="s">
        <v>285</v>
      </c>
      <c r="D159" s="235" t="s">
        <v>222</v>
      </c>
      <c r="E159" s="236" t="s">
        <v>1408</v>
      </c>
      <c r="F159" s="237" t="s">
        <v>1409</v>
      </c>
      <c r="G159" s="238" t="s">
        <v>303</v>
      </c>
      <c r="H159" s="239">
        <v>0.11</v>
      </c>
      <c r="I159" s="240"/>
      <c r="J159" s="239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1.20296</v>
      </c>
      <c r="R159" s="244">
        <f>Q159*H159</f>
        <v>0.13232560000000002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94</v>
      </c>
      <c r="AT159" s="246" t="s">
        <v>222</v>
      </c>
      <c r="AU159" s="246" t="s">
        <v>87</v>
      </c>
      <c r="AY159" s="14" t="s">
        <v>220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87</v>
      </c>
      <c r="BK159" s="247">
        <f>ROUND(I159*H159,2)</f>
        <v>0</v>
      </c>
      <c r="BL159" s="14" t="s">
        <v>94</v>
      </c>
      <c r="BM159" s="246" t="s">
        <v>1410</v>
      </c>
    </row>
    <row r="160" s="2" customFormat="1" ht="24.15" customHeight="1">
      <c r="A160" s="35"/>
      <c r="B160" s="36"/>
      <c r="C160" s="235" t="s">
        <v>289</v>
      </c>
      <c r="D160" s="235" t="s">
        <v>222</v>
      </c>
      <c r="E160" s="236" t="s">
        <v>1411</v>
      </c>
      <c r="F160" s="237" t="s">
        <v>1412</v>
      </c>
      <c r="G160" s="238" t="s">
        <v>251</v>
      </c>
      <c r="H160" s="239">
        <v>16.649999999999999</v>
      </c>
      <c r="I160" s="240"/>
      <c r="J160" s="239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2.4157199999999999</v>
      </c>
      <c r="R160" s="244">
        <f>Q160*H160</f>
        <v>40.221737999999995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94</v>
      </c>
      <c r="AT160" s="246" t="s">
        <v>222</v>
      </c>
      <c r="AU160" s="246" t="s">
        <v>87</v>
      </c>
      <c r="AY160" s="14" t="s">
        <v>220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87</v>
      </c>
      <c r="BK160" s="247">
        <f>ROUND(I160*H160,2)</f>
        <v>0</v>
      </c>
      <c r="BL160" s="14" t="s">
        <v>94</v>
      </c>
      <c r="BM160" s="246" t="s">
        <v>1413</v>
      </c>
    </row>
    <row r="161" s="2" customFormat="1" ht="16.5" customHeight="1">
      <c r="A161" s="35"/>
      <c r="B161" s="36"/>
      <c r="C161" s="235" t="s">
        <v>293</v>
      </c>
      <c r="D161" s="235" t="s">
        <v>222</v>
      </c>
      <c r="E161" s="236" t="s">
        <v>1414</v>
      </c>
      <c r="F161" s="237" t="s">
        <v>1415</v>
      </c>
      <c r="G161" s="238" t="s">
        <v>303</v>
      </c>
      <c r="H161" s="239">
        <v>0.55000000000000004</v>
      </c>
      <c r="I161" s="240"/>
      <c r="J161" s="239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1.0189584899999999</v>
      </c>
      <c r="R161" s="244">
        <f>Q161*H161</f>
        <v>0.56042716950000004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94</v>
      </c>
      <c r="AT161" s="246" t="s">
        <v>222</v>
      </c>
      <c r="AU161" s="246" t="s">
        <v>87</v>
      </c>
      <c r="AY161" s="14" t="s">
        <v>220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87</v>
      </c>
      <c r="BK161" s="247">
        <f>ROUND(I161*H161,2)</f>
        <v>0</v>
      </c>
      <c r="BL161" s="14" t="s">
        <v>94</v>
      </c>
      <c r="BM161" s="246" t="s">
        <v>1416</v>
      </c>
    </row>
    <row r="162" s="12" customFormat="1" ht="22.8" customHeight="1">
      <c r="A162" s="12"/>
      <c r="B162" s="219"/>
      <c r="C162" s="220"/>
      <c r="D162" s="221" t="s">
        <v>74</v>
      </c>
      <c r="E162" s="233" t="s">
        <v>94</v>
      </c>
      <c r="F162" s="233" t="s">
        <v>1417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SUM(P163:P167)</f>
        <v>0</v>
      </c>
      <c r="Q162" s="227"/>
      <c r="R162" s="228">
        <f>SUM(R163:R167)</f>
        <v>26.540026399999995</v>
      </c>
      <c r="S162" s="227"/>
      <c r="T162" s="229">
        <f>SUM(T163:T167)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82</v>
      </c>
      <c r="AT162" s="231" t="s">
        <v>74</v>
      </c>
      <c r="AU162" s="231" t="s">
        <v>82</v>
      </c>
      <c r="AY162" s="230" t="s">
        <v>220</v>
      </c>
      <c r="BK162" s="232">
        <f>SUM(BK163:BK167)</f>
        <v>0</v>
      </c>
    </row>
    <row r="163" s="2" customFormat="1" ht="24.15" customHeight="1">
      <c r="A163" s="35"/>
      <c r="B163" s="36"/>
      <c r="C163" s="235" t="s">
        <v>7</v>
      </c>
      <c r="D163" s="235" t="s">
        <v>222</v>
      </c>
      <c r="E163" s="236" t="s">
        <v>1418</v>
      </c>
      <c r="F163" s="237" t="s">
        <v>1419</v>
      </c>
      <c r="G163" s="238" t="s">
        <v>251</v>
      </c>
      <c r="H163" s="239">
        <v>10.49</v>
      </c>
      <c r="I163" s="240"/>
      <c r="J163" s="239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2.4018999999999999</v>
      </c>
      <c r="R163" s="244">
        <f>Q163*H163</f>
        <v>25.195930999999998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94</v>
      </c>
      <c r="AT163" s="246" t="s">
        <v>222</v>
      </c>
      <c r="AU163" s="246" t="s">
        <v>87</v>
      </c>
      <c r="AY163" s="14" t="s">
        <v>220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87</v>
      </c>
      <c r="BK163" s="247">
        <f>ROUND(I163*H163,2)</f>
        <v>0</v>
      </c>
      <c r="BL163" s="14" t="s">
        <v>94</v>
      </c>
      <c r="BM163" s="246" t="s">
        <v>1420</v>
      </c>
    </row>
    <row r="164" s="2" customFormat="1" ht="16.5" customHeight="1">
      <c r="A164" s="35"/>
      <c r="B164" s="36"/>
      <c r="C164" s="235" t="s">
        <v>300</v>
      </c>
      <c r="D164" s="235" t="s">
        <v>222</v>
      </c>
      <c r="E164" s="236" t="s">
        <v>1421</v>
      </c>
      <c r="F164" s="237" t="s">
        <v>1422</v>
      </c>
      <c r="G164" s="238" t="s">
        <v>225</v>
      </c>
      <c r="H164" s="239">
        <v>6.1900000000000004</v>
      </c>
      <c r="I164" s="240"/>
      <c r="J164" s="239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0.0018600000000000001</v>
      </c>
      <c r="R164" s="244">
        <f>Q164*H164</f>
        <v>0.011513400000000002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94</v>
      </c>
      <c r="AT164" s="246" t="s">
        <v>222</v>
      </c>
      <c r="AU164" s="246" t="s">
        <v>87</v>
      </c>
      <c r="AY164" s="14" t="s">
        <v>220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87</v>
      </c>
      <c r="BK164" s="247">
        <f>ROUND(I164*H164,2)</f>
        <v>0</v>
      </c>
      <c r="BL164" s="14" t="s">
        <v>94</v>
      </c>
      <c r="BM164" s="246" t="s">
        <v>1423</v>
      </c>
    </row>
    <row r="165" s="2" customFormat="1" ht="16.5" customHeight="1">
      <c r="A165" s="35"/>
      <c r="B165" s="36"/>
      <c r="C165" s="235" t="s">
        <v>305</v>
      </c>
      <c r="D165" s="235" t="s">
        <v>222</v>
      </c>
      <c r="E165" s="236" t="s">
        <v>1424</v>
      </c>
      <c r="F165" s="237" t="s">
        <v>1425</v>
      </c>
      <c r="G165" s="238" t="s">
        <v>225</v>
      </c>
      <c r="H165" s="239">
        <v>6.1900000000000004</v>
      </c>
      <c r="I165" s="240"/>
      <c r="J165" s="239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94</v>
      </c>
      <c r="AT165" s="246" t="s">
        <v>222</v>
      </c>
      <c r="AU165" s="246" t="s">
        <v>87</v>
      </c>
      <c r="AY165" s="14" t="s">
        <v>220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87</v>
      </c>
      <c r="BK165" s="247">
        <f>ROUND(I165*H165,2)</f>
        <v>0</v>
      </c>
      <c r="BL165" s="14" t="s">
        <v>94</v>
      </c>
      <c r="BM165" s="246" t="s">
        <v>1426</v>
      </c>
    </row>
    <row r="166" s="2" customFormat="1" ht="37.8" customHeight="1">
      <c r="A166" s="35"/>
      <c r="B166" s="36"/>
      <c r="C166" s="235" t="s">
        <v>309</v>
      </c>
      <c r="D166" s="235" t="s">
        <v>222</v>
      </c>
      <c r="E166" s="236" t="s">
        <v>1427</v>
      </c>
      <c r="F166" s="237" t="s">
        <v>1428</v>
      </c>
      <c r="G166" s="238" t="s">
        <v>303</v>
      </c>
      <c r="H166" s="239">
        <v>0.53000000000000003</v>
      </c>
      <c r="I166" s="240"/>
      <c r="J166" s="239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1.0162800000000001</v>
      </c>
      <c r="R166" s="244">
        <f>Q166*H166</f>
        <v>0.53862840000000012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94</v>
      </c>
      <c r="AT166" s="246" t="s">
        <v>222</v>
      </c>
      <c r="AU166" s="246" t="s">
        <v>87</v>
      </c>
      <c r="AY166" s="14" t="s">
        <v>220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87</v>
      </c>
      <c r="BK166" s="247">
        <f>ROUND(I166*H166,2)</f>
        <v>0</v>
      </c>
      <c r="BL166" s="14" t="s">
        <v>94</v>
      </c>
      <c r="BM166" s="246" t="s">
        <v>1429</v>
      </c>
    </row>
    <row r="167" s="2" customFormat="1" ht="37.8" customHeight="1">
      <c r="A167" s="35"/>
      <c r="B167" s="36"/>
      <c r="C167" s="235" t="s">
        <v>313</v>
      </c>
      <c r="D167" s="235" t="s">
        <v>222</v>
      </c>
      <c r="E167" s="236" t="s">
        <v>1430</v>
      </c>
      <c r="F167" s="237" t="s">
        <v>1431</v>
      </c>
      <c r="G167" s="238" t="s">
        <v>303</v>
      </c>
      <c r="H167" s="239">
        <v>0.66000000000000003</v>
      </c>
      <c r="I167" s="240"/>
      <c r="J167" s="239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1.20296</v>
      </c>
      <c r="R167" s="244">
        <f>Q167*H167</f>
        <v>0.79395360000000004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94</v>
      </c>
      <c r="AT167" s="246" t="s">
        <v>222</v>
      </c>
      <c r="AU167" s="246" t="s">
        <v>87</v>
      </c>
      <c r="AY167" s="14" t="s">
        <v>220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87</v>
      </c>
      <c r="BK167" s="247">
        <f>ROUND(I167*H167,2)</f>
        <v>0</v>
      </c>
      <c r="BL167" s="14" t="s">
        <v>94</v>
      </c>
      <c r="BM167" s="246" t="s">
        <v>1432</v>
      </c>
    </row>
    <row r="168" s="12" customFormat="1" ht="22.8" customHeight="1">
      <c r="A168" s="12"/>
      <c r="B168" s="219"/>
      <c r="C168" s="220"/>
      <c r="D168" s="221" t="s">
        <v>74</v>
      </c>
      <c r="E168" s="233" t="s">
        <v>97</v>
      </c>
      <c r="F168" s="233" t="s">
        <v>482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SUM(P169:P174)</f>
        <v>0</v>
      </c>
      <c r="Q168" s="227"/>
      <c r="R168" s="228">
        <f>SUM(R169:R174)</f>
        <v>69.779331400000018</v>
      </c>
      <c r="S168" s="227"/>
      <c r="T168" s="229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82</v>
      </c>
      <c r="AT168" s="231" t="s">
        <v>74</v>
      </c>
      <c r="AU168" s="231" t="s">
        <v>82</v>
      </c>
      <c r="AY168" s="230" t="s">
        <v>220</v>
      </c>
      <c r="BK168" s="232">
        <f>SUM(BK169:BK174)</f>
        <v>0</v>
      </c>
    </row>
    <row r="169" s="2" customFormat="1" ht="33" customHeight="1">
      <c r="A169" s="35"/>
      <c r="B169" s="36"/>
      <c r="C169" s="235" t="s">
        <v>317</v>
      </c>
      <c r="D169" s="235" t="s">
        <v>222</v>
      </c>
      <c r="E169" s="236" t="s">
        <v>1433</v>
      </c>
      <c r="F169" s="237" t="s">
        <v>1434</v>
      </c>
      <c r="G169" s="238" t="s">
        <v>225</v>
      </c>
      <c r="H169" s="239">
        <v>100.59999999999999</v>
      </c>
      <c r="I169" s="240"/>
      <c r="J169" s="239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0.39800000000000002</v>
      </c>
      <c r="R169" s="244">
        <f>Q169*H169</f>
        <v>40.038800000000002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94</v>
      </c>
      <c r="AT169" s="246" t="s">
        <v>222</v>
      </c>
      <c r="AU169" s="246" t="s">
        <v>87</v>
      </c>
      <c r="AY169" s="14" t="s">
        <v>220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87</v>
      </c>
      <c r="BK169" s="247">
        <f>ROUND(I169*H169,2)</f>
        <v>0</v>
      </c>
      <c r="BL169" s="14" t="s">
        <v>94</v>
      </c>
      <c r="BM169" s="246" t="s">
        <v>1435</v>
      </c>
    </row>
    <row r="170" s="2" customFormat="1" ht="33" customHeight="1">
      <c r="A170" s="35"/>
      <c r="B170" s="36"/>
      <c r="C170" s="235" t="s">
        <v>321</v>
      </c>
      <c r="D170" s="235" t="s">
        <v>222</v>
      </c>
      <c r="E170" s="236" t="s">
        <v>492</v>
      </c>
      <c r="F170" s="237" t="s">
        <v>493</v>
      </c>
      <c r="G170" s="238" t="s">
        <v>225</v>
      </c>
      <c r="H170" s="239">
        <v>58.700000000000003</v>
      </c>
      <c r="I170" s="240"/>
      <c r="J170" s="239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0.15559000000000001</v>
      </c>
      <c r="R170" s="244">
        <f>Q170*H170</f>
        <v>9.1331330000000008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94</v>
      </c>
      <c r="AT170" s="246" t="s">
        <v>222</v>
      </c>
      <c r="AU170" s="246" t="s">
        <v>87</v>
      </c>
      <c r="AY170" s="14" t="s">
        <v>220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87</v>
      </c>
      <c r="BK170" s="247">
        <f>ROUND(I170*H170,2)</f>
        <v>0</v>
      </c>
      <c r="BL170" s="14" t="s">
        <v>94</v>
      </c>
      <c r="BM170" s="246" t="s">
        <v>1436</v>
      </c>
    </row>
    <row r="171" s="2" customFormat="1" ht="33" customHeight="1">
      <c r="A171" s="35"/>
      <c r="B171" s="36"/>
      <c r="C171" s="235" t="s">
        <v>325</v>
      </c>
      <c r="D171" s="235" t="s">
        <v>222</v>
      </c>
      <c r="E171" s="236" t="s">
        <v>495</v>
      </c>
      <c r="F171" s="237" t="s">
        <v>496</v>
      </c>
      <c r="G171" s="238" t="s">
        <v>225</v>
      </c>
      <c r="H171" s="239">
        <v>58.700000000000003</v>
      </c>
      <c r="I171" s="240"/>
      <c r="J171" s="239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0.23338999999999999</v>
      </c>
      <c r="R171" s="244">
        <f>Q171*H171</f>
        <v>13.699992999999999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94</v>
      </c>
      <c r="AT171" s="246" t="s">
        <v>222</v>
      </c>
      <c r="AU171" s="246" t="s">
        <v>87</v>
      </c>
      <c r="AY171" s="14" t="s">
        <v>220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87</v>
      </c>
      <c r="BK171" s="247">
        <f>ROUND(I171*H171,2)</f>
        <v>0</v>
      </c>
      <c r="BL171" s="14" t="s">
        <v>94</v>
      </c>
      <c r="BM171" s="246" t="s">
        <v>1437</v>
      </c>
    </row>
    <row r="172" s="2" customFormat="1" ht="24.15" customHeight="1">
      <c r="A172" s="35"/>
      <c r="B172" s="36"/>
      <c r="C172" s="235" t="s">
        <v>329</v>
      </c>
      <c r="D172" s="235" t="s">
        <v>222</v>
      </c>
      <c r="E172" s="236" t="s">
        <v>1438</v>
      </c>
      <c r="F172" s="237" t="s">
        <v>1439</v>
      </c>
      <c r="G172" s="238" t="s">
        <v>225</v>
      </c>
      <c r="H172" s="239">
        <v>19.600000000000001</v>
      </c>
      <c r="I172" s="240"/>
      <c r="J172" s="239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0.24156150000000001</v>
      </c>
      <c r="R172" s="244">
        <f>Q172*H172</f>
        <v>4.7346054000000004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94</v>
      </c>
      <c r="AT172" s="246" t="s">
        <v>222</v>
      </c>
      <c r="AU172" s="246" t="s">
        <v>87</v>
      </c>
      <c r="AY172" s="14" t="s">
        <v>220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87</v>
      </c>
      <c r="BK172" s="247">
        <f>ROUND(I172*H172,2)</f>
        <v>0</v>
      </c>
      <c r="BL172" s="14" t="s">
        <v>94</v>
      </c>
      <c r="BM172" s="246" t="s">
        <v>1440</v>
      </c>
    </row>
    <row r="173" s="2" customFormat="1" ht="33" customHeight="1">
      <c r="A173" s="35"/>
      <c r="B173" s="36"/>
      <c r="C173" s="235" t="s">
        <v>333</v>
      </c>
      <c r="D173" s="235" t="s">
        <v>222</v>
      </c>
      <c r="E173" s="236" t="s">
        <v>1441</v>
      </c>
      <c r="F173" s="237" t="s">
        <v>1442</v>
      </c>
      <c r="G173" s="238" t="s">
        <v>225</v>
      </c>
      <c r="H173" s="239">
        <v>11.6</v>
      </c>
      <c r="I173" s="240"/>
      <c r="J173" s="239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0.084000000000000005</v>
      </c>
      <c r="R173" s="244">
        <f>Q173*H173</f>
        <v>0.97440000000000004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94</v>
      </c>
      <c r="AT173" s="246" t="s">
        <v>222</v>
      </c>
      <c r="AU173" s="246" t="s">
        <v>87</v>
      </c>
      <c r="AY173" s="14" t="s">
        <v>220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87</v>
      </c>
      <c r="BK173" s="247">
        <f>ROUND(I173*H173,2)</f>
        <v>0</v>
      </c>
      <c r="BL173" s="14" t="s">
        <v>94</v>
      </c>
      <c r="BM173" s="246" t="s">
        <v>1443</v>
      </c>
    </row>
    <row r="174" s="2" customFormat="1" ht="37.8" customHeight="1">
      <c r="A174" s="35"/>
      <c r="B174" s="36"/>
      <c r="C174" s="235" t="s">
        <v>341</v>
      </c>
      <c r="D174" s="235" t="s">
        <v>222</v>
      </c>
      <c r="E174" s="236" t="s">
        <v>1444</v>
      </c>
      <c r="F174" s="237" t="s">
        <v>1445</v>
      </c>
      <c r="G174" s="238" t="s">
        <v>225</v>
      </c>
      <c r="H174" s="239">
        <v>10.699999999999999</v>
      </c>
      <c r="I174" s="240"/>
      <c r="J174" s="239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0.112</v>
      </c>
      <c r="R174" s="244">
        <f>Q174*H174</f>
        <v>1.1983999999999999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94</v>
      </c>
      <c r="AT174" s="246" t="s">
        <v>222</v>
      </c>
      <c r="AU174" s="246" t="s">
        <v>87</v>
      </c>
      <c r="AY174" s="14" t="s">
        <v>220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87</v>
      </c>
      <c r="BK174" s="247">
        <f>ROUND(I174*H174,2)</f>
        <v>0</v>
      </c>
      <c r="BL174" s="14" t="s">
        <v>94</v>
      </c>
      <c r="BM174" s="246" t="s">
        <v>1446</v>
      </c>
    </row>
    <row r="175" s="12" customFormat="1" ht="22.8" customHeight="1">
      <c r="A175" s="12"/>
      <c r="B175" s="219"/>
      <c r="C175" s="220"/>
      <c r="D175" s="221" t="s">
        <v>74</v>
      </c>
      <c r="E175" s="233" t="s">
        <v>124</v>
      </c>
      <c r="F175" s="233" t="s">
        <v>501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SUM(P176:P192)</f>
        <v>0</v>
      </c>
      <c r="Q175" s="227"/>
      <c r="R175" s="228">
        <f>SUM(R176:R192)</f>
        <v>87.749043900000004</v>
      </c>
      <c r="S175" s="227"/>
      <c r="T175" s="229">
        <f>SUM(T176:T192)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82</v>
      </c>
      <c r="AT175" s="231" t="s">
        <v>74</v>
      </c>
      <c r="AU175" s="231" t="s">
        <v>82</v>
      </c>
      <c r="AY175" s="230" t="s">
        <v>220</v>
      </c>
      <c r="BK175" s="232">
        <f>SUM(BK176:BK192)</f>
        <v>0</v>
      </c>
    </row>
    <row r="176" s="2" customFormat="1" ht="37.8" customHeight="1">
      <c r="A176" s="35"/>
      <c r="B176" s="36"/>
      <c r="C176" s="235" t="s">
        <v>347</v>
      </c>
      <c r="D176" s="235" t="s">
        <v>222</v>
      </c>
      <c r="E176" s="236" t="s">
        <v>502</v>
      </c>
      <c r="F176" s="237" t="s">
        <v>503</v>
      </c>
      <c r="G176" s="238" t="s">
        <v>225</v>
      </c>
      <c r="H176" s="239">
        <v>846.66999999999996</v>
      </c>
      <c r="I176" s="240"/>
      <c r="J176" s="239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0.0041700000000000001</v>
      </c>
      <c r="R176" s="244">
        <f>Q176*H176</f>
        <v>3.5306139000000001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94</v>
      </c>
      <c r="AT176" s="246" t="s">
        <v>222</v>
      </c>
      <c r="AU176" s="246" t="s">
        <v>87</v>
      </c>
      <c r="AY176" s="14" t="s">
        <v>220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87</v>
      </c>
      <c r="BK176" s="247">
        <f>ROUND(I176*H176,2)</f>
        <v>0</v>
      </c>
      <c r="BL176" s="14" t="s">
        <v>94</v>
      </c>
      <c r="BM176" s="246" t="s">
        <v>1447</v>
      </c>
    </row>
    <row r="177" s="2" customFormat="1" ht="24.15" customHeight="1">
      <c r="A177" s="35"/>
      <c r="B177" s="36"/>
      <c r="C177" s="235" t="s">
        <v>353</v>
      </c>
      <c r="D177" s="235" t="s">
        <v>222</v>
      </c>
      <c r="E177" s="236" t="s">
        <v>505</v>
      </c>
      <c r="F177" s="237" t="s">
        <v>506</v>
      </c>
      <c r="G177" s="238" t="s">
        <v>225</v>
      </c>
      <c r="H177" s="239">
        <v>846.66999999999996</v>
      </c>
      <c r="I177" s="240"/>
      <c r="J177" s="239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0.00040000000000000002</v>
      </c>
      <c r="R177" s="244">
        <f>Q177*H177</f>
        <v>0.33866800000000002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94</v>
      </c>
      <c r="AT177" s="246" t="s">
        <v>222</v>
      </c>
      <c r="AU177" s="246" t="s">
        <v>87</v>
      </c>
      <c r="AY177" s="14" t="s">
        <v>220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87</v>
      </c>
      <c r="BK177" s="247">
        <f>ROUND(I177*H177,2)</f>
        <v>0</v>
      </c>
      <c r="BL177" s="14" t="s">
        <v>94</v>
      </c>
      <c r="BM177" s="246" t="s">
        <v>1448</v>
      </c>
    </row>
    <row r="178" s="2" customFormat="1" ht="33" customHeight="1">
      <c r="A178" s="35"/>
      <c r="B178" s="36"/>
      <c r="C178" s="235" t="s">
        <v>357</v>
      </c>
      <c r="D178" s="235" t="s">
        <v>222</v>
      </c>
      <c r="E178" s="236" t="s">
        <v>508</v>
      </c>
      <c r="F178" s="237" t="s">
        <v>509</v>
      </c>
      <c r="G178" s="238" t="s">
        <v>225</v>
      </c>
      <c r="H178" s="239">
        <v>1260.6400000000001</v>
      </c>
      <c r="I178" s="240"/>
      <c r="J178" s="239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0.01119</v>
      </c>
      <c r="R178" s="244">
        <f>Q178*H178</f>
        <v>14.106561600000001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94</v>
      </c>
      <c r="AT178" s="246" t="s">
        <v>222</v>
      </c>
      <c r="AU178" s="246" t="s">
        <v>87</v>
      </c>
      <c r="AY178" s="14" t="s">
        <v>220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87</v>
      </c>
      <c r="BK178" s="247">
        <f>ROUND(I178*H178,2)</f>
        <v>0</v>
      </c>
      <c r="BL178" s="14" t="s">
        <v>94</v>
      </c>
      <c r="BM178" s="246" t="s">
        <v>1449</v>
      </c>
    </row>
    <row r="179" s="2" customFormat="1" ht="24.15" customHeight="1">
      <c r="A179" s="35"/>
      <c r="B179" s="36"/>
      <c r="C179" s="235" t="s">
        <v>361</v>
      </c>
      <c r="D179" s="235" t="s">
        <v>222</v>
      </c>
      <c r="E179" s="236" t="s">
        <v>511</v>
      </c>
      <c r="F179" s="237" t="s">
        <v>512</v>
      </c>
      <c r="G179" s="238" t="s">
        <v>225</v>
      </c>
      <c r="H179" s="239">
        <v>1325.4100000000001</v>
      </c>
      <c r="I179" s="240"/>
      <c r="J179" s="239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0.00040000000000000002</v>
      </c>
      <c r="R179" s="244">
        <f>Q179*H179</f>
        <v>0.53016400000000008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94</v>
      </c>
      <c r="AT179" s="246" t="s">
        <v>222</v>
      </c>
      <c r="AU179" s="246" t="s">
        <v>87</v>
      </c>
      <c r="AY179" s="14" t="s">
        <v>220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87</v>
      </c>
      <c r="BK179" s="247">
        <f>ROUND(I179*H179,2)</f>
        <v>0</v>
      </c>
      <c r="BL179" s="14" t="s">
        <v>94</v>
      </c>
      <c r="BM179" s="246" t="s">
        <v>1450</v>
      </c>
    </row>
    <row r="180" s="2" customFormat="1" ht="24.15" customHeight="1">
      <c r="A180" s="35"/>
      <c r="B180" s="36"/>
      <c r="C180" s="235" t="s">
        <v>365</v>
      </c>
      <c r="D180" s="235" t="s">
        <v>222</v>
      </c>
      <c r="E180" s="236" t="s">
        <v>514</v>
      </c>
      <c r="F180" s="237" t="s">
        <v>515</v>
      </c>
      <c r="G180" s="238" t="s">
        <v>225</v>
      </c>
      <c r="H180" s="239">
        <v>64.769999999999996</v>
      </c>
      <c r="I180" s="240"/>
      <c r="J180" s="239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0.026249999999999999</v>
      </c>
      <c r="R180" s="244">
        <f>Q180*H180</f>
        <v>1.7002124999999999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94</v>
      </c>
      <c r="AT180" s="246" t="s">
        <v>222</v>
      </c>
      <c r="AU180" s="246" t="s">
        <v>87</v>
      </c>
      <c r="AY180" s="14" t="s">
        <v>220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87</v>
      </c>
      <c r="BK180" s="247">
        <f>ROUND(I180*H180,2)</f>
        <v>0</v>
      </c>
      <c r="BL180" s="14" t="s">
        <v>94</v>
      </c>
      <c r="BM180" s="246" t="s">
        <v>1451</v>
      </c>
    </row>
    <row r="181" s="2" customFormat="1" ht="24.15" customHeight="1">
      <c r="A181" s="35"/>
      <c r="B181" s="36"/>
      <c r="C181" s="235" t="s">
        <v>371</v>
      </c>
      <c r="D181" s="235" t="s">
        <v>222</v>
      </c>
      <c r="E181" s="236" t="s">
        <v>517</v>
      </c>
      <c r="F181" s="237" t="s">
        <v>518</v>
      </c>
      <c r="G181" s="238" t="s">
        <v>234</v>
      </c>
      <c r="H181" s="239">
        <v>215.90000000000001</v>
      </c>
      <c r="I181" s="240"/>
      <c r="J181" s="239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0.00189</v>
      </c>
      <c r="R181" s="244">
        <f>Q181*H181</f>
        <v>0.408051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94</v>
      </c>
      <c r="AT181" s="246" t="s">
        <v>222</v>
      </c>
      <c r="AU181" s="246" t="s">
        <v>87</v>
      </c>
      <c r="AY181" s="14" t="s">
        <v>220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87</v>
      </c>
      <c r="BK181" s="247">
        <f>ROUND(I181*H181,2)</f>
        <v>0</v>
      </c>
      <c r="BL181" s="14" t="s">
        <v>94</v>
      </c>
      <c r="BM181" s="246" t="s">
        <v>1452</v>
      </c>
    </row>
    <row r="182" s="2" customFormat="1" ht="24.15" customHeight="1">
      <c r="A182" s="35"/>
      <c r="B182" s="36"/>
      <c r="C182" s="235" t="s">
        <v>377</v>
      </c>
      <c r="D182" s="235" t="s">
        <v>222</v>
      </c>
      <c r="E182" s="236" t="s">
        <v>520</v>
      </c>
      <c r="F182" s="237" t="s">
        <v>521</v>
      </c>
      <c r="G182" s="238" t="s">
        <v>234</v>
      </c>
      <c r="H182" s="239">
        <v>215.90000000000001</v>
      </c>
      <c r="I182" s="240"/>
      <c r="J182" s="239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0.0019200000000000001</v>
      </c>
      <c r="R182" s="244">
        <f>Q182*H182</f>
        <v>0.41452800000000001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94</v>
      </c>
      <c r="AT182" s="246" t="s">
        <v>222</v>
      </c>
      <c r="AU182" s="246" t="s">
        <v>87</v>
      </c>
      <c r="AY182" s="14" t="s">
        <v>220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87</v>
      </c>
      <c r="BK182" s="247">
        <f>ROUND(I182*H182,2)</f>
        <v>0</v>
      </c>
      <c r="BL182" s="14" t="s">
        <v>94</v>
      </c>
      <c r="BM182" s="246" t="s">
        <v>1453</v>
      </c>
    </row>
    <row r="183" s="2" customFormat="1" ht="24.15" customHeight="1">
      <c r="A183" s="35"/>
      <c r="B183" s="36"/>
      <c r="C183" s="235" t="s">
        <v>381</v>
      </c>
      <c r="D183" s="235" t="s">
        <v>222</v>
      </c>
      <c r="E183" s="236" t="s">
        <v>532</v>
      </c>
      <c r="F183" s="237" t="s">
        <v>533</v>
      </c>
      <c r="G183" s="238" t="s">
        <v>225</v>
      </c>
      <c r="H183" s="239">
        <v>74.25</v>
      </c>
      <c r="I183" s="240"/>
      <c r="J183" s="239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0.00020000000000000001</v>
      </c>
      <c r="R183" s="244">
        <f>Q183*H183</f>
        <v>0.01485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94</v>
      </c>
      <c r="AT183" s="246" t="s">
        <v>222</v>
      </c>
      <c r="AU183" s="246" t="s">
        <v>87</v>
      </c>
      <c r="AY183" s="14" t="s">
        <v>220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87</v>
      </c>
      <c r="BK183" s="247">
        <f>ROUND(I183*H183,2)</f>
        <v>0</v>
      </c>
      <c r="BL183" s="14" t="s">
        <v>94</v>
      </c>
      <c r="BM183" s="246" t="s">
        <v>1454</v>
      </c>
    </row>
    <row r="184" s="2" customFormat="1" ht="24.15" customHeight="1">
      <c r="A184" s="35"/>
      <c r="B184" s="36"/>
      <c r="C184" s="235" t="s">
        <v>385</v>
      </c>
      <c r="D184" s="235" t="s">
        <v>222</v>
      </c>
      <c r="E184" s="236" t="s">
        <v>535</v>
      </c>
      <c r="F184" s="237" t="s">
        <v>536</v>
      </c>
      <c r="G184" s="238" t="s">
        <v>225</v>
      </c>
      <c r="H184" s="239">
        <v>1151</v>
      </c>
      <c r="I184" s="240"/>
      <c r="J184" s="239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0.00023000000000000001</v>
      </c>
      <c r="R184" s="244">
        <f>Q184*H184</f>
        <v>0.26473000000000002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94</v>
      </c>
      <c r="AT184" s="246" t="s">
        <v>222</v>
      </c>
      <c r="AU184" s="246" t="s">
        <v>87</v>
      </c>
      <c r="AY184" s="14" t="s">
        <v>220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87</v>
      </c>
      <c r="BK184" s="247">
        <f>ROUND(I184*H184,2)</f>
        <v>0</v>
      </c>
      <c r="BL184" s="14" t="s">
        <v>94</v>
      </c>
      <c r="BM184" s="246" t="s">
        <v>1455</v>
      </c>
    </row>
    <row r="185" s="2" customFormat="1" ht="24.15" customHeight="1">
      <c r="A185" s="35"/>
      <c r="B185" s="36"/>
      <c r="C185" s="235" t="s">
        <v>389</v>
      </c>
      <c r="D185" s="235" t="s">
        <v>222</v>
      </c>
      <c r="E185" s="236" t="s">
        <v>538</v>
      </c>
      <c r="F185" s="237" t="s">
        <v>539</v>
      </c>
      <c r="G185" s="238" t="s">
        <v>225</v>
      </c>
      <c r="H185" s="239">
        <v>1225.25</v>
      </c>
      <c r="I185" s="240"/>
      <c r="J185" s="239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0.00040000000000000002</v>
      </c>
      <c r="R185" s="244">
        <f>Q185*H185</f>
        <v>0.49010000000000004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94</v>
      </c>
      <c r="AT185" s="246" t="s">
        <v>222</v>
      </c>
      <c r="AU185" s="246" t="s">
        <v>87</v>
      </c>
      <c r="AY185" s="14" t="s">
        <v>220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87</v>
      </c>
      <c r="BK185" s="247">
        <f>ROUND(I185*H185,2)</f>
        <v>0</v>
      </c>
      <c r="BL185" s="14" t="s">
        <v>94</v>
      </c>
      <c r="BM185" s="246" t="s">
        <v>1456</v>
      </c>
    </row>
    <row r="186" s="2" customFormat="1" ht="24.15" customHeight="1">
      <c r="A186" s="35"/>
      <c r="B186" s="36"/>
      <c r="C186" s="235" t="s">
        <v>393</v>
      </c>
      <c r="D186" s="235" t="s">
        <v>222</v>
      </c>
      <c r="E186" s="236" t="s">
        <v>541</v>
      </c>
      <c r="F186" s="237" t="s">
        <v>542</v>
      </c>
      <c r="G186" s="238" t="s">
        <v>225</v>
      </c>
      <c r="H186" s="239">
        <v>1225.25</v>
      </c>
      <c r="I186" s="240"/>
      <c r="J186" s="239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0.0039199999999999999</v>
      </c>
      <c r="R186" s="244">
        <f>Q186*H186</f>
        <v>4.8029799999999998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94</v>
      </c>
      <c r="AT186" s="246" t="s">
        <v>222</v>
      </c>
      <c r="AU186" s="246" t="s">
        <v>87</v>
      </c>
      <c r="AY186" s="14" t="s">
        <v>220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87</v>
      </c>
      <c r="BK186" s="247">
        <f>ROUND(I186*H186,2)</f>
        <v>0</v>
      </c>
      <c r="BL186" s="14" t="s">
        <v>94</v>
      </c>
      <c r="BM186" s="246" t="s">
        <v>1457</v>
      </c>
    </row>
    <row r="187" s="2" customFormat="1" ht="24.15" customHeight="1">
      <c r="A187" s="35"/>
      <c r="B187" s="36"/>
      <c r="C187" s="235" t="s">
        <v>399</v>
      </c>
      <c r="D187" s="235" t="s">
        <v>222</v>
      </c>
      <c r="E187" s="236" t="s">
        <v>550</v>
      </c>
      <c r="F187" s="237" t="s">
        <v>551</v>
      </c>
      <c r="G187" s="238" t="s">
        <v>225</v>
      </c>
      <c r="H187" s="239">
        <v>1140.3</v>
      </c>
      <c r="I187" s="240"/>
      <c r="J187" s="239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0.01349</v>
      </c>
      <c r="R187" s="244">
        <f>Q187*H187</f>
        <v>15.382647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94</v>
      </c>
      <c r="AT187" s="246" t="s">
        <v>222</v>
      </c>
      <c r="AU187" s="246" t="s">
        <v>87</v>
      </c>
      <c r="AY187" s="14" t="s">
        <v>220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87</v>
      </c>
      <c r="BK187" s="247">
        <f>ROUND(I187*H187,2)</f>
        <v>0</v>
      </c>
      <c r="BL187" s="14" t="s">
        <v>94</v>
      </c>
      <c r="BM187" s="246" t="s">
        <v>1458</v>
      </c>
    </row>
    <row r="188" s="2" customFormat="1" ht="24.15" customHeight="1">
      <c r="A188" s="35"/>
      <c r="B188" s="36"/>
      <c r="C188" s="235" t="s">
        <v>403</v>
      </c>
      <c r="D188" s="235" t="s">
        <v>222</v>
      </c>
      <c r="E188" s="236" t="s">
        <v>556</v>
      </c>
      <c r="F188" s="237" t="s">
        <v>557</v>
      </c>
      <c r="G188" s="238" t="s">
        <v>225</v>
      </c>
      <c r="H188" s="239">
        <v>1225.25</v>
      </c>
      <c r="I188" s="240"/>
      <c r="J188" s="239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0.01677</v>
      </c>
      <c r="R188" s="244">
        <f>Q188*H188</f>
        <v>20.547442499999999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94</v>
      </c>
      <c r="AT188" s="246" t="s">
        <v>222</v>
      </c>
      <c r="AU188" s="246" t="s">
        <v>87</v>
      </c>
      <c r="AY188" s="14" t="s">
        <v>220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87</v>
      </c>
      <c r="BK188" s="247">
        <f>ROUND(I188*H188,2)</f>
        <v>0</v>
      </c>
      <c r="BL188" s="14" t="s">
        <v>94</v>
      </c>
      <c r="BM188" s="246" t="s">
        <v>1459</v>
      </c>
    </row>
    <row r="189" s="2" customFormat="1" ht="33" customHeight="1">
      <c r="A189" s="35"/>
      <c r="B189" s="36"/>
      <c r="C189" s="235" t="s">
        <v>409</v>
      </c>
      <c r="D189" s="235" t="s">
        <v>222</v>
      </c>
      <c r="E189" s="236" t="s">
        <v>562</v>
      </c>
      <c r="F189" s="237" t="s">
        <v>1460</v>
      </c>
      <c r="G189" s="238" t="s">
        <v>225</v>
      </c>
      <c r="H189" s="239">
        <v>177.59999999999999</v>
      </c>
      <c r="I189" s="240"/>
      <c r="J189" s="239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0.014630000000000001</v>
      </c>
      <c r="R189" s="244">
        <f>Q189*H189</f>
        <v>2.5982880000000002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94</v>
      </c>
      <c r="AT189" s="246" t="s">
        <v>222</v>
      </c>
      <c r="AU189" s="246" t="s">
        <v>87</v>
      </c>
      <c r="AY189" s="14" t="s">
        <v>220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87</v>
      </c>
      <c r="BK189" s="247">
        <f>ROUND(I189*H189,2)</f>
        <v>0</v>
      </c>
      <c r="BL189" s="14" t="s">
        <v>94</v>
      </c>
      <c r="BM189" s="246" t="s">
        <v>1461</v>
      </c>
    </row>
    <row r="190" s="2" customFormat="1" ht="24.15" customHeight="1">
      <c r="A190" s="35"/>
      <c r="B190" s="36"/>
      <c r="C190" s="235" t="s">
        <v>413</v>
      </c>
      <c r="D190" s="235" t="s">
        <v>222</v>
      </c>
      <c r="E190" s="236" t="s">
        <v>565</v>
      </c>
      <c r="F190" s="237" t="s">
        <v>566</v>
      </c>
      <c r="G190" s="238" t="s">
        <v>225</v>
      </c>
      <c r="H190" s="239">
        <v>10.699999999999999</v>
      </c>
      <c r="I190" s="240"/>
      <c r="J190" s="239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0.03363</v>
      </c>
      <c r="R190" s="244">
        <f>Q190*H190</f>
        <v>0.35984099999999997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94</v>
      </c>
      <c r="AT190" s="246" t="s">
        <v>222</v>
      </c>
      <c r="AU190" s="246" t="s">
        <v>87</v>
      </c>
      <c r="AY190" s="14" t="s">
        <v>220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87</v>
      </c>
      <c r="BK190" s="247">
        <f>ROUND(I190*H190,2)</f>
        <v>0</v>
      </c>
      <c r="BL190" s="14" t="s">
        <v>94</v>
      </c>
      <c r="BM190" s="246" t="s">
        <v>1462</v>
      </c>
    </row>
    <row r="191" s="2" customFormat="1" ht="24.15" customHeight="1">
      <c r="A191" s="35"/>
      <c r="B191" s="36"/>
      <c r="C191" s="235" t="s">
        <v>417</v>
      </c>
      <c r="D191" s="235" t="s">
        <v>222</v>
      </c>
      <c r="E191" s="236" t="s">
        <v>1463</v>
      </c>
      <c r="F191" s="237" t="s">
        <v>1464</v>
      </c>
      <c r="G191" s="238" t="s">
        <v>251</v>
      </c>
      <c r="H191" s="239">
        <v>9.1199999999999992</v>
      </c>
      <c r="I191" s="240"/>
      <c r="J191" s="239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94</v>
      </c>
      <c r="AT191" s="246" t="s">
        <v>222</v>
      </c>
      <c r="AU191" s="246" t="s">
        <v>87</v>
      </c>
      <c r="AY191" s="14" t="s">
        <v>220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87</v>
      </c>
      <c r="BK191" s="247">
        <f>ROUND(I191*H191,2)</f>
        <v>0</v>
      </c>
      <c r="BL191" s="14" t="s">
        <v>94</v>
      </c>
      <c r="BM191" s="246" t="s">
        <v>1465</v>
      </c>
    </row>
    <row r="192" s="2" customFormat="1" ht="24.15" customHeight="1">
      <c r="A192" s="35"/>
      <c r="B192" s="36"/>
      <c r="C192" s="235" t="s">
        <v>423</v>
      </c>
      <c r="D192" s="235" t="s">
        <v>222</v>
      </c>
      <c r="E192" s="236" t="s">
        <v>1466</v>
      </c>
      <c r="F192" s="237" t="s">
        <v>1467</v>
      </c>
      <c r="G192" s="238" t="s">
        <v>251</v>
      </c>
      <c r="H192" s="239">
        <v>9.1199999999999992</v>
      </c>
      <c r="I192" s="240"/>
      <c r="J192" s="239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2.4407199999999998</v>
      </c>
      <c r="R192" s="244">
        <f>Q192*H192</f>
        <v>22.259366399999998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94</v>
      </c>
      <c r="AT192" s="246" t="s">
        <v>222</v>
      </c>
      <c r="AU192" s="246" t="s">
        <v>87</v>
      </c>
      <c r="AY192" s="14" t="s">
        <v>220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87</v>
      </c>
      <c r="BK192" s="247">
        <f>ROUND(I192*H192,2)</f>
        <v>0</v>
      </c>
      <c r="BL192" s="14" t="s">
        <v>94</v>
      </c>
      <c r="BM192" s="246" t="s">
        <v>1468</v>
      </c>
    </row>
    <row r="193" s="12" customFormat="1" ht="22.8" customHeight="1">
      <c r="A193" s="12"/>
      <c r="B193" s="219"/>
      <c r="C193" s="220"/>
      <c r="D193" s="221" t="s">
        <v>74</v>
      </c>
      <c r="E193" s="233" t="s">
        <v>230</v>
      </c>
      <c r="F193" s="233" t="s">
        <v>231</v>
      </c>
      <c r="G193" s="220"/>
      <c r="H193" s="220"/>
      <c r="I193" s="223"/>
      <c r="J193" s="234">
        <f>BK193</f>
        <v>0</v>
      </c>
      <c r="K193" s="220"/>
      <c r="L193" s="225"/>
      <c r="M193" s="226"/>
      <c r="N193" s="227"/>
      <c r="O193" s="227"/>
      <c r="P193" s="228">
        <f>SUM(P194:P200)</f>
        <v>0</v>
      </c>
      <c r="Q193" s="227"/>
      <c r="R193" s="228">
        <f>SUM(R194:R200)</f>
        <v>1.5734627999999997</v>
      </c>
      <c r="S193" s="227"/>
      <c r="T193" s="229">
        <f>SUM(T194:T200)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0" t="s">
        <v>82</v>
      </c>
      <c r="AT193" s="231" t="s">
        <v>74</v>
      </c>
      <c r="AU193" s="231" t="s">
        <v>82</v>
      </c>
      <c r="AY193" s="230" t="s">
        <v>220</v>
      </c>
      <c r="BK193" s="232">
        <f>SUM(BK194:BK200)</f>
        <v>0</v>
      </c>
    </row>
    <row r="194" s="2" customFormat="1" ht="24.15" customHeight="1">
      <c r="A194" s="35"/>
      <c r="B194" s="36"/>
      <c r="C194" s="235" t="s">
        <v>427</v>
      </c>
      <c r="D194" s="235" t="s">
        <v>222</v>
      </c>
      <c r="E194" s="236" t="s">
        <v>579</v>
      </c>
      <c r="F194" s="237" t="s">
        <v>580</v>
      </c>
      <c r="G194" s="238" t="s">
        <v>225</v>
      </c>
      <c r="H194" s="239">
        <v>177.59999999999999</v>
      </c>
      <c r="I194" s="240"/>
      <c r="J194" s="239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94</v>
      </c>
      <c r="AT194" s="246" t="s">
        <v>222</v>
      </c>
      <c r="AU194" s="246" t="s">
        <v>87</v>
      </c>
      <c r="AY194" s="14" t="s">
        <v>220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87</v>
      </c>
      <c r="BK194" s="247">
        <f>ROUND(I194*H194,2)</f>
        <v>0</v>
      </c>
      <c r="BL194" s="14" t="s">
        <v>94</v>
      </c>
      <c r="BM194" s="246" t="s">
        <v>1469</v>
      </c>
    </row>
    <row r="195" s="2" customFormat="1" ht="24.15" customHeight="1">
      <c r="A195" s="35"/>
      <c r="B195" s="36"/>
      <c r="C195" s="235" t="s">
        <v>433</v>
      </c>
      <c r="D195" s="235" t="s">
        <v>222</v>
      </c>
      <c r="E195" s="236" t="s">
        <v>1470</v>
      </c>
      <c r="F195" s="237" t="s">
        <v>1471</v>
      </c>
      <c r="G195" s="238" t="s">
        <v>225</v>
      </c>
      <c r="H195" s="239">
        <v>1332</v>
      </c>
      <c r="I195" s="240"/>
      <c r="J195" s="239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94</v>
      </c>
      <c r="AT195" s="246" t="s">
        <v>222</v>
      </c>
      <c r="AU195" s="246" t="s">
        <v>87</v>
      </c>
      <c r="AY195" s="14" t="s">
        <v>220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87</v>
      </c>
      <c r="BK195" s="247">
        <f>ROUND(I195*H195,2)</f>
        <v>0</v>
      </c>
      <c r="BL195" s="14" t="s">
        <v>94</v>
      </c>
      <c r="BM195" s="246" t="s">
        <v>1472</v>
      </c>
    </row>
    <row r="196" s="2" customFormat="1" ht="37.8" customHeight="1">
      <c r="A196" s="35"/>
      <c r="B196" s="36"/>
      <c r="C196" s="235" t="s">
        <v>437</v>
      </c>
      <c r="D196" s="235" t="s">
        <v>222</v>
      </c>
      <c r="E196" s="236" t="s">
        <v>1278</v>
      </c>
      <c r="F196" s="237" t="s">
        <v>1279</v>
      </c>
      <c r="G196" s="238" t="s">
        <v>225</v>
      </c>
      <c r="H196" s="239">
        <v>5328</v>
      </c>
      <c r="I196" s="240"/>
      <c r="J196" s="239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94</v>
      </c>
      <c r="AT196" s="246" t="s">
        <v>222</v>
      </c>
      <c r="AU196" s="246" t="s">
        <v>87</v>
      </c>
      <c r="AY196" s="14" t="s">
        <v>220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87</v>
      </c>
      <c r="BK196" s="247">
        <f>ROUND(I196*H196,2)</f>
        <v>0</v>
      </c>
      <c r="BL196" s="14" t="s">
        <v>94</v>
      </c>
      <c r="BM196" s="246" t="s">
        <v>1473</v>
      </c>
    </row>
    <row r="197" s="2" customFormat="1" ht="24.15" customHeight="1">
      <c r="A197" s="35"/>
      <c r="B197" s="36"/>
      <c r="C197" s="235" t="s">
        <v>611</v>
      </c>
      <c r="D197" s="235" t="s">
        <v>222</v>
      </c>
      <c r="E197" s="236" t="s">
        <v>586</v>
      </c>
      <c r="F197" s="237" t="s">
        <v>587</v>
      </c>
      <c r="G197" s="238" t="s">
        <v>225</v>
      </c>
      <c r="H197" s="239">
        <v>987.16999999999996</v>
      </c>
      <c r="I197" s="240"/>
      <c r="J197" s="239">
        <f>ROUND(I197*H197,2)</f>
        <v>0</v>
      </c>
      <c r="K197" s="241"/>
      <c r="L197" s="41"/>
      <c r="M197" s="242" t="s">
        <v>1</v>
      </c>
      <c r="N197" s="243" t="s">
        <v>41</v>
      </c>
      <c r="O197" s="94"/>
      <c r="P197" s="244">
        <f>O197*H197</f>
        <v>0</v>
      </c>
      <c r="Q197" s="244">
        <v>0.0015299999999999999</v>
      </c>
      <c r="R197" s="244">
        <f>Q197*H197</f>
        <v>1.5103700999999998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94</v>
      </c>
      <c r="AT197" s="246" t="s">
        <v>222</v>
      </c>
      <c r="AU197" s="246" t="s">
        <v>87</v>
      </c>
      <c r="AY197" s="14" t="s">
        <v>220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87</v>
      </c>
      <c r="BK197" s="247">
        <f>ROUND(I197*H197,2)</f>
        <v>0</v>
      </c>
      <c r="BL197" s="14" t="s">
        <v>94</v>
      </c>
      <c r="BM197" s="246" t="s">
        <v>1474</v>
      </c>
    </row>
    <row r="198" s="2" customFormat="1" ht="16.5" customHeight="1">
      <c r="A198" s="35"/>
      <c r="B198" s="36"/>
      <c r="C198" s="235" t="s">
        <v>616</v>
      </c>
      <c r="D198" s="235" t="s">
        <v>222</v>
      </c>
      <c r="E198" s="236" t="s">
        <v>592</v>
      </c>
      <c r="F198" s="237" t="s">
        <v>593</v>
      </c>
      <c r="G198" s="238" t="s">
        <v>225</v>
      </c>
      <c r="H198" s="239">
        <v>1332</v>
      </c>
      <c r="I198" s="240"/>
      <c r="J198" s="239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94</v>
      </c>
      <c r="AT198" s="246" t="s">
        <v>222</v>
      </c>
      <c r="AU198" s="246" t="s">
        <v>87</v>
      </c>
      <c r="AY198" s="14" t="s">
        <v>220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87</v>
      </c>
      <c r="BK198" s="247">
        <f>ROUND(I198*H198,2)</f>
        <v>0</v>
      </c>
      <c r="BL198" s="14" t="s">
        <v>94</v>
      </c>
      <c r="BM198" s="246" t="s">
        <v>1475</v>
      </c>
    </row>
    <row r="199" s="2" customFormat="1" ht="37.8" customHeight="1">
      <c r="A199" s="35"/>
      <c r="B199" s="36"/>
      <c r="C199" s="235" t="s">
        <v>620</v>
      </c>
      <c r="D199" s="235" t="s">
        <v>222</v>
      </c>
      <c r="E199" s="236" t="s">
        <v>1476</v>
      </c>
      <c r="F199" s="237" t="s">
        <v>1477</v>
      </c>
      <c r="G199" s="238" t="s">
        <v>259</v>
      </c>
      <c r="H199" s="239">
        <v>6</v>
      </c>
      <c r="I199" s="240"/>
      <c r="J199" s="239">
        <f>ROUND(I199*H199,2)</f>
        <v>0</v>
      </c>
      <c r="K199" s="241"/>
      <c r="L199" s="41"/>
      <c r="M199" s="242" t="s">
        <v>1</v>
      </c>
      <c r="N199" s="243" t="s">
        <v>41</v>
      </c>
      <c r="O199" s="94"/>
      <c r="P199" s="244">
        <f>O199*H199</f>
        <v>0</v>
      </c>
      <c r="Q199" s="244">
        <v>0.00032445</v>
      </c>
      <c r="R199" s="244">
        <f>Q199*H199</f>
        <v>0.0019467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94</v>
      </c>
      <c r="AT199" s="246" t="s">
        <v>222</v>
      </c>
      <c r="AU199" s="246" t="s">
        <v>87</v>
      </c>
      <c r="AY199" s="14" t="s">
        <v>220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87</v>
      </c>
      <c r="BK199" s="247">
        <f>ROUND(I199*H199,2)</f>
        <v>0</v>
      </c>
      <c r="BL199" s="14" t="s">
        <v>94</v>
      </c>
      <c r="BM199" s="246" t="s">
        <v>1478</v>
      </c>
    </row>
    <row r="200" s="2" customFormat="1" ht="37.8" customHeight="1">
      <c r="A200" s="35"/>
      <c r="B200" s="36"/>
      <c r="C200" s="235" t="s">
        <v>624</v>
      </c>
      <c r="D200" s="235" t="s">
        <v>222</v>
      </c>
      <c r="E200" s="236" t="s">
        <v>1479</v>
      </c>
      <c r="F200" s="237" t="s">
        <v>1480</v>
      </c>
      <c r="G200" s="238" t="s">
        <v>259</v>
      </c>
      <c r="H200" s="239">
        <v>72</v>
      </c>
      <c r="I200" s="240"/>
      <c r="J200" s="239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0.00084924999999999996</v>
      </c>
      <c r="R200" s="244">
        <f>Q200*H200</f>
        <v>0.061145999999999999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94</v>
      </c>
      <c r="AT200" s="246" t="s">
        <v>222</v>
      </c>
      <c r="AU200" s="246" t="s">
        <v>87</v>
      </c>
      <c r="AY200" s="14" t="s">
        <v>220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87</v>
      </c>
      <c r="BK200" s="247">
        <f>ROUND(I200*H200,2)</f>
        <v>0</v>
      </c>
      <c r="BL200" s="14" t="s">
        <v>94</v>
      </c>
      <c r="BM200" s="246" t="s">
        <v>1481</v>
      </c>
    </row>
    <row r="201" s="12" customFormat="1" ht="22.8" customHeight="1">
      <c r="A201" s="12"/>
      <c r="B201" s="219"/>
      <c r="C201" s="220"/>
      <c r="D201" s="221" t="s">
        <v>74</v>
      </c>
      <c r="E201" s="233" t="s">
        <v>595</v>
      </c>
      <c r="F201" s="233" t="s">
        <v>596</v>
      </c>
      <c r="G201" s="220"/>
      <c r="H201" s="220"/>
      <c r="I201" s="223"/>
      <c r="J201" s="234">
        <f>BK201</f>
        <v>0</v>
      </c>
      <c r="K201" s="220"/>
      <c r="L201" s="225"/>
      <c r="M201" s="226"/>
      <c r="N201" s="227"/>
      <c r="O201" s="227"/>
      <c r="P201" s="228">
        <f>P202</f>
        <v>0</v>
      </c>
      <c r="Q201" s="227"/>
      <c r="R201" s="228">
        <f>R202</f>
        <v>0</v>
      </c>
      <c r="S201" s="227"/>
      <c r="T201" s="229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0" t="s">
        <v>82</v>
      </c>
      <c r="AT201" s="231" t="s">
        <v>74</v>
      </c>
      <c r="AU201" s="231" t="s">
        <v>82</v>
      </c>
      <c r="AY201" s="230" t="s">
        <v>220</v>
      </c>
      <c r="BK201" s="232">
        <f>BK202</f>
        <v>0</v>
      </c>
    </row>
    <row r="202" s="2" customFormat="1" ht="24.15" customHeight="1">
      <c r="A202" s="35"/>
      <c r="B202" s="36"/>
      <c r="C202" s="235" t="s">
        <v>628</v>
      </c>
      <c r="D202" s="235" t="s">
        <v>222</v>
      </c>
      <c r="E202" s="236" t="s">
        <v>597</v>
      </c>
      <c r="F202" s="237" t="s">
        <v>598</v>
      </c>
      <c r="G202" s="238" t="s">
        <v>303</v>
      </c>
      <c r="H202" s="239">
        <v>252.46000000000001</v>
      </c>
      <c r="I202" s="240"/>
      <c r="J202" s="239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94</v>
      </c>
      <c r="AT202" s="246" t="s">
        <v>222</v>
      </c>
      <c r="AU202" s="246" t="s">
        <v>87</v>
      </c>
      <c r="AY202" s="14" t="s">
        <v>220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87</v>
      </c>
      <c r="BK202" s="247">
        <f>ROUND(I202*H202,2)</f>
        <v>0</v>
      </c>
      <c r="BL202" s="14" t="s">
        <v>94</v>
      </c>
      <c r="BM202" s="246" t="s">
        <v>1482</v>
      </c>
    </row>
    <row r="203" s="12" customFormat="1" ht="25.92" customHeight="1">
      <c r="A203" s="12"/>
      <c r="B203" s="219"/>
      <c r="C203" s="220"/>
      <c r="D203" s="221" t="s">
        <v>74</v>
      </c>
      <c r="E203" s="222" t="s">
        <v>337</v>
      </c>
      <c r="F203" s="222" t="s">
        <v>338</v>
      </c>
      <c r="G203" s="220"/>
      <c r="H203" s="220"/>
      <c r="I203" s="223"/>
      <c r="J203" s="224">
        <f>BK203</f>
        <v>0</v>
      </c>
      <c r="K203" s="220"/>
      <c r="L203" s="225"/>
      <c r="M203" s="226"/>
      <c r="N203" s="227"/>
      <c r="O203" s="227"/>
      <c r="P203" s="228">
        <f>P204+P208+P215+P219+P222+P226+P239+P261+P271+P274</f>
        <v>0</v>
      </c>
      <c r="Q203" s="227"/>
      <c r="R203" s="228">
        <f>R204+R208+R215+R219+R222+R226+R239+R261+R271+R274</f>
        <v>24.815609418399998</v>
      </c>
      <c r="S203" s="227"/>
      <c r="T203" s="229">
        <f>T204+T208+T215+T219+T222+T226+T239+T261+T271+T274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0" t="s">
        <v>87</v>
      </c>
      <c r="AT203" s="231" t="s">
        <v>74</v>
      </c>
      <c r="AU203" s="231" t="s">
        <v>75</v>
      </c>
      <c r="AY203" s="230" t="s">
        <v>220</v>
      </c>
      <c r="BK203" s="232">
        <f>BK204+BK208+BK215+BK219+BK222+BK226+BK239+BK261+BK271+BK274</f>
        <v>0</v>
      </c>
    </row>
    <row r="204" s="12" customFormat="1" ht="22.8" customHeight="1">
      <c r="A204" s="12"/>
      <c r="B204" s="219"/>
      <c r="C204" s="220"/>
      <c r="D204" s="221" t="s">
        <v>74</v>
      </c>
      <c r="E204" s="233" t="s">
        <v>600</v>
      </c>
      <c r="F204" s="233" t="s">
        <v>601</v>
      </c>
      <c r="G204" s="220"/>
      <c r="H204" s="220"/>
      <c r="I204" s="223"/>
      <c r="J204" s="234">
        <f>BK204</f>
        <v>0</v>
      </c>
      <c r="K204" s="220"/>
      <c r="L204" s="225"/>
      <c r="M204" s="226"/>
      <c r="N204" s="227"/>
      <c r="O204" s="227"/>
      <c r="P204" s="228">
        <f>SUM(P205:P207)</f>
        <v>0</v>
      </c>
      <c r="Q204" s="227"/>
      <c r="R204" s="228">
        <f>SUM(R205:R207)</f>
        <v>0.2932825</v>
      </c>
      <c r="S204" s="227"/>
      <c r="T204" s="229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0" t="s">
        <v>87</v>
      </c>
      <c r="AT204" s="231" t="s">
        <v>74</v>
      </c>
      <c r="AU204" s="231" t="s">
        <v>82</v>
      </c>
      <c r="AY204" s="230" t="s">
        <v>220</v>
      </c>
      <c r="BK204" s="232">
        <f>SUM(BK205:BK207)</f>
        <v>0</v>
      </c>
    </row>
    <row r="205" s="2" customFormat="1" ht="24.15" customHeight="1">
      <c r="A205" s="35"/>
      <c r="B205" s="36"/>
      <c r="C205" s="235" t="s">
        <v>632</v>
      </c>
      <c r="D205" s="235" t="s">
        <v>222</v>
      </c>
      <c r="E205" s="236" t="s">
        <v>602</v>
      </c>
      <c r="F205" s="237" t="s">
        <v>603</v>
      </c>
      <c r="G205" s="238" t="s">
        <v>225</v>
      </c>
      <c r="H205" s="239">
        <v>123.75</v>
      </c>
      <c r="I205" s="240"/>
      <c r="J205" s="239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6.9999999999999994E-05</v>
      </c>
      <c r="R205" s="244">
        <f>Q205*H205</f>
        <v>0.0086625000000000001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281</v>
      </c>
      <c r="AT205" s="246" t="s">
        <v>222</v>
      </c>
      <c r="AU205" s="246" t="s">
        <v>87</v>
      </c>
      <c r="AY205" s="14" t="s">
        <v>220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87</v>
      </c>
      <c r="BK205" s="247">
        <f>ROUND(I205*H205,2)</f>
        <v>0</v>
      </c>
      <c r="BL205" s="14" t="s">
        <v>281</v>
      </c>
      <c r="BM205" s="246" t="s">
        <v>1483</v>
      </c>
    </row>
    <row r="206" s="2" customFormat="1" ht="37.8" customHeight="1">
      <c r="A206" s="35"/>
      <c r="B206" s="36"/>
      <c r="C206" s="253" t="s">
        <v>636</v>
      </c>
      <c r="D206" s="253" t="s">
        <v>571</v>
      </c>
      <c r="E206" s="254" t="s">
        <v>605</v>
      </c>
      <c r="F206" s="255" t="s">
        <v>606</v>
      </c>
      <c r="G206" s="256" t="s">
        <v>225</v>
      </c>
      <c r="H206" s="257">
        <v>142.31</v>
      </c>
      <c r="I206" s="258"/>
      <c r="J206" s="257">
        <f>ROUND(I206*H206,2)</f>
        <v>0</v>
      </c>
      <c r="K206" s="259"/>
      <c r="L206" s="260"/>
      <c r="M206" s="261" t="s">
        <v>1</v>
      </c>
      <c r="N206" s="262" t="s">
        <v>41</v>
      </c>
      <c r="O206" s="94"/>
      <c r="P206" s="244">
        <f>O206*H206</f>
        <v>0</v>
      </c>
      <c r="Q206" s="244">
        <v>0.002</v>
      </c>
      <c r="R206" s="244">
        <f>Q206*H206</f>
        <v>0.28461999999999998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353</v>
      </c>
      <c r="AT206" s="246" t="s">
        <v>571</v>
      </c>
      <c r="AU206" s="246" t="s">
        <v>87</v>
      </c>
      <c r="AY206" s="14" t="s">
        <v>220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87</v>
      </c>
      <c r="BK206" s="247">
        <f>ROUND(I206*H206,2)</f>
        <v>0</v>
      </c>
      <c r="BL206" s="14" t="s">
        <v>281</v>
      </c>
      <c r="BM206" s="246" t="s">
        <v>1484</v>
      </c>
    </row>
    <row r="207" s="2" customFormat="1" ht="24.15" customHeight="1">
      <c r="A207" s="35"/>
      <c r="B207" s="36"/>
      <c r="C207" s="235" t="s">
        <v>640</v>
      </c>
      <c r="D207" s="235" t="s">
        <v>222</v>
      </c>
      <c r="E207" s="236" t="s">
        <v>1485</v>
      </c>
      <c r="F207" s="237" t="s">
        <v>1486</v>
      </c>
      <c r="G207" s="238" t="s">
        <v>614</v>
      </c>
      <c r="H207" s="240"/>
      <c r="I207" s="240"/>
      <c r="J207" s="239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281</v>
      </c>
      <c r="AT207" s="246" t="s">
        <v>222</v>
      </c>
      <c r="AU207" s="246" t="s">
        <v>87</v>
      </c>
      <c r="AY207" s="14" t="s">
        <v>220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87</v>
      </c>
      <c r="BK207" s="247">
        <f>ROUND(I207*H207,2)</f>
        <v>0</v>
      </c>
      <c r="BL207" s="14" t="s">
        <v>281</v>
      </c>
      <c r="BM207" s="246" t="s">
        <v>1487</v>
      </c>
    </row>
    <row r="208" s="12" customFormat="1" ht="22.8" customHeight="1">
      <c r="A208" s="12"/>
      <c r="B208" s="219"/>
      <c r="C208" s="220"/>
      <c r="D208" s="221" t="s">
        <v>74</v>
      </c>
      <c r="E208" s="233" t="s">
        <v>339</v>
      </c>
      <c r="F208" s="233" t="s">
        <v>340</v>
      </c>
      <c r="G208" s="220"/>
      <c r="H208" s="220"/>
      <c r="I208" s="223"/>
      <c r="J208" s="234">
        <f>BK208</f>
        <v>0</v>
      </c>
      <c r="K208" s="220"/>
      <c r="L208" s="225"/>
      <c r="M208" s="226"/>
      <c r="N208" s="227"/>
      <c r="O208" s="227"/>
      <c r="P208" s="228">
        <f>SUM(P209:P214)</f>
        <v>0</v>
      </c>
      <c r="Q208" s="227"/>
      <c r="R208" s="228">
        <f>SUM(R209:R214)</f>
        <v>2.5598127749999997</v>
      </c>
      <c r="S208" s="227"/>
      <c r="T208" s="229">
        <f>SUM(T209:T214)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0" t="s">
        <v>87</v>
      </c>
      <c r="AT208" s="231" t="s">
        <v>74</v>
      </c>
      <c r="AU208" s="231" t="s">
        <v>82</v>
      </c>
      <c r="AY208" s="230" t="s">
        <v>220</v>
      </c>
      <c r="BK208" s="232">
        <f>SUM(BK209:BK214)</f>
        <v>0</v>
      </c>
    </row>
    <row r="209" s="2" customFormat="1" ht="24.15" customHeight="1">
      <c r="A209" s="35"/>
      <c r="B209" s="36"/>
      <c r="C209" s="235" t="s">
        <v>644</v>
      </c>
      <c r="D209" s="235" t="s">
        <v>222</v>
      </c>
      <c r="E209" s="236" t="s">
        <v>1488</v>
      </c>
      <c r="F209" s="237" t="s">
        <v>1489</v>
      </c>
      <c r="G209" s="238" t="s">
        <v>225</v>
      </c>
      <c r="H209" s="239">
        <v>186.5</v>
      </c>
      <c r="I209" s="240"/>
      <c r="J209" s="239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0.00054494999999999999</v>
      </c>
      <c r="R209" s="244">
        <f>Q209*H209</f>
        <v>0.10163317499999999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281</v>
      </c>
      <c r="AT209" s="246" t="s">
        <v>222</v>
      </c>
      <c r="AU209" s="246" t="s">
        <v>87</v>
      </c>
      <c r="AY209" s="14" t="s">
        <v>220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87</v>
      </c>
      <c r="BK209" s="247">
        <f>ROUND(I209*H209,2)</f>
        <v>0</v>
      </c>
      <c r="BL209" s="14" t="s">
        <v>281</v>
      </c>
      <c r="BM209" s="246" t="s">
        <v>1490</v>
      </c>
    </row>
    <row r="210" s="2" customFormat="1" ht="24.15" customHeight="1">
      <c r="A210" s="35"/>
      <c r="B210" s="36"/>
      <c r="C210" s="253" t="s">
        <v>648</v>
      </c>
      <c r="D210" s="253" t="s">
        <v>571</v>
      </c>
      <c r="E210" s="254" t="s">
        <v>1491</v>
      </c>
      <c r="F210" s="255" t="s">
        <v>1492</v>
      </c>
      <c r="G210" s="256" t="s">
        <v>225</v>
      </c>
      <c r="H210" s="257">
        <v>214.47999999999999</v>
      </c>
      <c r="I210" s="258"/>
      <c r="J210" s="257">
        <f>ROUND(I210*H210,2)</f>
        <v>0</v>
      </c>
      <c r="K210" s="259"/>
      <c r="L210" s="260"/>
      <c r="M210" s="261" t="s">
        <v>1</v>
      </c>
      <c r="N210" s="262" t="s">
        <v>41</v>
      </c>
      <c r="O210" s="94"/>
      <c r="P210" s="244">
        <f>O210*H210</f>
        <v>0</v>
      </c>
      <c r="Q210" s="244">
        <v>0.0042500000000000003</v>
      </c>
      <c r="R210" s="244">
        <f>Q210*H210</f>
        <v>0.91154000000000002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353</v>
      </c>
      <c r="AT210" s="246" t="s">
        <v>571</v>
      </c>
      <c r="AU210" s="246" t="s">
        <v>87</v>
      </c>
      <c r="AY210" s="14" t="s">
        <v>220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87</v>
      </c>
      <c r="BK210" s="247">
        <f>ROUND(I210*H210,2)</f>
        <v>0</v>
      </c>
      <c r="BL210" s="14" t="s">
        <v>281</v>
      </c>
      <c r="BM210" s="246" t="s">
        <v>1493</v>
      </c>
    </row>
    <row r="211" s="2" customFormat="1" ht="33" customHeight="1">
      <c r="A211" s="35"/>
      <c r="B211" s="36"/>
      <c r="C211" s="235" t="s">
        <v>652</v>
      </c>
      <c r="D211" s="235" t="s">
        <v>222</v>
      </c>
      <c r="E211" s="236" t="s">
        <v>1494</v>
      </c>
      <c r="F211" s="237" t="s">
        <v>1495</v>
      </c>
      <c r="G211" s="238" t="s">
        <v>234</v>
      </c>
      <c r="H211" s="239">
        <v>187</v>
      </c>
      <c r="I211" s="240"/>
      <c r="J211" s="239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3.0000000000000001E-05</v>
      </c>
      <c r="R211" s="244">
        <f>Q211*H211</f>
        <v>0.0056100000000000004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281</v>
      </c>
      <c r="AT211" s="246" t="s">
        <v>222</v>
      </c>
      <c r="AU211" s="246" t="s">
        <v>87</v>
      </c>
      <c r="AY211" s="14" t="s">
        <v>220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87</v>
      </c>
      <c r="BK211" s="247">
        <f>ROUND(I211*H211,2)</f>
        <v>0</v>
      </c>
      <c r="BL211" s="14" t="s">
        <v>281</v>
      </c>
      <c r="BM211" s="246" t="s">
        <v>1496</v>
      </c>
    </row>
    <row r="212" s="2" customFormat="1" ht="21.75" customHeight="1">
      <c r="A212" s="35"/>
      <c r="B212" s="36"/>
      <c r="C212" s="253" t="s">
        <v>656</v>
      </c>
      <c r="D212" s="253" t="s">
        <v>571</v>
      </c>
      <c r="E212" s="254" t="s">
        <v>1497</v>
      </c>
      <c r="F212" s="255" t="s">
        <v>1498</v>
      </c>
      <c r="G212" s="256" t="s">
        <v>259</v>
      </c>
      <c r="H212" s="257">
        <v>374</v>
      </c>
      <c r="I212" s="258"/>
      <c r="J212" s="257">
        <f>ROUND(I212*H212,2)</f>
        <v>0</v>
      </c>
      <c r="K212" s="259"/>
      <c r="L212" s="260"/>
      <c r="M212" s="261" t="s">
        <v>1</v>
      </c>
      <c r="N212" s="262" t="s">
        <v>41</v>
      </c>
      <c r="O212" s="94"/>
      <c r="P212" s="244">
        <f>O212*H212</f>
        <v>0</v>
      </c>
      <c r="Q212" s="244">
        <v>0.00020000000000000001</v>
      </c>
      <c r="R212" s="244">
        <f>Q212*H212</f>
        <v>0.074800000000000005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353</v>
      </c>
      <c r="AT212" s="246" t="s">
        <v>571</v>
      </c>
      <c r="AU212" s="246" t="s">
        <v>87</v>
      </c>
      <c r="AY212" s="14" t="s">
        <v>220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87</v>
      </c>
      <c r="BK212" s="247">
        <f>ROUND(I212*H212,2)</f>
        <v>0</v>
      </c>
      <c r="BL212" s="14" t="s">
        <v>281</v>
      </c>
      <c r="BM212" s="246" t="s">
        <v>1499</v>
      </c>
    </row>
    <row r="213" s="2" customFormat="1" ht="16.5" customHeight="1">
      <c r="A213" s="35"/>
      <c r="B213" s="36"/>
      <c r="C213" s="253" t="s">
        <v>662</v>
      </c>
      <c r="D213" s="253" t="s">
        <v>571</v>
      </c>
      <c r="E213" s="254" t="s">
        <v>629</v>
      </c>
      <c r="F213" s="255" t="s">
        <v>630</v>
      </c>
      <c r="G213" s="256" t="s">
        <v>225</v>
      </c>
      <c r="H213" s="257">
        <v>151.47</v>
      </c>
      <c r="I213" s="258"/>
      <c r="J213" s="257">
        <f>ROUND(I213*H213,2)</f>
        <v>0</v>
      </c>
      <c r="K213" s="259"/>
      <c r="L213" s="260"/>
      <c r="M213" s="261" t="s">
        <v>1</v>
      </c>
      <c r="N213" s="262" t="s">
        <v>41</v>
      </c>
      <c r="O213" s="94"/>
      <c r="P213" s="244">
        <f>O213*H213</f>
        <v>0</v>
      </c>
      <c r="Q213" s="244">
        <v>0.0096799999999999994</v>
      </c>
      <c r="R213" s="244">
        <f>Q213*H213</f>
        <v>1.4662295999999999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353</v>
      </c>
      <c r="AT213" s="246" t="s">
        <v>571</v>
      </c>
      <c r="AU213" s="246" t="s">
        <v>87</v>
      </c>
      <c r="AY213" s="14" t="s">
        <v>220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87</v>
      </c>
      <c r="BK213" s="247">
        <f>ROUND(I213*H213,2)</f>
        <v>0</v>
      </c>
      <c r="BL213" s="14" t="s">
        <v>281</v>
      </c>
      <c r="BM213" s="246" t="s">
        <v>1500</v>
      </c>
    </row>
    <row r="214" s="2" customFormat="1" ht="24.15" customHeight="1">
      <c r="A214" s="35"/>
      <c r="B214" s="36"/>
      <c r="C214" s="235" t="s">
        <v>666</v>
      </c>
      <c r="D214" s="235" t="s">
        <v>222</v>
      </c>
      <c r="E214" s="236" t="s">
        <v>1501</v>
      </c>
      <c r="F214" s="237" t="s">
        <v>1502</v>
      </c>
      <c r="G214" s="238" t="s">
        <v>614</v>
      </c>
      <c r="H214" s="240"/>
      <c r="I214" s="240"/>
      <c r="J214" s="239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281</v>
      </c>
      <c r="AT214" s="246" t="s">
        <v>222</v>
      </c>
      <c r="AU214" s="246" t="s">
        <v>87</v>
      </c>
      <c r="AY214" s="14" t="s">
        <v>220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87</v>
      </c>
      <c r="BK214" s="247">
        <f>ROUND(I214*H214,2)</f>
        <v>0</v>
      </c>
      <c r="BL214" s="14" t="s">
        <v>281</v>
      </c>
      <c r="BM214" s="246" t="s">
        <v>1503</v>
      </c>
    </row>
    <row r="215" s="12" customFormat="1" ht="22.8" customHeight="1">
      <c r="A215" s="12"/>
      <c r="B215" s="219"/>
      <c r="C215" s="220"/>
      <c r="D215" s="221" t="s">
        <v>74</v>
      </c>
      <c r="E215" s="233" t="s">
        <v>1504</v>
      </c>
      <c r="F215" s="233" t="s">
        <v>1505</v>
      </c>
      <c r="G215" s="220"/>
      <c r="H215" s="220"/>
      <c r="I215" s="223"/>
      <c r="J215" s="234">
        <f>BK215</f>
        <v>0</v>
      </c>
      <c r="K215" s="220"/>
      <c r="L215" s="225"/>
      <c r="M215" s="226"/>
      <c r="N215" s="227"/>
      <c r="O215" s="227"/>
      <c r="P215" s="228">
        <f>SUM(P216:P218)</f>
        <v>0</v>
      </c>
      <c r="Q215" s="227"/>
      <c r="R215" s="228">
        <f>SUM(R216:R218)</f>
        <v>0.51817000000000002</v>
      </c>
      <c r="S215" s="227"/>
      <c r="T215" s="229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0" t="s">
        <v>87</v>
      </c>
      <c r="AT215" s="231" t="s">
        <v>74</v>
      </c>
      <c r="AU215" s="231" t="s">
        <v>82</v>
      </c>
      <c r="AY215" s="230" t="s">
        <v>220</v>
      </c>
      <c r="BK215" s="232">
        <f>SUM(BK216:BK218)</f>
        <v>0</v>
      </c>
    </row>
    <row r="216" s="2" customFormat="1" ht="16.5" customHeight="1">
      <c r="A216" s="35"/>
      <c r="B216" s="36"/>
      <c r="C216" s="235" t="s">
        <v>670</v>
      </c>
      <c r="D216" s="235" t="s">
        <v>222</v>
      </c>
      <c r="E216" s="236" t="s">
        <v>1506</v>
      </c>
      <c r="F216" s="237" t="s">
        <v>1507</v>
      </c>
      <c r="G216" s="238" t="s">
        <v>259</v>
      </c>
      <c r="H216" s="239">
        <v>20</v>
      </c>
      <c r="I216" s="240"/>
      <c r="J216" s="239">
        <f>ROUND(I216*H216,2)</f>
        <v>0</v>
      </c>
      <c r="K216" s="241"/>
      <c r="L216" s="41"/>
      <c r="M216" s="242" t="s">
        <v>1</v>
      </c>
      <c r="N216" s="243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281</v>
      </c>
      <c r="AT216" s="246" t="s">
        <v>222</v>
      </c>
      <c r="AU216" s="246" t="s">
        <v>87</v>
      </c>
      <c r="AY216" s="14" t="s">
        <v>220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87</v>
      </c>
      <c r="BK216" s="247">
        <f>ROUND(I216*H216,2)</f>
        <v>0</v>
      </c>
      <c r="BL216" s="14" t="s">
        <v>281</v>
      </c>
      <c r="BM216" s="246" t="s">
        <v>1508</v>
      </c>
    </row>
    <row r="217" s="2" customFormat="1" ht="21.75" customHeight="1">
      <c r="A217" s="35"/>
      <c r="B217" s="36"/>
      <c r="C217" s="253" t="s">
        <v>674</v>
      </c>
      <c r="D217" s="253" t="s">
        <v>571</v>
      </c>
      <c r="E217" s="254" t="s">
        <v>1509</v>
      </c>
      <c r="F217" s="255" t="s">
        <v>1510</v>
      </c>
      <c r="G217" s="256" t="s">
        <v>259</v>
      </c>
      <c r="H217" s="257">
        <v>17</v>
      </c>
      <c r="I217" s="258"/>
      <c r="J217" s="257">
        <f>ROUND(I217*H217,2)</f>
        <v>0</v>
      </c>
      <c r="K217" s="259"/>
      <c r="L217" s="260"/>
      <c r="M217" s="261" t="s">
        <v>1</v>
      </c>
      <c r="N217" s="262" t="s">
        <v>41</v>
      </c>
      <c r="O217" s="94"/>
      <c r="P217" s="244">
        <f>O217*H217</f>
        <v>0</v>
      </c>
      <c r="Q217" s="244">
        <v>0.021319999999999999</v>
      </c>
      <c r="R217" s="244">
        <f>Q217*H217</f>
        <v>0.36243999999999998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353</v>
      </c>
      <c r="AT217" s="246" t="s">
        <v>571</v>
      </c>
      <c r="AU217" s="246" t="s">
        <v>87</v>
      </c>
      <c r="AY217" s="14" t="s">
        <v>220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87</v>
      </c>
      <c r="BK217" s="247">
        <f>ROUND(I217*H217,2)</f>
        <v>0</v>
      </c>
      <c r="BL217" s="14" t="s">
        <v>281</v>
      </c>
      <c r="BM217" s="246" t="s">
        <v>1511</v>
      </c>
    </row>
    <row r="218" s="2" customFormat="1" ht="21.75" customHeight="1">
      <c r="A218" s="35"/>
      <c r="B218" s="36"/>
      <c r="C218" s="253" t="s">
        <v>678</v>
      </c>
      <c r="D218" s="253" t="s">
        <v>571</v>
      </c>
      <c r="E218" s="254" t="s">
        <v>1512</v>
      </c>
      <c r="F218" s="255" t="s">
        <v>1513</v>
      </c>
      <c r="G218" s="256" t="s">
        <v>259</v>
      </c>
      <c r="H218" s="257">
        <v>3</v>
      </c>
      <c r="I218" s="258"/>
      <c r="J218" s="257">
        <f>ROUND(I218*H218,2)</f>
        <v>0</v>
      </c>
      <c r="K218" s="259"/>
      <c r="L218" s="260"/>
      <c r="M218" s="261" t="s">
        <v>1</v>
      </c>
      <c r="N218" s="262" t="s">
        <v>41</v>
      </c>
      <c r="O218" s="94"/>
      <c r="P218" s="244">
        <f>O218*H218</f>
        <v>0</v>
      </c>
      <c r="Q218" s="244">
        <v>0.051909999999999998</v>
      </c>
      <c r="R218" s="244">
        <f>Q218*H218</f>
        <v>0.15572999999999998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353</v>
      </c>
      <c r="AT218" s="246" t="s">
        <v>571</v>
      </c>
      <c r="AU218" s="246" t="s">
        <v>87</v>
      </c>
      <c r="AY218" s="14" t="s">
        <v>220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87</v>
      </c>
      <c r="BK218" s="247">
        <f>ROUND(I218*H218,2)</f>
        <v>0</v>
      </c>
      <c r="BL218" s="14" t="s">
        <v>281</v>
      </c>
      <c r="BM218" s="246" t="s">
        <v>1514</v>
      </c>
    </row>
    <row r="219" s="12" customFormat="1" ht="22.8" customHeight="1">
      <c r="A219" s="12"/>
      <c r="B219" s="219"/>
      <c r="C219" s="220"/>
      <c r="D219" s="221" t="s">
        <v>74</v>
      </c>
      <c r="E219" s="233" t="s">
        <v>369</v>
      </c>
      <c r="F219" s="233" t="s">
        <v>370</v>
      </c>
      <c r="G219" s="220"/>
      <c r="H219" s="220"/>
      <c r="I219" s="223"/>
      <c r="J219" s="234">
        <f>BK219</f>
        <v>0</v>
      </c>
      <c r="K219" s="220"/>
      <c r="L219" s="225"/>
      <c r="M219" s="226"/>
      <c r="N219" s="227"/>
      <c r="O219" s="227"/>
      <c r="P219" s="228">
        <f>SUM(P220:P221)</f>
        <v>0</v>
      </c>
      <c r="Q219" s="227"/>
      <c r="R219" s="228">
        <f>SUM(R220:R221)</f>
        <v>1.58484</v>
      </c>
      <c r="S219" s="227"/>
      <c r="T219" s="229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0" t="s">
        <v>87</v>
      </c>
      <c r="AT219" s="231" t="s">
        <v>74</v>
      </c>
      <c r="AU219" s="231" t="s">
        <v>82</v>
      </c>
      <c r="AY219" s="230" t="s">
        <v>220</v>
      </c>
      <c r="BK219" s="232">
        <f>SUM(BK220:BK221)</f>
        <v>0</v>
      </c>
    </row>
    <row r="220" s="2" customFormat="1" ht="37.8" customHeight="1">
      <c r="A220" s="35"/>
      <c r="B220" s="36"/>
      <c r="C220" s="235" t="s">
        <v>682</v>
      </c>
      <c r="D220" s="235" t="s">
        <v>222</v>
      </c>
      <c r="E220" s="236" t="s">
        <v>723</v>
      </c>
      <c r="F220" s="237" t="s">
        <v>724</v>
      </c>
      <c r="G220" s="238" t="s">
        <v>225</v>
      </c>
      <c r="H220" s="239">
        <v>140.5</v>
      </c>
      <c r="I220" s="240"/>
      <c r="J220" s="239">
        <f>ROUND(I220*H220,2)</f>
        <v>0</v>
      </c>
      <c r="K220" s="241"/>
      <c r="L220" s="41"/>
      <c r="M220" s="242" t="s">
        <v>1</v>
      </c>
      <c r="N220" s="243" t="s">
        <v>41</v>
      </c>
      <c r="O220" s="94"/>
      <c r="P220" s="244">
        <f>O220*H220</f>
        <v>0</v>
      </c>
      <c r="Q220" s="244">
        <v>0.01128</v>
      </c>
      <c r="R220" s="244">
        <f>Q220*H220</f>
        <v>1.58484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281</v>
      </c>
      <c r="AT220" s="246" t="s">
        <v>222</v>
      </c>
      <c r="AU220" s="246" t="s">
        <v>87</v>
      </c>
      <c r="AY220" s="14" t="s">
        <v>220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87</v>
      </c>
      <c r="BK220" s="247">
        <f>ROUND(I220*H220,2)</f>
        <v>0</v>
      </c>
      <c r="BL220" s="14" t="s">
        <v>281</v>
      </c>
      <c r="BM220" s="246" t="s">
        <v>1515</v>
      </c>
    </row>
    <row r="221" s="2" customFormat="1" ht="24.15" customHeight="1">
      <c r="A221" s="35"/>
      <c r="B221" s="36"/>
      <c r="C221" s="235" t="s">
        <v>686</v>
      </c>
      <c r="D221" s="235" t="s">
        <v>222</v>
      </c>
      <c r="E221" s="236" t="s">
        <v>751</v>
      </c>
      <c r="F221" s="237" t="s">
        <v>752</v>
      </c>
      <c r="G221" s="238" t="s">
        <v>614</v>
      </c>
      <c r="H221" s="240"/>
      <c r="I221" s="240"/>
      <c r="J221" s="239">
        <f>ROUND(I221*H221,2)</f>
        <v>0</v>
      </c>
      <c r="K221" s="241"/>
      <c r="L221" s="41"/>
      <c r="M221" s="242" t="s">
        <v>1</v>
      </c>
      <c r="N221" s="243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281</v>
      </c>
      <c r="AT221" s="246" t="s">
        <v>222</v>
      </c>
      <c r="AU221" s="246" t="s">
        <v>87</v>
      </c>
      <c r="AY221" s="14" t="s">
        <v>220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87</v>
      </c>
      <c r="BK221" s="247">
        <f>ROUND(I221*H221,2)</f>
        <v>0</v>
      </c>
      <c r="BL221" s="14" t="s">
        <v>281</v>
      </c>
      <c r="BM221" s="246" t="s">
        <v>1516</v>
      </c>
    </row>
    <row r="222" s="12" customFormat="1" ht="22.8" customHeight="1">
      <c r="A222" s="12"/>
      <c r="B222" s="219"/>
      <c r="C222" s="220"/>
      <c r="D222" s="221" t="s">
        <v>74</v>
      </c>
      <c r="E222" s="233" t="s">
        <v>375</v>
      </c>
      <c r="F222" s="233" t="s">
        <v>376</v>
      </c>
      <c r="G222" s="220"/>
      <c r="H222" s="220"/>
      <c r="I222" s="223"/>
      <c r="J222" s="234">
        <f>BK222</f>
        <v>0</v>
      </c>
      <c r="K222" s="220"/>
      <c r="L222" s="225"/>
      <c r="M222" s="226"/>
      <c r="N222" s="227"/>
      <c r="O222" s="227"/>
      <c r="P222" s="228">
        <f>SUM(P223:P225)</f>
        <v>0</v>
      </c>
      <c r="Q222" s="227"/>
      <c r="R222" s="228">
        <f>SUM(R223:R225)</f>
        <v>0.74788468500000005</v>
      </c>
      <c r="S222" s="227"/>
      <c r="T222" s="229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0" t="s">
        <v>87</v>
      </c>
      <c r="AT222" s="231" t="s">
        <v>74</v>
      </c>
      <c r="AU222" s="231" t="s">
        <v>82</v>
      </c>
      <c r="AY222" s="230" t="s">
        <v>220</v>
      </c>
      <c r="BK222" s="232">
        <f>SUM(BK223:BK225)</f>
        <v>0</v>
      </c>
    </row>
    <row r="223" s="2" customFormat="1" ht="33" customHeight="1">
      <c r="A223" s="35"/>
      <c r="B223" s="36"/>
      <c r="C223" s="235" t="s">
        <v>690</v>
      </c>
      <c r="D223" s="235" t="s">
        <v>222</v>
      </c>
      <c r="E223" s="236" t="s">
        <v>799</v>
      </c>
      <c r="F223" s="237" t="s">
        <v>800</v>
      </c>
      <c r="G223" s="238" t="s">
        <v>234</v>
      </c>
      <c r="H223" s="239">
        <v>95</v>
      </c>
      <c r="I223" s="240"/>
      <c r="J223" s="239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0.0011100000000000001</v>
      </c>
      <c r="R223" s="244">
        <f>Q223*H223</f>
        <v>0.10545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281</v>
      </c>
      <c r="AT223" s="246" t="s">
        <v>222</v>
      </c>
      <c r="AU223" s="246" t="s">
        <v>87</v>
      </c>
      <c r="AY223" s="14" t="s">
        <v>220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87</v>
      </c>
      <c r="BK223" s="247">
        <f>ROUND(I223*H223,2)</f>
        <v>0</v>
      </c>
      <c r="BL223" s="14" t="s">
        <v>281</v>
      </c>
      <c r="BM223" s="246" t="s">
        <v>1517</v>
      </c>
    </row>
    <row r="224" s="2" customFormat="1" ht="33" customHeight="1">
      <c r="A224" s="35"/>
      <c r="B224" s="36"/>
      <c r="C224" s="235" t="s">
        <v>694</v>
      </c>
      <c r="D224" s="235" t="s">
        <v>222</v>
      </c>
      <c r="E224" s="236" t="s">
        <v>1518</v>
      </c>
      <c r="F224" s="237" t="s">
        <v>1519</v>
      </c>
      <c r="G224" s="238" t="s">
        <v>234</v>
      </c>
      <c r="H224" s="239">
        <v>186.5</v>
      </c>
      <c r="I224" s="240"/>
      <c r="J224" s="239">
        <f>ROUND(I224*H224,2)</f>
        <v>0</v>
      </c>
      <c r="K224" s="241"/>
      <c r="L224" s="41"/>
      <c r="M224" s="242" t="s">
        <v>1</v>
      </c>
      <c r="N224" s="243" t="s">
        <v>41</v>
      </c>
      <c r="O224" s="94"/>
      <c r="P224" s="244">
        <f>O224*H224</f>
        <v>0</v>
      </c>
      <c r="Q224" s="244">
        <v>0.0034446899999999998</v>
      </c>
      <c r="R224" s="244">
        <f>Q224*H224</f>
        <v>0.64243468500000001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281</v>
      </c>
      <c r="AT224" s="246" t="s">
        <v>222</v>
      </c>
      <c r="AU224" s="246" t="s">
        <v>87</v>
      </c>
      <c r="AY224" s="14" t="s">
        <v>220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87</v>
      </c>
      <c r="BK224" s="247">
        <f>ROUND(I224*H224,2)</f>
        <v>0</v>
      </c>
      <c r="BL224" s="14" t="s">
        <v>281</v>
      </c>
      <c r="BM224" s="246" t="s">
        <v>1520</v>
      </c>
    </row>
    <row r="225" s="2" customFormat="1" ht="24.15" customHeight="1">
      <c r="A225" s="35"/>
      <c r="B225" s="36"/>
      <c r="C225" s="235" t="s">
        <v>698</v>
      </c>
      <c r="D225" s="235" t="s">
        <v>222</v>
      </c>
      <c r="E225" s="236" t="s">
        <v>1521</v>
      </c>
      <c r="F225" s="237" t="s">
        <v>1522</v>
      </c>
      <c r="G225" s="238" t="s">
        <v>614</v>
      </c>
      <c r="H225" s="240"/>
      <c r="I225" s="240"/>
      <c r="J225" s="239">
        <f>ROUND(I225*H225,2)</f>
        <v>0</v>
      </c>
      <c r="K225" s="241"/>
      <c r="L225" s="41"/>
      <c r="M225" s="242" t="s">
        <v>1</v>
      </c>
      <c r="N225" s="243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281</v>
      </c>
      <c r="AT225" s="246" t="s">
        <v>222</v>
      </c>
      <c r="AU225" s="246" t="s">
        <v>87</v>
      </c>
      <c r="AY225" s="14" t="s">
        <v>220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87</v>
      </c>
      <c r="BK225" s="247">
        <f>ROUND(I225*H225,2)</f>
        <v>0</v>
      </c>
      <c r="BL225" s="14" t="s">
        <v>281</v>
      </c>
      <c r="BM225" s="246" t="s">
        <v>1523</v>
      </c>
    </row>
    <row r="226" s="12" customFormat="1" ht="22.8" customHeight="1">
      <c r="A226" s="12"/>
      <c r="B226" s="219"/>
      <c r="C226" s="220"/>
      <c r="D226" s="221" t="s">
        <v>74</v>
      </c>
      <c r="E226" s="233" t="s">
        <v>407</v>
      </c>
      <c r="F226" s="233" t="s">
        <v>408</v>
      </c>
      <c r="G226" s="220"/>
      <c r="H226" s="220"/>
      <c r="I226" s="223"/>
      <c r="J226" s="234">
        <f>BK226</f>
        <v>0</v>
      </c>
      <c r="K226" s="220"/>
      <c r="L226" s="225"/>
      <c r="M226" s="226"/>
      <c r="N226" s="227"/>
      <c r="O226" s="227"/>
      <c r="P226" s="228">
        <f>SUM(P227:P238)</f>
        <v>0</v>
      </c>
      <c r="Q226" s="227"/>
      <c r="R226" s="228">
        <f>SUM(R227:R238)</f>
        <v>1.2293719999999997</v>
      </c>
      <c r="S226" s="227"/>
      <c r="T226" s="229">
        <f>SUM(T227:T238)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30" t="s">
        <v>87</v>
      </c>
      <c r="AT226" s="231" t="s">
        <v>74</v>
      </c>
      <c r="AU226" s="231" t="s">
        <v>82</v>
      </c>
      <c r="AY226" s="230" t="s">
        <v>220</v>
      </c>
      <c r="BK226" s="232">
        <f>SUM(BK227:BK238)</f>
        <v>0</v>
      </c>
    </row>
    <row r="227" s="2" customFormat="1" ht="24.15" customHeight="1">
      <c r="A227" s="35"/>
      <c r="B227" s="36"/>
      <c r="C227" s="235" t="s">
        <v>702</v>
      </c>
      <c r="D227" s="235" t="s">
        <v>222</v>
      </c>
      <c r="E227" s="236" t="s">
        <v>838</v>
      </c>
      <c r="F227" s="237" t="s">
        <v>839</v>
      </c>
      <c r="G227" s="238" t="s">
        <v>234</v>
      </c>
      <c r="H227" s="239">
        <v>125.7</v>
      </c>
      <c r="I227" s="240"/>
      <c r="J227" s="239">
        <f>ROUND(I227*H227,2)</f>
        <v>0</v>
      </c>
      <c r="K227" s="241"/>
      <c r="L227" s="41"/>
      <c r="M227" s="242" t="s">
        <v>1</v>
      </c>
      <c r="N227" s="243" t="s">
        <v>41</v>
      </c>
      <c r="O227" s="94"/>
      <c r="P227" s="244">
        <f>O227*H227</f>
        <v>0</v>
      </c>
      <c r="Q227" s="244">
        <v>0.00022000000000000001</v>
      </c>
      <c r="R227" s="244">
        <f>Q227*H227</f>
        <v>0.027654000000000001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281</v>
      </c>
      <c r="AT227" s="246" t="s">
        <v>222</v>
      </c>
      <c r="AU227" s="246" t="s">
        <v>87</v>
      </c>
      <c r="AY227" s="14" t="s">
        <v>220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87</v>
      </c>
      <c r="BK227" s="247">
        <f>ROUND(I227*H227,2)</f>
        <v>0</v>
      </c>
      <c r="BL227" s="14" t="s">
        <v>281</v>
      </c>
      <c r="BM227" s="246" t="s">
        <v>1524</v>
      </c>
    </row>
    <row r="228" s="2" customFormat="1" ht="37.8" customHeight="1">
      <c r="A228" s="35"/>
      <c r="B228" s="36"/>
      <c r="C228" s="253" t="s">
        <v>706</v>
      </c>
      <c r="D228" s="253" t="s">
        <v>571</v>
      </c>
      <c r="E228" s="254" t="s">
        <v>842</v>
      </c>
      <c r="F228" s="255" t="s">
        <v>843</v>
      </c>
      <c r="G228" s="256" t="s">
        <v>234</v>
      </c>
      <c r="H228" s="257">
        <v>131.99000000000001</v>
      </c>
      <c r="I228" s="258"/>
      <c r="J228" s="257">
        <f>ROUND(I228*H228,2)</f>
        <v>0</v>
      </c>
      <c r="K228" s="259"/>
      <c r="L228" s="260"/>
      <c r="M228" s="261" t="s">
        <v>1</v>
      </c>
      <c r="N228" s="262" t="s">
        <v>41</v>
      </c>
      <c r="O228" s="94"/>
      <c r="P228" s="244">
        <f>O228*H228</f>
        <v>0</v>
      </c>
      <c r="Q228" s="244">
        <v>0.00010000000000000001</v>
      </c>
      <c r="R228" s="244">
        <f>Q228*H228</f>
        <v>0.013199000000000002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353</v>
      </c>
      <c r="AT228" s="246" t="s">
        <v>571</v>
      </c>
      <c r="AU228" s="246" t="s">
        <v>87</v>
      </c>
      <c r="AY228" s="14" t="s">
        <v>220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87</v>
      </c>
      <c r="BK228" s="247">
        <f>ROUND(I228*H228,2)</f>
        <v>0</v>
      </c>
      <c r="BL228" s="14" t="s">
        <v>281</v>
      </c>
      <c r="BM228" s="246" t="s">
        <v>1525</v>
      </c>
    </row>
    <row r="229" s="2" customFormat="1" ht="37.8" customHeight="1">
      <c r="A229" s="35"/>
      <c r="B229" s="36"/>
      <c r="C229" s="253" t="s">
        <v>710</v>
      </c>
      <c r="D229" s="253" t="s">
        <v>571</v>
      </c>
      <c r="E229" s="254" t="s">
        <v>846</v>
      </c>
      <c r="F229" s="255" t="s">
        <v>847</v>
      </c>
      <c r="G229" s="256" t="s">
        <v>234</v>
      </c>
      <c r="H229" s="257">
        <v>131.99000000000001</v>
      </c>
      <c r="I229" s="258"/>
      <c r="J229" s="257">
        <f>ROUND(I229*H229,2)</f>
        <v>0</v>
      </c>
      <c r="K229" s="259"/>
      <c r="L229" s="260"/>
      <c r="M229" s="261" t="s">
        <v>1</v>
      </c>
      <c r="N229" s="262" t="s">
        <v>41</v>
      </c>
      <c r="O229" s="94"/>
      <c r="P229" s="244">
        <f>O229*H229</f>
        <v>0</v>
      </c>
      <c r="Q229" s="244">
        <v>0.00010000000000000001</v>
      </c>
      <c r="R229" s="244">
        <f>Q229*H229</f>
        <v>0.013199000000000002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353</v>
      </c>
      <c r="AT229" s="246" t="s">
        <v>571</v>
      </c>
      <c r="AU229" s="246" t="s">
        <v>87</v>
      </c>
      <c r="AY229" s="14" t="s">
        <v>220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87</v>
      </c>
      <c r="BK229" s="247">
        <f>ROUND(I229*H229,2)</f>
        <v>0</v>
      </c>
      <c r="BL229" s="14" t="s">
        <v>281</v>
      </c>
      <c r="BM229" s="246" t="s">
        <v>1526</v>
      </c>
    </row>
    <row r="230" s="2" customFormat="1" ht="24.15" customHeight="1">
      <c r="A230" s="35"/>
      <c r="B230" s="36"/>
      <c r="C230" s="253" t="s">
        <v>714</v>
      </c>
      <c r="D230" s="253" t="s">
        <v>571</v>
      </c>
      <c r="E230" s="254" t="s">
        <v>850</v>
      </c>
      <c r="F230" s="255" t="s">
        <v>1527</v>
      </c>
      <c r="G230" s="256" t="s">
        <v>225</v>
      </c>
      <c r="H230" s="257">
        <v>47.469999999999999</v>
      </c>
      <c r="I230" s="258"/>
      <c r="J230" s="257">
        <f>ROUND(I230*H230,2)</f>
        <v>0</v>
      </c>
      <c r="K230" s="259"/>
      <c r="L230" s="260"/>
      <c r="M230" s="261" t="s">
        <v>1</v>
      </c>
      <c r="N230" s="262" t="s">
        <v>41</v>
      </c>
      <c r="O230" s="94"/>
      <c r="P230" s="244">
        <f>O230*H230</f>
        <v>0</v>
      </c>
      <c r="Q230" s="244">
        <v>0.021999999999999999</v>
      </c>
      <c r="R230" s="244">
        <f>Q230*H230</f>
        <v>1.0443399999999998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353</v>
      </c>
      <c r="AT230" s="246" t="s">
        <v>571</v>
      </c>
      <c r="AU230" s="246" t="s">
        <v>87</v>
      </c>
      <c r="AY230" s="14" t="s">
        <v>220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87</v>
      </c>
      <c r="BK230" s="247">
        <f>ROUND(I230*H230,2)</f>
        <v>0</v>
      </c>
      <c r="BL230" s="14" t="s">
        <v>281</v>
      </c>
      <c r="BM230" s="246" t="s">
        <v>1528</v>
      </c>
    </row>
    <row r="231" s="2" customFormat="1" ht="24.15" customHeight="1">
      <c r="A231" s="35"/>
      <c r="B231" s="36"/>
      <c r="C231" s="235" t="s">
        <v>881</v>
      </c>
      <c r="D231" s="235" t="s">
        <v>222</v>
      </c>
      <c r="E231" s="236" t="s">
        <v>1529</v>
      </c>
      <c r="F231" s="237" t="s">
        <v>1530</v>
      </c>
      <c r="G231" s="238" t="s">
        <v>259</v>
      </c>
      <c r="H231" s="239">
        <v>6</v>
      </c>
      <c r="I231" s="240"/>
      <c r="J231" s="239">
        <f>ROUND(I231*H231,2)</f>
        <v>0</v>
      </c>
      <c r="K231" s="241"/>
      <c r="L231" s="41"/>
      <c r="M231" s="242" t="s">
        <v>1</v>
      </c>
      <c r="N231" s="243" t="s">
        <v>41</v>
      </c>
      <c r="O231" s="94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6" t="s">
        <v>281</v>
      </c>
      <c r="AT231" s="246" t="s">
        <v>222</v>
      </c>
      <c r="AU231" s="246" t="s">
        <v>87</v>
      </c>
      <c r="AY231" s="14" t="s">
        <v>220</v>
      </c>
      <c r="BE231" s="247">
        <f>IF(N231="základná",J231,0)</f>
        <v>0</v>
      </c>
      <c r="BF231" s="247">
        <f>IF(N231="znížená",J231,0)</f>
        <v>0</v>
      </c>
      <c r="BG231" s="247">
        <f>IF(N231="zákl. prenesená",J231,0)</f>
        <v>0</v>
      </c>
      <c r="BH231" s="247">
        <f>IF(N231="zníž. prenesená",J231,0)</f>
        <v>0</v>
      </c>
      <c r="BI231" s="247">
        <f>IF(N231="nulová",J231,0)</f>
        <v>0</v>
      </c>
      <c r="BJ231" s="14" t="s">
        <v>87</v>
      </c>
      <c r="BK231" s="247">
        <f>ROUND(I231*H231,2)</f>
        <v>0</v>
      </c>
      <c r="BL231" s="14" t="s">
        <v>281</v>
      </c>
      <c r="BM231" s="246" t="s">
        <v>1531</v>
      </c>
    </row>
    <row r="232" s="2" customFormat="1" ht="24.15" customHeight="1">
      <c r="A232" s="35"/>
      <c r="B232" s="36"/>
      <c r="C232" s="253" t="s">
        <v>885</v>
      </c>
      <c r="D232" s="253" t="s">
        <v>571</v>
      </c>
      <c r="E232" s="254" t="s">
        <v>1532</v>
      </c>
      <c r="F232" s="255" t="s">
        <v>1533</v>
      </c>
      <c r="G232" s="256" t="s">
        <v>259</v>
      </c>
      <c r="H232" s="257">
        <v>6</v>
      </c>
      <c r="I232" s="258"/>
      <c r="J232" s="257">
        <f>ROUND(I232*H232,2)</f>
        <v>0</v>
      </c>
      <c r="K232" s="259"/>
      <c r="L232" s="260"/>
      <c r="M232" s="261" t="s">
        <v>1</v>
      </c>
      <c r="N232" s="262" t="s">
        <v>41</v>
      </c>
      <c r="O232" s="94"/>
      <c r="P232" s="244">
        <f>O232*H232</f>
        <v>0</v>
      </c>
      <c r="Q232" s="244">
        <v>0.001</v>
      </c>
      <c r="R232" s="244">
        <f>Q232*H232</f>
        <v>0.0060000000000000001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353</v>
      </c>
      <c r="AT232" s="246" t="s">
        <v>571</v>
      </c>
      <c r="AU232" s="246" t="s">
        <v>87</v>
      </c>
      <c r="AY232" s="14" t="s">
        <v>220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87</v>
      </c>
      <c r="BK232" s="247">
        <f>ROUND(I232*H232,2)</f>
        <v>0</v>
      </c>
      <c r="BL232" s="14" t="s">
        <v>281</v>
      </c>
      <c r="BM232" s="246" t="s">
        <v>1534</v>
      </c>
    </row>
    <row r="233" s="2" customFormat="1" ht="24.15" customHeight="1">
      <c r="A233" s="35"/>
      <c r="B233" s="36"/>
      <c r="C233" s="235" t="s">
        <v>718</v>
      </c>
      <c r="D233" s="235" t="s">
        <v>222</v>
      </c>
      <c r="E233" s="236" t="s">
        <v>886</v>
      </c>
      <c r="F233" s="237" t="s">
        <v>887</v>
      </c>
      <c r="G233" s="238" t="s">
        <v>259</v>
      </c>
      <c r="H233" s="239">
        <v>1</v>
      </c>
      <c r="I233" s="240"/>
      <c r="J233" s="239">
        <f>ROUND(I233*H233,2)</f>
        <v>0</v>
      </c>
      <c r="K233" s="241"/>
      <c r="L233" s="41"/>
      <c r="M233" s="242" t="s">
        <v>1</v>
      </c>
      <c r="N233" s="243" t="s">
        <v>41</v>
      </c>
      <c r="O233" s="94"/>
      <c r="P233" s="244">
        <f>O233*H233</f>
        <v>0</v>
      </c>
      <c r="Q233" s="244">
        <v>0.00025999999999999998</v>
      </c>
      <c r="R233" s="244">
        <f>Q233*H233</f>
        <v>0.00025999999999999998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281</v>
      </c>
      <c r="AT233" s="246" t="s">
        <v>222</v>
      </c>
      <c r="AU233" s="246" t="s">
        <v>87</v>
      </c>
      <c r="AY233" s="14" t="s">
        <v>220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87</v>
      </c>
      <c r="BK233" s="247">
        <f>ROUND(I233*H233,2)</f>
        <v>0</v>
      </c>
      <c r="BL233" s="14" t="s">
        <v>281</v>
      </c>
      <c r="BM233" s="246" t="s">
        <v>1535</v>
      </c>
    </row>
    <row r="234" s="2" customFormat="1" ht="24.15" customHeight="1">
      <c r="A234" s="35"/>
      <c r="B234" s="36"/>
      <c r="C234" s="253" t="s">
        <v>722</v>
      </c>
      <c r="D234" s="253" t="s">
        <v>571</v>
      </c>
      <c r="E234" s="254" t="s">
        <v>890</v>
      </c>
      <c r="F234" s="255" t="s">
        <v>891</v>
      </c>
      <c r="G234" s="256" t="s">
        <v>234</v>
      </c>
      <c r="H234" s="257">
        <v>95</v>
      </c>
      <c r="I234" s="258"/>
      <c r="J234" s="257">
        <f>ROUND(I234*H234,2)</f>
        <v>0</v>
      </c>
      <c r="K234" s="259"/>
      <c r="L234" s="260"/>
      <c r="M234" s="261" t="s">
        <v>1</v>
      </c>
      <c r="N234" s="262" t="s">
        <v>41</v>
      </c>
      <c r="O234" s="94"/>
      <c r="P234" s="244">
        <f>O234*H234</f>
        <v>0</v>
      </c>
      <c r="Q234" s="244">
        <v>0.00114</v>
      </c>
      <c r="R234" s="244">
        <f>Q234*H234</f>
        <v>0.10829999999999999</v>
      </c>
      <c r="S234" s="244">
        <v>0</v>
      </c>
      <c r="T234" s="24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6" t="s">
        <v>353</v>
      </c>
      <c r="AT234" s="246" t="s">
        <v>571</v>
      </c>
      <c r="AU234" s="246" t="s">
        <v>87</v>
      </c>
      <c r="AY234" s="14" t="s">
        <v>220</v>
      </c>
      <c r="BE234" s="247">
        <f>IF(N234="základná",J234,0)</f>
        <v>0</v>
      </c>
      <c r="BF234" s="247">
        <f>IF(N234="znížená",J234,0)</f>
        <v>0</v>
      </c>
      <c r="BG234" s="247">
        <f>IF(N234="zákl. prenesená",J234,0)</f>
        <v>0</v>
      </c>
      <c r="BH234" s="247">
        <f>IF(N234="zníž. prenesená",J234,0)</f>
        <v>0</v>
      </c>
      <c r="BI234" s="247">
        <f>IF(N234="nulová",J234,0)</f>
        <v>0</v>
      </c>
      <c r="BJ234" s="14" t="s">
        <v>87</v>
      </c>
      <c r="BK234" s="247">
        <f>ROUND(I234*H234,2)</f>
        <v>0</v>
      </c>
      <c r="BL234" s="14" t="s">
        <v>281</v>
      </c>
      <c r="BM234" s="246" t="s">
        <v>1536</v>
      </c>
    </row>
    <row r="235" s="2" customFormat="1" ht="24.15" customHeight="1">
      <c r="A235" s="35"/>
      <c r="B235" s="36"/>
      <c r="C235" s="253" t="s">
        <v>726</v>
      </c>
      <c r="D235" s="253" t="s">
        <v>571</v>
      </c>
      <c r="E235" s="254" t="s">
        <v>894</v>
      </c>
      <c r="F235" s="255" t="s">
        <v>895</v>
      </c>
      <c r="G235" s="256" t="s">
        <v>259</v>
      </c>
      <c r="H235" s="257">
        <v>46</v>
      </c>
      <c r="I235" s="258"/>
      <c r="J235" s="257">
        <f>ROUND(I235*H235,2)</f>
        <v>0</v>
      </c>
      <c r="K235" s="259"/>
      <c r="L235" s="260"/>
      <c r="M235" s="261" t="s">
        <v>1</v>
      </c>
      <c r="N235" s="262" t="s">
        <v>41</v>
      </c>
      <c r="O235" s="94"/>
      <c r="P235" s="244">
        <f>O235*H235</f>
        <v>0</v>
      </c>
      <c r="Q235" s="244">
        <v>0.00010000000000000001</v>
      </c>
      <c r="R235" s="244">
        <f>Q235*H235</f>
        <v>0.0045999999999999999</v>
      </c>
      <c r="S235" s="244">
        <v>0</v>
      </c>
      <c r="T235" s="24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6" t="s">
        <v>353</v>
      </c>
      <c r="AT235" s="246" t="s">
        <v>571</v>
      </c>
      <c r="AU235" s="246" t="s">
        <v>87</v>
      </c>
      <c r="AY235" s="14" t="s">
        <v>220</v>
      </c>
      <c r="BE235" s="247">
        <f>IF(N235="základná",J235,0)</f>
        <v>0</v>
      </c>
      <c r="BF235" s="247">
        <f>IF(N235="znížená",J235,0)</f>
        <v>0</v>
      </c>
      <c r="BG235" s="247">
        <f>IF(N235="zákl. prenesená",J235,0)</f>
        <v>0</v>
      </c>
      <c r="BH235" s="247">
        <f>IF(N235="zníž. prenesená",J235,0)</f>
        <v>0</v>
      </c>
      <c r="BI235" s="247">
        <f>IF(N235="nulová",J235,0)</f>
        <v>0</v>
      </c>
      <c r="BJ235" s="14" t="s">
        <v>87</v>
      </c>
      <c r="BK235" s="247">
        <f>ROUND(I235*H235,2)</f>
        <v>0</v>
      </c>
      <c r="BL235" s="14" t="s">
        <v>281</v>
      </c>
      <c r="BM235" s="246" t="s">
        <v>1537</v>
      </c>
    </row>
    <row r="236" s="2" customFormat="1" ht="24.15" customHeight="1">
      <c r="A236" s="35"/>
      <c r="B236" s="36"/>
      <c r="C236" s="235" t="s">
        <v>730</v>
      </c>
      <c r="D236" s="235" t="s">
        <v>222</v>
      </c>
      <c r="E236" s="236" t="s">
        <v>1538</v>
      </c>
      <c r="F236" s="237" t="s">
        <v>1539</v>
      </c>
      <c r="G236" s="238" t="s">
        <v>259</v>
      </c>
      <c r="H236" s="239">
        <v>33</v>
      </c>
      <c r="I236" s="240"/>
      <c r="J236" s="239">
        <f>ROUND(I236*H236,2)</f>
        <v>0</v>
      </c>
      <c r="K236" s="241"/>
      <c r="L236" s="41"/>
      <c r="M236" s="242" t="s">
        <v>1</v>
      </c>
      <c r="N236" s="243" t="s">
        <v>41</v>
      </c>
      <c r="O236" s="94"/>
      <c r="P236" s="244">
        <f>O236*H236</f>
        <v>0</v>
      </c>
      <c r="Q236" s="244">
        <v>0.00029999999999999997</v>
      </c>
      <c r="R236" s="244">
        <f>Q236*H236</f>
        <v>0.0098999999999999991</v>
      </c>
      <c r="S236" s="244">
        <v>0</v>
      </c>
      <c r="T236" s="24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6" t="s">
        <v>281</v>
      </c>
      <c r="AT236" s="246" t="s">
        <v>222</v>
      </c>
      <c r="AU236" s="246" t="s">
        <v>87</v>
      </c>
      <c r="AY236" s="14" t="s">
        <v>220</v>
      </c>
      <c r="BE236" s="247">
        <f>IF(N236="základná",J236,0)</f>
        <v>0</v>
      </c>
      <c r="BF236" s="247">
        <f>IF(N236="znížená",J236,0)</f>
        <v>0</v>
      </c>
      <c r="BG236" s="247">
        <f>IF(N236="zákl. prenesená",J236,0)</f>
        <v>0</v>
      </c>
      <c r="BH236" s="247">
        <f>IF(N236="zníž. prenesená",J236,0)</f>
        <v>0</v>
      </c>
      <c r="BI236" s="247">
        <f>IF(N236="nulová",J236,0)</f>
        <v>0</v>
      </c>
      <c r="BJ236" s="14" t="s">
        <v>87</v>
      </c>
      <c r="BK236" s="247">
        <f>ROUND(I236*H236,2)</f>
        <v>0</v>
      </c>
      <c r="BL236" s="14" t="s">
        <v>281</v>
      </c>
      <c r="BM236" s="246" t="s">
        <v>1540</v>
      </c>
    </row>
    <row r="237" s="2" customFormat="1" ht="24.15" customHeight="1">
      <c r="A237" s="35"/>
      <c r="B237" s="36"/>
      <c r="C237" s="235" t="s">
        <v>734</v>
      </c>
      <c r="D237" s="235" t="s">
        <v>222</v>
      </c>
      <c r="E237" s="236" t="s">
        <v>1541</v>
      </c>
      <c r="F237" s="237" t="s">
        <v>1542</v>
      </c>
      <c r="G237" s="238" t="s">
        <v>259</v>
      </c>
      <c r="H237" s="239">
        <v>6</v>
      </c>
      <c r="I237" s="240"/>
      <c r="J237" s="239">
        <f>ROUND(I237*H237,2)</f>
        <v>0</v>
      </c>
      <c r="K237" s="241"/>
      <c r="L237" s="41"/>
      <c r="M237" s="242" t="s">
        <v>1</v>
      </c>
      <c r="N237" s="243" t="s">
        <v>41</v>
      </c>
      <c r="O237" s="94"/>
      <c r="P237" s="244">
        <f>O237*H237</f>
        <v>0</v>
      </c>
      <c r="Q237" s="244">
        <v>0.00032000000000000003</v>
      </c>
      <c r="R237" s="244">
        <f>Q237*H237</f>
        <v>0.0019200000000000003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281</v>
      </c>
      <c r="AT237" s="246" t="s">
        <v>222</v>
      </c>
      <c r="AU237" s="246" t="s">
        <v>87</v>
      </c>
      <c r="AY237" s="14" t="s">
        <v>220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87</v>
      </c>
      <c r="BK237" s="247">
        <f>ROUND(I237*H237,2)</f>
        <v>0</v>
      </c>
      <c r="BL237" s="14" t="s">
        <v>281</v>
      </c>
      <c r="BM237" s="246" t="s">
        <v>1543</v>
      </c>
    </row>
    <row r="238" s="2" customFormat="1" ht="24.15" customHeight="1">
      <c r="A238" s="35"/>
      <c r="B238" s="36"/>
      <c r="C238" s="235" t="s">
        <v>738</v>
      </c>
      <c r="D238" s="235" t="s">
        <v>222</v>
      </c>
      <c r="E238" s="236" t="s">
        <v>1544</v>
      </c>
      <c r="F238" s="237" t="s">
        <v>1545</v>
      </c>
      <c r="G238" s="238" t="s">
        <v>614</v>
      </c>
      <c r="H238" s="240"/>
      <c r="I238" s="240"/>
      <c r="J238" s="239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281</v>
      </c>
      <c r="AT238" s="246" t="s">
        <v>222</v>
      </c>
      <c r="AU238" s="246" t="s">
        <v>87</v>
      </c>
      <c r="AY238" s="14" t="s">
        <v>220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87</v>
      </c>
      <c r="BK238" s="247">
        <f>ROUND(I238*H238,2)</f>
        <v>0</v>
      </c>
      <c r="BL238" s="14" t="s">
        <v>281</v>
      </c>
      <c r="BM238" s="246" t="s">
        <v>1546</v>
      </c>
    </row>
    <row r="239" s="12" customFormat="1" ht="22.8" customHeight="1">
      <c r="A239" s="12"/>
      <c r="B239" s="219"/>
      <c r="C239" s="220"/>
      <c r="D239" s="221" t="s">
        <v>74</v>
      </c>
      <c r="E239" s="233" t="s">
        <v>901</v>
      </c>
      <c r="F239" s="233" t="s">
        <v>902</v>
      </c>
      <c r="G239" s="220"/>
      <c r="H239" s="220"/>
      <c r="I239" s="223"/>
      <c r="J239" s="234">
        <f>BK239</f>
        <v>0</v>
      </c>
      <c r="K239" s="220"/>
      <c r="L239" s="225"/>
      <c r="M239" s="226"/>
      <c r="N239" s="227"/>
      <c r="O239" s="227"/>
      <c r="P239" s="228">
        <f>SUM(P240:P260)</f>
        <v>0</v>
      </c>
      <c r="Q239" s="227"/>
      <c r="R239" s="228">
        <f>SUM(R240:R260)</f>
        <v>16.97398974</v>
      </c>
      <c r="S239" s="227"/>
      <c r="T239" s="229">
        <f>SUM(T240:T260)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0" t="s">
        <v>87</v>
      </c>
      <c r="AT239" s="231" t="s">
        <v>74</v>
      </c>
      <c r="AU239" s="231" t="s">
        <v>82</v>
      </c>
      <c r="AY239" s="230" t="s">
        <v>220</v>
      </c>
      <c r="BK239" s="232">
        <f>SUM(BK240:BK260)</f>
        <v>0</v>
      </c>
    </row>
    <row r="240" s="2" customFormat="1" ht="24.15" customHeight="1">
      <c r="A240" s="35"/>
      <c r="B240" s="36"/>
      <c r="C240" s="235" t="s">
        <v>742</v>
      </c>
      <c r="D240" s="235" t="s">
        <v>222</v>
      </c>
      <c r="E240" s="236" t="s">
        <v>1547</v>
      </c>
      <c r="F240" s="237" t="s">
        <v>1548</v>
      </c>
      <c r="G240" s="238" t="s">
        <v>234</v>
      </c>
      <c r="H240" s="239">
        <v>10.800000000000001</v>
      </c>
      <c r="I240" s="240"/>
      <c r="J240" s="239">
        <f>ROUND(I240*H240,2)</f>
        <v>0</v>
      </c>
      <c r="K240" s="241"/>
      <c r="L240" s="41"/>
      <c r="M240" s="242" t="s">
        <v>1</v>
      </c>
      <c r="N240" s="243" t="s">
        <v>41</v>
      </c>
      <c r="O240" s="94"/>
      <c r="P240" s="244">
        <f>O240*H240</f>
        <v>0</v>
      </c>
      <c r="Q240" s="244">
        <v>0</v>
      </c>
      <c r="R240" s="244">
        <f>Q240*H240</f>
        <v>0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281</v>
      </c>
      <c r="AT240" s="246" t="s">
        <v>222</v>
      </c>
      <c r="AU240" s="246" t="s">
        <v>87</v>
      </c>
      <c r="AY240" s="14" t="s">
        <v>220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87</v>
      </c>
      <c r="BK240" s="247">
        <f>ROUND(I240*H240,2)</f>
        <v>0</v>
      </c>
      <c r="BL240" s="14" t="s">
        <v>281</v>
      </c>
      <c r="BM240" s="246" t="s">
        <v>1549</v>
      </c>
    </row>
    <row r="241" s="2" customFormat="1" ht="16.5" customHeight="1">
      <c r="A241" s="35"/>
      <c r="B241" s="36"/>
      <c r="C241" s="235" t="s">
        <v>746</v>
      </c>
      <c r="D241" s="235" t="s">
        <v>222</v>
      </c>
      <c r="E241" s="236" t="s">
        <v>1550</v>
      </c>
      <c r="F241" s="237" t="s">
        <v>1551</v>
      </c>
      <c r="G241" s="238" t="s">
        <v>234</v>
      </c>
      <c r="H241" s="239">
        <v>2.7999999999999998</v>
      </c>
      <c r="I241" s="240"/>
      <c r="J241" s="239">
        <f>ROUND(I241*H241,2)</f>
        <v>0</v>
      </c>
      <c r="K241" s="241"/>
      <c r="L241" s="41"/>
      <c r="M241" s="242" t="s">
        <v>1</v>
      </c>
      <c r="N241" s="243" t="s">
        <v>41</v>
      </c>
      <c r="O241" s="94"/>
      <c r="P241" s="244">
        <f>O241*H241</f>
        <v>0</v>
      </c>
      <c r="Q241" s="244">
        <v>0.0017240000000000001</v>
      </c>
      <c r="R241" s="244">
        <f>Q241*H241</f>
        <v>0.0048272000000000002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281</v>
      </c>
      <c r="AT241" s="246" t="s">
        <v>222</v>
      </c>
      <c r="AU241" s="246" t="s">
        <v>87</v>
      </c>
      <c r="AY241" s="14" t="s">
        <v>220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87</v>
      </c>
      <c r="BK241" s="247">
        <f>ROUND(I241*H241,2)</f>
        <v>0</v>
      </c>
      <c r="BL241" s="14" t="s">
        <v>281</v>
      </c>
      <c r="BM241" s="246" t="s">
        <v>1552</v>
      </c>
    </row>
    <row r="242" s="2" customFormat="1" ht="21.75" customHeight="1">
      <c r="A242" s="35"/>
      <c r="B242" s="36"/>
      <c r="C242" s="253" t="s">
        <v>750</v>
      </c>
      <c r="D242" s="253" t="s">
        <v>571</v>
      </c>
      <c r="E242" s="254" t="s">
        <v>1553</v>
      </c>
      <c r="F242" s="255" t="s">
        <v>1554</v>
      </c>
      <c r="G242" s="256" t="s">
        <v>234</v>
      </c>
      <c r="H242" s="257">
        <v>2.7999999999999998</v>
      </c>
      <c r="I242" s="258"/>
      <c r="J242" s="257">
        <f>ROUND(I242*H242,2)</f>
        <v>0</v>
      </c>
      <c r="K242" s="259"/>
      <c r="L242" s="260"/>
      <c r="M242" s="261" t="s">
        <v>1</v>
      </c>
      <c r="N242" s="262" t="s">
        <v>41</v>
      </c>
      <c r="O242" s="94"/>
      <c r="P242" s="244">
        <f>O242*H242</f>
        <v>0</v>
      </c>
      <c r="Q242" s="244">
        <v>0.0011999999999999999</v>
      </c>
      <c r="R242" s="244">
        <f>Q242*H242</f>
        <v>0.0033599999999999997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353</v>
      </c>
      <c r="AT242" s="246" t="s">
        <v>571</v>
      </c>
      <c r="AU242" s="246" t="s">
        <v>87</v>
      </c>
      <c r="AY242" s="14" t="s">
        <v>220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87</v>
      </c>
      <c r="BK242" s="247">
        <f>ROUND(I242*H242,2)</f>
        <v>0</v>
      </c>
      <c r="BL242" s="14" t="s">
        <v>281</v>
      </c>
      <c r="BM242" s="246" t="s">
        <v>1555</v>
      </c>
    </row>
    <row r="243" s="2" customFormat="1" ht="37.8" customHeight="1">
      <c r="A243" s="35"/>
      <c r="B243" s="36"/>
      <c r="C243" s="235" t="s">
        <v>754</v>
      </c>
      <c r="D243" s="235" t="s">
        <v>222</v>
      </c>
      <c r="E243" s="236" t="s">
        <v>1556</v>
      </c>
      <c r="F243" s="237" t="s">
        <v>1557</v>
      </c>
      <c r="G243" s="238" t="s">
        <v>225</v>
      </c>
      <c r="H243" s="239">
        <v>6.6299999999999999</v>
      </c>
      <c r="I243" s="240"/>
      <c r="J243" s="239">
        <f>ROUND(I243*H243,2)</f>
        <v>0</v>
      </c>
      <c r="K243" s="241"/>
      <c r="L243" s="41"/>
      <c r="M243" s="242" t="s">
        <v>1</v>
      </c>
      <c r="N243" s="243" t="s">
        <v>41</v>
      </c>
      <c r="O243" s="94"/>
      <c r="P243" s="244">
        <f>O243*H243</f>
        <v>0</v>
      </c>
      <c r="Q243" s="244">
        <v>0.00060999999999999997</v>
      </c>
      <c r="R243" s="244">
        <f>Q243*H243</f>
        <v>0.0040442999999999998</v>
      </c>
      <c r="S243" s="244">
        <v>0</v>
      </c>
      <c r="T243" s="245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6" t="s">
        <v>281</v>
      </c>
      <c r="AT243" s="246" t="s">
        <v>222</v>
      </c>
      <c r="AU243" s="246" t="s">
        <v>87</v>
      </c>
      <c r="AY243" s="14" t="s">
        <v>220</v>
      </c>
      <c r="BE243" s="247">
        <f>IF(N243="základná",J243,0)</f>
        <v>0</v>
      </c>
      <c r="BF243" s="247">
        <f>IF(N243="znížená",J243,0)</f>
        <v>0</v>
      </c>
      <c r="BG243" s="247">
        <f>IF(N243="zákl. prenesená",J243,0)</f>
        <v>0</v>
      </c>
      <c r="BH243" s="247">
        <f>IF(N243="zníž. prenesená",J243,0)</f>
        <v>0</v>
      </c>
      <c r="BI243" s="247">
        <f>IF(N243="nulová",J243,0)</f>
        <v>0</v>
      </c>
      <c r="BJ243" s="14" t="s">
        <v>87</v>
      </c>
      <c r="BK243" s="247">
        <f>ROUND(I243*H243,2)</f>
        <v>0</v>
      </c>
      <c r="BL243" s="14" t="s">
        <v>281</v>
      </c>
      <c r="BM243" s="246" t="s">
        <v>1558</v>
      </c>
    </row>
    <row r="244" s="2" customFormat="1" ht="24.15" customHeight="1">
      <c r="A244" s="35"/>
      <c r="B244" s="36"/>
      <c r="C244" s="253" t="s">
        <v>758</v>
      </c>
      <c r="D244" s="253" t="s">
        <v>571</v>
      </c>
      <c r="E244" s="254" t="s">
        <v>1559</v>
      </c>
      <c r="F244" s="255" t="s">
        <v>1560</v>
      </c>
      <c r="G244" s="256" t="s">
        <v>225</v>
      </c>
      <c r="H244" s="257">
        <v>6.6299999999999999</v>
      </c>
      <c r="I244" s="258"/>
      <c r="J244" s="257">
        <f>ROUND(I244*H244,2)</f>
        <v>0</v>
      </c>
      <c r="K244" s="259"/>
      <c r="L244" s="260"/>
      <c r="M244" s="261" t="s">
        <v>1</v>
      </c>
      <c r="N244" s="262" t="s">
        <v>41</v>
      </c>
      <c r="O244" s="94"/>
      <c r="P244" s="244">
        <f>O244*H244</f>
        <v>0</v>
      </c>
      <c r="Q244" s="244">
        <v>0.027</v>
      </c>
      <c r="R244" s="244">
        <f>Q244*H244</f>
        <v>0.17901</v>
      </c>
      <c r="S244" s="244">
        <v>0</v>
      </c>
      <c r="T244" s="24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6" t="s">
        <v>353</v>
      </c>
      <c r="AT244" s="246" t="s">
        <v>571</v>
      </c>
      <c r="AU244" s="246" t="s">
        <v>87</v>
      </c>
      <c r="AY244" s="14" t="s">
        <v>220</v>
      </c>
      <c r="BE244" s="247">
        <f>IF(N244="základná",J244,0)</f>
        <v>0</v>
      </c>
      <c r="BF244" s="247">
        <f>IF(N244="znížená",J244,0)</f>
        <v>0</v>
      </c>
      <c r="BG244" s="247">
        <f>IF(N244="zákl. prenesená",J244,0)</f>
        <v>0</v>
      </c>
      <c r="BH244" s="247">
        <f>IF(N244="zníž. prenesená",J244,0)</f>
        <v>0</v>
      </c>
      <c r="BI244" s="247">
        <f>IF(N244="nulová",J244,0)</f>
        <v>0</v>
      </c>
      <c r="BJ244" s="14" t="s">
        <v>87</v>
      </c>
      <c r="BK244" s="247">
        <f>ROUND(I244*H244,2)</f>
        <v>0</v>
      </c>
      <c r="BL244" s="14" t="s">
        <v>281</v>
      </c>
      <c r="BM244" s="246" t="s">
        <v>1561</v>
      </c>
    </row>
    <row r="245" s="2" customFormat="1" ht="33" customHeight="1">
      <c r="A245" s="35"/>
      <c r="B245" s="36"/>
      <c r="C245" s="235" t="s">
        <v>762</v>
      </c>
      <c r="D245" s="235" t="s">
        <v>222</v>
      </c>
      <c r="E245" s="236" t="s">
        <v>1562</v>
      </c>
      <c r="F245" s="237" t="s">
        <v>1563</v>
      </c>
      <c r="G245" s="238" t="s">
        <v>225</v>
      </c>
      <c r="H245" s="239">
        <v>8.1999999999999993</v>
      </c>
      <c r="I245" s="240"/>
      <c r="J245" s="239">
        <f>ROUND(I245*H245,2)</f>
        <v>0</v>
      </c>
      <c r="K245" s="241"/>
      <c r="L245" s="41"/>
      <c r="M245" s="242" t="s">
        <v>1</v>
      </c>
      <c r="N245" s="243" t="s">
        <v>41</v>
      </c>
      <c r="O245" s="94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281</v>
      </c>
      <c r="AT245" s="246" t="s">
        <v>222</v>
      </c>
      <c r="AU245" s="246" t="s">
        <v>87</v>
      </c>
      <c r="AY245" s="14" t="s">
        <v>220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87</v>
      </c>
      <c r="BK245" s="247">
        <f>ROUND(I245*H245,2)</f>
        <v>0</v>
      </c>
      <c r="BL245" s="14" t="s">
        <v>281</v>
      </c>
      <c r="BM245" s="246" t="s">
        <v>1564</v>
      </c>
    </row>
    <row r="246" s="2" customFormat="1" ht="21.75" customHeight="1">
      <c r="A246" s="35"/>
      <c r="B246" s="36"/>
      <c r="C246" s="235" t="s">
        <v>766</v>
      </c>
      <c r="D246" s="235" t="s">
        <v>222</v>
      </c>
      <c r="E246" s="236" t="s">
        <v>1565</v>
      </c>
      <c r="F246" s="237" t="s">
        <v>1566</v>
      </c>
      <c r="G246" s="238" t="s">
        <v>225</v>
      </c>
      <c r="H246" s="239">
        <v>91.200000000000003</v>
      </c>
      <c r="I246" s="240"/>
      <c r="J246" s="239">
        <f>ROUND(I246*H246,2)</f>
        <v>0</v>
      </c>
      <c r="K246" s="241"/>
      <c r="L246" s="41"/>
      <c r="M246" s="242" t="s">
        <v>1</v>
      </c>
      <c r="N246" s="243" t="s">
        <v>41</v>
      </c>
      <c r="O246" s="94"/>
      <c r="P246" s="244">
        <f>O246*H246</f>
        <v>0</v>
      </c>
      <c r="Q246" s="244">
        <v>9.0450000000000003E-05</v>
      </c>
      <c r="R246" s="244">
        <f>Q246*H246</f>
        <v>0.0082490400000000009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281</v>
      </c>
      <c r="AT246" s="246" t="s">
        <v>222</v>
      </c>
      <c r="AU246" s="246" t="s">
        <v>87</v>
      </c>
      <c r="AY246" s="14" t="s">
        <v>220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87</v>
      </c>
      <c r="BK246" s="247">
        <f>ROUND(I246*H246,2)</f>
        <v>0</v>
      </c>
      <c r="BL246" s="14" t="s">
        <v>281</v>
      </c>
      <c r="BM246" s="246" t="s">
        <v>1567</v>
      </c>
    </row>
    <row r="247" s="2" customFormat="1" ht="24.15" customHeight="1">
      <c r="A247" s="35"/>
      <c r="B247" s="36"/>
      <c r="C247" s="253" t="s">
        <v>770</v>
      </c>
      <c r="D247" s="253" t="s">
        <v>571</v>
      </c>
      <c r="E247" s="254" t="s">
        <v>1568</v>
      </c>
      <c r="F247" s="255" t="s">
        <v>1569</v>
      </c>
      <c r="G247" s="256" t="s">
        <v>225</v>
      </c>
      <c r="H247" s="257">
        <v>97.579999999999998</v>
      </c>
      <c r="I247" s="258"/>
      <c r="J247" s="257">
        <f>ROUND(I247*H247,2)</f>
        <v>0</v>
      </c>
      <c r="K247" s="259"/>
      <c r="L247" s="260"/>
      <c r="M247" s="261" t="s">
        <v>1</v>
      </c>
      <c r="N247" s="262" t="s">
        <v>41</v>
      </c>
      <c r="O247" s="94"/>
      <c r="P247" s="244">
        <f>O247*H247</f>
        <v>0</v>
      </c>
      <c r="Q247" s="244">
        <v>0.0057600000000000004</v>
      </c>
      <c r="R247" s="244">
        <f>Q247*H247</f>
        <v>0.56206080000000003</v>
      </c>
      <c r="S247" s="244">
        <v>0</v>
      </c>
      <c r="T247" s="245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6" t="s">
        <v>353</v>
      </c>
      <c r="AT247" s="246" t="s">
        <v>571</v>
      </c>
      <c r="AU247" s="246" t="s">
        <v>87</v>
      </c>
      <c r="AY247" s="14" t="s">
        <v>220</v>
      </c>
      <c r="BE247" s="247">
        <f>IF(N247="základná",J247,0)</f>
        <v>0</v>
      </c>
      <c r="BF247" s="247">
        <f>IF(N247="znížená",J247,0)</f>
        <v>0</v>
      </c>
      <c r="BG247" s="247">
        <f>IF(N247="zákl. prenesená",J247,0)</f>
        <v>0</v>
      </c>
      <c r="BH247" s="247">
        <f>IF(N247="zníž. prenesená",J247,0)</f>
        <v>0</v>
      </c>
      <c r="BI247" s="247">
        <f>IF(N247="nulová",J247,0)</f>
        <v>0</v>
      </c>
      <c r="BJ247" s="14" t="s">
        <v>87</v>
      </c>
      <c r="BK247" s="247">
        <f>ROUND(I247*H247,2)</f>
        <v>0</v>
      </c>
      <c r="BL247" s="14" t="s">
        <v>281</v>
      </c>
      <c r="BM247" s="246" t="s">
        <v>1570</v>
      </c>
    </row>
    <row r="248" s="2" customFormat="1" ht="24.15" customHeight="1">
      <c r="A248" s="35"/>
      <c r="B248" s="36"/>
      <c r="C248" s="235" t="s">
        <v>774</v>
      </c>
      <c r="D248" s="235" t="s">
        <v>222</v>
      </c>
      <c r="E248" s="236" t="s">
        <v>1571</v>
      </c>
      <c r="F248" s="237" t="s">
        <v>1572</v>
      </c>
      <c r="G248" s="238" t="s">
        <v>234</v>
      </c>
      <c r="H248" s="239">
        <v>20</v>
      </c>
      <c r="I248" s="240"/>
      <c r="J248" s="239">
        <f>ROUND(I248*H248,2)</f>
        <v>0</v>
      </c>
      <c r="K248" s="241"/>
      <c r="L248" s="41"/>
      <c r="M248" s="242" t="s">
        <v>1</v>
      </c>
      <c r="N248" s="243" t="s">
        <v>41</v>
      </c>
      <c r="O248" s="94"/>
      <c r="P248" s="244">
        <f>O248*H248</f>
        <v>0</v>
      </c>
      <c r="Q248" s="244">
        <v>0.00022000000000000001</v>
      </c>
      <c r="R248" s="244">
        <f>Q248*H248</f>
        <v>0.0044000000000000003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281</v>
      </c>
      <c r="AT248" s="246" t="s">
        <v>222</v>
      </c>
      <c r="AU248" s="246" t="s">
        <v>87</v>
      </c>
      <c r="AY248" s="14" t="s">
        <v>220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87</v>
      </c>
      <c r="BK248" s="247">
        <f>ROUND(I248*H248,2)</f>
        <v>0</v>
      </c>
      <c r="BL248" s="14" t="s">
        <v>281</v>
      </c>
      <c r="BM248" s="246" t="s">
        <v>1573</v>
      </c>
    </row>
    <row r="249" s="2" customFormat="1" ht="37.8" customHeight="1">
      <c r="A249" s="35"/>
      <c r="B249" s="36"/>
      <c r="C249" s="253" t="s">
        <v>778</v>
      </c>
      <c r="D249" s="253" t="s">
        <v>571</v>
      </c>
      <c r="E249" s="254" t="s">
        <v>842</v>
      </c>
      <c r="F249" s="255" t="s">
        <v>843</v>
      </c>
      <c r="G249" s="256" t="s">
        <v>234</v>
      </c>
      <c r="H249" s="257">
        <v>21</v>
      </c>
      <c r="I249" s="258"/>
      <c r="J249" s="257">
        <f>ROUND(I249*H249,2)</f>
        <v>0</v>
      </c>
      <c r="K249" s="259"/>
      <c r="L249" s="260"/>
      <c r="M249" s="261" t="s">
        <v>1</v>
      </c>
      <c r="N249" s="262" t="s">
        <v>41</v>
      </c>
      <c r="O249" s="94"/>
      <c r="P249" s="244">
        <f>O249*H249</f>
        <v>0</v>
      </c>
      <c r="Q249" s="244">
        <v>0.00010000000000000001</v>
      </c>
      <c r="R249" s="244">
        <f>Q249*H249</f>
        <v>0.0021000000000000003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353</v>
      </c>
      <c r="AT249" s="246" t="s">
        <v>571</v>
      </c>
      <c r="AU249" s="246" t="s">
        <v>87</v>
      </c>
      <c r="AY249" s="14" t="s">
        <v>220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87</v>
      </c>
      <c r="BK249" s="247">
        <f>ROUND(I249*H249,2)</f>
        <v>0</v>
      </c>
      <c r="BL249" s="14" t="s">
        <v>281</v>
      </c>
      <c r="BM249" s="246" t="s">
        <v>1574</v>
      </c>
    </row>
    <row r="250" s="2" customFormat="1" ht="37.8" customHeight="1">
      <c r="A250" s="35"/>
      <c r="B250" s="36"/>
      <c r="C250" s="253" t="s">
        <v>782</v>
      </c>
      <c r="D250" s="253" t="s">
        <v>571</v>
      </c>
      <c r="E250" s="254" t="s">
        <v>846</v>
      </c>
      <c r="F250" s="255" t="s">
        <v>847</v>
      </c>
      <c r="G250" s="256" t="s">
        <v>234</v>
      </c>
      <c r="H250" s="257">
        <v>21</v>
      </c>
      <c r="I250" s="258"/>
      <c r="J250" s="257">
        <f>ROUND(I250*H250,2)</f>
        <v>0</v>
      </c>
      <c r="K250" s="259"/>
      <c r="L250" s="260"/>
      <c r="M250" s="261" t="s">
        <v>1</v>
      </c>
      <c r="N250" s="262" t="s">
        <v>41</v>
      </c>
      <c r="O250" s="94"/>
      <c r="P250" s="244">
        <f>O250*H250</f>
        <v>0</v>
      </c>
      <c r="Q250" s="244">
        <v>0.00010000000000000001</v>
      </c>
      <c r="R250" s="244">
        <f>Q250*H250</f>
        <v>0.0021000000000000003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353</v>
      </c>
      <c r="AT250" s="246" t="s">
        <v>571</v>
      </c>
      <c r="AU250" s="246" t="s">
        <v>87</v>
      </c>
      <c r="AY250" s="14" t="s">
        <v>220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87</v>
      </c>
      <c r="BK250" s="247">
        <f>ROUND(I250*H250,2)</f>
        <v>0</v>
      </c>
      <c r="BL250" s="14" t="s">
        <v>281</v>
      </c>
      <c r="BM250" s="246" t="s">
        <v>1575</v>
      </c>
    </row>
    <row r="251" s="2" customFormat="1" ht="24.15" customHeight="1">
      <c r="A251" s="35"/>
      <c r="B251" s="36"/>
      <c r="C251" s="253" t="s">
        <v>786</v>
      </c>
      <c r="D251" s="253" t="s">
        <v>571</v>
      </c>
      <c r="E251" s="254" t="s">
        <v>1576</v>
      </c>
      <c r="F251" s="255" t="s">
        <v>1577</v>
      </c>
      <c r="G251" s="256" t="s">
        <v>225</v>
      </c>
      <c r="H251" s="257">
        <v>20</v>
      </c>
      <c r="I251" s="258"/>
      <c r="J251" s="257">
        <f>ROUND(I251*H251,2)</f>
        <v>0</v>
      </c>
      <c r="K251" s="259"/>
      <c r="L251" s="260"/>
      <c r="M251" s="261" t="s">
        <v>1</v>
      </c>
      <c r="N251" s="262" t="s">
        <v>41</v>
      </c>
      <c r="O251" s="94"/>
      <c r="P251" s="244">
        <f>O251*H251</f>
        <v>0</v>
      </c>
      <c r="Q251" s="244">
        <v>0.032000000000000001</v>
      </c>
      <c r="R251" s="244">
        <f>Q251*H251</f>
        <v>0.64000000000000001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353</v>
      </c>
      <c r="AT251" s="246" t="s">
        <v>571</v>
      </c>
      <c r="AU251" s="246" t="s">
        <v>87</v>
      </c>
      <c r="AY251" s="14" t="s">
        <v>220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87</v>
      </c>
      <c r="BK251" s="247">
        <f>ROUND(I251*H251,2)</f>
        <v>0</v>
      </c>
      <c r="BL251" s="14" t="s">
        <v>281</v>
      </c>
      <c r="BM251" s="246" t="s">
        <v>1578</v>
      </c>
    </row>
    <row r="252" s="2" customFormat="1" ht="24.15" customHeight="1">
      <c r="A252" s="35"/>
      <c r="B252" s="36"/>
      <c r="C252" s="235" t="s">
        <v>790</v>
      </c>
      <c r="D252" s="235" t="s">
        <v>222</v>
      </c>
      <c r="E252" s="236" t="s">
        <v>1579</v>
      </c>
      <c r="F252" s="237" t="s">
        <v>1580</v>
      </c>
      <c r="G252" s="238" t="s">
        <v>225</v>
      </c>
      <c r="H252" s="239">
        <v>385.01999999999998</v>
      </c>
      <c r="I252" s="240"/>
      <c r="J252" s="239">
        <f>ROUND(I252*H252,2)</f>
        <v>0</v>
      </c>
      <c r="K252" s="241"/>
      <c r="L252" s="41"/>
      <c r="M252" s="242" t="s">
        <v>1</v>
      </c>
      <c r="N252" s="243" t="s">
        <v>41</v>
      </c>
      <c r="O252" s="94"/>
      <c r="P252" s="244">
        <f>O252*H252</f>
        <v>0</v>
      </c>
      <c r="Q252" s="244">
        <v>0.00022000000000000001</v>
      </c>
      <c r="R252" s="244">
        <f>Q252*H252</f>
        <v>0.084704399999999999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281</v>
      </c>
      <c r="AT252" s="246" t="s">
        <v>222</v>
      </c>
      <c r="AU252" s="246" t="s">
        <v>87</v>
      </c>
      <c r="AY252" s="14" t="s">
        <v>220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87</v>
      </c>
      <c r="BK252" s="247">
        <f>ROUND(I252*H252,2)</f>
        <v>0</v>
      </c>
      <c r="BL252" s="14" t="s">
        <v>281</v>
      </c>
      <c r="BM252" s="246" t="s">
        <v>1581</v>
      </c>
    </row>
    <row r="253" s="2" customFormat="1" ht="24.15" customHeight="1">
      <c r="A253" s="35"/>
      <c r="B253" s="36"/>
      <c r="C253" s="235" t="s">
        <v>794</v>
      </c>
      <c r="D253" s="235" t="s">
        <v>222</v>
      </c>
      <c r="E253" s="236" t="s">
        <v>1582</v>
      </c>
      <c r="F253" s="237" t="s">
        <v>1583</v>
      </c>
      <c r="G253" s="238" t="s">
        <v>234</v>
      </c>
      <c r="H253" s="239">
        <v>35.799999999999997</v>
      </c>
      <c r="I253" s="240"/>
      <c r="J253" s="239">
        <f>ROUND(I253*H253,2)</f>
        <v>0</v>
      </c>
      <c r="K253" s="241"/>
      <c r="L253" s="41"/>
      <c r="M253" s="242" t="s">
        <v>1</v>
      </c>
      <c r="N253" s="243" t="s">
        <v>41</v>
      </c>
      <c r="O253" s="94"/>
      <c r="P253" s="244">
        <f>O253*H253</f>
        <v>0</v>
      </c>
      <c r="Q253" s="244">
        <v>0.00022000000000000001</v>
      </c>
      <c r="R253" s="244">
        <f>Q253*H253</f>
        <v>0.0078759999999999993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281</v>
      </c>
      <c r="AT253" s="246" t="s">
        <v>222</v>
      </c>
      <c r="AU253" s="246" t="s">
        <v>87</v>
      </c>
      <c r="AY253" s="14" t="s">
        <v>220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87</v>
      </c>
      <c r="BK253" s="247">
        <f>ROUND(I253*H253,2)</f>
        <v>0</v>
      </c>
      <c r="BL253" s="14" t="s">
        <v>281</v>
      </c>
      <c r="BM253" s="246" t="s">
        <v>1584</v>
      </c>
    </row>
    <row r="254" s="2" customFormat="1" ht="37.8" customHeight="1">
      <c r="A254" s="35"/>
      <c r="B254" s="36"/>
      <c r="C254" s="253" t="s">
        <v>798</v>
      </c>
      <c r="D254" s="253" t="s">
        <v>571</v>
      </c>
      <c r="E254" s="254" t="s">
        <v>842</v>
      </c>
      <c r="F254" s="255" t="s">
        <v>843</v>
      </c>
      <c r="G254" s="256" t="s">
        <v>234</v>
      </c>
      <c r="H254" s="257">
        <v>37.590000000000003</v>
      </c>
      <c r="I254" s="258"/>
      <c r="J254" s="257">
        <f>ROUND(I254*H254,2)</f>
        <v>0</v>
      </c>
      <c r="K254" s="259"/>
      <c r="L254" s="260"/>
      <c r="M254" s="261" t="s">
        <v>1</v>
      </c>
      <c r="N254" s="262" t="s">
        <v>41</v>
      </c>
      <c r="O254" s="94"/>
      <c r="P254" s="244">
        <f>O254*H254</f>
        <v>0</v>
      </c>
      <c r="Q254" s="244">
        <v>0.00010000000000000001</v>
      </c>
      <c r="R254" s="244">
        <f>Q254*H254</f>
        <v>0.0037590000000000006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353</v>
      </c>
      <c r="AT254" s="246" t="s">
        <v>571</v>
      </c>
      <c r="AU254" s="246" t="s">
        <v>87</v>
      </c>
      <c r="AY254" s="14" t="s">
        <v>220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87</v>
      </c>
      <c r="BK254" s="247">
        <f>ROUND(I254*H254,2)</f>
        <v>0</v>
      </c>
      <c r="BL254" s="14" t="s">
        <v>281</v>
      </c>
      <c r="BM254" s="246" t="s">
        <v>1585</v>
      </c>
    </row>
    <row r="255" s="2" customFormat="1" ht="37.8" customHeight="1">
      <c r="A255" s="35"/>
      <c r="B255" s="36"/>
      <c r="C255" s="253" t="s">
        <v>802</v>
      </c>
      <c r="D255" s="253" t="s">
        <v>571</v>
      </c>
      <c r="E255" s="254" t="s">
        <v>846</v>
      </c>
      <c r="F255" s="255" t="s">
        <v>847</v>
      </c>
      <c r="G255" s="256" t="s">
        <v>234</v>
      </c>
      <c r="H255" s="257">
        <v>37.590000000000003</v>
      </c>
      <c r="I255" s="258"/>
      <c r="J255" s="257">
        <f>ROUND(I255*H255,2)</f>
        <v>0</v>
      </c>
      <c r="K255" s="259"/>
      <c r="L255" s="260"/>
      <c r="M255" s="261" t="s">
        <v>1</v>
      </c>
      <c r="N255" s="262" t="s">
        <v>41</v>
      </c>
      <c r="O255" s="94"/>
      <c r="P255" s="244">
        <f>O255*H255</f>
        <v>0</v>
      </c>
      <c r="Q255" s="244">
        <v>0.00010000000000000001</v>
      </c>
      <c r="R255" s="244">
        <f>Q255*H255</f>
        <v>0.0037590000000000006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353</v>
      </c>
      <c r="AT255" s="246" t="s">
        <v>571</v>
      </c>
      <c r="AU255" s="246" t="s">
        <v>87</v>
      </c>
      <c r="AY255" s="14" t="s">
        <v>220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87</v>
      </c>
      <c r="BK255" s="247">
        <f>ROUND(I255*H255,2)</f>
        <v>0</v>
      </c>
      <c r="BL255" s="14" t="s">
        <v>281</v>
      </c>
      <c r="BM255" s="246" t="s">
        <v>1586</v>
      </c>
    </row>
    <row r="256" s="2" customFormat="1" ht="24.15" customHeight="1">
      <c r="A256" s="35"/>
      <c r="B256" s="36"/>
      <c r="C256" s="253" t="s">
        <v>595</v>
      </c>
      <c r="D256" s="253" t="s">
        <v>571</v>
      </c>
      <c r="E256" s="254" t="s">
        <v>1587</v>
      </c>
      <c r="F256" s="255" t="s">
        <v>1588</v>
      </c>
      <c r="G256" s="256" t="s">
        <v>225</v>
      </c>
      <c r="H256" s="257">
        <v>19.260000000000002</v>
      </c>
      <c r="I256" s="258"/>
      <c r="J256" s="257">
        <f>ROUND(I256*H256,2)</f>
        <v>0</v>
      </c>
      <c r="K256" s="259"/>
      <c r="L256" s="260"/>
      <c r="M256" s="261" t="s">
        <v>1</v>
      </c>
      <c r="N256" s="262" t="s">
        <v>41</v>
      </c>
      <c r="O256" s="94"/>
      <c r="P256" s="244">
        <f>O256*H256</f>
        <v>0</v>
      </c>
      <c r="Q256" s="244">
        <v>0.40000000000000002</v>
      </c>
      <c r="R256" s="244">
        <f>Q256*H256</f>
        <v>7.7040000000000006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353</v>
      </c>
      <c r="AT256" s="246" t="s">
        <v>571</v>
      </c>
      <c r="AU256" s="246" t="s">
        <v>87</v>
      </c>
      <c r="AY256" s="14" t="s">
        <v>220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87</v>
      </c>
      <c r="BK256" s="247">
        <f>ROUND(I256*H256,2)</f>
        <v>0</v>
      </c>
      <c r="BL256" s="14" t="s">
        <v>281</v>
      </c>
      <c r="BM256" s="246" t="s">
        <v>1589</v>
      </c>
    </row>
    <row r="257" s="2" customFormat="1" ht="24.15" customHeight="1">
      <c r="A257" s="35"/>
      <c r="B257" s="36"/>
      <c r="C257" s="235" t="s">
        <v>809</v>
      </c>
      <c r="D257" s="235" t="s">
        <v>222</v>
      </c>
      <c r="E257" s="236" t="s">
        <v>1590</v>
      </c>
      <c r="F257" s="237" t="s">
        <v>1591</v>
      </c>
      <c r="G257" s="238" t="s">
        <v>574</v>
      </c>
      <c r="H257" s="239">
        <v>7394.8000000000002</v>
      </c>
      <c r="I257" s="240"/>
      <c r="J257" s="239">
        <f>ROUND(I257*H257,2)</f>
        <v>0</v>
      </c>
      <c r="K257" s="241"/>
      <c r="L257" s="41"/>
      <c r="M257" s="242" t="s">
        <v>1</v>
      </c>
      <c r="N257" s="243" t="s">
        <v>41</v>
      </c>
      <c r="O257" s="94"/>
      <c r="P257" s="244">
        <f>O257*H257</f>
        <v>0</v>
      </c>
      <c r="Q257" s="244">
        <v>5.0000000000000002E-05</v>
      </c>
      <c r="R257" s="244">
        <f>Q257*H257</f>
        <v>0.36974000000000001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281</v>
      </c>
      <c r="AT257" s="246" t="s">
        <v>222</v>
      </c>
      <c r="AU257" s="246" t="s">
        <v>87</v>
      </c>
      <c r="AY257" s="14" t="s">
        <v>220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87</v>
      </c>
      <c r="BK257" s="247">
        <f>ROUND(I257*H257,2)</f>
        <v>0</v>
      </c>
      <c r="BL257" s="14" t="s">
        <v>281</v>
      </c>
      <c r="BM257" s="246" t="s">
        <v>1592</v>
      </c>
    </row>
    <row r="258" s="2" customFormat="1" ht="24.15" customHeight="1">
      <c r="A258" s="35"/>
      <c r="B258" s="36"/>
      <c r="C258" s="253" t="s">
        <v>813</v>
      </c>
      <c r="D258" s="253" t="s">
        <v>571</v>
      </c>
      <c r="E258" s="254" t="s">
        <v>1593</v>
      </c>
      <c r="F258" s="255" t="s">
        <v>1594</v>
      </c>
      <c r="G258" s="256" t="s">
        <v>303</v>
      </c>
      <c r="H258" s="257">
        <v>7.3899999999999997</v>
      </c>
      <c r="I258" s="258"/>
      <c r="J258" s="257">
        <f>ROUND(I258*H258,2)</f>
        <v>0</v>
      </c>
      <c r="K258" s="259"/>
      <c r="L258" s="260"/>
      <c r="M258" s="261" t="s">
        <v>1</v>
      </c>
      <c r="N258" s="262" t="s">
        <v>41</v>
      </c>
      <c r="O258" s="94"/>
      <c r="P258" s="244">
        <f>O258*H258</f>
        <v>0</v>
      </c>
      <c r="Q258" s="244">
        <v>1</v>
      </c>
      <c r="R258" s="244">
        <f>Q258*H258</f>
        <v>7.3899999999999997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353</v>
      </c>
      <c r="AT258" s="246" t="s">
        <v>571</v>
      </c>
      <c r="AU258" s="246" t="s">
        <v>87</v>
      </c>
      <c r="AY258" s="14" t="s">
        <v>220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87</v>
      </c>
      <c r="BK258" s="247">
        <f>ROUND(I258*H258,2)</f>
        <v>0</v>
      </c>
      <c r="BL258" s="14" t="s">
        <v>281</v>
      </c>
      <c r="BM258" s="246" t="s">
        <v>1595</v>
      </c>
    </row>
    <row r="259" s="2" customFormat="1" ht="16.5" customHeight="1">
      <c r="A259" s="35"/>
      <c r="B259" s="36"/>
      <c r="C259" s="235" t="s">
        <v>817</v>
      </c>
      <c r="D259" s="235" t="s">
        <v>222</v>
      </c>
      <c r="E259" s="236" t="s">
        <v>1596</v>
      </c>
      <c r="F259" s="237" t="s">
        <v>1597</v>
      </c>
      <c r="G259" s="238" t="s">
        <v>259</v>
      </c>
      <c r="H259" s="239">
        <v>1</v>
      </c>
      <c r="I259" s="240"/>
      <c r="J259" s="239">
        <f>ROUND(I259*H259,2)</f>
        <v>0</v>
      </c>
      <c r="K259" s="241"/>
      <c r="L259" s="41"/>
      <c r="M259" s="242" t="s">
        <v>1</v>
      </c>
      <c r="N259" s="243" t="s">
        <v>41</v>
      </c>
      <c r="O259" s="94"/>
      <c r="P259" s="244">
        <f>O259*H259</f>
        <v>0</v>
      </c>
      <c r="Q259" s="244">
        <v>0</v>
      </c>
      <c r="R259" s="244">
        <f>Q259*H259</f>
        <v>0</v>
      </c>
      <c r="S259" s="244">
        <v>0</v>
      </c>
      <c r="T259" s="245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6" t="s">
        <v>281</v>
      </c>
      <c r="AT259" s="246" t="s">
        <v>222</v>
      </c>
      <c r="AU259" s="246" t="s">
        <v>87</v>
      </c>
      <c r="AY259" s="14" t="s">
        <v>220</v>
      </c>
      <c r="BE259" s="247">
        <f>IF(N259="základná",J259,0)</f>
        <v>0</v>
      </c>
      <c r="BF259" s="247">
        <f>IF(N259="znížená",J259,0)</f>
        <v>0</v>
      </c>
      <c r="BG259" s="247">
        <f>IF(N259="zákl. prenesená",J259,0)</f>
        <v>0</v>
      </c>
      <c r="BH259" s="247">
        <f>IF(N259="zníž. prenesená",J259,0)</f>
        <v>0</v>
      </c>
      <c r="BI259" s="247">
        <f>IF(N259="nulová",J259,0)</f>
        <v>0</v>
      </c>
      <c r="BJ259" s="14" t="s">
        <v>87</v>
      </c>
      <c r="BK259" s="247">
        <f>ROUND(I259*H259,2)</f>
        <v>0</v>
      </c>
      <c r="BL259" s="14" t="s">
        <v>281</v>
      </c>
      <c r="BM259" s="246" t="s">
        <v>1598</v>
      </c>
    </row>
    <row r="260" s="2" customFormat="1" ht="24.15" customHeight="1">
      <c r="A260" s="35"/>
      <c r="B260" s="36"/>
      <c r="C260" s="235" t="s">
        <v>821</v>
      </c>
      <c r="D260" s="235" t="s">
        <v>222</v>
      </c>
      <c r="E260" s="236" t="s">
        <v>1599</v>
      </c>
      <c r="F260" s="237" t="s">
        <v>1600</v>
      </c>
      <c r="G260" s="238" t="s">
        <v>614</v>
      </c>
      <c r="H260" s="240"/>
      <c r="I260" s="240"/>
      <c r="J260" s="239">
        <f>ROUND(I260*H260,2)</f>
        <v>0</v>
      </c>
      <c r="K260" s="241"/>
      <c r="L260" s="41"/>
      <c r="M260" s="242" t="s">
        <v>1</v>
      </c>
      <c r="N260" s="243" t="s">
        <v>41</v>
      </c>
      <c r="O260" s="94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281</v>
      </c>
      <c r="AT260" s="246" t="s">
        <v>222</v>
      </c>
      <c r="AU260" s="246" t="s">
        <v>87</v>
      </c>
      <c r="AY260" s="14" t="s">
        <v>220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87</v>
      </c>
      <c r="BK260" s="247">
        <f>ROUND(I260*H260,2)</f>
        <v>0</v>
      </c>
      <c r="BL260" s="14" t="s">
        <v>281</v>
      </c>
      <c r="BM260" s="246" t="s">
        <v>1601</v>
      </c>
    </row>
    <row r="261" s="12" customFormat="1" ht="22.8" customHeight="1">
      <c r="A261" s="12"/>
      <c r="B261" s="219"/>
      <c r="C261" s="220"/>
      <c r="D261" s="221" t="s">
        <v>74</v>
      </c>
      <c r="E261" s="233" t="s">
        <v>1602</v>
      </c>
      <c r="F261" s="233" t="s">
        <v>1603</v>
      </c>
      <c r="G261" s="220"/>
      <c r="H261" s="220"/>
      <c r="I261" s="223"/>
      <c r="J261" s="234">
        <f>BK261</f>
        <v>0</v>
      </c>
      <c r="K261" s="220"/>
      <c r="L261" s="225"/>
      <c r="M261" s="226"/>
      <c r="N261" s="227"/>
      <c r="O261" s="227"/>
      <c r="P261" s="228">
        <f>SUM(P262:P270)</f>
        <v>0</v>
      </c>
      <c r="Q261" s="227"/>
      <c r="R261" s="228">
        <f>SUM(R262:R270)</f>
        <v>0.050960000000000005</v>
      </c>
      <c r="S261" s="227"/>
      <c r="T261" s="229">
        <f>SUM(T262:T270)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30" t="s">
        <v>87</v>
      </c>
      <c r="AT261" s="231" t="s">
        <v>74</v>
      </c>
      <c r="AU261" s="231" t="s">
        <v>82</v>
      </c>
      <c r="AY261" s="230" t="s">
        <v>220</v>
      </c>
      <c r="BK261" s="232">
        <f>SUM(BK262:BK270)</f>
        <v>0</v>
      </c>
    </row>
    <row r="262" s="2" customFormat="1" ht="16.5" customHeight="1">
      <c r="A262" s="35"/>
      <c r="B262" s="36"/>
      <c r="C262" s="235" t="s">
        <v>825</v>
      </c>
      <c r="D262" s="235" t="s">
        <v>222</v>
      </c>
      <c r="E262" s="236" t="s">
        <v>1604</v>
      </c>
      <c r="F262" s="237" t="s">
        <v>1605</v>
      </c>
      <c r="G262" s="238" t="s">
        <v>259</v>
      </c>
      <c r="H262" s="239">
        <v>17</v>
      </c>
      <c r="I262" s="240"/>
      <c r="J262" s="239">
        <f>ROUND(I262*H262,2)</f>
        <v>0</v>
      </c>
      <c r="K262" s="241"/>
      <c r="L262" s="41"/>
      <c r="M262" s="242" t="s">
        <v>1</v>
      </c>
      <c r="N262" s="243" t="s">
        <v>41</v>
      </c>
      <c r="O262" s="94"/>
      <c r="P262" s="244">
        <f>O262*H262</f>
        <v>0</v>
      </c>
      <c r="Q262" s="244">
        <v>0</v>
      </c>
      <c r="R262" s="244">
        <f>Q262*H262</f>
        <v>0</v>
      </c>
      <c r="S262" s="244">
        <v>0</v>
      </c>
      <c r="T262" s="24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6" t="s">
        <v>281</v>
      </c>
      <c r="AT262" s="246" t="s">
        <v>222</v>
      </c>
      <c r="AU262" s="246" t="s">
        <v>87</v>
      </c>
      <c r="AY262" s="14" t="s">
        <v>220</v>
      </c>
      <c r="BE262" s="247">
        <f>IF(N262="základná",J262,0)</f>
        <v>0</v>
      </c>
      <c r="BF262" s="247">
        <f>IF(N262="znížená",J262,0)</f>
        <v>0</v>
      </c>
      <c r="BG262" s="247">
        <f>IF(N262="zákl. prenesená",J262,0)</f>
        <v>0</v>
      </c>
      <c r="BH262" s="247">
        <f>IF(N262="zníž. prenesená",J262,0)</f>
        <v>0</v>
      </c>
      <c r="BI262" s="247">
        <f>IF(N262="nulová",J262,0)</f>
        <v>0</v>
      </c>
      <c r="BJ262" s="14" t="s">
        <v>87</v>
      </c>
      <c r="BK262" s="247">
        <f>ROUND(I262*H262,2)</f>
        <v>0</v>
      </c>
      <c r="BL262" s="14" t="s">
        <v>281</v>
      </c>
      <c r="BM262" s="246" t="s">
        <v>1606</v>
      </c>
    </row>
    <row r="263" s="2" customFormat="1" ht="24.15" customHeight="1">
      <c r="A263" s="35"/>
      <c r="B263" s="36"/>
      <c r="C263" s="253" t="s">
        <v>829</v>
      </c>
      <c r="D263" s="253" t="s">
        <v>571</v>
      </c>
      <c r="E263" s="254" t="s">
        <v>1607</v>
      </c>
      <c r="F263" s="255" t="s">
        <v>1608</v>
      </c>
      <c r="G263" s="256" t="s">
        <v>259</v>
      </c>
      <c r="H263" s="257">
        <v>1</v>
      </c>
      <c r="I263" s="258"/>
      <c r="J263" s="257">
        <f>ROUND(I263*H263,2)</f>
        <v>0</v>
      </c>
      <c r="K263" s="259"/>
      <c r="L263" s="260"/>
      <c r="M263" s="261" t="s">
        <v>1</v>
      </c>
      <c r="N263" s="262" t="s">
        <v>41</v>
      </c>
      <c r="O263" s="94"/>
      <c r="P263" s="244">
        <f>O263*H263</f>
        <v>0</v>
      </c>
      <c r="Q263" s="244">
        <v>0.012200000000000001</v>
      </c>
      <c r="R263" s="244">
        <f>Q263*H263</f>
        <v>0.012200000000000001</v>
      </c>
      <c r="S263" s="244">
        <v>0</v>
      </c>
      <c r="T263" s="245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6" t="s">
        <v>353</v>
      </c>
      <c r="AT263" s="246" t="s">
        <v>571</v>
      </c>
      <c r="AU263" s="246" t="s">
        <v>87</v>
      </c>
      <c r="AY263" s="14" t="s">
        <v>220</v>
      </c>
      <c r="BE263" s="247">
        <f>IF(N263="základná",J263,0)</f>
        <v>0</v>
      </c>
      <c r="BF263" s="247">
        <f>IF(N263="znížená",J263,0)</f>
        <v>0</v>
      </c>
      <c r="BG263" s="247">
        <f>IF(N263="zákl. prenesená",J263,0)</f>
        <v>0</v>
      </c>
      <c r="BH263" s="247">
        <f>IF(N263="zníž. prenesená",J263,0)</f>
        <v>0</v>
      </c>
      <c r="BI263" s="247">
        <f>IF(N263="nulová",J263,0)</f>
        <v>0</v>
      </c>
      <c r="BJ263" s="14" t="s">
        <v>87</v>
      </c>
      <c r="BK263" s="247">
        <f>ROUND(I263*H263,2)</f>
        <v>0</v>
      </c>
      <c r="BL263" s="14" t="s">
        <v>281</v>
      </c>
      <c r="BM263" s="246" t="s">
        <v>1609</v>
      </c>
    </row>
    <row r="264" s="2" customFormat="1" ht="24.15" customHeight="1">
      <c r="A264" s="35"/>
      <c r="B264" s="36"/>
      <c r="C264" s="253" t="s">
        <v>833</v>
      </c>
      <c r="D264" s="253" t="s">
        <v>571</v>
      </c>
      <c r="E264" s="254" t="s">
        <v>1610</v>
      </c>
      <c r="F264" s="255" t="s">
        <v>1611</v>
      </c>
      <c r="G264" s="256" t="s">
        <v>259</v>
      </c>
      <c r="H264" s="257">
        <v>4</v>
      </c>
      <c r="I264" s="258"/>
      <c r="J264" s="257">
        <f>ROUND(I264*H264,2)</f>
        <v>0</v>
      </c>
      <c r="K264" s="259"/>
      <c r="L264" s="260"/>
      <c r="M264" s="261" t="s">
        <v>1</v>
      </c>
      <c r="N264" s="262" t="s">
        <v>41</v>
      </c>
      <c r="O264" s="94"/>
      <c r="P264" s="244">
        <f>O264*H264</f>
        <v>0</v>
      </c>
      <c r="Q264" s="244">
        <v>0.00040000000000000002</v>
      </c>
      <c r="R264" s="244">
        <f>Q264*H264</f>
        <v>0.0016000000000000001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353</v>
      </c>
      <c r="AT264" s="246" t="s">
        <v>571</v>
      </c>
      <c r="AU264" s="246" t="s">
        <v>87</v>
      </c>
      <c r="AY264" s="14" t="s">
        <v>220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87</v>
      </c>
      <c r="BK264" s="247">
        <f>ROUND(I264*H264,2)</f>
        <v>0</v>
      </c>
      <c r="BL264" s="14" t="s">
        <v>281</v>
      </c>
      <c r="BM264" s="246" t="s">
        <v>1612</v>
      </c>
    </row>
    <row r="265" s="2" customFormat="1" ht="24.15" customHeight="1">
      <c r="A265" s="35"/>
      <c r="B265" s="36"/>
      <c r="C265" s="253" t="s">
        <v>837</v>
      </c>
      <c r="D265" s="253" t="s">
        <v>571</v>
      </c>
      <c r="E265" s="254" t="s">
        <v>1613</v>
      </c>
      <c r="F265" s="255" t="s">
        <v>1614</v>
      </c>
      <c r="G265" s="256" t="s">
        <v>259</v>
      </c>
      <c r="H265" s="257">
        <v>8</v>
      </c>
      <c r="I265" s="258"/>
      <c r="J265" s="257">
        <f>ROUND(I265*H265,2)</f>
        <v>0</v>
      </c>
      <c r="K265" s="259"/>
      <c r="L265" s="260"/>
      <c r="M265" s="261" t="s">
        <v>1</v>
      </c>
      <c r="N265" s="262" t="s">
        <v>41</v>
      </c>
      <c r="O265" s="94"/>
      <c r="P265" s="244">
        <f>O265*H265</f>
        <v>0</v>
      </c>
      <c r="Q265" s="244">
        <v>0.00054000000000000001</v>
      </c>
      <c r="R265" s="244">
        <f>Q265*H265</f>
        <v>0.0043200000000000001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353</v>
      </c>
      <c r="AT265" s="246" t="s">
        <v>571</v>
      </c>
      <c r="AU265" s="246" t="s">
        <v>87</v>
      </c>
      <c r="AY265" s="14" t="s">
        <v>220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87</v>
      </c>
      <c r="BK265" s="247">
        <f>ROUND(I265*H265,2)</f>
        <v>0</v>
      </c>
      <c r="BL265" s="14" t="s">
        <v>281</v>
      </c>
      <c r="BM265" s="246" t="s">
        <v>1615</v>
      </c>
    </row>
    <row r="266" s="2" customFormat="1" ht="24.15" customHeight="1">
      <c r="A266" s="35"/>
      <c r="B266" s="36"/>
      <c r="C266" s="253" t="s">
        <v>841</v>
      </c>
      <c r="D266" s="253" t="s">
        <v>571</v>
      </c>
      <c r="E266" s="254" t="s">
        <v>1616</v>
      </c>
      <c r="F266" s="255" t="s">
        <v>1617</v>
      </c>
      <c r="G266" s="256" t="s">
        <v>259</v>
      </c>
      <c r="H266" s="257">
        <v>1</v>
      </c>
      <c r="I266" s="258"/>
      <c r="J266" s="257">
        <f>ROUND(I266*H266,2)</f>
        <v>0</v>
      </c>
      <c r="K266" s="259"/>
      <c r="L266" s="260"/>
      <c r="M266" s="261" t="s">
        <v>1</v>
      </c>
      <c r="N266" s="262" t="s">
        <v>41</v>
      </c>
      <c r="O266" s="94"/>
      <c r="P266" s="244">
        <f>O266*H266</f>
        <v>0</v>
      </c>
      <c r="Q266" s="244">
        <v>0.00114</v>
      </c>
      <c r="R266" s="244">
        <f>Q266*H266</f>
        <v>0.00114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353</v>
      </c>
      <c r="AT266" s="246" t="s">
        <v>571</v>
      </c>
      <c r="AU266" s="246" t="s">
        <v>87</v>
      </c>
      <c r="AY266" s="14" t="s">
        <v>220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87</v>
      </c>
      <c r="BK266" s="247">
        <f>ROUND(I266*H266,2)</f>
        <v>0</v>
      </c>
      <c r="BL266" s="14" t="s">
        <v>281</v>
      </c>
      <c r="BM266" s="246" t="s">
        <v>1618</v>
      </c>
    </row>
    <row r="267" s="2" customFormat="1" ht="24.15" customHeight="1">
      <c r="A267" s="35"/>
      <c r="B267" s="36"/>
      <c r="C267" s="253" t="s">
        <v>845</v>
      </c>
      <c r="D267" s="253" t="s">
        <v>571</v>
      </c>
      <c r="E267" s="254" t="s">
        <v>1619</v>
      </c>
      <c r="F267" s="255" t="s">
        <v>1620</v>
      </c>
      <c r="G267" s="256" t="s">
        <v>259</v>
      </c>
      <c r="H267" s="257">
        <v>1</v>
      </c>
      <c r="I267" s="258"/>
      <c r="J267" s="257">
        <f>ROUND(I267*H267,2)</f>
        <v>0</v>
      </c>
      <c r="K267" s="259"/>
      <c r="L267" s="260"/>
      <c r="M267" s="261" t="s">
        <v>1</v>
      </c>
      <c r="N267" s="262" t="s">
        <v>41</v>
      </c>
      <c r="O267" s="94"/>
      <c r="P267" s="244">
        <f>O267*H267</f>
        <v>0</v>
      </c>
      <c r="Q267" s="244">
        <v>0.0053</v>
      </c>
      <c r="R267" s="244">
        <f>Q267*H267</f>
        <v>0.0053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353</v>
      </c>
      <c r="AT267" s="246" t="s">
        <v>571</v>
      </c>
      <c r="AU267" s="246" t="s">
        <v>87</v>
      </c>
      <c r="AY267" s="14" t="s">
        <v>220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87</v>
      </c>
      <c r="BK267" s="247">
        <f>ROUND(I267*H267,2)</f>
        <v>0</v>
      </c>
      <c r="BL267" s="14" t="s">
        <v>281</v>
      </c>
      <c r="BM267" s="246" t="s">
        <v>1621</v>
      </c>
    </row>
    <row r="268" s="2" customFormat="1" ht="24.15" customHeight="1">
      <c r="A268" s="35"/>
      <c r="B268" s="36"/>
      <c r="C268" s="253" t="s">
        <v>849</v>
      </c>
      <c r="D268" s="253" t="s">
        <v>571</v>
      </c>
      <c r="E268" s="254" t="s">
        <v>1622</v>
      </c>
      <c r="F268" s="255" t="s">
        <v>1623</v>
      </c>
      <c r="G268" s="256" t="s">
        <v>259</v>
      </c>
      <c r="H268" s="257">
        <v>1</v>
      </c>
      <c r="I268" s="258"/>
      <c r="J268" s="257">
        <f>ROUND(I268*H268,2)</f>
        <v>0</v>
      </c>
      <c r="K268" s="259"/>
      <c r="L268" s="260"/>
      <c r="M268" s="261" t="s">
        <v>1</v>
      </c>
      <c r="N268" s="262" t="s">
        <v>41</v>
      </c>
      <c r="O268" s="94"/>
      <c r="P268" s="244">
        <f>O268*H268</f>
        <v>0</v>
      </c>
      <c r="Q268" s="244">
        <v>0.0066</v>
      </c>
      <c r="R268" s="244">
        <f>Q268*H268</f>
        <v>0.0066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353</v>
      </c>
      <c r="AT268" s="246" t="s">
        <v>571</v>
      </c>
      <c r="AU268" s="246" t="s">
        <v>87</v>
      </c>
      <c r="AY268" s="14" t="s">
        <v>220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87</v>
      </c>
      <c r="BK268" s="247">
        <f>ROUND(I268*H268,2)</f>
        <v>0</v>
      </c>
      <c r="BL268" s="14" t="s">
        <v>281</v>
      </c>
      <c r="BM268" s="246" t="s">
        <v>1624</v>
      </c>
    </row>
    <row r="269" s="2" customFormat="1" ht="24.15" customHeight="1">
      <c r="A269" s="35"/>
      <c r="B269" s="36"/>
      <c r="C269" s="253" t="s">
        <v>853</v>
      </c>
      <c r="D269" s="253" t="s">
        <v>571</v>
      </c>
      <c r="E269" s="254" t="s">
        <v>1625</v>
      </c>
      <c r="F269" s="255" t="s">
        <v>1626</v>
      </c>
      <c r="G269" s="256" t="s">
        <v>259</v>
      </c>
      <c r="H269" s="257">
        <v>1</v>
      </c>
      <c r="I269" s="258"/>
      <c r="J269" s="257">
        <f>ROUND(I269*H269,2)</f>
        <v>0</v>
      </c>
      <c r="K269" s="259"/>
      <c r="L269" s="260"/>
      <c r="M269" s="261" t="s">
        <v>1</v>
      </c>
      <c r="N269" s="262" t="s">
        <v>41</v>
      </c>
      <c r="O269" s="94"/>
      <c r="P269" s="244">
        <f>O269*H269</f>
        <v>0</v>
      </c>
      <c r="Q269" s="244">
        <v>0.019800000000000002</v>
      </c>
      <c r="R269" s="244">
        <f>Q269*H269</f>
        <v>0.019800000000000002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353</v>
      </c>
      <c r="AT269" s="246" t="s">
        <v>571</v>
      </c>
      <c r="AU269" s="246" t="s">
        <v>87</v>
      </c>
      <c r="AY269" s="14" t="s">
        <v>220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87</v>
      </c>
      <c r="BK269" s="247">
        <f>ROUND(I269*H269,2)</f>
        <v>0</v>
      </c>
      <c r="BL269" s="14" t="s">
        <v>281</v>
      </c>
      <c r="BM269" s="246" t="s">
        <v>1627</v>
      </c>
    </row>
    <row r="270" s="2" customFormat="1" ht="33" customHeight="1">
      <c r="A270" s="35"/>
      <c r="B270" s="36"/>
      <c r="C270" s="235" t="s">
        <v>857</v>
      </c>
      <c r="D270" s="235" t="s">
        <v>222</v>
      </c>
      <c r="E270" s="236" t="s">
        <v>1628</v>
      </c>
      <c r="F270" s="237" t="s">
        <v>1629</v>
      </c>
      <c r="G270" s="238" t="s">
        <v>614</v>
      </c>
      <c r="H270" s="240"/>
      <c r="I270" s="240"/>
      <c r="J270" s="239">
        <f>ROUND(I270*H270,2)</f>
        <v>0</v>
      </c>
      <c r="K270" s="241"/>
      <c r="L270" s="41"/>
      <c r="M270" s="242" t="s">
        <v>1</v>
      </c>
      <c r="N270" s="243" t="s">
        <v>41</v>
      </c>
      <c r="O270" s="94"/>
      <c r="P270" s="244">
        <f>O270*H270</f>
        <v>0</v>
      </c>
      <c r="Q270" s="244">
        <v>0</v>
      </c>
      <c r="R270" s="244">
        <f>Q270*H270</f>
        <v>0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281</v>
      </c>
      <c r="AT270" s="246" t="s">
        <v>222</v>
      </c>
      <c r="AU270" s="246" t="s">
        <v>87</v>
      </c>
      <c r="AY270" s="14" t="s">
        <v>220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87</v>
      </c>
      <c r="BK270" s="247">
        <f>ROUND(I270*H270,2)</f>
        <v>0</v>
      </c>
      <c r="BL270" s="14" t="s">
        <v>281</v>
      </c>
      <c r="BM270" s="246" t="s">
        <v>1630</v>
      </c>
    </row>
    <row r="271" s="12" customFormat="1" ht="22.8" customHeight="1">
      <c r="A271" s="12"/>
      <c r="B271" s="219"/>
      <c r="C271" s="220"/>
      <c r="D271" s="221" t="s">
        <v>74</v>
      </c>
      <c r="E271" s="233" t="s">
        <v>1003</v>
      </c>
      <c r="F271" s="233" t="s">
        <v>1004</v>
      </c>
      <c r="G271" s="220"/>
      <c r="H271" s="220"/>
      <c r="I271" s="223"/>
      <c r="J271" s="234">
        <f>BK271</f>
        <v>0</v>
      </c>
      <c r="K271" s="220"/>
      <c r="L271" s="225"/>
      <c r="M271" s="226"/>
      <c r="N271" s="227"/>
      <c r="O271" s="227"/>
      <c r="P271" s="228">
        <f>SUM(P272:P273)</f>
        <v>0</v>
      </c>
      <c r="Q271" s="227"/>
      <c r="R271" s="228">
        <f>SUM(R272:R273)</f>
        <v>0.0040800000000000003</v>
      </c>
      <c r="S271" s="227"/>
      <c r="T271" s="229">
        <f>SUM(T272:T273)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0" t="s">
        <v>87</v>
      </c>
      <c r="AT271" s="231" t="s">
        <v>74</v>
      </c>
      <c r="AU271" s="231" t="s">
        <v>82</v>
      </c>
      <c r="AY271" s="230" t="s">
        <v>220</v>
      </c>
      <c r="BK271" s="232">
        <f>SUM(BK272:BK273)</f>
        <v>0</v>
      </c>
    </row>
    <row r="272" s="2" customFormat="1" ht="33" customHeight="1">
      <c r="A272" s="35"/>
      <c r="B272" s="36"/>
      <c r="C272" s="235" t="s">
        <v>861</v>
      </c>
      <c r="D272" s="235" t="s">
        <v>222</v>
      </c>
      <c r="E272" s="236" t="s">
        <v>1006</v>
      </c>
      <c r="F272" s="237" t="s">
        <v>1007</v>
      </c>
      <c r="G272" s="238" t="s">
        <v>225</v>
      </c>
      <c r="H272" s="239">
        <v>25.5</v>
      </c>
      <c r="I272" s="240"/>
      <c r="J272" s="239">
        <f>ROUND(I272*H272,2)</f>
        <v>0</v>
      </c>
      <c r="K272" s="241"/>
      <c r="L272" s="41"/>
      <c r="M272" s="242" t="s">
        <v>1</v>
      </c>
      <c r="N272" s="243" t="s">
        <v>41</v>
      </c>
      <c r="O272" s="94"/>
      <c r="P272" s="244">
        <f>O272*H272</f>
        <v>0</v>
      </c>
      <c r="Q272" s="244">
        <v>0</v>
      </c>
      <c r="R272" s="244">
        <f>Q272*H272</f>
        <v>0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281</v>
      </c>
      <c r="AT272" s="246" t="s">
        <v>222</v>
      </c>
      <c r="AU272" s="246" t="s">
        <v>87</v>
      </c>
      <c r="AY272" s="14" t="s">
        <v>220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87</v>
      </c>
      <c r="BK272" s="247">
        <f>ROUND(I272*H272,2)</f>
        <v>0</v>
      </c>
      <c r="BL272" s="14" t="s">
        <v>281</v>
      </c>
      <c r="BM272" s="246" t="s">
        <v>1631</v>
      </c>
    </row>
    <row r="273" s="2" customFormat="1" ht="24.15" customHeight="1">
      <c r="A273" s="35"/>
      <c r="B273" s="36"/>
      <c r="C273" s="235" t="s">
        <v>865</v>
      </c>
      <c r="D273" s="235" t="s">
        <v>222</v>
      </c>
      <c r="E273" s="236" t="s">
        <v>1010</v>
      </c>
      <c r="F273" s="237" t="s">
        <v>1011</v>
      </c>
      <c r="G273" s="238" t="s">
        <v>225</v>
      </c>
      <c r="H273" s="239">
        <v>25.5</v>
      </c>
      <c r="I273" s="240"/>
      <c r="J273" s="239">
        <f>ROUND(I273*H273,2)</f>
        <v>0</v>
      </c>
      <c r="K273" s="241"/>
      <c r="L273" s="41"/>
      <c r="M273" s="242" t="s">
        <v>1</v>
      </c>
      <c r="N273" s="243" t="s">
        <v>41</v>
      </c>
      <c r="O273" s="94"/>
      <c r="P273" s="244">
        <f>O273*H273</f>
        <v>0</v>
      </c>
      <c r="Q273" s="244">
        <v>0.00016000000000000001</v>
      </c>
      <c r="R273" s="244">
        <f>Q273*H273</f>
        <v>0.0040800000000000003</v>
      </c>
      <c r="S273" s="244">
        <v>0</v>
      </c>
      <c r="T273" s="24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281</v>
      </c>
      <c r="AT273" s="246" t="s">
        <v>222</v>
      </c>
      <c r="AU273" s="246" t="s">
        <v>87</v>
      </c>
      <c r="AY273" s="14" t="s">
        <v>220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87</v>
      </c>
      <c r="BK273" s="247">
        <f>ROUND(I273*H273,2)</f>
        <v>0</v>
      </c>
      <c r="BL273" s="14" t="s">
        <v>281</v>
      </c>
      <c r="BM273" s="246" t="s">
        <v>1632</v>
      </c>
    </row>
    <row r="274" s="12" customFormat="1" ht="22.8" customHeight="1">
      <c r="A274" s="12"/>
      <c r="B274" s="219"/>
      <c r="C274" s="220"/>
      <c r="D274" s="221" t="s">
        <v>74</v>
      </c>
      <c r="E274" s="233" t="s">
        <v>1017</v>
      </c>
      <c r="F274" s="233" t="s">
        <v>1018</v>
      </c>
      <c r="G274" s="220"/>
      <c r="H274" s="220"/>
      <c r="I274" s="223"/>
      <c r="J274" s="234">
        <f>BK274</f>
        <v>0</v>
      </c>
      <c r="K274" s="220"/>
      <c r="L274" s="225"/>
      <c r="M274" s="226"/>
      <c r="N274" s="227"/>
      <c r="O274" s="227"/>
      <c r="P274" s="228">
        <f>SUM(P275:P277)</f>
        <v>0</v>
      </c>
      <c r="Q274" s="227"/>
      <c r="R274" s="228">
        <f>SUM(R275:R277)</f>
        <v>0.85321771840000005</v>
      </c>
      <c r="S274" s="227"/>
      <c r="T274" s="229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0" t="s">
        <v>87</v>
      </c>
      <c r="AT274" s="231" t="s">
        <v>74</v>
      </c>
      <c r="AU274" s="231" t="s">
        <v>82</v>
      </c>
      <c r="AY274" s="230" t="s">
        <v>220</v>
      </c>
      <c r="BK274" s="232">
        <f>SUM(BK275:BK277)</f>
        <v>0</v>
      </c>
    </row>
    <row r="275" s="2" customFormat="1" ht="24.15" customHeight="1">
      <c r="A275" s="35"/>
      <c r="B275" s="36"/>
      <c r="C275" s="235" t="s">
        <v>869</v>
      </c>
      <c r="D275" s="235" t="s">
        <v>222</v>
      </c>
      <c r="E275" s="236" t="s">
        <v>1020</v>
      </c>
      <c r="F275" s="237" t="s">
        <v>1021</v>
      </c>
      <c r="G275" s="238" t="s">
        <v>225</v>
      </c>
      <c r="H275" s="239">
        <v>2172.0799999999999</v>
      </c>
      <c r="I275" s="240"/>
      <c r="J275" s="239">
        <f>ROUND(I275*H275,2)</f>
        <v>0</v>
      </c>
      <c r="K275" s="241"/>
      <c r="L275" s="41"/>
      <c r="M275" s="242" t="s">
        <v>1</v>
      </c>
      <c r="N275" s="243" t="s">
        <v>41</v>
      </c>
      <c r="O275" s="94"/>
      <c r="P275" s="244">
        <f>O275*H275</f>
        <v>0</v>
      </c>
      <c r="Q275" s="244">
        <v>0.00012999999999999999</v>
      </c>
      <c r="R275" s="244">
        <f>Q275*H275</f>
        <v>0.28237039999999997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281</v>
      </c>
      <c r="AT275" s="246" t="s">
        <v>222</v>
      </c>
      <c r="AU275" s="246" t="s">
        <v>87</v>
      </c>
      <c r="AY275" s="14" t="s">
        <v>220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87</v>
      </c>
      <c r="BK275" s="247">
        <f>ROUND(I275*H275,2)</f>
        <v>0</v>
      </c>
      <c r="BL275" s="14" t="s">
        <v>281</v>
      </c>
      <c r="BM275" s="246" t="s">
        <v>1633</v>
      </c>
    </row>
    <row r="276" s="2" customFormat="1" ht="24.15" customHeight="1">
      <c r="A276" s="35"/>
      <c r="B276" s="36"/>
      <c r="C276" s="235" t="s">
        <v>873</v>
      </c>
      <c r="D276" s="235" t="s">
        <v>222</v>
      </c>
      <c r="E276" s="236" t="s">
        <v>1024</v>
      </c>
      <c r="F276" s="237" t="s">
        <v>1025</v>
      </c>
      <c r="G276" s="238" t="s">
        <v>225</v>
      </c>
      <c r="H276" s="239">
        <v>452.49000000000001</v>
      </c>
      <c r="I276" s="240"/>
      <c r="J276" s="239">
        <f>ROUND(I276*H276,2)</f>
        <v>0</v>
      </c>
      <c r="K276" s="241"/>
      <c r="L276" s="41"/>
      <c r="M276" s="242" t="s">
        <v>1</v>
      </c>
      <c r="N276" s="243" t="s">
        <v>41</v>
      </c>
      <c r="O276" s="94"/>
      <c r="P276" s="244">
        <f>O276*H276</f>
        <v>0</v>
      </c>
      <c r="Q276" s="244">
        <v>0.00016000000000000001</v>
      </c>
      <c r="R276" s="244">
        <f>Q276*H276</f>
        <v>0.072398400000000002</v>
      </c>
      <c r="S276" s="244">
        <v>0</v>
      </c>
      <c r="T276" s="24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6" t="s">
        <v>281</v>
      </c>
      <c r="AT276" s="246" t="s">
        <v>222</v>
      </c>
      <c r="AU276" s="246" t="s">
        <v>87</v>
      </c>
      <c r="AY276" s="14" t="s">
        <v>220</v>
      </c>
      <c r="BE276" s="247">
        <f>IF(N276="základná",J276,0)</f>
        <v>0</v>
      </c>
      <c r="BF276" s="247">
        <f>IF(N276="znížená",J276,0)</f>
        <v>0</v>
      </c>
      <c r="BG276" s="247">
        <f>IF(N276="zákl. prenesená",J276,0)</f>
        <v>0</v>
      </c>
      <c r="BH276" s="247">
        <f>IF(N276="zníž. prenesená",J276,0)</f>
        <v>0</v>
      </c>
      <c r="BI276" s="247">
        <f>IF(N276="nulová",J276,0)</f>
        <v>0</v>
      </c>
      <c r="BJ276" s="14" t="s">
        <v>87</v>
      </c>
      <c r="BK276" s="247">
        <f>ROUND(I276*H276,2)</f>
        <v>0</v>
      </c>
      <c r="BL276" s="14" t="s">
        <v>281</v>
      </c>
      <c r="BM276" s="246" t="s">
        <v>1634</v>
      </c>
    </row>
    <row r="277" s="2" customFormat="1" ht="37.8" customHeight="1">
      <c r="A277" s="35"/>
      <c r="B277" s="36"/>
      <c r="C277" s="235" t="s">
        <v>877</v>
      </c>
      <c r="D277" s="235" t="s">
        <v>222</v>
      </c>
      <c r="E277" s="236" t="s">
        <v>1028</v>
      </c>
      <c r="F277" s="237" t="s">
        <v>1029</v>
      </c>
      <c r="G277" s="238" t="s">
        <v>225</v>
      </c>
      <c r="H277" s="239">
        <v>2172.0799999999999</v>
      </c>
      <c r="I277" s="240"/>
      <c r="J277" s="239">
        <f>ROUND(I277*H277,2)</f>
        <v>0</v>
      </c>
      <c r="K277" s="241"/>
      <c r="L277" s="41"/>
      <c r="M277" s="248" t="s">
        <v>1</v>
      </c>
      <c r="N277" s="249" t="s">
        <v>41</v>
      </c>
      <c r="O277" s="250"/>
      <c r="P277" s="251">
        <f>O277*H277</f>
        <v>0</v>
      </c>
      <c r="Q277" s="251">
        <v>0.00022948000000000001</v>
      </c>
      <c r="R277" s="251">
        <f>Q277*H277</f>
        <v>0.4984489184</v>
      </c>
      <c r="S277" s="251">
        <v>0</v>
      </c>
      <c r="T277" s="25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281</v>
      </c>
      <c r="AT277" s="246" t="s">
        <v>222</v>
      </c>
      <c r="AU277" s="246" t="s">
        <v>87</v>
      </c>
      <c r="AY277" s="14" t="s">
        <v>220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87</v>
      </c>
      <c r="BK277" s="247">
        <f>ROUND(I277*H277,2)</f>
        <v>0</v>
      </c>
      <c r="BL277" s="14" t="s">
        <v>281</v>
      </c>
      <c r="BM277" s="246" t="s">
        <v>1635</v>
      </c>
    </row>
    <row r="278" s="2" customFormat="1" ht="6.96" customHeight="1">
      <c r="A278" s="35"/>
      <c r="B278" s="69"/>
      <c r="C278" s="70"/>
      <c r="D278" s="70"/>
      <c r="E278" s="70"/>
      <c r="F278" s="70"/>
      <c r="G278" s="70"/>
      <c r="H278" s="70"/>
      <c r="I278" s="70"/>
      <c r="J278" s="70"/>
      <c r="K278" s="70"/>
      <c r="L278" s="41"/>
      <c r="M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</row>
  </sheetData>
  <sheetProtection sheet="1" autoFilter="0" formatColumns="0" formatRows="0" objects="1" scenarios="1" spinCount="100000" saltValue="2aXZQOfzDZnwCcZ9cjQD+S65aqTxOlSrzkCjDA+fPEdi22YyvEr7IqWXTef0ETextr3bAqmJHN6qXz3BkUBSPw==" hashValue="eoEDfqLiQQ+sc1tRvKn4l/+Q+NtzSSgFVaz6n8ippjegQ7TrtOR6D65kc3HFOUo1BoItaKtbc9KtPHFrnafcDA==" algorithmName="SHA-512" password="CC35"/>
  <autoFilter ref="C138:K2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7:H12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75</v>
      </c>
    </row>
    <row r="4" s="1" customFormat="1" ht="24.96" customHeight="1">
      <c r="B4" s="17"/>
      <c r="D4" s="152" t="s">
        <v>183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26.25" customHeight="1">
      <c r="B7" s="17"/>
      <c r="E7" s="155" t="str">
        <f>'Rekapitulácia stavby'!K6</f>
        <v>SOŠ technická Lučenec - novostavba edukačného centra, rekonštrukcia objektu školy a spoločenského objektu</v>
      </c>
      <c r="F7" s="154"/>
      <c r="G7" s="154"/>
      <c r="H7" s="154"/>
      <c r="L7" s="17"/>
    </row>
    <row r="8" s="1" customFormat="1" ht="12" customHeight="1">
      <c r="B8" s="17"/>
      <c r="D8" s="154" t="s">
        <v>184</v>
      </c>
      <c r="L8" s="17"/>
    </row>
    <row r="9" s="2" customFormat="1" ht="16.5" customHeight="1">
      <c r="A9" s="35"/>
      <c r="B9" s="41"/>
      <c r="C9" s="35"/>
      <c r="D9" s="35"/>
      <c r="E9" s="155" t="s">
        <v>1260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186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1636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30. 9. 2024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4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26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28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31</v>
      </c>
      <c r="E25" s="35"/>
      <c r="F25" s="35"/>
      <c r="G25" s="35"/>
      <c r="H25" s="35"/>
      <c r="I25" s="154" t="s">
        <v>23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4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33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43.25" customHeight="1">
      <c r="A29" s="158"/>
      <c r="B29" s="159"/>
      <c r="C29" s="158"/>
      <c r="D29" s="158"/>
      <c r="E29" s="160" t="s">
        <v>34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35</v>
      </c>
      <c r="E32" s="35"/>
      <c r="F32" s="35"/>
      <c r="G32" s="35"/>
      <c r="H32" s="35"/>
      <c r="I32" s="35"/>
      <c r="J32" s="164">
        <f>ROUND(J123,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37</v>
      </c>
      <c r="G34" s="35"/>
      <c r="H34" s="35"/>
      <c r="I34" s="165" t="s">
        <v>36</v>
      </c>
      <c r="J34" s="165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39</v>
      </c>
      <c r="E35" s="167" t="s">
        <v>40</v>
      </c>
      <c r="F35" s="168">
        <f>ROUND((SUM(BE123:BE138)),  2)</f>
        <v>0</v>
      </c>
      <c r="G35" s="169"/>
      <c r="H35" s="169"/>
      <c r="I35" s="170">
        <v>0.20000000000000001</v>
      </c>
      <c r="J35" s="168">
        <f>ROUND(((SUM(BE123:BE138))*I35),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41</v>
      </c>
      <c r="F36" s="168">
        <f>ROUND((SUM(BF123:BF138)),  2)</f>
        <v>0</v>
      </c>
      <c r="G36" s="169"/>
      <c r="H36" s="169"/>
      <c r="I36" s="170">
        <v>0.20000000000000001</v>
      </c>
      <c r="J36" s="168">
        <f>ROUND(((SUM(BF123:BF138))*I36),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42</v>
      </c>
      <c r="F37" s="171">
        <f>ROUND((SUM(BG123:BG138)),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43</v>
      </c>
      <c r="F38" s="171">
        <f>ROUND((SUM(BH123:BH138)),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44</v>
      </c>
      <c r="F39" s="168">
        <f>ROUND((SUM(BI123:BI138)),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45</v>
      </c>
      <c r="E41" s="175"/>
      <c r="F41" s="175"/>
      <c r="G41" s="176" t="s">
        <v>46</v>
      </c>
      <c r="H41" s="177" t="s">
        <v>47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48</v>
      </c>
      <c r="E50" s="181"/>
      <c r="F50" s="181"/>
      <c r="G50" s="180" t="s">
        <v>49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50</v>
      </c>
      <c r="E61" s="183"/>
      <c r="F61" s="184" t="s">
        <v>51</v>
      </c>
      <c r="G61" s="182" t="s">
        <v>50</v>
      </c>
      <c r="H61" s="183"/>
      <c r="I61" s="183"/>
      <c r="J61" s="185" t="s">
        <v>51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52</v>
      </c>
      <c r="E65" s="186"/>
      <c r="F65" s="186"/>
      <c r="G65" s="180" t="s">
        <v>53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50</v>
      </c>
      <c r="E76" s="183"/>
      <c r="F76" s="184" t="s">
        <v>51</v>
      </c>
      <c r="G76" s="182" t="s">
        <v>50</v>
      </c>
      <c r="H76" s="183"/>
      <c r="I76" s="183"/>
      <c r="J76" s="185" t="s">
        <v>51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1" t="str">
        <f>E7</f>
        <v>SOŠ technická Lučenec - novostavba edukačného centra, rekonštrukcia objektu školy a spoločenského objektu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184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1260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186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3 - Vykurovanie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SOŠ Technická,Dukelských Hrdinov 2, 984 01 Lučenec</v>
      </c>
      <c r="G91" s="37"/>
      <c r="H91" s="37"/>
      <c r="I91" s="29" t="s">
        <v>20</v>
      </c>
      <c r="J91" s="82" t="str">
        <f>IF(J14="","",J14)</f>
        <v>30. 9. 2024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BBSK, Námestie SNP 23/23, 974 01 BB</v>
      </c>
      <c r="G93" s="37"/>
      <c r="H93" s="37"/>
      <c r="I93" s="29" t="s">
        <v>28</v>
      </c>
      <c r="J93" s="33" t="str">
        <f>E23</f>
        <v>Ing. Ladislav Chatrnúch,Sládkovičova 2052/50A Šala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189</v>
      </c>
      <c r="D96" s="193"/>
      <c r="E96" s="193"/>
      <c r="F96" s="193"/>
      <c r="G96" s="193"/>
      <c r="H96" s="193"/>
      <c r="I96" s="193"/>
      <c r="J96" s="194" t="s">
        <v>190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191</v>
      </c>
      <c r="D98" s="37"/>
      <c r="E98" s="37"/>
      <c r="F98" s="37"/>
      <c r="G98" s="37"/>
      <c r="H98" s="37"/>
      <c r="I98" s="37"/>
      <c r="J98" s="113">
        <f>J123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192</v>
      </c>
    </row>
    <row r="99" s="9" customFormat="1" ht="24.96" customHeight="1">
      <c r="A99" s="9"/>
      <c r="B99" s="196"/>
      <c r="C99" s="197"/>
      <c r="D99" s="198" t="s">
        <v>1038</v>
      </c>
      <c r="E99" s="199"/>
      <c r="F99" s="199"/>
      <c r="G99" s="199"/>
      <c r="H99" s="199"/>
      <c r="I99" s="199"/>
      <c r="J99" s="200">
        <f>J124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1106</v>
      </c>
      <c r="E100" s="204"/>
      <c r="F100" s="204"/>
      <c r="G100" s="204"/>
      <c r="H100" s="204"/>
      <c r="I100" s="204"/>
      <c r="J100" s="205">
        <f>J125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1107</v>
      </c>
      <c r="E101" s="204"/>
      <c r="F101" s="204"/>
      <c r="G101" s="204"/>
      <c r="H101" s="204"/>
      <c r="I101" s="204"/>
      <c r="J101" s="205">
        <f>J132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206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6.25" customHeight="1">
      <c r="A111" s="35"/>
      <c r="B111" s="36"/>
      <c r="C111" s="37"/>
      <c r="D111" s="37"/>
      <c r="E111" s="191" t="str">
        <f>E7</f>
        <v>SOŠ technická Lučenec - novostavba edukačného centra, rekonštrukcia objektu školy a spoločenského objektu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1" customFormat="1" ht="12" customHeight="1">
      <c r="B112" s="18"/>
      <c r="C112" s="29" t="s">
        <v>184</v>
      </c>
      <c r="D112" s="19"/>
      <c r="E112" s="19"/>
      <c r="F112" s="19"/>
      <c r="G112" s="19"/>
      <c r="H112" s="19"/>
      <c r="I112" s="19"/>
      <c r="J112" s="19"/>
      <c r="K112" s="19"/>
      <c r="L112" s="17"/>
    </row>
    <row r="113" s="2" customFormat="1" ht="16.5" customHeight="1">
      <c r="A113" s="35"/>
      <c r="B113" s="36"/>
      <c r="C113" s="37"/>
      <c r="D113" s="37"/>
      <c r="E113" s="191" t="s">
        <v>1260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186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E11</f>
        <v>3 - Vykurovanie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18</v>
      </c>
      <c r="D117" s="37"/>
      <c r="E117" s="37"/>
      <c r="F117" s="24" t="str">
        <f>F14</f>
        <v>SOŠ Technická,Dukelských Hrdinov 2, 984 01 Lučenec</v>
      </c>
      <c r="G117" s="37"/>
      <c r="H117" s="37"/>
      <c r="I117" s="29" t="s">
        <v>20</v>
      </c>
      <c r="J117" s="82" t="str">
        <f>IF(J14="","",J14)</f>
        <v>30. 9. 2024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40.05" customHeight="1">
      <c r="A119" s="35"/>
      <c r="B119" s="36"/>
      <c r="C119" s="29" t="s">
        <v>22</v>
      </c>
      <c r="D119" s="37"/>
      <c r="E119" s="37"/>
      <c r="F119" s="24" t="str">
        <f>E17</f>
        <v>BBSK, Námestie SNP 23/23, 974 01 BB</v>
      </c>
      <c r="G119" s="37"/>
      <c r="H119" s="37"/>
      <c r="I119" s="29" t="s">
        <v>28</v>
      </c>
      <c r="J119" s="33" t="str">
        <f>E23</f>
        <v>Ing. Ladislav Chatrnúch,Sládkovičova 2052/50A Šala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26</v>
      </c>
      <c r="D120" s="37"/>
      <c r="E120" s="37"/>
      <c r="F120" s="24" t="str">
        <f>IF(E20="","",E20)</f>
        <v>Vyplň údaj</v>
      </c>
      <c r="G120" s="37"/>
      <c r="H120" s="37"/>
      <c r="I120" s="29" t="s">
        <v>31</v>
      </c>
      <c r="J120" s="33" t="str">
        <f>E26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207"/>
      <c r="B122" s="208"/>
      <c r="C122" s="209" t="s">
        <v>207</v>
      </c>
      <c r="D122" s="210" t="s">
        <v>60</v>
      </c>
      <c r="E122" s="210" t="s">
        <v>56</v>
      </c>
      <c r="F122" s="210" t="s">
        <v>57</v>
      </c>
      <c r="G122" s="210" t="s">
        <v>208</v>
      </c>
      <c r="H122" s="210" t="s">
        <v>209</v>
      </c>
      <c r="I122" s="210" t="s">
        <v>210</v>
      </c>
      <c r="J122" s="211" t="s">
        <v>190</v>
      </c>
      <c r="K122" s="212" t="s">
        <v>211</v>
      </c>
      <c r="L122" s="213"/>
      <c r="M122" s="103" t="s">
        <v>1</v>
      </c>
      <c r="N122" s="104" t="s">
        <v>39</v>
      </c>
      <c r="O122" s="104" t="s">
        <v>212</v>
      </c>
      <c r="P122" s="104" t="s">
        <v>213</v>
      </c>
      <c r="Q122" s="104" t="s">
        <v>214</v>
      </c>
      <c r="R122" s="104" t="s">
        <v>215</v>
      </c>
      <c r="S122" s="104" t="s">
        <v>216</v>
      </c>
      <c r="T122" s="105" t="s">
        <v>217</v>
      </c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</row>
    <row r="123" s="2" customFormat="1" ht="22.8" customHeight="1">
      <c r="A123" s="35"/>
      <c r="B123" s="36"/>
      <c r="C123" s="110" t="s">
        <v>191</v>
      </c>
      <c r="D123" s="37"/>
      <c r="E123" s="37"/>
      <c r="F123" s="37"/>
      <c r="G123" s="37"/>
      <c r="H123" s="37"/>
      <c r="I123" s="37"/>
      <c r="J123" s="214">
        <f>BK123</f>
        <v>0</v>
      </c>
      <c r="K123" s="37"/>
      <c r="L123" s="41"/>
      <c r="M123" s="106"/>
      <c r="N123" s="215"/>
      <c r="O123" s="107"/>
      <c r="P123" s="216">
        <f>P124</f>
        <v>0</v>
      </c>
      <c r="Q123" s="107"/>
      <c r="R123" s="216">
        <f>R124</f>
        <v>0</v>
      </c>
      <c r="S123" s="107"/>
      <c r="T123" s="217">
        <f>T124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74</v>
      </c>
      <c r="AU123" s="14" t="s">
        <v>192</v>
      </c>
      <c r="BK123" s="218">
        <f>BK124</f>
        <v>0</v>
      </c>
    </row>
    <row r="124" s="12" customFormat="1" ht="25.92" customHeight="1">
      <c r="A124" s="12"/>
      <c r="B124" s="219"/>
      <c r="C124" s="220"/>
      <c r="D124" s="221" t="s">
        <v>74</v>
      </c>
      <c r="E124" s="222" t="s">
        <v>337</v>
      </c>
      <c r="F124" s="222" t="s">
        <v>337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P125+P132</f>
        <v>0</v>
      </c>
      <c r="Q124" s="227"/>
      <c r="R124" s="228">
        <f>R125+R132</f>
        <v>0</v>
      </c>
      <c r="S124" s="227"/>
      <c r="T124" s="229">
        <f>T125+T132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87</v>
      </c>
      <c r="AT124" s="231" t="s">
        <v>74</v>
      </c>
      <c r="AU124" s="231" t="s">
        <v>75</v>
      </c>
      <c r="AY124" s="230" t="s">
        <v>220</v>
      </c>
      <c r="BK124" s="232">
        <f>BK125+BK132</f>
        <v>0</v>
      </c>
    </row>
    <row r="125" s="12" customFormat="1" ht="22.8" customHeight="1">
      <c r="A125" s="12"/>
      <c r="B125" s="219"/>
      <c r="C125" s="220"/>
      <c r="D125" s="221" t="s">
        <v>74</v>
      </c>
      <c r="E125" s="233" t="s">
        <v>1112</v>
      </c>
      <c r="F125" s="233" t="s">
        <v>1113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SUM(P126:P131)</f>
        <v>0</v>
      </c>
      <c r="Q125" s="227"/>
      <c r="R125" s="228">
        <f>SUM(R126:R131)</f>
        <v>0</v>
      </c>
      <c r="S125" s="227"/>
      <c r="T125" s="229">
        <f>SUM(T126:T131)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82</v>
      </c>
      <c r="AT125" s="231" t="s">
        <v>74</v>
      </c>
      <c r="AU125" s="231" t="s">
        <v>82</v>
      </c>
      <c r="AY125" s="230" t="s">
        <v>220</v>
      </c>
      <c r="BK125" s="232">
        <f>SUM(BK126:BK131)</f>
        <v>0</v>
      </c>
    </row>
    <row r="126" s="2" customFormat="1" ht="37.8" customHeight="1">
      <c r="A126" s="35"/>
      <c r="B126" s="36"/>
      <c r="C126" s="253" t="s">
        <v>82</v>
      </c>
      <c r="D126" s="253" t="s">
        <v>571</v>
      </c>
      <c r="E126" s="254" t="s">
        <v>1114</v>
      </c>
      <c r="F126" s="255" t="s">
        <v>1115</v>
      </c>
      <c r="G126" s="256" t="s">
        <v>259</v>
      </c>
      <c r="H126" s="257">
        <v>6</v>
      </c>
      <c r="I126" s="258"/>
      <c r="J126" s="257">
        <f>ROUND(I126*H126,2)</f>
        <v>0</v>
      </c>
      <c r="K126" s="259"/>
      <c r="L126" s="260"/>
      <c r="M126" s="261" t="s">
        <v>1</v>
      </c>
      <c r="N126" s="262" t="s">
        <v>41</v>
      </c>
      <c r="O126" s="94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6" t="s">
        <v>248</v>
      </c>
      <c r="AT126" s="246" t="s">
        <v>571</v>
      </c>
      <c r="AU126" s="246" t="s">
        <v>87</v>
      </c>
      <c r="AY126" s="14" t="s">
        <v>220</v>
      </c>
      <c r="BE126" s="247">
        <f>IF(N126="základná",J126,0)</f>
        <v>0</v>
      </c>
      <c r="BF126" s="247">
        <f>IF(N126="znížená",J126,0)</f>
        <v>0</v>
      </c>
      <c r="BG126" s="247">
        <f>IF(N126="zákl. prenesená",J126,0)</f>
        <v>0</v>
      </c>
      <c r="BH126" s="247">
        <f>IF(N126="zníž. prenesená",J126,0)</f>
        <v>0</v>
      </c>
      <c r="BI126" s="247">
        <f>IF(N126="nulová",J126,0)</f>
        <v>0</v>
      </c>
      <c r="BJ126" s="14" t="s">
        <v>87</v>
      </c>
      <c r="BK126" s="247">
        <f>ROUND(I126*H126,2)</f>
        <v>0</v>
      </c>
      <c r="BL126" s="14" t="s">
        <v>94</v>
      </c>
      <c r="BM126" s="246" t="s">
        <v>87</v>
      </c>
    </row>
    <row r="127" s="2" customFormat="1" ht="37.8" customHeight="1">
      <c r="A127" s="35"/>
      <c r="B127" s="36"/>
      <c r="C127" s="253" t="s">
        <v>87</v>
      </c>
      <c r="D127" s="253" t="s">
        <v>571</v>
      </c>
      <c r="E127" s="254" t="s">
        <v>1116</v>
      </c>
      <c r="F127" s="255" t="s">
        <v>1154</v>
      </c>
      <c r="G127" s="256" t="s">
        <v>259</v>
      </c>
      <c r="H127" s="257">
        <v>2</v>
      </c>
      <c r="I127" s="258"/>
      <c r="J127" s="257">
        <f>ROUND(I127*H127,2)</f>
        <v>0</v>
      </c>
      <c r="K127" s="259"/>
      <c r="L127" s="260"/>
      <c r="M127" s="261" t="s">
        <v>1</v>
      </c>
      <c r="N127" s="262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248</v>
      </c>
      <c r="AT127" s="246" t="s">
        <v>571</v>
      </c>
      <c r="AU127" s="246" t="s">
        <v>87</v>
      </c>
      <c r="AY127" s="14" t="s">
        <v>220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87</v>
      </c>
      <c r="BK127" s="247">
        <f>ROUND(I127*H127,2)</f>
        <v>0</v>
      </c>
      <c r="BL127" s="14" t="s">
        <v>94</v>
      </c>
      <c r="BM127" s="246" t="s">
        <v>94</v>
      </c>
    </row>
    <row r="128" s="2" customFormat="1" ht="24.15" customHeight="1">
      <c r="A128" s="35"/>
      <c r="B128" s="36"/>
      <c r="C128" s="235" t="s">
        <v>132</v>
      </c>
      <c r="D128" s="235" t="s">
        <v>222</v>
      </c>
      <c r="E128" s="236" t="s">
        <v>1129</v>
      </c>
      <c r="F128" s="237" t="s">
        <v>1637</v>
      </c>
      <c r="G128" s="238" t="s">
        <v>259</v>
      </c>
      <c r="H128" s="239">
        <v>8</v>
      </c>
      <c r="I128" s="240"/>
      <c r="J128" s="239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94</v>
      </c>
      <c r="AT128" s="246" t="s">
        <v>222</v>
      </c>
      <c r="AU128" s="246" t="s">
        <v>87</v>
      </c>
      <c r="AY128" s="14" t="s">
        <v>220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87</v>
      </c>
      <c r="BK128" s="247">
        <f>ROUND(I128*H128,2)</f>
        <v>0</v>
      </c>
      <c r="BL128" s="14" t="s">
        <v>94</v>
      </c>
      <c r="BM128" s="246" t="s">
        <v>124</v>
      </c>
    </row>
    <row r="129" s="2" customFormat="1" ht="21.75" customHeight="1">
      <c r="A129" s="35"/>
      <c r="B129" s="36"/>
      <c r="C129" s="235" t="s">
        <v>94</v>
      </c>
      <c r="D129" s="235" t="s">
        <v>222</v>
      </c>
      <c r="E129" s="236" t="s">
        <v>1123</v>
      </c>
      <c r="F129" s="237" t="s">
        <v>1124</v>
      </c>
      <c r="G129" s="238" t="s">
        <v>259</v>
      </c>
      <c r="H129" s="239">
        <v>8</v>
      </c>
      <c r="I129" s="240"/>
      <c r="J129" s="239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94</v>
      </c>
      <c r="AT129" s="246" t="s">
        <v>222</v>
      </c>
      <c r="AU129" s="246" t="s">
        <v>87</v>
      </c>
      <c r="AY129" s="14" t="s">
        <v>220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87</v>
      </c>
      <c r="BK129" s="247">
        <f>ROUND(I129*H129,2)</f>
        <v>0</v>
      </c>
      <c r="BL129" s="14" t="s">
        <v>94</v>
      </c>
      <c r="BM129" s="246" t="s">
        <v>248</v>
      </c>
    </row>
    <row r="130" s="2" customFormat="1" ht="16.5" customHeight="1">
      <c r="A130" s="35"/>
      <c r="B130" s="36"/>
      <c r="C130" s="253" t="s">
        <v>97</v>
      </c>
      <c r="D130" s="253" t="s">
        <v>571</v>
      </c>
      <c r="E130" s="254" t="s">
        <v>1125</v>
      </c>
      <c r="F130" s="255" t="s">
        <v>1126</v>
      </c>
      <c r="G130" s="256" t="s">
        <v>259</v>
      </c>
      <c r="H130" s="257">
        <v>8</v>
      </c>
      <c r="I130" s="258"/>
      <c r="J130" s="257">
        <f>ROUND(I130*H130,2)</f>
        <v>0</v>
      </c>
      <c r="K130" s="259"/>
      <c r="L130" s="260"/>
      <c r="M130" s="261" t="s">
        <v>1</v>
      </c>
      <c r="N130" s="262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248</v>
      </c>
      <c r="AT130" s="246" t="s">
        <v>571</v>
      </c>
      <c r="AU130" s="246" t="s">
        <v>87</v>
      </c>
      <c r="AY130" s="14" t="s">
        <v>220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87</v>
      </c>
      <c r="BK130" s="247">
        <f>ROUND(I130*H130,2)</f>
        <v>0</v>
      </c>
      <c r="BL130" s="14" t="s">
        <v>94</v>
      </c>
      <c r="BM130" s="246" t="s">
        <v>256</v>
      </c>
    </row>
    <row r="131" s="2" customFormat="1" ht="16.5" customHeight="1">
      <c r="A131" s="35"/>
      <c r="B131" s="36"/>
      <c r="C131" s="253" t="s">
        <v>124</v>
      </c>
      <c r="D131" s="253" t="s">
        <v>571</v>
      </c>
      <c r="E131" s="254" t="s">
        <v>1127</v>
      </c>
      <c r="F131" s="255" t="s">
        <v>1128</v>
      </c>
      <c r="G131" s="256" t="s">
        <v>259</v>
      </c>
      <c r="H131" s="257">
        <v>16</v>
      </c>
      <c r="I131" s="258"/>
      <c r="J131" s="257">
        <f>ROUND(I131*H131,2)</f>
        <v>0</v>
      </c>
      <c r="K131" s="259"/>
      <c r="L131" s="260"/>
      <c r="M131" s="261" t="s">
        <v>1</v>
      </c>
      <c r="N131" s="262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248</v>
      </c>
      <c r="AT131" s="246" t="s">
        <v>571</v>
      </c>
      <c r="AU131" s="246" t="s">
        <v>87</v>
      </c>
      <c r="AY131" s="14" t="s">
        <v>220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87</v>
      </c>
      <c r="BK131" s="247">
        <f>ROUND(I131*H131,2)</f>
        <v>0</v>
      </c>
      <c r="BL131" s="14" t="s">
        <v>94</v>
      </c>
      <c r="BM131" s="246" t="s">
        <v>265</v>
      </c>
    </row>
    <row r="132" s="12" customFormat="1" ht="22.8" customHeight="1">
      <c r="A132" s="12"/>
      <c r="B132" s="219"/>
      <c r="C132" s="220"/>
      <c r="D132" s="221" t="s">
        <v>74</v>
      </c>
      <c r="E132" s="233" t="s">
        <v>1131</v>
      </c>
      <c r="F132" s="233" t="s">
        <v>1132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SUM(P133:P138)</f>
        <v>0</v>
      </c>
      <c r="Q132" s="227"/>
      <c r="R132" s="228">
        <f>SUM(R133:R138)</f>
        <v>0</v>
      </c>
      <c r="S132" s="227"/>
      <c r="T132" s="229">
        <f>SUM(T133:T138)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82</v>
      </c>
      <c r="AT132" s="231" t="s">
        <v>74</v>
      </c>
      <c r="AU132" s="231" t="s">
        <v>82</v>
      </c>
      <c r="AY132" s="230" t="s">
        <v>220</v>
      </c>
      <c r="BK132" s="232">
        <f>SUM(BK133:BK138)</f>
        <v>0</v>
      </c>
    </row>
    <row r="133" s="2" customFormat="1" ht="24.15" customHeight="1">
      <c r="A133" s="35"/>
      <c r="B133" s="36"/>
      <c r="C133" s="253" t="s">
        <v>248</v>
      </c>
      <c r="D133" s="253" t="s">
        <v>571</v>
      </c>
      <c r="E133" s="254" t="s">
        <v>1133</v>
      </c>
      <c r="F133" s="255" t="s">
        <v>1134</v>
      </c>
      <c r="G133" s="256" t="s">
        <v>234</v>
      </c>
      <c r="H133" s="257">
        <v>3</v>
      </c>
      <c r="I133" s="258"/>
      <c r="J133" s="257">
        <f>ROUND(I133*H133,2)</f>
        <v>0</v>
      </c>
      <c r="K133" s="259"/>
      <c r="L133" s="260"/>
      <c r="M133" s="261" t="s">
        <v>1</v>
      </c>
      <c r="N133" s="262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248</v>
      </c>
      <c r="AT133" s="246" t="s">
        <v>571</v>
      </c>
      <c r="AU133" s="246" t="s">
        <v>87</v>
      </c>
      <c r="AY133" s="14" t="s">
        <v>220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87</v>
      </c>
      <c r="BK133" s="247">
        <f>ROUND(I133*H133,2)</f>
        <v>0</v>
      </c>
      <c r="BL133" s="14" t="s">
        <v>94</v>
      </c>
      <c r="BM133" s="246" t="s">
        <v>273</v>
      </c>
    </row>
    <row r="134" s="2" customFormat="1" ht="16.5" customHeight="1">
      <c r="A134" s="35"/>
      <c r="B134" s="36"/>
      <c r="C134" s="253" t="s">
        <v>230</v>
      </c>
      <c r="D134" s="253" t="s">
        <v>571</v>
      </c>
      <c r="E134" s="254" t="s">
        <v>1135</v>
      </c>
      <c r="F134" s="255" t="s">
        <v>1136</v>
      </c>
      <c r="G134" s="256" t="s">
        <v>1059</v>
      </c>
      <c r="H134" s="257">
        <v>1</v>
      </c>
      <c r="I134" s="258"/>
      <c r="J134" s="257">
        <f>ROUND(I134*H134,2)</f>
        <v>0</v>
      </c>
      <c r="K134" s="259"/>
      <c r="L134" s="260"/>
      <c r="M134" s="261" t="s">
        <v>1</v>
      </c>
      <c r="N134" s="262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248</v>
      </c>
      <c r="AT134" s="246" t="s">
        <v>571</v>
      </c>
      <c r="AU134" s="246" t="s">
        <v>87</v>
      </c>
      <c r="AY134" s="14" t="s">
        <v>220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87</v>
      </c>
      <c r="BK134" s="247">
        <f>ROUND(I134*H134,2)</f>
        <v>0</v>
      </c>
      <c r="BL134" s="14" t="s">
        <v>94</v>
      </c>
      <c r="BM134" s="246" t="s">
        <v>281</v>
      </c>
    </row>
    <row r="135" s="2" customFormat="1" ht="24.15" customHeight="1">
      <c r="A135" s="35"/>
      <c r="B135" s="36"/>
      <c r="C135" s="235" t="s">
        <v>256</v>
      </c>
      <c r="D135" s="235" t="s">
        <v>222</v>
      </c>
      <c r="E135" s="236" t="s">
        <v>1137</v>
      </c>
      <c r="F135" s="237" t="s">
        <v>1138</v>
      </c>
      <c r="G135" s="238" t="s">
        <v>1139</v>
      </c>
      <c r="H135" s="239">
        <v>1</v>
      </c>
      <c r="I135" s="240"/>
      <c r="J135" s="239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94</v>
      </c>
      <c r="AT135" s="246" t="s">
        <v>222</v>
      </c>
      <c r="AU135" s="246" t="s">
        <v>87</v>
      </c>
      <c r="AY135" s="14" t="s">
        <v>220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87</v>
      </c>
      <c r="BK135" s="247">
        <f>ROUND(I135*H135,2)</f>
        <v>0</v>
      </c>
      <c r="BL135" s="14" t="s">
        <v>94</v>
      </c>
      <c r="BM135" s="246" t="s">
        <v>289</v>
      </c>
    </row>
    <row r="136" s="2" customFormat="1" ht="16.5" customHeight="1">
      <c r="A136" s="35"/>
      <c r="B136" s="36"/>
      <c r="C136" s="235" t="s">
        <v>261</v>
      </c>
      <c r="D136" s="235" t="s">
        <v>222</v>
      </c>
      <c r="E136" s="236" t="s">
        <v>1140</v>
      </c>
      <c r="F136" s="237" t="s">
        <v>1141</v>
      </c>
      <c r="G136" s="238" t="s">
        <v>1139</v>
      </c>
      <c r="H136" s="239">
        <v>1</v>
      </c>
      <c r="I136" s="240"/>
      <c r="J136" s="239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94</v>
      </c>
      <c r="AT136" s="246" t="s">
        <v>222</v>
      </c>
      <c r="AU136" s="246" t="s">
        <v>87</v>
      </c>
      <c r="AY136" s="14" t="s">
        <v>220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87</v>
      </c>
      <c r="BK136" s="247">
        <f>ROUND(I136*H136,2)</f>
        <v>0</v>
      </c>
      <c r="BL136" s="14" t="s">
        <v>94</v>
      </c>
      <c r="BM136" s="246" t="s">
        <v>7</v>
      </c>
    </row>
    <row r="137" s="2" customFormat="1" ht="33" customHeight="1">
      <c r="A137" s="35"/>
      <c r="B137" s="36"/>
      <c r="C137" s="235" t="s">
        <v>265</v>
      </c>
      <c r="D137" s="235" t="s">
        <v>222</v>
      </c>
      <c r="E137" s="236" t="s">
        <v>1142</v>
      </c>
      <c r="F137" s="237" t="s">
        <v>1143</v>
      </c>
      <c r="G137" s="238" t="s">
        <v>1139</v>
      </c>
      <c r="H137" s="239">
        <v>1</v>
      </c>
      <c r="I137" s="240"/>
      <c r="J137" s="239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94</v>
      </c>
      <c r="AT137" s="246" t="s">
        <v>222</v>
      </c>
      <c r="AU137" s="246" t="s">
        <v>87</v>
      </c>
      <c r="AY137" s="14" t="s">
        <v>220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87</v>
      </c>
      <c r="BK137" s="247">
        <f>ROUND(I137*H137,2)</f>
        <v>0</v>
      </c>
      <c r="BL137" s="14" t="s">
        <v>94</v>
      </c>
      <c r="BM137" s="246" t="s">
        <v>305</v>
      </c>
    </row>
    <row r="138" s="2" customFormat="1" ht="37.8" customHeight="1">
      <c r="A138" s="35"/>
      <c r="B138" s="36"/>
      <c r="C138" s="253" t="s">
        <v>269</v>
      </c>
      <c r="D138" s="253" t="s">
        <v>571</v>
      </c>
      <c r="E138" s="254" t="s">
        <v>1144</v>
      </c>
      <c r="F138" s="255" t="s">
        <v>1145</v>
      </c>
      <c r="G138" s="256" t="s">
        <v>1139</v>
      </c>
      <c r="H138" s="257">
        <v>1</v>
      </c>
      <c r="I138" s="258"/>
      <c r="J138" s="257">
        <f>ROUND(I138*H138,2)</f>
        <v>0</v>
      </c>
      <c r="K138" s="259"/>
      <c r="L138" s="260"/>
      <c r="M138" s="263" t="s">
        <v>1</v>
      </c>
      <c r="N138" s="264" t="s">
        <v>41</v>
      </c>
      <c r="O138" s="250"/>
      <c r="P138" s="251">
        <f>O138*H138</f>
        <v>0</v>
      </c>
      <c r="Q138" s="251">
        <v>0</v>
      </c>
      <c r="R138" s="251">
        <f>Q138*H138</f>
        <v>0</v>
      </c>
      <c r="S138" s="251">
        <v>0</v>
      </c>
      <c r="T138" s="25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248</v>
      </c>
      <c r="AT138" s="246" t="s">
        <v>571</v>
      </c>
      <c r="AU138" s="246" t="s">
        <v>87</v>
      </c>
      <c r="AY138" s="14" t="s">
        <v>220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87</v>
      </c>
      <c r="BK138" s="247">
        <f>ROUND(I138*H138,2)</f>
        <v>0</v>
      </c>
      <c r="BL138" s="14" t="s">
        <v>94</v>
      </c>
      <c r="BM138" s="246" t="s">
        <v>313</v>
      </c>
    </row>
    <row r="139" s="2" customFormat="1" ht="6.96" customHeight="1">
      <c r="A139" s="35"/>
      <c r="B139" s="69"/>
      <c r="C139" s="70"/>
      <c r="D139" s="70"/>
      <c r="E139" s="70"/>
      <c r="F139" s="70"/>
      <c r="G139" s="70"/>
      <c r="H139" s="70"/>
      <c r="I139" s="70"/>
      <c r="J139" s="70"/>
      <c r="K139" s="70"/>
      <c r="L139" s="41"/>
      <c r="M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</sheetData>
  <sheetProtection sheet="1" autoFilter="0" formatColumns="0" formatRows="0" objects="1" scenarios="1" spinCount="100000" saltValue="0QN9sLmiWTe8LM8YMMtXexf7w8d/BivwrLmoQ2M8lBurVCj131EsAUVwiCg+zcQjRhWLspmFwHaEWRnH29ITSw==" hashValue="ojtv3A/BVwH7sOuNWz0sOVhWYEnOVw/iAPOj0Xr5e2cd6ewmx/XX7AOZupzd6hpFhJbLCP5Csh6dGBgCL7Y3Mg==" algorithmName="SHA-512" password="CC35"/>
  <autoFilter ref="C122:K13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Peter Sapák</dc:creator>
  <cp:lastModifiedBy>Peter Sapák</cp:lastModifiedBy>
  <dcterms:created xsi:type="dcterms:W3CDTF">2025-07-21T06:54:59Z</dcterms:created>
  <dcterms:modified xsi:type="dcterms:W3CDTF">2025-07-21T06:55:46Z</dcterms:modified>
</cp:coreProperties>
</file>