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E-registratrapreUK-Registratra2/Zdielane dokumenty/Registratúra 2/Súťažné podklady na zverejnenie/"/>
    </mc:Choice>
  </mc:AlternateContent>
  <xr:revisionPtr revIDLastSave="202" documentId="8_{27DF1C04-F8E1-4219-9698-4FE50C338481}" xr6:coauthVersionLast="47" xr6:coauthVersionMax="47" xr10:uidLastSave="{C5FB7176-67E2-47AA-8F33-144DC473790F}"/>
  <bookViews>
    <workbookView xWindow="-120" yWindow="-120" windowWidth="29040" windowHeight="15840" tabRatio="689" xr2:uid="{C43C6F19-A6E5-4E11-923D-2B479E7F5575}"/>
  </bookViews>
  <sheets>
    <sheet name="1_Návrh na plnenie kritérií" sheetId="2" r:id="rId1"/>
    <sheet name="2_Rozdelenie K1 kritéria - ZoD" sheetId="3" r:id="rId2"/>
    <sheet name="3_Rozdelenie K1 kritéria - SLA" sheetId="4" r:id="rId3"/>
    <sheet name="4_Rozúčtovanie-súčasti-impl+ško" sheetId="5" r:id="rId4"/>
    <sheet name="5_Rozúčtovanie-súčasti-SLA" sheetId="6" r:id="rId5"/>
  </sheets>
  <definedNames>
    <definedName name="_xlnm.Print_Area" localSheetId="0">'1_Návrh na plnenie kritérií'!$A$1:$G$66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G7" i="3" s="1"/>
  <c r="D6" i="3"/>
  <c r="G6" i="3" s="1"/>
  <c r="D5" i="3"/>
  <c r="G5" i="3" s="1"/>
  <c r="D6" i="4"/>
  <c r="G6" i="4" s="1"/>
  <c r="D5" i="4"/>
  <c r="G5" i="4" s="1"/>
  <c r="F23" i="2"/>
  <c r="F5" i="6"/>
  <c r="F4" i="6"/>
  <c r="F6" i="5"/>
  <c r="F5" i="5"/>
  <c r="F11" i="5" s="1"/>
  <c r="F4" i="5"/>
  <c r="D5" i="6"/>
  <c r="D4" i="6"/>
  <c r="D6" i="5"/>
  <c r="G6" i="5" s="1"/>
  <c r="D5" i="5"/>
  <c r="G5" i="5" s="1"/>
  <c r="D4" i="5"/>
  <c r="G4" i="5" s="1"/>
  <c r="F51" i="6"/>
  <c r="F3" i="6" s="1"/>
  <c r="F17" i="6" s="1"/>
  <c r="F2" i="6"/>
  <c r="E48" i="2"/>
  <c r="F53" i="5"/>
  <c r="F2" i="5"/>
  <c r="G8" i="3" l="1"/>
  <c r="G4" i="6"/>
  <c r="G5" i="6"/>
  <c r="F63" i="5"/>
  <c r="G11" i="5"/>
  <c r="F3" i="5"/>
  <c r="F64" i="6"/>
  <c r="F65" i="6"/>
  <c r="F60" i="6"/>
  <c r="F61" i="6"/>
  <c r="F52" i="6"/>
  <c r="F56" i="6"/>
  <c r="F57" i="6"/>
  <c r="F53" i="6"/>
  <c r="F44" i="6"/>
  <c r="F48" i="6"/>
  <c r="F49" i="6"/>
  <c r="F45" i="6"/>
  <c r="F40" i="6"/>
  <c r="F41" i="6"/>
  <c r="F36" i="6"/>
  <c r="F37" i="6"/>
  <c r="F32" i="6"/>
  <c r="F33" i="6"/>
  <c r="F24" i="6"/>
  <c r="F25" i="6"/>
  <c r="F28" i="6"/>
  <c r="F29" i="6"/>
  <c r="F20" i="6"/>
  <c r="F21" i="6"/>
  <c r="F16" i="6"/>
  <c r="F12" i="6"/>
  <c r="F13" i="6"/>
  <c r="F8" i="6"/>
  <c r="F9" i="6"/>
  <c r="F47" i="5"/>
  <c r="F15" i="5"/>
  <c r="F39" i="5"/>
  <c r="F19" i="5"/>
  <c r="F43" i="5"/>
  <c r="F67" i="5"/>
  <c r="F10" i="5"/>
  <c r="F31" i="5"/>
  <c r="F55" i="5"/>
  <c r="F35" i="5"/>
  <c r="F23" i="5"/>
  <c r="F27" i="5"/>
  <c r="F51" i="5"/>
  <c r="F59" i="5"/>
  <c r="C42" i="2"/>
  <c r="F26" i="2"/>
  <c r="G31" i="5" l="1"/>
  <c r="G19" i="5"/>
  <c r="G35" i="5"/>
  <c r="G57" i="6"/>
  <c r="G63" i="5"/>
  <c r="G55" i="5"/>
  <c r="G10" i="5"/>
  <c r="G67" i="5"/>
  <c r="G43" i="5"/>
  <c r="G39" i="5"/>
  <c r="G59" i="5"/>
  <c r="G15" i="5"/>
  <c r="G51" i="5"/>
  <c r="G47" i="5"/>
  <c r="G27" i="5"/>
  <c r="G7" i="5"/>
  <c r="G23" i="5"/>
  <c r="G6" i="6"/>
  <c r="F54" i="5"/>
  <c r="G54" i="5" s="1"/>
  <c r="F26" i="5"/>
  <c r="G26" i="5" s="1"/>
  <c r="F9" i="5"/>
  <c r="G9" i="5" s="1"/>
  <c r="F66" i="5"/>
  <c r="G66" i="5" s="1"/>
  <c r="F30" i="5"/>
  <c r="G30" i="5" s="1"/>
  <c r="F58" i="5"/>
  <c r="G58" i="5" s="1"/>
  <c r="F50" i="5"/>
  <c r="G50" i="5" s="1"/>
  <c r="F42" i="5"/>
  <c r="G42" i="5" s="1"/>
  <c r="F46" i="5"/>
  <c r="G46" i="5" s="1"/>
  <c r="F22" i="5"/>
  <c r="G22" i="5" s="1"/>
  <c r="F38" i="5"/>
  <c r="G38" i="5" s="1"/>
  <c r="F18" i="5"/>
  <c r="G18" i="5" s="1"/>
  <c r="F62" i="5"/>
  <c r="G62" i="5" s="1"/>
  <c r="F14" i="5"/>
  <c r="G14" i="5" s="1"/>
  <c r="F34" i="5"/>
  <c r="G34" i="5" s="1"/>
  <c r="G56" i="6"/>
  <c r="G72" i="6"/>
  <c r="G33" i="6"/>
  <c r="G32" i="6"/>
  <c r="G7" i="4"/>
  <c r="G74" i="5" l="1"/>
  <c r="G58" i="6"/>
  <c r="G37" i="6"/>
  <c r="G36" i="6"/>
  <c r="G34" i="6"/>
  <c r="G53" i="6"/>
  <c r="G52" i="6"/>
  <c r="G41" i="6"/>
  <c r="G40" i="6"/>
  <c r="G21" i="6"/>
  <c r="G20" i="6"/>
  <c r="G61" i="6"/>
  <c r="G60" i="6"/>
  <c r="G24" i="6"/>
  <c r="G25" i="6"/>
  <c r="G45" i="6"/>
  <c r="G44" i="6"/>
  <c r="G69" i="6"/>
  <c r="G9" i="6"/>
  <c r="G8" i="6"/>
  <c r="G48" i="6"/>
  <c r="G49" i="6"/>
  <c r="G29" i="6"/>
  <c r="G28" i="6"/>
  <c r="G65" i="6"/>
  <c r="G64" i="6"/>
  <c r="G17" i="6"/>
  <c r="G16" i="6"/>
  <c r="G13" i="6"/>
  <c r="G12" i="6"/>
  <c r="G36" i="5"/>
  <c r="G71" i="5"/>
  <c r="G38" i="6" l="1"/>
  <c r="G42" i="6"/>
  <c r="G10" i="6"/>
  <c r="G54" i="6"/>
  <c r="G70" i="6"/>
  <c r="G62" i="6"/>
  <c r="G66" i="6"/>
  <c r="G30" i="6"/>
  <c r="G14" i="6"/>
  <c r="G26" i="6"/>
  <c r="G50" i="6"/>
  <c r="G18" i="6"/>
  <c r="G71" i="6"/>
  <c r="G22" i="6"/>
  <c r="G46" i="6"/>
  <c r="G56" i="5"/>
  <c r="G60" i="5"/>
  <c r="G44" i="5"/>
  <c r="G48" i="5"/>
  <c r="G16" i="5"/>
  <c r="G52" i="5"/>
  <c r="G32" i="5"/>
  <c r="G24" i="5"/>
  <c r="G64" i="5"/>
  <c r="G12" i="5"/>
  <c r="G40" i="5"/>
  <c r="G20" i="5"/>
  <c r="G72" i="5"/>
  <c r="G28" i="5"/>
  <c r="G73" i="5"/>
  <c r="G68" i="5"/>
  <c r="G73" i="6" l="1"/>
  <c r="G75" i="5"/>
  <c r="F25" i="2"/>
  <c r="F24" i="2"/>
  <c r="F22" i="2" l="1"/>
  <c r="F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batkova</author>
  </authors>
  <commentList>
    <comment ref="B16" authorId="0" shapeId="0" xr:uid="{4C79B29C-90FD-47FE-9FA5-A0479AF5B394}">
      <text>
        <r>
          <rPr>
            <b/>
            <sz val="9"/>
            <color indexed="81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<sst xmlns="http://schemas.openxmlformats.org/spreadsheetml/2006/main" count="608" uniqueCount="113">
  <si>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</si>
  <si>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</si>
  <si>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</si>
  <si>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</si>
  <si>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</si>
  <si>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</si>
  <si>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</si>
  <si>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</si>
  <si>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</si>
  <si>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</si>
  <si>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</si>
  <si>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</si>
  <si>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</si>
  <si>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</si>
  <si>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</si>
  <si>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</si>
  <si>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</si>
  <si>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</si>
  <si>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</si>
  <si>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</si>
  <si>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Kritérium č. 1 (K1) - Celková cena v EUR bez DPH (váha 60%) - maximálny počet bodov 60</t>
  </si>
  <si>
    <t>P.č</t>
  </si>
  <si>
    <t>Názov položky</t>
  </si>
  <si>
    <t>Jednotková cena</t>
  </si>
  <si>
    <t>MJ</t>
  </si>
  <si>
    <t>Počet</t>
  </si>
  <si>
    <t>Cena v Eur bez DPH</t>
  </si>
  <si>
    <t xml:space="preserve">Dodanie, inštalácia a implementácia systému </t>
  </si>
  <si>
    <t>Eur/ks</t>
  </si>
  <si>
    <t>Technická podpora a údržba prevádzky systému</t>
  </si>
  <si>
    <t>Eur/mesiac</t>
  </si>
  <si>
    <t xml:space="preserve">Podpora zmien (rozvoj) systému </t>
  </si>
  <si>
    <t>Eur/hod</t>
  </si>
  <si>
    <t xml:space="preserve">Školenia pre správcov systému </t>
  </si>
  <si>
    <t>Eur/MD</t>
  </si>
  <si>
    <t xml:space="preserve">Školenia pre používateľov systému </t>
  </si>
  <si>
    <t>Cena spolu v Eur bez DPH</t>
  </si>
  <si>
    <t>Kritérium č. 2 (K2) - Technické riešenie systému (váha 20%) - maximálny počet bodov 20</t>
  </si>
  <si>
    <t>Názov položky ("nice to have" funkcionality)</t>
  </si>
  <si>
    <t>Počet bodov*</t>
  </si>
  <si>
    <r>
      <rPr>
        <i/>
        <u/>
        <sz val="11"/>
        <color theme="1"/>
        <rFont val="Calibri"/>
        <family val="2"/>
        <charset val="238"/>
        <scheme val="minor"/>
      </rPr>
      <t>Elektronické záznamy</t>
    </r>
    <r>
      <rPr>
        <sz val="11"/>
        <color theme="1"/>
        <rFont val="Calibri"/>
        <family val="2"/>
        <charset val="238"/>
        <scheme val="minor"/>
      </rPr>
      <t xml:space="preserve">
systém umožňuje skenovanie dokumentov priamo počas evidencie elektronického registratúrneho záznamu prostredníctvom klientskej skenovacej aplikácie</t>
    </r>
  </si>
  <si>
    <r>
      <rPr>
        <i/>
        <u/>
        <sz val="11"/>
        <color theme="1"/>
        <rFont val="Calibri"/>
        <family val="2"/>
        <charset val="238"/>
        <scheme val="minor"/>
      </rPr>
      <t>Elektronické záznamy</t>
    </r>
    <r>
      <rPr>
        <sz val="11"/>
        <color theme="1"/>
        <rFont val="Calibri"/>
        <family val="2"/>
        <charset val="238"/>
        <scheme val="minor"/>
      </rPr>
      <t xml:space="preserve">
systém umožňuje možnosť používateľsky definovateľných metadát pre jednotlivé evidencie, vyhľadávanie na základe týchto metadát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</si>
  <si>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vytvorenie reportu na kontrolné účely pre nadriadených (napr. nedodržanie termínov vybavenia spisov a záznamov)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</si>
  <si>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vytvorenie a tlač e-podacieho hárku pre automatické odoslanie vybavenia poštou a viesť ich evidenciu, resp. vie komunikovať so Slovenskou poštou prostredníctvom jej API služby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</si>
  <si>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tlač preberacích protokolov pri odovzdávaní „pošty“ v papierovej podobe používateľovi</t>
    </r>
  </si>
  <si>
    <r>
      <rPr>
        <i/>
        <u/>
        <sz val="11"/>
        <color theme="1"/>
        <rFont val="Calibri"/>
        <family val="2"/>
        <charset val="238"/>
        <scheme val="minor"/>
      </rPr>
      <t>Zastupovanie</t>
    </r>
    <r>
      <rPr>
        <sz val="11"/>
        <color theme="1"/>
        <rFont val="Calibri"/>
        <family val="2"/>
        <charset val="238"/>
        <scheme val="minor"/>
      </rPr>
      <t xml:space="preserve">
zastupovanie bude vždy viditeľné na zázname značkou napr. “v. z.”</t>
    </r>
  </si>
  <si>
    <r>
      <rPr>
        <i/>
        <u/>
        <sz val="11"/>
        <color theme="1"/>
        <rFont val="Calibri"/>
        <family val="2"/>
        <charset val="238"/>
        <scheme val="minor"/>
      </rPr>
      <t>Notifikácie</t>
    </r>
    <r>
      <rPr>
        <sz val="11"/>
        <color theme="1"/>
        <rFont val="Calibri"/>
        <family val="2"/>
        <charset val="238"/>
        <scheme val="minor"/>
      </rPr>
      <t xml:space="preserve">
systém umožňuje využívať funkcie pre kontrolu spracovania elektronických registratúrnych záznamov formou farebného odlíšenia tesne pred a po uplynutí termínu</t>
    </r>
  </si>
  <si>
    <r>
      <rPr>
        <i/>
        <u/>
        <sz val="11"/>
        <color theme="1"/>
        <rFont val="Calibri"/>
        <family val="2"/>
        <charset val="238"/>
        <scheme val="minor"/>
      </rPr>
      <t>Používatelia a procesy</t>
    </r>
    <r>
      <rPr>
        <sz val="11"/>
        <color theme="1"/>
        <rFont val="Calibri"/>
        <family val="2"/>
        <charset val="238"/>
        <scheme val="minor"/>
      </rPr>
      <t xml:space="preserve">
systém umožňuje evidenciu majetku a preraďovanie majetku UK vo svojich procesoch </t>
    </r>
  </si>
  <si>
    <r>
      <rPr>
        <i/>
        <u/>
        <sz val="11"/>
        <color theme="1"/>
        <rFont val="Calibri"/>
        <family val="2"/>
        <charset val="238"/>
        <scheme val="minor"/>
      </rPr>
      <t>Používatelia a procesy</t>
    </r>
    <r>
      <rPr>
        <sz val="11"/>
        <color theme="1"/>
        <rFont val="Calibri"/>
        <family val="2"/>
        <charset val="238"/>
        <scheme val="minor"/>
      </rPr>
      <t xml:space="preserve">
systém umožňuje používateľské nastavenia vzhľadu systému, výber viditeľných stĺpcov a ich poradia</t>
    </r>
  </si>
  <si>
    <r>
      <rPr>
        <i/>
        <u/>
        <sz val="11"/>
        <color theme="1"/>
        <rFont val="Calibri"/>
        <family val="2"/>
        <charset val="238"/>
        <scheme val="minor"/>
      </rPr>
      <t>Bezpečnostné požiadavky</t>
    </r>
    <r>
      <rPr>
        <sz val="11"/>
        <color theme="1"/>
        <rFont val="Calibri"/>
        <family val="2"/>
        <charset val="238"/>
        <scheme val="minor"/>
      </rPr>
      <t xml:space="preserve">
systém umožňuje antivírusovú kontrolu nahrávaných dokumentov a ich príloh</t>
    </r>
  </si>
  <si>
    <t>Celkový počet bodov</t>
  </si>
  <si>
    <t>*ak uchádzačom ponúkaný systém umožňuje/obsahuje danú položku (funkcionalitu "nice to have"), uchádzač uvedie v stĺpci Počet bodov hodnotu "2", v opačnom prípade uvedie hodnotu "0"</t>
  </si>
  <si>
    <t xml:space="preserve">Kritérium č. 3 (K3) - Počet poskytnutých naviac rokov technickej podpory a údržby  prevádzky systému* (váha 20%) - maximálny počet bodov 20 </t>
  </si>
  <si>
    <t xml:space="preserve">Počet na viac rokov </t>
  </si>
  <si>
    <t>Počet bodov</t>
  </si>
  <si>
    <t>Uchádzačom ponúknutý počet naviac rokov**</t>
  </si>
  <si>
    <t>1 rok naviac (spolu 6 rokov)</t>
  </si>
  <si>
    <t>2 roky naviac (spolu 7 rokov)</t>
  </si>
  <si>
    <t>3 roky naviac (spolu 8 rokov)</t>
  </si>
  <si>
    <t>4 roky na viac (spolu 9 rokov)</t>
  </si>
  <si>
    <t>5 a viac rokov naviac (spolu 10 a viac rokov)</t>
  </si>
  <si>
    <t>** uchádzač vpíše počet naviac rokov, ktoré chce ponúknut - čiže vpíše hodnotu napr. 1, ak chce ponúknuť rok naviac. V prípade, ak nechce ponúknuť žiadne roky naviac, vpíše hodnotu 0. Počet bodov sa mu automaticky prepočíta.</t>
  </si>
  <si>
    <t>V..........................................................dňa.....................................</t>
  </si>
  <si>
    <t>sem uchádzač vpíše vlastnoručný podpis a pečiatku (tento text zmaže)</t>
  </si>
  <si>
    <t>sem uchádzač vpíše meno, priezvisko, funkciu osoby oprávnenej/splnomocnenej konať za uchádzača (tento text zmaže)</t>
  </si>
  <si>
    <t>Príloha č. 2</t>
  </si>
  <si>
    <t>Cenová ponuka</t>
  </si>
  <si>
    <t>Dodanie, inštalácia a implementácia systému</t>
  </si>
  <si>
    <t>Školenia pre používateľov systému</t>
  </si>
  <si>
    <t>V........................................dňa.....................................</t>
  </si>
  <si>
    <t xml:space="preserve">Technická podpora a údržba prevádzky systému </t>
  </si>
  <si>
    <t>V..................................................dňa.....................................</t>
  </si>
  <si>
    <t>súčasť</t>
  </si>
  <si>
    <t>temp_sucast</t>
  </si>
  <si>
    <t>položka</t>
  </si>
  <si>
    <t>jednotková cena</t>
  </si>
  <si>
    <t>mj</t>
  </si>
  <si>
    <t>počet</t>
  </si>
  <si>
    <t>cena EUR bez DPH</t>
  </si>
  <si>
    <t>spolu</t>
  </si>
  <si>
    <t>počet súčastí</t>
  </si>
  <si>
    <t>-</t>
  </si>
  <si>
    <t>ks</t>
  </si>
  <si>
    <t>počet zamestnancov</t>
  </si>
  <si>
    <t>osoba</t>
  </si>
  <si>
    <t>implementácia systému</t>
  </si>
  <si>
    <t>EUR/ks</t>
  </si>
  <si>
    <t>školenia správci</t>
  </si>
  <si>
    <t>EUR/MD</t>
  </si>
  <si>
    <t>školenia používatelia</t>
  </si>
  <si>
    <t>cena spolu</t>
  </si>
  <si>
    <t>Rektorát UK</t>
  </si>
  <si>
    <t>cena súčasť</t>
  </si>
  <si>
    <t>Vedecký park UK</t>
  </si>
  <si>
    <t>Lekárska fakulta UK</t>
  </si>
  <si>
    <t>Právnická fakulta UK</t>
  </si>
  <si>
    <t>Filozofická fakulta UK</t>
  </si>
  <si>
    <t>Prírodovedecká fakulta UK</t>
  </si>
  <si>
    <t>Pedagogická fakulta UK</t>
  </si>
  <si>
    <t>Farmaceutická fakulta UK</t>
  </si>
  <si>
    <t>Fakulta telesnej výchovy a športu UK</t>
  </si>
  <si>
    <t>Jesseniova lekárska fakulta UK</t>
  </si>
  <si>
    <t>Fakulta matematiky, fyziky a informatiky UK</t>
  </si>
  <si>
    <t>Rímskokatolícka cyrilometodská bohoslovecká fakulta UK a Kňazský seminár Nitra</t>
  </si>
  <si>
    <t>Evanjelická bohoslovecká fakulta UK</t>
  </si>
  <si>
    <t>Fakulta managementu UK</t>
  </si>
  <si>
    <t>Fakulta sociálnych a ekonomických vied UK</t>
  </si>
  <si>
    <t>kontrolná suma</t>
  </si>
  <si>
    <t>podpora a údržba</t>
  </si>
  <si>
    <t>EUR/mesiac</t>
  </si>
  <si>
    <t>podpora zmien - rozvoj</t>
  </si>
  <si>
    <t>EUR/hodina</t>
  </si>
  <si>
    <t>*základný počet rokov pre služby technickej podpory a údržby prevádzky systému 5 rokov (rovnaký  a povinný počet rokov pre všetkých uchádzačov), pričom za tento počet rokov nezíska uchádzač žiadne bodové ohodnotenie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</si>
</sst>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orbel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b/>
      <sz val="12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orbel"/>
      <family val="2"/>
      <charset val="238"/>
    </font>
    <font>
      <sz val="10"/>
      <color rgb="FF000000"/>
      <name val="Corbe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wrapText="1"/>
    </xf>
    <xf numFmtId="0" fontId="4" fillId="0" borderId="20" xfId="0" applyFont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2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1" fillId="8" borderId="1" xfId="0" applyFont="1" applyFill="1" applyBorder="1"/>
    <xf numFmtId="0" fontId="0" fillId="8" borderId="1" xfId="0" quotePrefix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2" fontId="9" fillId="6" borderId="15" xfId="0" applyNumberFormat="1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5" borderId="22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center" wrapText="1"/>
    </xf>
    <xf numFmtId="0" fontId="9" fillId="5" borderId="24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9" fillId="6" borderId="22" xfId="0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left" wrapText="1"/>
    </xf>
    <xf numFmtId="0" fontId="2" fillId="6" borderId="13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1" fillId="7" borderId="22" xfId="0" applyFont="1" applyFill="1" applyBorder="1" applyAlignment="1">
      <alignment horizontal="center" wrapText="1"/>
    </xf>
    <xf numFmtId="0" fontId="11" fillId="7" borderId="23" xfId="0" applyFont="1" applyFill="1" applyBorder="1" applyAlignment="1">
      <alignment horizontal="center" wrapText="1"/>
    </xf>
    <xf numFmtId="0" fontId="11" fillId="7" borderId="24" xfId="0" applyFont="1" applyFill="1" applyBorder="1" applyAlignment="1">
      <alignment horizontal="center" wrapText="1"/>
    </xf>
    <xf numFmtId="0" fontId="0" fillId="7" borderId="38" xfId="0" applyFill="1" applyBorder="1" applyAlignment="1">
      <alignment horizontal="center" wrapText="1"/>
    </xf>
    <xf numFmtId="0" fontId="0" fillId="7" borderId="39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0" fillId="6" borderId="22" xfId="0" applyFont="1" applyFill="1" applyBorder="1" applyAlignment="1">
      <alignment horizontal="center"/>
    </xf>
    <xf numFmtId="0" fontId="0" fillId="7" borderId="34" xfId="0" applyFill="1" applyBorder="1" applyAlignment="1">
      <alignment horizontal="left" vertical="center" wrapText="1"/>
    </xf>
    <xf numFmtId="0" fontId="0" fillId="7" borderId="35" xfId="0" applyFill="1" applyBorder="1" applyAlignment="1">
      <alignment horizontal="left" vertical="center" wrapText="1"/>
    </xf>
    <xf numFmtId="0" fontId="0" fillId="7" borderId="36" xfId="0" applyFill="1" applyBorder="1" applyAlignment="1">
      <alignment horizontal="left" vertical="center" wrapText="1"/>
    </xf>
    <xf numFmtId="0" fontId="0" fillId="7" borderId="37" xfId="0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1" fillId="0" borderId="40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2390775</xdr:colOff>
      <xdr:row>15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B3A267D-579A-4F80-9B89-826FDE738E64}"/>
            </a:ext>
          </a:extLst>
        </xdr:cNvPr>
        <xdr:cNvSpPr txBox="1"/>
      </xdr:nvSpPr>
      <xdr:spPr>
        <a:xfrm>
          <a:off x="3650232" y="4004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1078-7397-4E67-805B-C3291829B5C7}">
  <sheetPr>
    <pageSetUpPr fitToPage="1"/>
  </sheetPr>
  <dimension ref="A1:O63"/>
  <sheetViews>
    <sheetView tabSelected="1" view="pageBreakPreview" topLeftCell="A22" zoomScale="105" zoomScaleNormal="90" zoomScaleSheetLayoutView="105" workbookViewId="0">
      <selection activeCell="C22" sqref="C22"/>
    </sheetView>
  </sheetViews>
  <sheetFormatPr defaultRowHeight="15" x14ac:dyDescent="0.25"/>
  <cols>
    <col min="1" max="1" width="4.28515625" customWidth="1"/>
    <col min="2" max="2" width="61.28515625" customWidth="1"/>
    <col min="3" max="3" width="17" customWidth="1"/>
    <col min="4" max="4" width="18.28515625" customWidth="1"/>
    <col min="5" max="5" width="11.7109375" bestFit="1" customWidth="1"/>
    <col min="6" max="6" width="29.7109375" customWidth="1"/>
    <col min="15" max="15" width="0" hidden="1" customWidth="1"/>
  </cols>
  <sheetData>
    <row r="1" spans="1:15" ht="16.350000000000001" x14ac:dyDescent="0.3">
      <c r="A1" s="5"/>
    </row>
    <row r="2" spans="1:15" ht="16.5" thickBot="1" x14ac:dyDescent="0.3">
      <c r="A2" s="5"/>
      <c r="O2" s="6" t="s">
        <v>0</v>
      </c>
    </row>
    <row r="3" spans="1:15" ht="31.9" customHeight="1" x14ac:dyDescent="0.25">
      <c r="A3" s="16"/>
      <c r="B3" s="55" t="s">
        <v>1</v>
      </c>
      <c r="C3" s="56"/>
      <c r="D3" s="56"/>
      <c r="E3" s="56"/>
      <c r="F3" s="57"/>
      <c r="O3" s="6" t="s">
        <v>2</v>
      </c>
    </row>
    <row r="4" spans="1:15" ht="15.75" x14ac:dyDescent="0.25">
      <c r="A4" s="5"/>
      <c r="B4" s="64" t="s">
        <v>3</v>
      </c>
      <c r="C4" s="65"/>
      <c r="D4" s="66"/>
      <c r="E4" s="58"/>
      <c r="F4" s="59"/>
      <c r="O4" s="6" t="s">
        <v>4</v>
      </c>
    </row>
    <row r="5" spans="1:15" ht="15.75" x14ac:dyDescent="0.25">
      <c r="A5" s="5"/>
      <c r="B5" s="64" t="s">
        <v>5</v>
      </c>
      <c r="C5" s="65"/>
      <c r="D5" s="66"/>
      <c r="E5" s="58"/>
      <c r="F5" s="59"/>
      <c r="O5" s="6" t="s">
        <v>6</v>
      </c>
    </row>
    <row r="6" spans="1:15" ht="15.75" x14ac:dyDescent="0.25">
      <c r="A6" s="5"/>
      <c r="B6" s="64" t="s">
        <v>7</v>
      </c>
      <c r="C6" s="65"/>
      <c r="D6" s="66"/>
      <c r="E6" s="58"/>
      <c r="F6" s="59"/>
      <c r="O6" s="6" t="s">
        <v>8</v>
      </c>
    </row>
    <row r="7" spans="1:15" ht="15.75" x14ac:dyDescent="0.25">
      <c r="A7" s="5"/>
      <c r="B7" s="67" t="s">
        <v>9</v>
      </c>
      <c r="C7" s="68"/>
      <c r="D7" s="69"/>
      <c r="E7" s="58"/>
      <c r="F7" s="59"/>
      <c r="O7" s="6" t="s">
        <v>10</v>
      </c>
    </row>
    <row r="8" spans="1:15" ht="15.75" x14ac:dyDescent="0.25">
      <c r="A8" s="5"/>
      <c r="B8" s="64" t="s">
        <v>11</v>
      </c>
      <c r="C8" s="65"/>
      <c r="D8" s="66"/>
      <c r="E8" s="58"/>
      <c r="F8" s="59"/>
    </row>
    <row r="9" spans="1:15" ht="15.75" x14ac:dyDescent="0.25">
      <c r="A9" s="5"/>
      <c r="B9" s="64" t="s">
        <v>12</v>
      </c>
      <c r="C9" s="65"/>
      <c r="D9" s="66"/>
      <c r="E9" s="58"/>
      <c r="F9" s="59"/>
    </row>
    <row r="10" spans="1:15" ht="16.350000000000001" x14ac:dyDescent="0.3">
      <c r="A10" s="5"/>
      <c r="B10" s="70" t="s">
        <v>13</v>
      </c>
      <c r="C10" s="71"/>
      <c r="D10" s="72"/>
      <c r="E10" s="58"/>
      <c r="F10" s="59"/>
    </row>
    <row r="11" spans="1:15" ht="15.75" x14ac:dyDescent="0.25">
      <c r="A11" s="5"/>
      <c r="B11" s="64" t="s">
        <v>14</v>
      </c>
      <c r="C11" s="65"/>
      <c r="D11" s="66"/>
      <c r="E11" s="58"/>
      <c r="F11" s="59"/>
    </row>
    <row r="12" spans="1:15" ht="15.75" x14ac:dyDescent="0.25">
      <c r="A12" s="5"/>
      <c r="B12" s="64" t="s">
        <v>15</v>
      </c>
      <c r="C12" s="65"/>
      <c r="D12" s="66"/>
      <c r="E12" s="58"/>
      <c r="F12" s="59"/>
    </row>
    <row r="13" spans="1:15" ht="16.350000000000001" x14ac:dyDescent="0.3">
      <c r="A13" s="5"/>
      <c r="B13" s="64" t="s">
        <v>16</v>
      </c>
      <c r="C13" s="65"/>
      <c r="D13" s="66"/>
      <c r="E13" s="62"/>
      <c r="F13" s="63"/>
    </row>
    <row r="14" spans="1:15" ht="15.75" x14ac:dyDescent="0.25">
      <c r="A14" s="5"/>
      <c r="B14" s="67" t="s">
        <v>17</v>
      </c>
      <c r="C14" s="68"/>
      <c r="D14" s="69"/>
      <c r="E14" s="62"/>
      <c r="F14" s="63"/>
    </row>
    <row r="15" spans="1:15" ht="15.75" x14ac:dyDescent="0.25">
      <c r="A15" s="5"/>
      <c r="B15" s="67" t="s">
        <v>18</v>
      </c>
      <c r="C15" s="68"/>
      <c r="D15" s="69"/>
      <c r="E15" s="62"/>
      <c r="F15" s="63"/>
    </row>
    <row r="16" spans="1:15" ht="58.7" customHeight="1" thickBot="1" x14ac:dyDescent="0.3">
      <c r="A16" s="5"/>
      <c r="B16" s="82" t="s">
        <v>19</v>
      </c>
      <c r="C16" s="83"/>
      <c r="D16" s="84"/>
      <c r="E16" s="73"/>
      <c r="F16" s="74"/>
    </row>
    <row r="17" spans="1:6" ht="16.350000000000001" x14ac:dyDescent="0.3">
      <c r="A17" s="5"/>
    </row>
    <row r="18" spans="1:6" ht="16.350000000000001" x14ac:dyDescent="0.3">
      <c r="A18" s="5"/>
    </row>
    <row r="19" spans="1:6" thickBot="1" x14ac:dyDescent="0.3"/>
    <row r="20" spans="1:6" ht="15.75" x14ac:dyDescent="0.25">
      <c r="A20" s="60" t="s">
        <v>20</v>
      </c>
      <c r="B20" s="61"/>
      <c r="C20" s="61"/>
      <c r="D20" s="61"/>
      <c r="E20" s="61"/>
      <c r="F20" s="61"/>
    </row>
    <row r="21" spans="1:6" x14ac:dyDescent="0.25">
      <c r="A21" s="22" t="s">
        <v>21</v>
      </c>
      <c r="B21" s="18" t="s">
        <v>22</v>
      </c>
      <c r="C21" s="18" t="s">
        <v>23</v>
      </c>
      <c r="D21" s="18" t="s">
        <v>24</v>
      </c>
      <c r="E21" s="18" t="s">
        <v>25</v>
      </c>
      <c r="F21" s="19" t="s">
        <v>26</v>
      </c>
    </row>
    <row r="22" spans="1:6" x14ac:dyDescent="0.25">
      <c r="A22" s="23">
        <v>1</v>
      </c>
      <c r="B22" s="9" t="s">
        <v>27</v>
      </c>
      <c r="C22" s="30"/>
      <c r="D22" s="10" t="s">
        <v>28</v>
      </c>
      <c r="E22" s="8">
        <v>1</v>
      </c>
      <c r="F22" s="11">
        <f>C22*E22</f>
        <v>0</v>
      </c>
    </row>
    <row r="23" spans="1:6" x14ac:dyDescent="0.25">
      <c r="A23" s="23">
        <v>2</v>
      </c>
      <c r="B23" s="9" t="s">
        <v>29</v>
      </c>
      <c r="C23" s="30"/>
      <c r="D23" s="10" t="s">
        <v>30</v>
      </c>
      <c r="E23" s="10">
        <v>60</v>
      </c>
      <c r="F23" s="11">
        <f>C23*E23</f>
        <v>0</v>
      </c>
    </row>
    <row r="24" spans="1:6" x14ac:dyDescent="0.25">
      <c r="A24" s="23">
        <v>3</v>
      </c>
      <c r="B24" s="9" t="s">
        <v>31</v>
      </c>
      <c r="C24" s="30"/>
      <c r="D24" s="10" t="s">
        <v>32</v>
      </c>
      <c r="E24" s="10">
        <v>5000</v>
      </c>
      <c r="F24" s="12">
        <f>C24*E24</f>
        <v>0</v>
      </c>
    </row>
    <row r="25" spans="1:6" x14ac:dyDescent="0.25">
      <c r="A25" s="23">
        <v>4</v>
      </c>
      <c r="B25" s="7" t="s">
        <v>33</v>
      </c>
      <c r="C25" s="30"/>
      <c r="D25" s="10" t="s">
        <v>34</v>
      </c>
      <c r="E25" s="10">
        <v>3</v>
      </c>
      <c r="F25" s="12">
        <f>C25*E25</f>
        <v>0</v>
      </c>
    </row>
    <row r="26" spans="1:6" ht="15.75" thickBot="1" x14ac:dyDescent="0.3">
      <c r="A26" s="24">
        <v>5</v>
      </c>
      <c r="B26" s="25" t="s">
        <v>35</v>
      </c>
      <c r="C26" s="30"/>
      <c r="D26" s="26" t="s">
        <v>34</v>
      </c>
      <c r="E26" s="26">
        <v>15</v>
      </c>
      <c r="F26" s="12">
        <f>C26*E26</f>
        <v>0</v>
      </c>
    </row>
    <row r="27" spans="1:6" ht="17.100000000000001" thickBot="1" x14ac:dyDescent="0.35">
      <c r="A27" s="85" t="s">
        <v>36</v>
      </c>
      <c r="B27" s="86"/>
      <c r="C27" s="86"/>
      <c r="D27" s="86"/>
      <c r="E27" s="87"/>
      <c r="F27" s="27">
        <f>SUM(F22:F26)</f>
        <v>0</v>
      </c>
    </row>
    <row r="28" spans="1:6" ht="14.25" x14ac:dyDescent="0.25">
      <c r="A28" s="6"/>
      <c r="B28" s="13"/>
      <c r="C28" s="14"/>
      <c r="D28" s="14"/>
      <c r="E28" s="14"/>
      <c r="F28" s="15"/>
    </row>
    <row r="29" spans="1:6" ht="46.9" customHeight="1" thickBot="1" x14ac:dyDescent="0.3">
      <c r="B29" s="1"/>
      <c r="C29" s="2"/>
      <c r="D29" s="2"/>
      <c r="E29" s="2"/>
      <c r="F29" s="3"/>
    </row>
    <row r="30" spans="1:6" ht="16.5" thickBot="1" x14ac:dyDescent="0.3">
      <c r="A30" s="79" t="s">
        <v>37</v>
      </c>
      <c r="B30" s="80"/>
      <c r="C30" s="80"/>
      <c r="D30" s="81"/>
      <c r="E30" s="6"/>
    </row>
    <row r="31" spans="1:6" x14ac:dyDescent="0.25">
      <c r="A31" s="20" t="s">
        <v>21</v>
      </c>
      <c r="B31" s="21" t="s">
        <v>38</v>
      </c>
      <c r="C31" s="75" t="s">
        <v>39</v>
      </c>
      <c r="D31" s="76"/>
    </row>
    <row r="32" spans="1:6" ht="60" x14ac:dyDescent="0.25">
      <c r="A32" s="17">
        <v>1</v>
      </c>
      <c r="B32" s="4" t="s">
        <v>40</v>
      </c>
      <c r="C32" s="77"/>
      <c r="D32" s="78"/>
    </row>
    <row r="33" spans="1:5" ht="60" x14ac:dyDescent="0.25">
      <c r="A33" s="17">
        <v>2</v>
      </c>
      <c r="B33" s="4" t="s">
        <v>41</v>
      </c>
      <c r="C33" s="77"/>
      <c r="D33" s="78"/>
    </row>
    <row r="34" spans="1:5" ht="55.9" customHeight="1" x14ac:dyDescent="0.25">
      <c r="A34" s="17">
        <v>3</v>
      </c>
      <c r="B34" s="4" t="s">
        <v>42</v>
      </c>
      <c r="C34" s="77"/>
      <c r="D34" s="78"/>
    </row>
    <row r="35" spans="1:5" ht="54.4" customHeight="1" x14ac:dyDescent="0.25">
      <c r="A35" s="17">
        <v>4</v>
      </c>
      <c r="B35" s="4" t="s">
        <v>43</v>
      </c>
      <c r="C35" s="77"/>
      <c r="D35" s="78"/>
    </row>
    <row r="36" spans="1:5" ht="45" x14ac:dyDescent="0.25">
      <c r="A36" s="17">
        <v>5</v>
      </c>
      <c r="B36" s="4" t="s">
        <v>44</v>
      </c>
      <c r="C36" s="77"/>
      <c r="D36" s="78"/>
    </row>
    <row r="37" spans="1:5" ht="30" x14ac:dyDescent="0.25">
      <c r="A37" s="17">
        <v>6</v>
      </c>
      <c r="B37" s="4" t="s">
        <v>45</v>
      </c>
      <c r="C37" s="77"/>
      <c r="D37" s="78"/>
    </row>
    <row r="38" spans="1:5" ht="60" x14ac:dyDescent="0.25">
      <c r="A38" s="17">
        <v>7</v>
      </c>
      <c r="B38" s="4" t="s">
        <v>46</v>
      </c>
      <c r="C38" s="77"/>
      <c r="D38" s="78"/>
    </row>
    <row r="39" spans="1:5" ht="45" x14ac:dyDescent="0.25">
      <c r="A39" s="17">
        <v>8</v>
      </c>
      <c r="B39" s="4" t="s">
        <v>47</v>
      </c>
      <c r="C39" s="77"/>
      <c r="D39" s="78"/>
    </row>
    <row r="40" spans="1:5" ht="45" x14ac:dyDescent="0.25">
      <c r="A40" s="17">
        <v>9</v>
      </c>
      <c r="B40" s="4" t="s">
        <v>48</v>
      </c>
      <c r="C40" s="77"/>
      <c r="D40" s="78"/>
    </row>
    <row r="41" spans="1:5" ht="45.75" customHeight="1" x14ac:dyDescent="0.25">
      <c r="A41" s="17">
        <v>10</v>
      </c>
      <c r="B41" s="4" t="s">
        <v>49</v>
      </c>
      <c r="C41" s="77"/>
      <c r="D41" s="78"/>
    </row>
    <row r="42" spans="1:5" ht="16.5" thickBot="1" x14ac:dyDescent="0.3">
      <c r="A42" s="91" t="s">
        <v>50</v>
      </c>
      <c r="B42" s="92"/>
      <c r="C42" s="88">
        <f>SUM(C32:D41)</f>
        <v>0</v>
      </c>
      <c r="D42" s="89"/>
    </row>
    <row r="43" spans="1:5" ht="35.65" customHeight="1" x14ac:dyDescent="0.25">
      <c r="A43" s="90" t="s">
        <v>51</v>
      </c>
      <c r="B43" s="90"/>
      <c r="C43" s="90"/>
      <c r="D43" s="90"/>
    </row>
    <row r="44" spans="1:5" ht="4.1500000000000004" customHeight="1" x14ac:dyDescent="0.25"/>
    <row r="45" spans="1:5" ht="29.25" customHeight="1" thickBot="1" x14ac:dyDescent="0.3"/>
    <row r="46" spans="1:5" ht="52.15" customHeight="1" thickBot="1" x14ac:dyDescent="0.3">
      <c r="B46" s="79" t="s">
        <v>52</v>
      </c>
      <c r="C46" s="80"/>
      <c r="D46" s="80"/>
      <c r="E46" s="81"/>
    </row>
    <row r="47" spans="1:5" ht="45" x14ac:dyDescent="0.25">
      <c r="B47" s="28" t="s">
        <v>53</v>
      </c>
      <c r="C47" s="36" t="s">
        <v>54</v>
      </c>
      <c r="D47" s="38" t="s">
        <v>55</v>
      </c>
      <c r="E47" s="37" t="s">
        <v>54</v>
      </c>
    </row>
    <row r="48" spans="1:5" x14ac:dyDescent="0.25">
      <c r="B48" s="32" t="s">
        <v>56</v>
      </c>
      <c r="C48" s="34">
        <v>4</v>
      </c>
      <c r="D48" s="93">
        <v>0</v>
      </c>
      <c r="E48" s="95">
        <f>IF(D48=0,0,IF(D48=1,4,IF(D48=2,8,IF(D48=3,12,IF(D48=4,16,IF(D48=5,20,IF(D48&gt;5,20)))))))</f>
        <v>0</v>
      </c>
    </row>
    <row r="49" spans="2:5" x14ac:dyDescent="0.25">
      <c r="B49" s="32" t="s">
        <v>57</v>
      </c>
      <c r="C49" s="34">
        <v>8</v>
      </c>
      <c r="D49" s="93"/>
      <c r="E49" s="96"/>
    </row>
    <row r="50" spans="2:5" x14ac:dyDescent="0.25">
      <c r="B50" s="32" t="s">
        <v>58</v>
      </c>
      <c r="C50" s="34">
        <v>12</v>
      </c>
      <c r="D50" s="93"/>
      <c r="E50" s="96"/>
    </row>
    <row r="51" spans="2:5" x14ac:dyDescent="0.25">
      <c r="B51" s="32" t="s">
        <v>59</v>
      </c>
      <c r="C51" s="34">
        <v>16</v>
      </c>
      <c r="D51" s="93"/>
      <c r="E51" s="96"/>
    </row>
    <row r="52" spans="2:5" ht="15.75" thickBot="1" x14ac:dyDescent="0.3">
      <c r="B52" s="33" t="s">
        <v>60</v>
      </c>
      <c r="C52" s="35">
        <v>20</v>
      </c>
      <c r="D52" s="94"/>
      <c r="E52" s="97"/>
    </row>
    <row r="53" spans="2:5" ht="14.25" x14ac:dyDescent="0.25">
      <c r="B53" s="29"/>
    </row>
    <row r="55" spans="2:5" ht="34.15" customHeight="1" x14ac:dyDescent="0.25">
      <c r="B55" s="104" t="s">
        <v>112</v>
      </c>
      <c r="C55" s="104"/>
      <c r="D55" s="104"/>
      <c r="E55" s="104"/>
    </row>
    <row r="57" spans="2:5" ht="35.65" customHeight="1" x14ac:dyDescent="0.25">
      <c r="B57" s="104" t="s">
        <v>61</v>
      </c>
      <c r="C57" s="104"/>
      <c r="D57" s="104"/>
      <c r="E57" s="104"/>
    </row>
    <row r="58" spans="2:5" ht="14.25" x14ac:dyDescent="0.25">
      <c r="B58" s="31"/>
    </row>
    <row r="59" spans="2:5" ht="25.15" customHeight="1" thickBot="1" x14ac:dyDescent="0.3">
      <c r="B59" s="31"/>
    </row>
    <row r="60" spans="2:5" ht="43.5" customHeight="1" thickBot="1" x14ac:dyDescent="0.3">
      <c r="B60" s="102" t="s">
        <v>62</v>
      </c>
      <c r="C60" s="99" t="s">
        <v>63</v>
      </c>
      <c r="D60" s="100"/>
      <c r="E60" s="101"/>
    </row>
    <row r="61" spans="2:5" ht="49.9" customHeight="1" thickBot="1" x14ac:dyDescent="0.3">
      <c r="B61" s="103"/>
      <c r="C61" s="99" t="s">
        <v>64</v>
      </c>
      <c r="D61" s="100"/>
      <c r="E61" s="101"/>
    </row>
    <row r="62" spans="2:5" ht="14.25" customHeight="1" thickBot="1" x14ac:dyDescent="0.3"/>
    <row r="63" spans="2:5" ht="15" customHeight="1" x14ac:dyDescent="0.25">
      <c r="B63" s="98"/>
      <c r="C63" s="98"/>
      <c r="D63" s="98"/>
      <c r="E63" s="98"/>
    </row>
  </sheetData>
  <mergeCells count="53">
    <mergeCell ref="D48:D52"/>
    <mergeCell ref="B46:E46"/>
    <mergeCell ref="E48:E52"/>
    <mergeCell ref="B63:E63"/>
    <mergeCell ref="C61:E61"/>
    <mergeCell ref="B60:B61"/>
    <mergeCell ref="C60:E60"/>
    <mergeCell ref="B55:E55"/>
    <mergeCell ref="B57:E57"/>
    <mergeCell ref="C40:D40"/>
    <mergeCell ref="C41:D41"/>
    <mergeCell ref="C42:D42"/>
    <mergeCell ref="A43:D43"/>
    <mergeCell ref="C35:D35"/>
    <mergeCell ref="C36:D36"/>
    <mergeCell ref="C37:D37"/>
    <mergeCell ref="C38:D38"/>
    <mergeCell ref="C39:D39"/>
    <mergeCell ref="A42:B42"/>
    <mergeCell ref="E16:F16"/>
    <mergeCell ref="C31:D31"/>
    <mergeCell ref="C32:D32"/>
    <mergeCell ref="C33:D33"/>
    <mergeCell ref="C34:D34"/>
    <mergeCell ref="A30:D30"/>
    <mergeCell ref="B16:D16"/>
    <mergeCell ref="A27:E27"/>
    <mergeCell ref="B13:D13"/>
    <mergeCell ref="B14:D14"/>
    <mergeCell ref="B15:D15"/>
    <mergeCell ref="B10:D10"/>
    <mergeCell ref="B4:D4"/>
    <mergeCell ref="B5:D5"/>
    <mergeCell ref="B6:D6"/>
    <mergeCell ref="B7:D7"/>
    <mergeCell ref="B8:D8"/>
    <mergeCell ref="B9:D9"/>
    <mergeCell ref="B3:F3"/>
    <mergeCell ref="E5:F5"/>
    <mergeCell ref="E9:F9"/>
    <mergeCell ref="E10:F10"/>
    <mergeCell ref="A20:F20"/>
    <mergeCell ref="E4:F4"/>
    <mergeCell ref="E6:F6"/>
    <mergeCell ref="E7:F7"/>
    <mergeCell ref="E8:F8"/>
    <mergeCell ref="E11:F11"/>
    <mergeCell ref="E12:F12"/>
    <mergeCell ref="E13:F13"/>
    <mergeCell ref="E14:F14"/>
    <mergeCell ref="E15:F15"/>
    <mergeCell ref="B11:D11"/>
    <mergeCell ref="B12:D12"/>
  </mergeCells>
  <dataValidations count="2">
    <dataValidation type="list" allowBlank="1" showInputMessage="1" showErrorMessage="1" sqref="E15:F15" xr:uid="{832CE009-DD6F-412A-BD85-C453907B763E}">
      <formula1>$O$4:$O$7</formula1>
    </dataValidation>
    <dataValidation type="list" allowBlank="1" showInputMessage="1" showErrorMessage="1" sqref="E13:F14" xr:uid="{66241D48-2DFF-4F0C-A8F7-29499BAF0DB4}">
      <formula1>$O$2:$O$3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verticalDpi="1200" r:id="rId1"/>
  <headerFooter>
    <oddHeader xml:space="preserve">&amp;RPríloha č. 2 Návrh na plnenie kritéria </oddHeader>
  </headerFooter>
  <rowBreaks count="2" manualBreakCount="2">
    <brk id="29" max="6" man="1"/>
    <brk id="43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5C6F-083D-4ED8-B157-BE2B432369C2}">
  <dimension ref="A1:G12"/>
  <sheetViews>
    <sheetView workbookViewId="0">
      <selection activeCell="D12" sqref="D12:F12"/>
    </sheetView>
  </sheetViews>
  <sheetFormatPr defaultRowHeight="15" x14ac:dyDescent="0.25"/>
  <cols>
    <col min="3" max="3" width="39.140625" customWidth="1"/>
    <col min="4" max="4" width="15.7109375" bestFit="1" customWidth="1"/>
    <col min="5" max="5" width="12.28515625" customWidth="1"/>
    <col min="7" max="7" width="18.28515625" customWidth="1"/>
  </cols>
  <sheetData>
    <row r="1" spans="1:7" x14ac:dyDescent="0.25">
      <c r="A1" t="s">
        <v>65</v>
      </c>
    </row>
    <row r="3" spans="1:7" x14ac:dyDescent="0.25">
      <c r="B3" t="s">
        <v>66</v>
      </c>
    </row>
    <row r="4" spans="1:7" ht="30" x14ac:dyDescent="0.25">
      <c r="B4" s="22" t="s">
        <v>21</v>
      </c>
      <c r="C4" s="18" t="s">
        <v>22</v>
      </c>
      <c r="D4" s="18" t="s">
        <v>23</v>
      </c>
      <c r="E4" s="18" t="s">
        <v>24</v>
      </c>
      <c r="F4" s="18" t="s">
        <v>25</v>
      </c>
      <c r="G4" s="19" t="s">
        <v>26</v>
      </c>
    </row>
    <row r="5" spans="1:7" ht="30" x14ac:dyDescent="0.25">
      <c r="B5" s="17">
        <v>1</v>
      </c>
      <c r="C5" s="9" t="s">
        <v>67</v>
      </c>
      <c r="D5" s="30">
        <f>SUM('1_Návrh na plnenie kritérií'!C22)</f>
        <v>0</v>
      </c>
      <c r="E5" s="10" t="s">
        <v>28</v>
      </c>
      <c r="F5" s="8">
        <v>1</v>
      </c>
      <c r="G5" s="11">
        <f>F5*D5</f>
        <v>0</v>
      </c>
    </row>
    <row r="6" spans="1:7" x14ac:dyDescent="0.25">
      <c r="B6" s="17">
        <v>2</v>
      </c>
      <c r="C6" s="7" t="s">
        <v>33</v>
      </c>
      <c r="D6" s="30">
        <f>SUM('1_Návrh na plnenie kritérií'!C25)</f>
        <v>0</v>
      </c>
      <c r="E6" s="10" t="s">
        <v>34</v>
      </c>
      <c r="F6" s="10">
        <v>3</v>
      </c>
      <c r="G6" s="11">
        <f t="shared" ref="G6:G7" si="0">F6*D6</f>
        <v>0</v>
      </c>
    </row>
    <row r="7" spans="1:7" ht="15.75" thickBot="1" x14ac:dyDescent="0.3">
      <c r="B7" s="39">
        <v>3</v>
      </c>
      <c r="C7" s="25" t="s">
        <v>68</v>
      </c>
      <c r="D7" s="54">
        <f>SUM('1_Návrh na plnenie kritérií'!C26)</f>
        <v>0</v>
      </c>
      <c r="E7" s="26" t="s">
        <v>34</v>
      </c>
      <c r="F7" s="26">
        <v>15</v>
      </c>
      <c r="G7" s="11">
        <f t="shared" si="0"/>
        <v>0</v>
      </c>
    </row>
    <row r="8" spans="1:7" ht="17.100000000000001" thickBot="1" x14ac:dyDescent="0.35">
      <c r="B8" s="105" t="s">
        <v>36</v>
      </c>
      <c r="C8" s="86"/>
      <c r="D8" s="86"/>
      <c r="E8" s="86"/>
      <c r="F8" s="87"/>
      <c r="G8" s="53">
        <f>SUM(G5:G7)</f>
        <v>0</v>
      </c>
    </row>
    <row r="10" spans="1:7" thickBot="1" x14ac:dyDescent="0.3"/>
    <row r="11" spans="1:7" ht="59.25" customHeight="1" thickBot="1" x14ac:dyDescent="0.3">
      <c r="B11" s="106" t="s">
        <v>69</v>
      </c>
      <c r="C11" s="107"/>
      <c r="D11" s="99" t="s">
        <v>63</v>
      </c>
      <c r="E11" s="100"/>
      <c r="F11" s="101"/>
    </row>
    <row r="12" spans="1:7" ht="62.45" customHeight="1" thickBot="1" x14ac:dyDescent="0.3">
      <c r="B12" s="108"/>
      <c r="C12" s="109"/>
      <c r="D12" s="99" t="s">
        <v>64</v>
      </c>
      <c r="E12" s="100"/>
      <c r="F12" s="101"/>
    </row>
  </sheetData>
  <mergeCells count="4">
    <mergeCell ref="B8:F8"/>
    <mergeCell ref="D11:F11"/>
    <mergeCell ref="D12:F12"/>
    <mergeCell ref="B11:C12"/>
  </mergeCells>
  <pageMargins left="0.7" right="0.7" top="0.75" bottom="0.75" header="0.3" footer="0.3"/>
  <pageSetup paperSize="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5E7D-F5E6-4637-AA1D-463AF4D20600}">
  <dimension ref="A1:G11"/>
  <sheetViews>
    <sheetView workbookViewId="0">
      <selection activeCell="G6" sqref="G6"/>
    </sheetView>
  </sheetViews>
  <sheetFormatPr defaultRowHeight="15" x14ac:dyDescent="0.25"/>
  <cols>
    <col min="2" max="2" width="7.7109375" customWidth="1"/>
    <col min="3" max="3" width="42.7109375" customWidth="1"/>
    <col min="4" max="4" width="15.7109375" bestFit="1" customWidth="1"/>
    <col min="5" max="5" width="11.28515625" customWidth="1"/>
    <col min="7" max="7" width="13.7109375" customWidth="1"/>
  </cols>
  <sheetData>
    <row r="1" spans="1:7" x14ac:dyDescent="0.25">
      <c r="A1" t="s">
        <v>65</v>
      </c>
    </row>
    <row r="3" spans="1:7" x14ac:dyDescent="0.25">
      <c r="B3" t="s">
        <v>66</v>
      </c>
    </row>
    <row r="4" spans="1:7" ht="30" x14ac:dyDescent="0.25">
      <c r="B4" s="22" t="s">
        <v>21</v>
      </c>
      <c r="C4" s="18" t="s">
        <v>22</v>
      </c>
      <c r="D4" s="18" t="s">
        <v>23</v>
      </c>
      <c r="E4" s="18" t="s">
        <v>24</v>
      </c>
      <c r="F4" s="18" t="s">
        <v>25</v>
      </c>
      <c r="G4" s="19" t="s">
        <v>26</v>
      </c>
    </row>
    <row r="5" spans="1:7" ht="30" x14ac:dyDescent="0.25">
      <c r="B5" s="23">
        <v>1</v>
      </c>
      <c r="C5" s="9" t="s">
        <v>70</v>
      </c>
      <c r="D5" s="30">
        <f>SUM('1_Návrh na plnenie kritérií'!C23)</f>
        <v>0</v>
      </c>
      <c r="E5" s="10" t="s">
        <v>30</v>
      </c>
      <c r="F5" s="8">
        <v>60</v>
      </c>
      <c r="G5" s="12">
        <f>F5*D5</f>
        <v>0</v>
      </c>
    </row>
    <row r="6" spans="1:7" ht="15.75" thickBot="1" x14ac:dyDescent="0.3">
      <c r="B6" s="23">
        <v>2</v>
      </c>
      <c r="C6" s="7" t="s">
        <v>31</v>
      </c>
      <c r="D6" s="30">
        <f>SUM('1_Návrh na plnenie kritérií'!C24)</f>
        <v>0</v>
      </c>
      <c r="E6" s="10" t="s">
        <v>32</v>
      </c>
      <c r="F6" s="10">
        <v>5000</v>
      </c>
      <c r="G6" s="12">
        <f>F6*D6</f>
        <v>0</v>
      </c>
    </row>
    <row r="7" spans="1:7" ht="17.100000000000001" thickBot="1" x14ac:dyDescent="0.35">
      <c r="B7" s="105" t="s">
        <v>36</v>
      </c>
      <c r="C7" s="110"/>
      <c r="D7" s="110"/>
      <c r="E7" s="110"/>
      <c r="F7" s="111"/>
      <c r="G7" s="27">
        <f>SUM(G5:G6)</f>
        <v>0</v>
      </c>
    </row>
    <row r="9" spans="1:7" thickBot="1" x14ac:dyDescent="0.3"/>
    <row r="10" spans="1:7" ht="42.75" customHeight="1" thickBot="1" x14ac:dyDescent="0.3">
      <c r="B10" s="106" t="s">
        <v>71</v>
      </c>
      <c r="C10" s="107"/>
      <c r="D10" s="99" t="s">
        <v>63</v>
      </c>
      <c r="E10" s="100"/>
      <c r="F10" s="101"/>
    </row>
    <row r="11" spans="1:7" ht="55.5" customHeight="1" thickBot="1" x14ac:dyDescent="0.3">
      <c r="B11" s="108"/>
      <c r="C11" s="109"/>
      <c r="D11" s="99" t="s">
        <v>64</v>
      </c>
      <c r="E11" s="100"/>
      <c r="F11" s="101"/>
    </row>
  </sheetData>
  <mergeCells count="4">
    <mergeCell ref="B7:F7"/>
    <mergeCell ref="D10:F10"/>
    <mergeCell ref="D11:F11"/>
    <mergeCell ref="B10:C11"/>
  </mergeCells>
  <pageMargins left="0.7" right="0.7" top="0.75" bottom="0.75" header="0.3" footer="0.3"/>
  <pageSetup paperSize="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801B-D58C-40D6-A4D4-C1069CF83EE4}">
  <dimension ref="A1:G75"/>
  <sheetViews>
    <sheetView workbookViewId="0">
      <selection activeCell="D2" sqref="D2"/>
    </sheetView>
  </sheetViews>
  <sheetFormatPr defaultRowHeight="15" x14ac:dyDescent="0.25"/>
  <cols>
    <col min="1" max="1" width="46.140625" style="1" bestFit="1" customWidth="1"/>
    <col min="2" max="2" width="11.85546875" hidden="1" customWidth="1"/>
    <col min="3" max="3" width="20.28515625" customWidth="1"/>
    <col min="4" max="4" width="15.28515625" bestFit="1" customWidth="1"/>
    <col min="5" max="5" width="20.28515625" customWidth="1"/>
    <col min="6" max="6" width="7.85546875" customWidth="1"/>
    <col min="7" max="7" width="16" bestFit="1" customWidth="1"/>
  </cols>
  <sheetData>
    <row r="1" spans="1:7" s="1" customFormat="1" x14ac:dyDescent="0.25">
      <c r="A1" s="52" t="s">
        <v>72</v>
      </c>
      <c r="B1" s="52" t="s">
        <v>73</v>
      </c>
      <c r="C1" s="52" t="s">
        <v>74</v>
      </c>
      <c r="D1" s="52" t="s">
        <v>75</v>
      </c>
      <c r="E1" s="52" t="s">
        <v>76</v>
      </c>
      <c r="F1" s="52" t="s">
        <v>77</v>
      </c>
      <c r="G1" s="52" t="s">
        <v>78</v>
      </c>
    </row>
    <row r="2" spans="1:7" ht="14.25" customHeight="1" x14ac:dyDescent="0.25">
      <c r="A2" s="112" t="s">
        <v>79</v>
      </c>
      <c r="B2" s="41"/>
      <c r="C2" s="41" t="s">
        <v>80</v>
      </c>
      <c r="D2" s="42" t="s">
        <v>81</v>
      </c>
      <c r="E2" s="41" t="s">
        <v>82</v>
      </c>
      <c r="F2" s="41">
        <f>SUM(B2:B86)</f>
        <v>15</v>
      </c>
      <c r="G2" s="42" t="s">
        <v>81</v>
      </c>
    </row>
    <row r="3" spans="1:7" ht="14.25" customHeight="1" x14ac:dyDescent="0.25">
      <c r="A3" s="113"/>
      <c r="B3" s="43"/>
      <c r="C3" s="41" t="s">
        <v>83</v>
      </c>
      <c r="D3" s="42" t="s">
        <v>81</v>
      </c>
      <c r="E3" s="41" t="s">
        <v>84</v>
      </c>
      <c r="F3" s="41">
        <f>F8+F13+F17+F21+F25+F29+F33+F37+F41+F45+F49+F53+F57+F61+F65</f>
        <v>4986</v>
      </c>
      <c r="G3" s="42" t="s">
        <v>81</v>
      </c>
    </row>
    <row r="4" spans="1:7" ht="14.25" customHeight="1" x14ac:dyDescent="0.25">
      <c r="A4" s="113"/>
      <c r="B4" s="43"/>
      <c r="C4" s="41" t="s">
        <v>85</v>
      </c>
      <c r="D4" s="51">
        <f>'1_Návrh na plnenie kritérií'!C22</f>
        <v>0</v>
      </c>
      <c r="E4" s="41" t="s">
        <v>86</v>
      </c>
      <c r="F4" s="44">
        <f>'1_Návrh na plnenie kritérií'!E22</f>
        <v>1</v>
      </c>
      <c r="G4" s="44">
        <f>D4*F4</f>
        <v>0</v>
      </c>
    </row>
    <row r="5" spans="1:7" ht="14.25" customHeight="1" x14ac:dyDescent="0.25">
      <c r="A5" s="113"/>
      <c r="B5" s="43"/>
      <c r="C5" s="41" t="s">
        <v>87</v>
      </c>
      <c r="D5" s="51">
        <f>'1_Návrh na plnenie kritérií'!C25</f>
        <v>0</v>
      </c>
      <c r="E5" s="41" t="s">
        <v>88</v>
      </c>
      <c r="F5" s="41">
        <f>'1_Návrh na plnenie kritérií'!E25</f>
        <v>3</v>
      </c>
      <c r="G5" s="45">
        <f>D5*F5</f>
        <v>0</v>
      </c>
    </row>
    <row r="6" spans="1:7" ht="14.25" customHeight="1" x14ac:dyDescent="0.25">
      <c r="A6" s="113"/>
      <c r="B6" s="43"/>
      <c r="C6" s="41" t="s">
        <v>89</v>
      </c>
      <c r="D6" s="51">
        <f>'1_Návrh na plnenie kritérií'!C26</f>
        <v>0</v>
      </c>
      <c r="E6" s="41" t="s">
        <v>88</v>
      </c>
      <c r="F6" s="41">
        <f>'1_Návrh na plnenie kritérií'!E26</f>
        <v>15</v>
      </c>
      <c r="G6" s="45">
        <f>D6*F6</f>
        <v>0</v>
      </c>
    </row>
    <row r="7" spans="1:7" ht="14.25" customHeight="1" x14ac:dyDescent="0.25">
      <c r="A7" s="114"/>
      <c r="B7" s="43"/>
      <c r="C7" s="46" t="s">
        <v>90</v>
      </c>
      <c r="D7" s="47" t="s">
        <v>81</v>
      </c>
      <c r="E7" s="47" t="s">
        <v>81</v>
      </c>
      <c r="F7" s="47" t="s">
        <v>81</v>
      </c>
      <c r="G7" s="48">
        <f>SUM(G4:G6)</f>
        <v>0</v>
      </c>
    </row>
    <row r="8" spans="1:7" x14ac:dyDescent="0.25">
      <c r="A8" s="116" t="s">
        <v>91</v>
      </c>
      <c r="B8" s="49">
        <v>1</v>
      </c>
      <c r="C8" s="41" t="s">
        <v>83</v>
      </c>
      <c r="D8" s="42" t="s">
        <v>81</v>
      </c>
      <c r="E8" s="41" t="s">
        <v>84</v>
      </c>
      <c r="F8" s="41">
        <v>541</v>
      </c>
      <c r="G8" s="42" t="s">
        <v>81</v>
      </c>
    </row>
    <row r="9" spans="1:7" x14ac:dyDescent="0.25">
      <c r="A9" s="116"/>
      <c r="B9" s="49"/>
      <c r="C9" s="41" t="s">
        <v>85</v>
      </c>
      <c r="D9" s="42" t="s">
        <v>81</v>
      </c>
      <c r="E9" s="42" t="s">
        <v>81</v>
      </c>
      <c r="F9" s="41">
        <f>F8/$F$3</f>
        <v>0.10850381066987565</v>
      </c>
      <c r="G9" s="41">
        <f>F9*$G$4</f>
        <v>0</v>
      </c>
    </row>
    <row r="10" spans="1:7" x14ac:dyDescent="0.25">
      <c r="A10" s="116"/>
      <c r="B10" s="49"/>
      <c r="C10" s="41" t="s">
        <v>87</v>
      </c>
      <c r="D10" s="42" t="s">
        <v>81</v>
      </c>
      <c r="E10" s="42" t="s">
        <v>81</v>
      </c>
      <c r="F10" s="41">
        <f>$F$6/$F$2</f>
        <v>1</v>
      </c>
      <c r="G10" s="41">
        <f>(F10/$F$6)*$G$6</f>
        <v>0</v>
      </c>
    </row>
    <row r="11" spans="1:7" x14ac:dyDescent="0.25">
      <c r="A11" s="116"/>
      <c r="B11" s="49"/>
      <c r="C11" s="41" t="s">
        <v>89</v>
      </c>
      <c r="D11" s="42" t="s">
        <v>81</v>
      </c>
      <c r="E11" s="42" t="s">
        <v>81</v>
      </c>
      <c r="F11" s="41">
        <f>F5</f>
        <v>3</v>
      </c>
      <c r="G11" s="41">
        <f>G5</f>
        <v>0</v>
      </c>
    </row>
    <row r="12" spans="1:7" x14ac:dyDescent="0.25">
      <c r="A12" s="116"/>
      <c r="B12" s="49"/>
      <c r="C12" s="40" t="s">
        <v>92</v>
      </c>
      <c r="D12" s="42" t="s">
        <v>81</v>
      </c>
      <c r="E12" s="42" t="s">
        <v>81</v>
      </c>
      <c r="F12" s="42" t="s">
        <v>81</v>
      </c>
      <c r="G12" s="40">
        <f>SUM(G9:G11)</f>
        <v>0</v>
      </c>
    </row>
    <row r="13" spans="1:7" x14ac:dyDescent="0.25">
      <c r="A13" s="116" t="s">
        <v>93</v>
      </c>
      <c r="B13" s="49">
        <v>1</v>
      </c>
      <c r="C13" s="41" t="s">
        <v>83</v>
      </c>
      <c r="D13" s="42" t="s">
        <v>81</v>
      </c>
      <c r="E13" s="41" t="s">
        <v>84</v>
      </c>
      <c r="F13" s="41">
        <v>62</v>
      </c>
      <c r="G13" s="42" t="s">
        <v>81</v>
      </c>
    </row>
    <row r="14" spans="1:7" x14ac:dyDescent="0.25">
      <c r="A14" s="116"/>
      <c r="B14" s="49"/>
      <c r="C14" s="41" t="s">
        <v>85</v>
      </c>
      <c r="D14" s="42" t="s">
        <v>81</v>
      </c>
      <c r="E14" s="42" t="s">
        <v>81</v>
      </c>
      <c r="F14" s="41">
        <f>F13/$F$3</f>
        <v>1.2434817488969114E-2</v>
      </c>
      <c r="G14" s="41">
        <f>F14*$G$4</f>
        <v>0</v>
      </c>
    </row>
    <row r="15" spans="1:7" x14ac:dyDescent="0.25">
      <c r="A15" s="116"/>
      <c r="B15" s="49"/>
      <c r="C15" s="41" t="s">
        <v>89</v>
      </c>
      <c r="D15" s="42" t="s">
        <v>81</v>
      </c>
      <c r="E15" s="42" t="s">
        <v>81</v>
      </c>
      <c r="F15" s="41">
        <f>$F$6/$F$2</f>
        <v>1</v>
      </c>
      <c r="G15" s="41">
        <f>(F15/$F$6)*$G$6</f>
        <v>0</v>
      </c>
    </row>
    <row r="16" spans="1:7" x14ac:dyDescent="0.25">
      <c r="A16" s="116"/>
      <c r="B16" s="49"/>
      <c r="C16" s="40" t="s">
        <v>92</v>
      </c>
      <c r="D16" s="42" t="s">
        <v>81</v>
      </c>
      <c r="E16" s="42" t="s">
        <v>81</v>
      </c>
      <c r="F16" s="42" t="s">
        <v>81</v>
      </c>
      <c r="G16" s="40">
        <f>SUM(G14:G15)</f>
        <v>0</v>
      </c>
    </row>
    <row r="17" spans="1:7" x14ac:dyDescent="0.25">
      <c r="A17" s="116" t="s">
        <v>94</v>
      </c>
      <c r="B17" s="49">
        <v>1</v>
      </c>
      <c r="C17" s="41" t="s">
        <v>83</v>
      </c>
      <c r="D17" s="42" t="s">
        <v>81</v>
      </c>
      <c r="E17" s="41" t="s">
        <v>84</v>
      </c>
      <c r="F17" s="41">
        <v>1123</v>
      </c>
      <c r="G17" s="42" t="s">
        <v>81</v>
      </c>
    </row>
    <row r="18" spans="1:7" x14ac:dyDescent="0.25">
      <c r="A18" s="116"/>
      <c r="B18" s="49"/>
      <c r="C18" s="41" t="s">
        <v>85</v>
      </c>
      <c r="D18" s="42" t="s">
        <v>81</v>
      </c>
      <c r="E18" s="42" t="s">
        <v>81</v>
      </c>
      <c r="F18" s="41">
        <f>F17/$F$3</f>
        <v>0.22523064580826313</v>
      </c>
      <c r="G18" s="41">
        <f>F18*$G$4</f>
        <v>0</v>
      </c>
    </row>
    <row r="19" spans="1:7" x14ac:dyDescent="0.25">
      <c r="A19" s="116"/>
      <c r="B19" s="49"/>
      <c r="C19" s="41" t="s">
        <v>89</v>
      </c>
      <c r="D19" s="42" t="s">
        <v>81</v>
      </c>
      <c r="E19" s="42" t="s">
        <v>81</v>
      </c>
      <c r="F19" s="41">
        <f>$F$6/$F$2</f>
        <v>1</v>
      </c>
      <c r="G19" s="41">
        <f>(F19/$F$6)*$G$6</f>
        <v>0</v>
      </c>
    </row>
    <row r="20" spans="1:7" x14ac:dyDescent="0.25">
      <c r="A20" s="116"/>
      <c r="B20" s="49"/>
      <c r="C20" s="40" t="s">
        <v>92</v>
      </c>
      <c r="D20" s="42" t="s">
        <v>81</v>
      </c>
      <c r="E20" s="42" t="s">
        <v>81</v>
      </c>
      <c r="F20" s="42" t="s">
        <v>81</v>
      </c>
      <c r="G20" s="40">
        <f>SUM(G18:G19)</f>
        <v>0</v>
      </c>
    </row>
    <row r="21" spans="1:7" x14ac:dyDescent="0.25">
      <c r="A21" s="116" t="s">
        <v>95</v>
      </c>
      <c r="B21" s="49">
        <v>1</v>
      </c>
      <c r="C21" s="41" t="s">
        <v>83</v>
      </c>
      <c r="D21" s="42" t="s">
        <v>81</v>
      </c>
      <c r="E21" s="41" t="s">
        <v>84</v>
      </c>
      <c r="F21" s="41">
        <v>193</v>
      </c>
      <c r="G21" s="42" t="s">
        <v>81</v>
      </c>
    </row>
    <row r="22" spans="1:7" x14ac:dyDescent="0.25">
      <c r="A22" s="116"/>
      <c r="B22" s="49"/>
      <c r="C22" s="41" t="s">
        <v>85</v>
      </c>
      <c r="D22" s="42" t="s">
        <v>81</v>
      </c>
      <c r="E22" s="42" t="s">
        <v>81</v>
      </c>
      <c r="F22" s="41">
        <f>F21/$F$3</f>
        <v>3.8708383473726432E-2</v>
      </c>
      <c r="G22" s="41">
        <f>F22*$G$4</f>
        <v>0</v>
      </c>
    </row>
    <row r="23" spans="1:7" x14ac:dyDescent="0.25">
      <c r="A23" s="116"/>
      <c r="B23" s="49"/>
      <c r="C23" s="41" t="s">
        <v>89</v>
      </c>
      <c r="D23" s="42" t="s">
        <v>81</v>
      </c>
      <c r="E23" s="42" t="s">
        <v>81</v>
      </c>
      <c r="F23" s="41">
        <f>$F$6/$F$2</f>
        <v>1</v>
      </c>
      <c r="G23" s="41">
        <f>(F23/$F$6)*$G$6</f>
        <v>0</v>
      </c>
    </row>
    <row r="24" spans="1:7" x14ac:dyDescent="0.25">
      <c r="A24" s="116"/>
      <c r="B24" s="49"/>
      <c r="C24" s="40" t="s">
        <v>92</v>
      </c>
      <c r="D24" s="42" t="s">
        <v>81</v>
      </c>
      <c r="E24" s="42" t="s">
        <v>81</v>
      </c>
      <c r="F24" s="42" t="s">
        <v>81</v>
      </c>
      <c r="G24" s="40">
        <f>SUM(G22:G23)</f>
        <v>0</v>
      </c>
    </row>
    <row r="25" spans="1:7" x14ac:dyDescent="0.25">
      <c r="A25" s="116" t="s">
        <v>96</v>
      </c>
      <c r="B25" s="49">
        <v>1</v>
      </c>
      <c r="C25" s="41" t="s">
        <v>83</v>
      </c>
      <c r="D25" s="42" t="s">
        <v>81</v>
      </c>
      <c r="E25" s="41" t="s">
        <v>84</v>
      </c>
      <c r="F25" s="41">
        <v>395</v>
      </c>
      <c r="G25" s="42" t="s">
        <v>81</v>
      </c>
    </row>
    <row r="26" spans="1:7" x14ac:dyDescent="0.25">
      <c r="A26" s="116"/>
      <c r="B26" s="49"/>
      <c r="C26" s="41" t="s">
        <v>85</v>
      </c>
      <c r="D26" s="42" t="s">
        <v>81</v>
      </c>
      <c r="E26" s="42" t="s">
        <v>81</v>
      </c>
      <c r="F26" s="41">
        <f>F25/$F$3</f>
        <v>7.9221821099077411E-2</v>
      </c>
      <c r="G26" s="41">
        <f>F26*$G$4</f>
        <v>0</v>
      </c>
    </row>
    <row r="27" spans="1:7" x14ac:dyDescent="0.25">
      <c r="A27" s="116"/>
      <c r="B27" s="49"/>
      <c r="C27" s="41" t="s">
        <v>89</v>
      </c>
      <c r="D27" s="42" t="s">
        <v>81</v>
      </c>
      <c r="E27" s="42" t="s">
        <v>81</v>
      </c>
      <c r="F27" s="41">
        <f>$F$6/$F$2</f>
        <v>1</v>
      </c>
      <c r="G27" s="41">
        <f>(F27/$F$6)*$G$6</f>
        <v>0</v>
      </c>
    </row>
    <row r="28" spans="1:7" x14ac:dyDescent="0.25">
      <c r="A28" s="116"/>
      <c r="B28" s="49"/>
      <c r="C28" s="40" t="s">
        <v>92</v>
      </c>
      <c r="D28" s="42" t="s">
        <v>81</v>
      </c>
      <c r="E28" s="42" t="s">
        <v>81</v>
      </c>
      <c r="F28" s="42" t="s">
        <v>81</v>
      </c>
      <c r="G28" s="40">
        <f>SUM(G26:G27)</f>
        <v>0</v>
      </c>
    </row>
    <row r="29" spans="1:7" x14ac:dyDescent="0.25">
      <c r="A29" s="116" t="s">
        <v>97</v>
      </c>
      <c r="B29" s="49">
        <v>1</v>
      </c>
      <c r="C29" s="41" t="s">
        <v>83</v>
      </c>
      <c r="D29" s="42" t="s">
        <v>81</v>
      </c>
      <c r="E29" s="41" t="s">
        <v>84</v>
      </c>
      <c r="F29" s="41">
        <v>703</v>
      </c>
      <c r="G29" s="42" t="s">
        <v>81</v>
      </c>
    </row>
    <row r="30" spans="1:7" x14ac:dyDescent="0.25">
      <c r="A30" s="116"/>
      <c r="B30" s="49"/>
      <c r="C30" s="41" t="s">
        <v>85</v>
      </c>
      <c r="D30" s="42" t="s">
        <v>81</v>
      </c>
      <c r="E30" s="42" t="s">
        <v>81</v>
      </c>
      <c r="F30" s="41">
        <f>F29/$F$3</f>
        <v>0.14099478539911753</v>
      </c>
      <c r="G30" s="41">
        <f>F30*$G$4</f>
        <v>0</v>
      </c>
    </row>
    <row r="31" spans="1:7" x14ac:dyDescent="0.25">
      <c r="A31" s="116"/>
      <c r="B31" s="49"/>
      <c r="C31" s="41" t="s">
        <v>89</v>
      </c>
      <c r="D31" s="42" t="s">
        <v>81</v>
      </c>
      <c r="E31" s="42" t="s">
        <v>81</v>
      </c>
      <c r="F31" s="41">
        <f>$F$6/$F$2</f>
        <v>1</v>
      </c>
      <c r="G31" s="41">
        <f>(F31/$F$6)*$G$6</f>
        <v>0</v>
      </c>
    </row>
    <row r="32" spans="1:7" x14ac:dyDescent="0.25">
      <c r="A32" s="116"/>
      <c r="B32" s="49"/>
      <c r="C32" s="40" t="s">
        <v>92</v>
      </c>
      <c r="D32" s="42" t="s">
        <v>81</v>
      </c>
      <c r="E32" s="42" t="s">
        <v>81</v>
      </c>
      <c r="F32" s="42" t="s">
        <v>81</v>
      </c>
      <c r="G32" s="40">
        <f>SUM(G30:G31)</f>
        <v>0</v>
      </c>
    </row>
    <row r="33" spans="1:7" x14ac:dyDescent="0.25">
      <c r="A33" s="116" t="s">
        <v>98</v>
      </c>
      <c r="B33" s="49">
        <v>1</v>
      </c>
      <c r="C33" s="41" t="s">
        <v>83</v>
      </c>
      <c r="D33" s="42" t="s">
        <v>81</v>
      </c>
      <c r="E33" s="41" t="s">
        <v>84</v>
      </c>
      <c r="F33" s="41">
        <v>249</v>
      </c>
      <c r="G33" s="42" t="s">
        <v>81</v>
      </c>
    </row>
    <row r="34" spans="1:7" x14ac:dyDescent="0.25">
      <c r="A34" s="116"/>
      <c r="B34" s="49"/>
      <c r="C34" s="41" t="s">
        <v>85</v>
      </c>
      <c r="D34" s="42" t="s">
        <v>81</v>
      </c>
      <c r="E34" s="42" t="s">
        <v>81</v>
      </c>
      <c r="F34" s="41">
        <f>F33/$F$3</f>
        <v>4.9939831528279181E-2</v>
      </c>
      <c r="G34" s="41">
        <f>F34*$G$4</f>
        <v>0</v>
      </c>
    </row>
    <row r="35" spans="1:7" x14ac:dyDescent="0.25">
      <c r="A35" s="116"/>
      <c r="B35" s="49"/>
      <c r="C35" s="41" t="s">
        <v>89</v>
      </c>
      <c r="D35" s="42" t="s">
        <v>81</v>
      </c>
      <c r="E35" s="42" t="s">
        <v>81</v>
      </c>
      <c r="F35" s="41">
        <f>$F$6/$F$2</f>
        <v>1</v>
      </c>
      <c r="G35" s="41">
        <f>(F35/$F$6)*$G$6</f>
        <v>0</v>
      </c>
    </row>
    <row r="36" spans="1:7" x14ac:dyDescent="0.25">
      <c r="A36" s="116"/>
      <c r="B36" s="49"/>
      <c r="C36" s="40" t="s">
        <v>92</v>
      </c>
      <c r="D36" s="42" t="s">
        <v>81</v>
      </c>
      <c r="E36" s="42" t="s">
        <v>81</v>
      </c>
      <c r="F36" s="42" t="s">
        <v>81</v>
      </c>
      <c r="G36" s="40">
        <f>SUM(G34:G35)</f>
        <v>0</v>
      </c>
    </row>
    <row r="37" spans="1:7" x14ac:dyDescent="0.25">
      <c r="A37" s="116" t="s">
        <v>99</v>
      </c>
      <c r="B37" s="49">
        <v>1</v>
      </c>
      <c r="C37" s="41" t="s">
        <v>83</v>
      </c>
      <c r="D37" s="42" t="s">
        <v>81</v>
      </c>
      <c r="E37" s="41" t="s">
        <v>84</v>
      </c>
      <c r="F37" s="41">
        <v>263</v>
      </c>
      <c r="G37" s="42" t="s">
        <v>81</v>
      </c>
    </row>
    <row r="38" spans="1:7" x14ac:dyDescent="0.25">
      <c r="A38" s="116"/>
      <c r="B38" s="49"/>
      <c r="C38" s="41" t="s">
        <v>85</v>
      </c>
      <c r="D38" s="42" t="s">
        <v>81</v>
      </c>
      <c r="E38" s="42" t="s">
        <v>81</v>
      </c>
      <c r="F38" s="41">
        <f>F37/$F$3</f>
        <v>5.274769354191737E-2</v>
      </c>
      <c r="G38" s="41">
        <f>F38*$G$4</f>
        <v>0</v>
      </c>
    </row>
    <row r="39" spans="1:7" x14ac:dyDescent="0.25">
      <c r="A39" s="116"/>
      <c r="B39" s="49"/>
      <c r="C39" s="41" t="s">
        <v>89</v>
      </c>
      <c r="D39" s="42" t="s">
        <v>81</v>
      </c>
      <c r="E39" s="42" t="s">
        <v>81</v>
      </c>
      <c r="F39" s="41">
        <f>$F$6/$F$2</f>
        <v>1</v>
      </c>
      <c r="G39" s="41">
        <f>(F39/$F$6)*$G$6</f>
        <v>0</v>
      </c>
    </row>
    <row r="40" spans="1:7" x14ac:dyDescent="0.25">
      <c r="A40" s="116"/>
      <c r="B40" s="49"/>
      <c r="C40" s="40" t="s">
        <v>92</v>
      </c>
      <c r="D40" s="42" t="s">
        <v>81</v>
      </c>
      <c r="E40" s="42" t="s">
        <v>81</v>
      </c>
      <c r="F40" s="42" t="s">
        <v>81</v>
      </c>
      <c r="G40" s="40">
        <f>SUM(G38:G39)</f>
        <v>0</v>
      </c>
    </row>
    <row r="41" spans="1:7" x14ac:dyDescent="0.25">
      <c r="A41" s="116" t="s">
        <v>100</v>
      </c>
      <c r="B41" s="49">
        <v>1</v>
      </c>
      <c r="C41" s="41" t="s">
        <v>83</v>
      </c>
      <c r="D41" s="42" t="s">
        <v>81</v>
      </c>
      <c r="E41" s="41" t="s">
        <v>84</v>
      </c>
      <c r="F41" s="41">
        <v>132</v>
      </c>
      <c r="G41" s="42" t="s">
        <v>81</v>
      </c>
    </row>
    <row r="42" spans="1:7" x14ac:dyDescent="0.25">
      <c r="A42" s="116"/>
      <c r="B42" s="49"/>
      <c r="C42" s="41" t="s">
        <v>85</v>
      </c>
      <c r="D42" s="42" t="s">
        <v>81</v>
      </c>
      <c r="E42" s="42" t="s">
        <v>81</v>
      </c>
      <c r="F42" s="41">
        <f>F41/$F$3</f>
        <v>2.6474127557160047E-2</v>
      </c>
      <c r="G42" s="41">
        <f>F42*$G$4</f>
        <v>0</v>
      </c>
    </row>
    <row r="43" spans="1:7" x14ac:dyDescent="0.25">
      <c r="A43" s="116"/>
      <c r="B43" s="49"/>
      <c r="C43" s="41" t="s">
        <v>89</v>
      </c>
      <c r="D43" s="42" t="s">
        <v>81</v>
      </c>
      <c r="E43" s="42" t="s">
        <v>81</v>
      </c>
      <c r="F43" s="41">
        <f>$F$6/$F$2</f>
        <v>1</v>
      </c>
      <c r="G43" s="41">
        <f>(F43/$F$6)*$G$6</f>
        <v>0</v>
      </c>
    </row>
    <row r="44" spans="1:7" x14ac:dyDescent="0.25">
      <c r="A44" s="116"/>
      <c r="B44" s="49"/>
      <c r="C44" s="40" t="s">
        <v>92</v>
      </c>
      <c r="D44" s="42" t="s">
        <v>81</v>
      </c>
      <c r="E44" s="42" t="s">
        <v>81</v>
      </c>
      <c r="F44" s="42" t="s">
        <v>81</v>
      </c>
      <c r="G44" s="40">
        <f>SUM(G42:G43)</f>
        <v>0</v>
      </c>
    </row>
    <row r="45" spans="1:7" x14ac:dyDescent="0.25">
      <c r="A45" s="116" t="s">
        <v>101</v>
      </c>
      <c r="B45" s="49">
        <v>1</v>
      </c>
      <c r="C45" s="41" t="s">
        <v>83</v>
      </c>
      <c r="D45" s="42" t="s">
        <v>81</v>
      </c>
      <c r="E45" s="41" t="s">
        <v>84</v>
      </c>
      <c r="F45" s="41">
        <v>585</v>
      </c>
      <c r="G45" s="42" t="s">
        <v>81</v>
      </c>
    </row>
    <row r="46" spans="1:7" x14ac:dyDescent="0.25">
      <c r="A46" s="116"/>
      <c r="B46" s="49"/>
      <c r="C46" s="41" t="s">
        <v>85</v>
      </c>
      <c r="D46" s="42" t="s">
        <v>81</v>
      </c>
      <c r="E46" s="42" t="s">
        <v>81</v>
      </c>
      <c r="F46" s="41">
        <f>F45/$F$3</f>
        <v>0.11732851985559567</v>
      </c>
      <c r="G46" s="41">
        <f>F46*$G$4</f>
        <v>0</v>
      </c>
    </row>
    <row r="47" spans="1:7" x14ac:dyDescent="0.25">
      <c r="A47" s="116"/>
      <c r="B47" s="49"/>
      <c r="C47" s="41" t="s">
        <v>89</v>
      </c>
      <c r="D47" s="42" t="s">
        <v>81</v>
      </c>
      <c r="E47" s="42" t="s">
        <v>81</v>
      </c>
      <c r="F47" s="41">
        <f>$F$6/$F$2</f>
        <v>1</v>
      </c>
      <c r="G47" s="41">
        <f>(F47/$F$6)*$G$6</f>
        <v>0</v>
      </c>
    </row>
    <row r="48" spans="1:7" x14ac:dyDescent="0.25">
      <c r="A48" s="116"/>
      <c r="B48" s="49"/>
      <c r="C48" s="40" t="s">
        <v>92</v>
      </c>
      <c r="D48" s="42" t="s">
        <v>81</v>
      </c>
      <c r="E48" s="42" t="s">
        <v>81</v>
      </c>
      <c r="F48" s="42" t="s">
        <v>81</v>
      </c>
      <c r="G48" s="40">
        <f>SUM(G46:G47)</f>
        <v>0</v>
      </c>
    </row>
    <row r="49" spans="1:7" x14ac:dyDescent="0.25">
      <c r="A49" s="116" t="s">
        <v>102</v>
      </c>
      <c r="B49" s="49">
        <v>1</v>
      </c>
      <c r="C49" s="41" t="s">
        <v>83</v>
      </c>
      <c r="D49" s="42" t="s">
        <v>81</v>
      </c>
      <c r="E49" s="41" t="s">
        <v>84</v>
      </c>
      <c r="F49" s="41">
        <v>407</v>
      </c>
      <c r="G49" s="42" t="s">
        <v>81</v>
      </c>
    </row>
    <row r="50" spans="1:7" x14ac:dyDescent="0.25">
      <c r="A50" s="116"/>
      <c r="B50" s="49"/>
      <c r="C50" s="41" t="s">
        <v>85</v>
      </c>
      <c r="D50" s="42" t="s">
        <v>81</v>
      </c>
      <c r="E50" s="42" t="s">
        <v>81</v>
      </c>
      <c r="F50" s="41">
        <f>F49/$F$3</f>
        <v>8.1628559967910144E-2</v>
      </c>
      <c r="G50" s="41">
        <f>F50*$G$4</f>
        <v>0</v>
      </c>
    </row>
    <row r="51" spans="1:7" x14ac:dyDescent="0.25">
      <c r="A51" s="116"/>
      <c r="B51" s="49"/>
      <c r="C51" s="41" t="s">
        <v>89</v>
      </c>
      <c r="D51" s="42" t="s">
        <v>81</v>
      </c>
      <c r="E51" s="42" t="s">
        <v>81</v>
      </c>
      <c r="F51" s="41">
        <f>$F$6/$F$2</f>
        <v>1</v>
      </c>
      <c r="G51" s="41">
        <f>(F51/$F$6)*$G$6</f>
        <v>0</v>
      </c>
    </row>
    <row r="52" spans="1:7" x14ac:dyDescent="0.25">
      <c r="A52" s="116"/>
      <c r="B52" s="49"/>
      <c r="C52" s="40" t="s">
        <v>92</v>
      </c>
      <c r="D52" s="42" t="s">
        <v>81</v>
      </c>
      <c r="E52" s="42" t="s">
        <v>81</v>
      </c>
      <c r="F52" s="42" t="s">
        <v>81</v>
      </c>
      <c r="G52" s="40">
        <f>SUM(G50:G51)</f>
        <v>0</v>
      </c>
    </row>
    <row r="53" spans="1:7" ht="14.45" customHeight="1" x14ac:dyDescent="0.25">
      <c r="A53" s="115" t="s">
        <v>103</v>
      </c>
      <c r="B53" s="50">
        <v>1</v>
      </c>
      <c r="C53" s="41" t="s">
        <v>83</v>
      </c>
      <c r="D53" s="42" t="s">
        <v>81</v>
      </c>
      <c r="E53" s="41" t="s">
        <v>84</v>
      </c>
      <c r="F53" s="41">
        <f>39+29</f>
        <v>68</v>
      </c>
      <c r="G53" s="42" t="s">
        <v>81</v>
      </c>
    </row>
    <row r="54" spans="1:7" x14ac:dyDescent="0.25">
      <c r="A54" s="115"/>
      <c r="B54" s="50"/>
      <c r="C54" s="41" t="s">
        <v>85</v>
      </c>
      <c r="D54" s="42" t="s">
        <v>81</v>
      </c>
      <c r="E54" s="42" t="s">
        <v>81</v>
      </c>
      <c r="F54" s="41">
        <f>F53/$F$3</f>
        <v>1.3638186923385479E-2</v>
      </c>
      <c r="G54" s="41">
        <f>F54*$G$4</f>
        <v>0</v>
      </c>
    </row>
    <row r="55" spans="1:7" x14ac:dyDescent="0.25">
      <c r="A55" s="115"/>
      <c r="B55" s="50"/>
      <c r="C55" s="41" t="s">
        <v>89</v>
      </c>
      <c r="D55" s="42" t="s">
        <v>81</v>
      </c>
      <c r="E55" s="42" t="s">
        <v>81</v>
      </c>
      <c r="F55" s="41">
        <f>$F$6/$F$2</f>
        <v>1</v>
      </c>
      <c r="G55" s="41">
        <f>(F55/$F$6)*$G$6</f>
        <v>0</v>
      </c>
    </row>
    <row r="56" spans="1:7" x14ac:dyDescent="0.25">
      <c r="A56" s="115"/>
      <c r="B56" s="50"/>
      <c r="C56" s="40" t="s">
        <v>92</v>
      </c>
      <c r="D56" s="42" t="s">
        <v>81</v>
      </c>
      <c r="E56" s="42" t="s">
        <v>81</v>
      </c>
      <c r="F56" s="42" t="s">
        <v>81</v>
      </c>
      <c r="G56" s="40">
        <f>SUM(G54:G55)</f>
        <v>0</v>
      </c>
    </row>
    <row r="57" spans="1:7" x14ac:dyDescent="0.25">
      <c r="A57" s="116" t="s">
        <v>104</v>
      </c>
      <c r="B57" s="49">
        <v>1</v>
      </c>
      <c r="C57" s="41" t="s">
        <v>83</v>
      </c>
      <c r="D57" s="42" t="s">
        <v>81</v>
      </c>
      <c r="E57" s="41" t="s">
        <v>84</v>
      </c>
      <c r="F57" s="41">
        <v>32</v>
      </c>
      <c r="G57" s="42" t="s">
        <v>81</v>
      </c>
    </row>
    <row r="58" spans="1:7" x14ac:dyDescent="0.25">
      <c r="A58" s="116"/>
      <c r="B58" s="49"/>
      <c r="C58" s="41" t="s">
        <v>85</v>
      </c>
      <c r="D58" s="42" t="s">
        <v>81</v>
      </c>
      <c r="E58" s="42" t="s">
        <v>81</v>
      </c>
      <c r="F58" s="41">
        <f>F57/$F$3</f>
        <v>6.417970316887284E-3</v>
      </c>
      <c r="G58" s="41">
        <f>F58*$G$4</f>
        <v>0</v>
      </c>
    </row>
    <row r="59" spans="1:7" x14ac:dyDescent="0.25">
      <c r="A59" s="116"/>
      <c r="B59" s="49"/>
      <c r="C59" s="41" t="s">
        <v>89</v>
      </c>
      <c r="D59" s="42" t="s">
        <v>81</v>
      </c>
      <c r="E59" s="42" t="s">
        <v>81</v>
      </c>
      <c r="F59" s="41">
        <f>$F$6/$F$2</f>
        <v>1</v>
      </c>
      <c r="G59" s="41">
        <f>(F59/$F$6)*$G$6</f>
        <v>0</v>
      </c>
    </row>
    <row r="60" spans="1:7" x14ac:dyDescent="0.25">
      <c r="A60" s="116"/>
      <c r="B60" s="49"/>
      <c r="C60" s="40" t="s">
        <v>92</v>
      </c>
      <c r="D60" s="42" t="s">
        <v>81</v>
      </c>
      <c r="E60" s="42" t="s">
        <v>81</v>
      </c>
      <c r="F60" s="42" t="s">
        <v>81</v>
      </c>
      <c r="G60" s="40">
        <f>SUM(G58:G59)</f>
        <v>0</v>
      </c>
    </row>
    <row r="61" spans="1:7" x14ac:dyDescent="0.25">
      <c r="A61" s="116" t="s">
        <v>105</v>
      </c>
      <c r="B61" s="49">
        <v>1</v>
      </c>
      <c r="C61" s="41" t="s">
        <v>83</v>
      </c>
      <c r="D61" s="42" t="s">
        <v>81</v>
      </c>
      <c r="E61" s="41" t="s">
        <v>84</v>
      </c>
      <c r="F61" s="41">
        <v>141</v>
      </c>
      <c r="G61" s="42" t="s">
        <v>81</v>
      </c>
    </row>
    <row r="62" spans="1:7" x14ac:dyDescent="0.25">
      <c r="A62" s="116"/>
      <c r="B62" s="49"/>
      <c r="C62" s="41" t="s">
        <v>85</v>
      </c>
      <c r="D62" s="42" t="s">
        <v>81</v>
      </c>
      <c r="E62" s="42" t="s">
        <v>81</v>
      </c>
      <c r="F62" s="41">
        <f>F61/$F$3</f>
        <v>2.8279181708784597E-2</v>
      </c>
      <c r="G62" s="41">
        <f>F62*$G$4</f>
        <v>0</v>
      </c>
    </row>
    <row r="63" spans="1:7" x14ac:dyDescent="0.25">
      <c r="A63" s="116"/>
      <c r="B63" s="49"/>
      <c r="C63" s="41" t="s">
        <v>89</v>
      </c>
      <c r="D63" s="42" t="s">
        <v>81</v>
      </c>
      <c r="E63" s="42" t="s">
        <v>81</v>
      </c>
      <c r="F63" s="41">
        <f>$F$6/$F$2</f>
        <v>1</v>
      </c>
      <c r="G63" s="41">
        <f>(F63/$F$6)*$G$6</f>
        <v>0</v>
      </c>
    </row>
    <row r="64" spans="1:7" x14ac:dyDescent="0.25">
      <c r="A64" s="116"/>
      <c r="B64" s="49"/>
      <c r="C64" s="40" t="s">
        <v>92</v>
      </c>
      <c r="D64" s="42" t="s">
        <v>81</v>
      </c>
      <c r="E64" s="42" t="s">
        <v>81</v>
      </c>
      <c r="F64" s="42" t="s">
        <v>81</v>
      </c>
      <c r="G64" s="40">
        <f>SUM(G62:G63)</f>
        <v>0</v>
      </c>
    </row>
    <row r="65" spans="1:7" x14ac:dyDescent="0.25">
      <c r="A65" s="116" t="s">
        <v>106</v>
      </c>
      <c r="B65" s="49">
        <v>1</v>
      </c>
      <c r="C65" s="41" t="s">
        <v>83</v>
      </c>
      <c r="D65" s="42" t="s">
        <v>81</v>
      </c>
      <c r="E65" s="41" t="s">
        <v>84</v>
      </c>
      <c r="F65" s="41">
        <v>92</v>
      </c>
      <c r="G65" s="42" t="s">
        <v>81</v>
      </c>
    </row>
    <row r="66" spans="1:7" x14ac:dyDescent="0.25">
      <c r="A66" s="116"/>
      <c r="B66" s="49"/>
      <c r="C66" s="41" t="s">
        <v>85</v>
      </c>
      <c r="D66" s="42" t="s">
        <v>81</v>
      </c>
      <c r="E66" s="42" t="s">
        <v>81</v>
      </c>
      <c r="F66" s="41">
        <f>F65/$F$3</f>
        <v>1.8451664661050943E-2</v>
      </c>
      <c r="G66" s="41">
        <f>F66*$G$4</f>
        <v>0</v>
      </c>
    </row>
    <row r="67" spans="1:7" x14ac:dyDescent="0.25">
      <c r="A67" s="116"/>
      <c r="B67" s="49"/>
      <c r="C67" s="41" t="s">
        <v>89</v>
      </c>
      <c r="D67" s="42" t="s">
        <v>81</v>
      </c>
      <c r="E67" s="42" t="s">
        <v>81</v>
      </c>
      <c r="F67" s="41">
        <f>$F$6/$F$2</f>
        <v>1</v>
      </c>
      <c r="G67" s="41">
        <f>(F67/$F$6)*$G$6</f>
        <v>0</v>
      </c>
    </row>
    <row r="68" spans="1:7" x14ac:dyDescent="0.25">
      <c r="A68" s="116"/>
      <c r="B68" s="41"/>
      <c r="C68" s="40" t="s">
        <v>92</v>
      </c>
      <c r="D68" s="42" t="s">
        <v>81</v>
      </c>
      <c r="E68" s="42" t="s">
        <v>81</v>
      </c>
      <c r="F68" s="42" t="s">
        <v>81</v>
      </c>
      <c r="G68" s="40">
        <f>SUM(G66:G67)</f>
        <v>0</v>
      </c>
    </row>
    <row r="71" spans="1:7" ht="14.25" hidden="1" x14ac:dyDescent="0.25">
      <c r="E71" t="s">
        <v>107</v>
      </c>
      <c r="G71">
        <f>G66+G62+G58+G54+G50+G46+G42+G38+G34+G30+G26+G22+G18+G14+G9</f>
        <v>0</v>
      </c>
    </row>
    <row r="72" spans="1:7" ht="14.25" hidden="1" x14ac:dyDescent="0.25">
      <c r="G72" t="e">
        <f>#REF!+#REF!+#REF!+#REF!+#REF!+#REF!+#REF!+#REF!+#REF!+#REF!+#REF!+#REF!+#REF!+#REF!+#REF!</f>
        <v>#REF!</v>
      </c>
    </row>
    <row r="73" spans="1:7" ht="14.25" hidden="1" x14ac:dyDescent="0.25">
      <c r="G73" t="e">
        <f>#REF!+#REF!+#REF!+#REF!+#REF!+#REF!+#REF!+#REF!+#REF!+#REF!+#REF!+#REF!+#REF!+#REF!+#REF!</f>
        <v>#REF!</v>
      </c>
    </row>
    <row r="74" spans="1:7" ht="14.25" hidden="1" x14ac:dyDescent="0.25">
      <c r="G74">
        <f>G67+G63+G59+G55+G51+G47+G43+G39+G35+G31+G27+G23+G19+G15+G10</f>
        <v>0</v>
      </c>
    </row>
    <row r="75" spans="1:7" ht="14.25" hidden="1" x14ac:dyDescent="0.25">
      <c r="G75">
        <f>G68+G64+G60+G56+G52+G48+G44+G40+G36+G32+G28+G24+G20+G16+G12</f>
        <v>0</v>
      </c>
    </row>
  </sheetData>
  <mergeCells count="16">
    <mergeCell ref="A2:A7"/>
    <mergeCell ref="A53:A56"/>
    <mergeCell ref="A57:A60"/>
    <mergeCell ref="A61:A64"/>
    <mergeCell ref="A65:A68"/>
    <mergeCell ref="A29:A32"/>
    <mergeCell ref="A33:A36"/>
    <mergeCell ref="A37:A40"/>
    <mergeCell ref="A41:A44"/>
    <mergeCell ref="A45:A48"/>
    <mergeCell ref="A49:A52"/>
    <mergeCell ref="A25:A28"/>
    <mergeCell ref="A8:A12"/>
    <mergeCell ref="A13:A16"/>
    <mergeCell ref="A17:A20"/>
    <mergeCell ref="A21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0FAC-A1A1-4DE3-8099-16C74289BC60}">
  <dimension ref="A1:G73"/>
  <sheetViews>
    <sheetView workbookViewId="0">
      <selection activeCell="C4" sqref="C4:C5"/>
    </sheetView>
  </sheetViews>
  <sheetFormatPr defaultRowHeight="15" x14ac:dyDescent="0.25"/>
  <cols>
    <col min="1" max="1" width="46.140625" style="1" bestFit="1" customWidth="1"/>
    <col min="2" max="2" width="11.85546875" hidden="1" customWidth="1"/>
    <col min="3" max="3" width="20.28515625" customWidth="1"/>
    <col min="4" max="4" width="15.28515625" bestFit="1" customWidth="1"/>
    <col min="5" max="5" width="20.28515625" customWidth="1"/>
    <col min="6" max="6" width="7.85546875" customWidth="1"/>
    <col min="7" max="7" width="16" bestFit="1" customWidth="1"/>
  </cols>
  <sheetData>
    <row r="1" spans="1:7" s="1" customFormat="1" x14ac:dyDescent="0.25">
      <c r="A1" s="52" t="s">
        <v>72</v>
      </c>
      <c r="B1" s="52" t="s">
        <v>73</v>
      </c>
      <c r="C1" s="52" t="s">
        <v>74</v>
      </c>
      <c r="D1" s="52" t="s">
        <v>75</v>
      </c>
      <c r="E1" s="52" t="s">
        <v>76</v>
      </c>
      <c r="F1" s="52" t="s">
        <v>77</v>
      </c>
      <c r="G1" s="52" t="s">
        <v>78</v>
      </c>
    </row>
    <row r="2" spans="1:7" ht="14.25" customHeight="1" x14ac:dyDescent="0.25">
      <c r="A2" s="112" t="s">
        <v>79</v>
      </c>
      <c r="B2" s="41"/>
      <c r="C2" s="41" t="s">
        <v>80</v>
      </c>
      <c r="D2" s="42" t="s">
        <v>81</v>
      </c>
      <c r="E2" s="41" t="s">
        <v>82</v>
      </c>
      <c r="F2" s="41">
        <f>SUM(B2:B84)</f>
        <v>15</v>
      </c>
      <c r="G2" s="42" t="s">
        <v>81</v>
      </c>
    </row>
    <row r="3" spans="1:7" ht="14.25" customHeight="1" x14ac:dyDescent="0.25">
      <c r="A3" s="113"/>
      <c r="B3" s="43"/>
      <c r="C3" s="41" t="s">
        <v>83</v>
      </c>
      <c r="D3" s="42" t="s">
        <v>81</v>
      </c>
      <c r="E3" s="41" t="s">
        <v>84</v>
      </c>
      <c r="F3" s="41">
        <f>F7+F11+F15+F19+F23+F27+F31+F35+F39+F43+F47+F51+F55+F59+F63</f>
        <v>4986</v>
      </c>
      <c r="G3" s="42" t="s">
        <v>81</v>
      </c>
    </row>
    <row r="4" spans="1:7" ht="14.25" customHeight="1" x14ac:dyDescent="0.25">
      <c r="A4" s="113"/>
      <c r="B4" s="43"/>
      <c r="C4" s="41" t="s">
        <v>108</v>
      </c>
      <c r="D4" s="51">
        <f>'1_Návrh na plnenie kritérií'!C23</f>
        <v>0</v>
      </c>
      <c r="E4" s="41" t="s">
        <v>109</v>
      </c>
      <c r="F4" s="41">
        <f>'1_Návrh na plnenie kritérií'!E23</f>
        <v>60</v>
      </c>
      <c r="G4" s="45">
        <f>D4*F4</f>
        <v>0</v>
      </c>
    </row>
    <row r="5" spans="1:7" ht="14.25" customHeight="1" x14ac:dyDescent="0.25">
      <c r="A5" s="113"/>
      <c r="B5" s="43"/>
      <c r="C5" s="41" t="s">
        <v>110</v>
      </c>
      <c r="D5" s="51">
        <f>'1_Návrh na plnenie kritérií'!C24</f>
        <v>0</v>
      </c>
      <c r="E5" s="41" t="s">
        <v>111</v>
      </c>
      <c r="F5" s="41">
        <f>'1_Návrh na plnenie kritérií'!E24</f>
        <v>5000</v>
      </c>
      <c r="G5" s="45">
        <f>D5*F5</f>
        <v>0</v>
      </c>
    </row>
    <row r="6" spans="1:7" ht="14.25" customHeight="1" x14ac:dyDescent="0.25">
      <c r="A6" s="114"/>
      <c r="B6" s="43"/>
      <c r="C6" s="46" t="s">
        <v>90</v>
      </c>
      <c r="D6" s="47" t="s">
        <v>81</v>
      </c>
      <c r="E6" s="47" t="s">
        <v>81</v>
      </c>
      <c r="F6" s="47" t="s">
        <v>81</v>
      </c>
      <c r="G6" s="48">
        <f>SUM(G4:G5)</f>
        <v>0</v>
      </c>
    </row>
    <row r="7" spans="1:7" x14ac:dyDescent="0.25">
      <c r="A7" s="116" t="s">
        <v>91</v>
      </c>
      <c r="B7" s="49">
        <v>1</v>
      </c>
      <c r="C7" s="41" t="s">
        <v>83</v>
      </c>
      <c r="D7" s="42" t="s">
        <v>81</v>
      </c>
      <c r="E7" s="41" t="s">
        <v>84</v>
      </c>
      <c r="F7" s="41">
        <v>541</v>
      </c>
      <c r="G7" s="42" t="s">
        <v>81</v>
      </c>
    </row>
    <row r="8" spans="1:7" x14ac:dyDescent="0.25">
      <c r="A8" s="116"/>
      <c r="B8" s="49"/>
      <c r="C8" s="41" t="s">
        <v>108</v>
      </c>
      <c r="D8" s="42" t="s">
        <v>81</v>
      </c>
      <c r="E8" s="42" t="s">
        <v>81</v>
      </c>
      <c r="F8" s="41">
        <f>F7/$F$3</f>
        <v>0.10850381066987565</v>
      </c>
      <c r="G8" s="41">
        <f>F8*$G$4</f>
        <v>0</v>
      </c>
    </row>
    <row r="9" spans="1:7" x14ac:dyDescent="0.25">
      <c r="A9" s="116"/>
      <c r="B9" s="49"/>
      <c r="C9" s="41" t="s">
        <v>110</v>
      </c>
      <c r="D9" s="42" t="s">
        <v>81</v>
      </c>
      <c r="E9" s="42" t="s">
        <v>81</v>
      </c>
      <c r="F9" s="41">
        <f>F7/$F$3</f>
        <v>0.10850381066987565</v>
      </c>
      <c r="G9" s="41">
        <f>F9*$G$5</f>
        <v>0</v>
      </c>
    </row>
    <row r="10" spans="1:7" x14ac:dyDescent="0.25">
      <c r="A10" s="116"/>
      <c r="B10" s="49"/>
      <c r="C10" s="40" t="s">
        <v>92</v>
      </c>
      <c r="D10" s="42" t="s">
        <v>81</v>
      </c>
      <c r="E10" s="42" t="s">
        <v>81</v>
      </c>
      <c r="F10" s="42" t="s">
        <v>81</v>
      </c>
      <c r="G10" s="40">
        <f>SUM(G8:G9)</f>
        <v>0</v>
      </c>
    </row>
    <row r="11" spans="1:7" x14ac:dyDescent="0.25">
      <c r="A11" s="116" t="s">
        <v>93</v>
      </c>
      <c r="B11" s="49">
        <v>1</v>
      </c>
      <c r="C11" s="41" t="s">
        <v>83</v>
      </c>
      <c r="D11" s="42" t="s">
        <v>81</v>
      </c>
      <c r="E11" s="41" t="s">
        <v>84</v>
      </c>
      <c r="F11" s="41">
        <v>62</v>
      </c>
      <c r="G11" s="42" t="s">
        <v>81</v>
      </c>
    </row>
    <row r="12" spans="1:7" x14ac:dyDescent="0.25">
      <c r="A12" s="116"/>
      <c r="B12" s="49"/>
      <c r="C12" s="41" t="s">
        <v>108</v>
      </c>
      <c r="D12" s="42" t="s">
        <v>81</v>
      </c>
      <c r="E12" s="42" t="s">
        <v>81</v>
      </c>
      <c r="F12" s="41">
        <f>F11/$F$3</f>
        <v>1.2434817488969114E-2</v>
      </c>
      <c r="G12" s="41">
        <f>F12*$G$4</f>
        <v>0</v>
      </c>
    </row>
    <row r="13" spans="1:7" x14ac:dyDescent="0.25">
      <c r="A13" s="116"/>
      <c r="B13" s="49"/>
      <c r="C13" s="41" t="s">
        <v>110</v>
      </c>
      <c r="D13" s="42" t="s">
        <v>81</v>
      </c>
      <c r="E13" s="42" t="s">
        <v>81</v>
      </c>
      <c r="F13" s="41">
        <f>F11/$F$3</f>
        <v>1.2434817488969114E-2</v>
      </c>
      <c r="G13" s="41">
        <f>F13*$G$5</f>
        <v>0</v>
      </c>
    </row>
    <row r="14" spans="1:7" x14ac:dyDescent="0.25">
      <c r="A14" s="116"/>
      <c r="B14" s="49"/>
      <c r="C14" s="40" t="s">
        <v>92</v>
      </c>
      <c r="D14" s="42" t="s">
        <v>81</v>
      </c>
      <c r="E14" s="42" t="s">
        <v>81</v>
      </c>
      <c r="F14" s="42" t="s">
        <v>81</v>
      </c>
      <c r="G14" s="40">
        <f>SUM(G12:G13)</f>
        <v>0</v>
      </c>
    </row>
    <row r="15" spans="1:7" x14ac:dyDescent="0.25">
      <c r="A15" s="116" t="s">
        <v>94</v>
      </c>
      <c r="B15" s="49">
        <v>1</v>
      </c>
      <c r="C15" s="41" t="s">
        <v>83</v>
      </c>
      <c r="D15" s="42" t="s">
        <v>81</v>
      </c>
      <c r="E15" s="41" t="s">
        <v>84</v>
      </c>
      <c r="F15" s="41">
        <v>1123</v>
      </c>
      <c r="G15" s="42" t="s">
        <v>81</v>
      </c>
    </row>
    <row r="16" spans="1:7" x14ac:dyDescent="0.25">
      <c r="A16" s="116"/>
      <c r="B16" s="49"/>
      <c r="C16" s="41" t="s">
        <v>108</v>
      </c>
      <c r="D16" s="42" t="s">
        <v>81</v>
      </c>
      <c r="E16" s="42" t="s">
        <v>81</v>
      </c>
      <c r="F16" s="41">
        <f>F15/$F$3</f>
        <v>0.22523064580826313</v>
      </c>
      <c r="G16" s="41">
        <f>F16*$G$4</f>
        <v>0</v>
      </c>
    </row>
    <row r="17" spans="1:7" x14ac:dyDescent="0.25">
      <c r="A17" s="116"/>
      <c r="B17" s="49"/>
      <c r="C17" s="41" t="s">
        <v>110</v>
      </c>
      <c r="D17" s="42" t="s">
        <v>81</v>
      </c>
      <c r="E17" s="42" t="s">
        <v>81</v>
      </c>
      <c r="F17" s="41">
        <f>F15/$F$3</f>
        <v>0.22523064580826313</v>
      </c>
      <c r="G17" s="41">
        <f>F17*$G$5</f>
        <v>0</v>
      </c>
    </row>
    <row r="18" spans="1:7" x14ac:dyDescent="0.25">
      <c r="A18" s="116"/>
      <c r="B18" s="49"/>
      <c r="C18" s="40" t="s">
        <v>92</v>
      </c>
      <c r="D18" s="42" t="s">
        <v>81</v>
      </c>
      <c r="E18" s="42" t="s">
        <v>81</v>
      </c>
      <c r="F18" s="42" t="s">
        <v>81</v>
      </c>
      <c r="G18" s="40">
        <f>SUM(G16:G17)</f>
        <v>0</v>
      </c>
    </row>
    <row r="19" spans="1:7" x14ac:dyDescent="0.25">
      <c r="A19" s="116" t="s">
        <v>95</v>
      </c>
      <c r="B19" s="49">
        <v>1</v>
      </c>
      <c r="C19" s="41" t="s">
        <v>83</v>
      </c>
      <c r="D19" s="42" t="s">
        <v>81</v>
      </c>
      <c r="E19" s="41" t="s">
        <v>84</v>
      </c>
      <c r="F19" s="41">
        <v>193</v>
      </c>
      <c r="G19" s="42" t="s">
        <v>81</v>
      </c>
    </row>
    <row r="20" spans="1:7" x14ac:dyDescent="0.25">
      <c r="A20" s="116"/>
      <c r="B20" s="49"/>
      <c r="C20" s="41" t="s">
        <v>108</v>
      </c>
      <c r="D20" s="42" t="s">
        <v>81</v>
      </c>
      <c r="E20" s="42" t="s">
        <v>81</v>
      </c>
      <c r="F20" s="41">
        <f>F19/$F$3</f>
        <v>3.8708383473726432E-2</v>
      </c>
      <c r="G20" s="41">
        <f>F20*$G$4</f>
        <v>0</v>
      </c>
    </row>
    <row r="21" spans="1:7" x14ac:dyDescent="0.25">
      <c r="A21" s="116"/>
      <c r="B21" s="49"/>
      <c r="C21" s="41" t="s">
        <v>110</v>
      </c>
      <c r="D21" s="42" t="s">
        <v>81</v>
      </c>
      <c r="E21" s="42" t="s">
        <v>81</v>
      </c>
      <c r="F21" s="41">
        <f>F19/$F$3</f>
        <v>3.8708383473726432E-2</v>
      </c>
      <c r="G21" s="41">
        <f>F21*$G$5</f>
        <v>0</v>
      </c>
    </row>
    <row r="22" spans="1:7" x14ac:dyDescent="0.25">
      <c r="A22" s="116"/>
      <c r="B22" s="49"/>
      <c r="C22" s="40" t="s">
        <v>92</v>
      </c>
      <c r="D22" s="42" t="s">
        <v>81</v>
      </c>
      <c r="E22" s="42" t="s">
        <v>81</v>
      </c>
      <c r="F22" s="42" t="s">
        <v>81</v>
      </c>
      <c r="G22" s="40">
        <f>SUM(G20:G21)</f>
        <v>0</v>
      </c>
    </row>
    <row r="23" spans="1:7" x14ac:dyDescent="0.25">
      <c r="A23" s="116" t="s">
        <v>96</v>
      </c>
      <c r="B23" s="49">
        <v>1</v>
      </c>
      <c r="C23" s="41" t="s">
        <v>83</v>
      </c>
      <c r="D23" s="42" t="s">
        <v>81</v>
      </c>
      <c r="E23" s="41" t="s">
        <v>84</v>
      </c>
      <c r="F23" s="41">
        <v>395</v>
      </c>
      <c r="G23" s="42" t="s">
        <v>81</v>
      </c>
    </row>
    <row r="24" spans="1:7" x14ac:dyDescent="0.25">
      <c r="A24" s="116"/>
      <c r="B24" s="49"/>
      <c r="C24" s="41" t="s">
        <v>108</v>
      </c>
      <c r="D24" s="42" t="s">
        <v>81</v>
      </c>
      <c r="E24" s="42" t="s">
        <v>81</v>
      </c>
      <c r="F24" s="41">
        <f>F23/$F$3</f>
        <v>7.9221821099077411E-2</v>
      </c>
      <c r="G24" s="41">
        <f>F24*$G$4</f>
        <v>0</v>
      </c>
    </row>
    <row r="25" spans="1:7" x14ac:dyDescent="0.25">
      <c r="A25" s="116"/>
      <c r="B25" s="49"/>
      <c r="C25" s="41" t="s">
        <v>110</v>
      </c>
      <c r="D25" s="42" t="s">
        <v>81</v>
      </c>
      <c r="E25" s="42" t="s">
        <v>81</v>
      </c>
      <c r="F25" s="41">
        <f>F23/$F$3</f>
        <v>7.9221821099077411E-2</v>
      </c>
      <c r="G25" s="41">
        <f>F25*$G$5</f>
        <v>0</v>
      </c>
    </row>
    <row r="26" spans="1:7" x14ac:dyDescent="0.25">
      <c r="A26" s="116"/>
      <c r="B26" s="49"/>
      <c r="C26" s="40" t="s">
        <v>92</v>
      </c>
      <c r="D26" s="42" t="s">
        <v>81</v>
      </c>
      <c r="E26" s="42" t="s">
        <v>81</v>
      </c>
      <c r="F26" s="42" t="s">
        <v>81</v>
      </c>
      <c r="G26" s="40">
        <f>SUM(G24:G25)</f>
        <v>0</v>
      </c>
    </row>
    <row r="27" spans="1:7" x14ac:dyDescent="0.25">
      <c r="A27" s="116" t="s">
        <v>97</v>
      </c>
      <c r="B27" s="49">
        <v>1</v>
      </c>
      <c r="C27" s="41" t="s">
        <v>83</v>
      </c>
      <c r="D27" s="42" t="s">
        <v>81</v>
      </c>
      <c r="E27" s="41" t="s">
        <v>84</v>
      </c>
      <c r="F27" s="41">
        <v>703</v>
      </c>
      <c r="G27" s="42" t="s">
        <v>81</v>
      </c>
    </row>
    <row r="28" spans="1:7" x14ac:dyDescent="0.25">
      <c r="A28" s="116"/>
      <c r="B28" s="49"/>
      <c r="C28" s="41" t="s">
        <v>108</v>
      </c>
      <c r="D28" s="42" t="s">
        <v>81</v>
      </c>
      <c r="E28" s="42" t="s">
        <v>81</v>
      </c>
      <c r="F28" s="41">
        <f>F27/$F$3</f>
        <v>0.14099478539911753</v>
      </c>
      <c r="G28" s="41">
        <f>F28*$G$4</f>
        <v>0</v>
      </c>
    </row>
    <row r="29" spans="1:7" x14ac:dyDescent="0.25">
      <c r="A29" s="116"/>
      <c r="B29" s="49"/>
      <c r="C29" s="41" t="s">
        <v>110</v>
      </c>
      <c r="D29" s="42" t="s">
        <v>81</v>
      </c>
      <c r="E29" s="42" t="s">
        <v>81</v>
      </c>
      <c r="F29" s="41">
        <f>F27/$F$3</f>
        <v>0.14099478539911753</v>
      </c>
      <c r="G29" s="41">
        <f>F29*$G$5</f>
        <v>0</v>
      </c>
    </row>
    <row r="30" spans="1:7" x14ac:dyDescent="0.25">
      <c r="A30" s="116"/>
      <c r="B30" s="49"/>
      <c r="C30" s="40" t="s">
        <v>92</v>
      </c>
      <c r="D30" s="42" t="s">
        <v>81</v>
      </c>
      <c r="E30" s="42" t="s">
        <v>81</v>
      </c>
      <c r="F30" s="42" t="s">
        <v>81</v>
      </c>
      <c r="G30" s="40">
        <f>SUM(G28:G29)</f>
        <v>0</v>
      </c>
    </row>
    <row r="31" spans="1:7" x14ac:dyDescent="0.25">
      <c r="A31" s="116" t="s">
        <v>98</v>
      </c>
      <c r="B31" s="49">
        <v>1</v>
      </c>
      <c r="C31" s="41" t="s">
        <v>83</v>
      </c>
      <c r="D31" s="42" t="s">
        <v>81</v>
      </c>
      <c r="E31" s="41" t="s">
        <v>84</v>
      </c>
      <c r="F31" s="41">
        <v>249</v>
      </c>
      <c r="G31" s="42" t="s">
        <v>81</v>
      </c>
    </row>
    <row r="32" spans="1:7" x14ac:dyDescent="0.25">
      <c r="A32" s="116"/>
      <c r="B32" s="49"/>
      <c r="C32" s="41" t="s">
        <v>108</v>
      </c>
      <c r="D32" s="42" t="s">
        <v>81</v>
      </c>
      <c r="E32" s="42" t="s">
        <v>81</v>
      </c>
      <c r="F32" s="41">
        <f>F31/$F$3</f>
        <v>4.9939831528279181E-2</v>
      </c>
      <c r="G32" s="41">
        <f>F32*$G$4</f>
        <v>0</v>
      </c>
    </row>
    <row r="33" spans="1:7" x14ac:dyDescent="0.25">
      <c r="A33" s="116"/>
      <c r="B33" s="49"/>
      <c r="C33" s="41" t="s">
        <v>110</v>
      </c>
      <c r="D33" s="42" t="s">
        <v>81</v>
      </c>
      <c r="E33" s="42" t="s">
        <v>81</v>
      </c>
      <c r="F33" s="41">
        <f>F31/$F$3</f>
        <v>4.9939831528279181E-2</v>
      </c>
      <c r="G33" s="41">
        <f>F33*$G$5</f>
        <v>0</v>
      </c>
    </row>
    <row r="34" spans="1:7" x14ac:dyDescent="0.25">
      <c r="A34" s="116"/>
      <c r="B34" s="49"/>
      <c r="C34" s="40" t="s">
        <v>92</v>
      </c>
      <c r="D34" s="42" t="s">
        <v>81</v>
      </c>
      <c r="E34" s="42" t="s">
        <v>81</v>
      </c>
      <c r="F34" s="42" t="s">
        <v>81</v>
      </c>
      <c r="G34" s="40">
        <f>SUM(G32:G33)</f>
        <v>0</v>
      </c>
    </row>
    <row r="35" spans="1:7" x14ac:dyDescent="0.25">
      <c r="A35" s="116" t="s">
        <v>99</v>
      </c>
      <c r="B35" s="49">
        <v>1</v>
      </c>
      <c r="C35" s="41" t="s">
        <v>83</v>
      </c>
      <c r="D35" s="42" t="s">
        <v>81</v>
      </c>
      <c r="E35" s="41" t="s">
        <v>84</v>
      </c>
      <c r="F35" s="41">
        <v>263</v>
      </c>
      <c r="G35" s="42" t="s">
        <v>81</v>
      </c>
    </row>
    <row r="36" spans="1:7" x14ac:dyDescent="0.25">
      <c r="A36" s="116"/>
      <c r="B36" s="49"/>
      <c r="C36" s="41" t="s">
        <v>108</v>
      </c>
      <c r="D36" s="42" t="s">
        <v>81</v>
      </c>
      <c r="E36" s="42" t="s">
        <v>81</v>
      </c>
      <c r="F36" s="41">
        <f>F35/$F$3</f>
        <v>5.274769354191737E-2</v>
      </c>
      <c r="G36" s="41">
        <f>F36*$G$4</f>
        <v>0</v>
      </c>
    </row>
    <row r="37" spans="1:7" x14ac:dyDescent="0.25">
      <c r="A37" s="116"/>
      <c r="B37" s="49"/>
      <c r="C37" s="41" t="s">
        <v>110</v>
      </c>
      <c r="D37" s="42" t="s">
        <v>81</v>
      </c>
      <c r="E37" s="42" t="s">
        <v>81</v>
      </c>
      <c r="F37" s="41">
        <f>F35/$F$3</f>
        <v>5.274769354191737E-2</v>
      </c>
      <c r="G37" s="41">
        <f>F37*$G$5</f>
        <v>0</v>
      </c>
    </row>
    <row r="38" spans="1:7" x14ac:dyDescent="0.25">
      <c r="A38" s="116"/>
      <c r="B38" s="49"/>
      <c r="C38" s="40" t="s">
        <v>92</v>
      </c>
      <c r="D38" s="42" t="s">
        <v>81</v>
      </c>
      <c r="E38" s="42" t="s">
        <v>81</v>
      </c>
      <c r="F38" s="42" t="s">
        <v>81</v>
      </c>
      <c r="G38" s="40">
        <f>SUM(G36:G37)</f>
        <v>0</v>
      </c>
    </row>
    <row r="39" spans="1:7" x14ac:dyDescent="0.25">
      <c r="A39" s="116" t="s">
        <v>100</v>
      </c>
      <c r="B39" s="49">
        <v>1</v>
      </c>
      <c r="C39" s="41" t="s">
        <v>83</v>
      </c>
      <c r="D39" s="42" t="s">
        <v>81</v>
      </c>
      <c r="E39" s="41" t="s">
        <v>84</v>
      </c>
      <c r="F39" s="41">
        <v>132</v>
      </c>
      <c r="G39" s="42" t="s">
        <v>81</v>
      </c>
    </row>
    <row r="40" spans="1:7" x14ac:dyDescent="0.25">
      <c r="A40" s="116"/>
      <c r="B40" s="49"/>
      <c r="C40" s="41" t="s">
        <v>108</v>
      </c>
      <c r="D40" s="42" t="s">
        <v>81</v>
      </c>
      <c r="E40" s="42" t="s">
        <v>81</v>
      </c>
      <c r="F40" s="41">
        <f>F39/$F$3</f>
        <v>2.6474127557160047E-2</v>
      </c>
      <c r="G40" s="41">
        <f>F40*$G$4</f>
        <v>0</v>
      </c>
    </row>
    <row r="41" spans="1:7" x14ac:dyDescent="0.25">
      <c r="A41" s="116"/>
      <c r="B41" s="49"/>
      <c r="C41" s="41" t="s">
        <v>110</v>
      </c>
      <c r="D41" s="42" t="s">
        <v>81</v>
      </c>
      <c r="E41" s="42" t="s">
        <v>81</v>
      </c>
      <c r="F41" s="41">
        <f>F39/$F$3</f>
        <v>2.6474127557160047E-2</v>
      </c>
      <c r="G41" s="41">
        <f>F41*$G$5</f>
        <v>0</v>
      </c>
    </row>
    <row r="42" spans="1:7" x14ac:dyDescent="0.25">
      <c r="A42" s="116"/>
      <c r="B42" s="49"/>
      <c r="C42" s="40" t="s">
        <v>92</v>
      </c>
      <c r="D42" s="42" t="s">
        <v>81</v>
      </c>
      <c r="E42" s="42" t="s">
        <v>81</v>
      </c>
      <c r="F42" s="42" t="s">
        <v>81</v>
      </c>
      <c r="G42" s="40">
        <f>SUM(G40:G41)</f>
        <v>0</v>
      </c>
    </row>
    <row r="43" spans="1:7" x14ac:dyDescent="0.25">
      <c r="A43" s="116" t="s">
        <v>101</v>
      </c>
      <c r="B43" s="49">
        <v>1</v>
      </c>
      <c r="C43" s="41" t="s">
        <v>83</v>
      </c>
      <c r="D43" s="42" t="s">
        <v>81</v>
      </c>
      <c r="E43" s="41" t="s">
        <v>84</v>
      </c>
      <c r="F43" s="41">
        <v>585</v>
      </c>
      <c r="G43" s="42" t="s">
        <v>81</v>
      </c>
    </row>
    <row r="44" spans="1:7" x14ac:dyDescent="0.25">
      <c r="A44" s="116"/>
      <c r="B44" s="49"/>
      <c r="C44" s="41" t="s">
        <v>108</v>
      </c>
      <c r="D44" s="42" t="s">
        <v>81</v>
      </c>
      <c r="E44" s="42" t="s">
        <v>81</v>
      </c>
      <c r="F44" s="41">
        <f>F43/$F$3</f>
        <v>0.11732851985559567</v>
      </c>
      <c r="G44" s="41">
        <f>F44*$G$4</f>
        <v>0</v>
      </c>
    </row>
    <row r="45" spans="1:7" x14ac:dyDescent="0.25">
      <c r="A45" s="116"/>
      <c r="B45" s="49"/>
      <c r="C45" s="41" t="s">
        <v>110</v>
      </c>
      <c r="D45" s="42" t="s">
        <v>81</v>
      </c>
      <c r="E45" s="42" t="s">
        <v>81</v>
      </c>
      <c r="F45" s="41">
        <f>F43/$F$3</f>
        <v>0.11732851985559567</v>
      </c>
      <c r="G45" s="41">
        <f>F45*$G$5</f>
        <v>0</v>
      </c>
    </row>
    <row r="46" spans="1:7" x14ac:dyDescent="0.25">
      <c r="A46" s="116"/>
      <c r="B46" s="49"/>
      <c r="C46" s="40" t="s">
        <v>92</v>
      </c>
      <c r="D46" s="42" t="s">
        <v>81</v>
      </c>
      <c r="E46" s="42" t="s">
        <v>81</v>
      </c>
      <c r="F46" s="42" t="s">
        <v>81</v>
      </c>
      <c r="G46" s="40">
        <f>SUM(G44:G45)</f>
        <v>0</v>
      </c>
    </row>
    <row r="47" spans="1:7" x14ac:dyDescent="0.25">
      <c r="A47" s="116" t="s">
        <v>102</v>
      </c>
      <c r="B47" s="49">
        <v>1</v>
      </c>
      <c r="C47" s="41" t="s">
        <v>83</v>
      </c>
      <c r="D47" s="42" t="s">
        <v>81</v>
      </c>
      <c r="E47" s="41" t="s">
        <v>84</v>
      </c>
      <c r="F47" s="41">
        <v>407</v>
      </c>
      <c r="G47" s="42" t="s">
        <v>81</v>
      </c>
    </row>
    <row r="48" spans="1:7" x14ac:dyDescent="0.25">
      <c r="A48" s="116"/>
      <c r="B48" s="49"/>
      <c r="C48" s="41" t="s">
        <v>108</v>
      </c>
      <c r="D48" s="42" t="s">
        <v>81</v>
      </c>
      <c r="E48" s="42" t="s">
        <v>81</v>
      </c>
      <c r="F48" s="41">
        <f>F47/$F$3</f>
        <v>8.1628559967910144E-2</v>
      </c>
      <c r="G48" s="41">
        <f>F48*$G$4</f>
        <v>0</v>
      </c>
    </row>
    <row r="49" spans="1:7" x14ac:dyDescent="0.25">
      <c r="A49" s="116"/>
      <c r="B49" s="49"/>
      <c r="C49" s="41" t="s">
        <v>110</v>
      </c>
      <c r="D49" s="42" t="s">
        <v>81</v>
      </c>
      <c r="E49" s="42" t="s">
        <v>81</v>
      </c>
      <c r="F49" s="41">
        <f>F47/$F$3</f>
        <v>8.1628559967910144E-2</v>
      </c>
      <c r="G49" s="41">
        <f>F49*$G$5</f>
        <v>0</v>
      </c>
    </row>
    <row r="50" spans="1:7" x14ac:dyDescent="0.25">
      <c r="A50" s="116"/>
      <c r="B50" s="49"/>
      <c r="C50" s="40" t="s">
        <v>92</v>
      </c>
      <c r="D50" s="42" t="s">
        <v>81</v>
      </c>
      <c r="E50" s="42" t="s">
        <v>81</v>
      </c>
      <c r="F50" s="42" t="s">
        <v>81</v>
      </c>
      <c r="G50" s="40">
        <f>SUM(G48:G49)</f>
        <v>0</v>
      </c>
    </row>
    <row r="51" spans="1:7" ht="14.45" customHeight="1" x14ac:dyDescent="0.25">
      <c r="A51" s="115" t="s">
        <v>103</v>
      </c>
      <c r="B51" s="50">
        <v>1</v>
      </c>
      <c r="C51" s="41" t="s">
        <v>83</v>
      </c>
      <c r="D51" s="42" t="s">
        <v>81</v>
      </c>
      <c r="E51" s="41" t="s">
        <v>84</v>
      </c>
      <c r="F51" s="41">
        <f>39+29</f>
        <v>68</v>
      </c>
      <c r="G51" s="42" t="s">
        <v>81</v>
      </c>
    </row>
    <row r="52" spans="1:7" x14ac:dyDescent="0.25">
      <c r="A52" s="115"/>
      <c r="B52" s="50"/>
      <c r="C52" s="41" t="s">
        <v>108</v>
      </c>
      <c r="D52" s="42" t="s">
        <v>81</v>
      </c>
      <c r="E52" s="42" t="s">
        <v>81</v>
      </c>
      <c r="F52" s="41">
        <f>F51/$F$3</f>
        <v>1.3638186923385479E-2</v>
      </c>
      <c r="G52" s="41">
        <f>F52*$G$4</f>
        <v>0</v>
      </c>
    </row>
    <row r="53" spans="1:7" x14ac:dyDescent="0.25">
      <c r="A53" s="115"/>
      <c r="B53" s="50"/>
      <c r="C53" s="41" t="s">
        <v>110</v>
      </c>
      <c r="D53" s="42" t="s">
        <v>81</v>
      </c>
      <c r="E53" s="42" t="s">
        <v>81</v>
      </c>
      <c r="F53" s="41">
        <f>F51/$F$3</f>
        <v>1.3638186923385479E-2</v>
      </c>
      <c r="G53" s="41">
        <f>F53*$G$5</f>
        <v>0</v>
      </c>
    </row>
    <row r="54" spans="1:7" x14ac:dyDescent="0.25">
      <c r="A54" s="115"/>
      <c r="B54" s="50"/>
      <c r="C54" s="40" t="s">
        <v>92</v>
      </c>
      <c r="D54" s="42" t="s">
        <v>81</v>
      </c>
      <c r="E54" s="42" t="s">
        <v>81</v>
      </c>
      <c r="F54" s="42" t="s">
        <v>81</v>
      </c>
      <c r="G54" s="40">
        <f>SUM(G52:G53)</f>
        <v>0</v>
      </c>
    </row>
    <row r="55" spans="1:7" x14ac:dyDescent="0.25">
      <c r="A55" s="116" t="s">
        <v>104</v>
      </c>
      <c r="B55" s="49">
        <v>1</v>
      </c>
      <c r="C55" s="41" t="s">
        <v>83</v>
      </c>
      <c r="D55" s="42" t="s">
        <v>81</v>
      </c>
      <c r="E55" s="41" t="s">
        <v>84</v>
      </c>
      <c r="F55" s="41">
        <v>32</v>
      </c>
      <c r="G55" s="42" t="s">
        <v>81</v>
      </c>
    </row>
    <row r="56" spans="1:7" x14ac:dyDescent="0.25">
      <c r="A56" s="116"/>
      <c r="B56" s="49"/>
      <c r="C56" s="41" t="s">
        <v>108</v>
      </c>
      <c r="D56" s="42" t="s">
        <v>81</v>
      </c>
      <c r="E56" s="42" t="s">
        <v>81</v>
      </c>
      <c r="F56" s="41">
        <f>F55/$F$3</f>
        <v>6.417970316887284E-3</v>
      </c>
      <c r="G56" s="41">
        <f>F56*$G$4</f>
        <v>0</v>
      </c>
    </row>
    <row r="57" spans="1:7" x14ac:dyDescent="0.25">
      <c r="A57" s="116"/>
      <c r="B57" s="49"/>
      <c r="C57" s="41" t="s">
        <v>110</v>
      </c>
      <c r="D57" s="42" t="s">
        <v>81</v>
      </c>
      <c r="E57" s="42" t="s">
        <v>81</v>
      </c>
      <c r="F57" s="41">
        <f>F55/$F$3</f>
        <v>6.417970316887284E-3</v>
      </c>
      <c r="G57" s="41">
        <f>F57*$G$5</f>
        <v>0</v>
      </c>
    </row>
    <row r="58" spans="1:7" x14ac:dyDescent="0.25">
      <c r="A58" s="116"/>
      <c r="B58" s="49"/>
      <c r="C58" s="40" t="s">
        <v>92</v>
      </c>
      <c r="D58" s="42" t="s">
        <v>81</v>
      </c>
      <c r="E58" s="42" t="s">
        <v>81</v>
      </c>
      <c r="F58" s="42" t="s">
        <v>81</v>
      </c>
      <c r="G58" s="40">
        <f>SUM(G56:G57)</f>
        <v>0</v>
      </c>
    </row>
    <row r="59" spans="1:7" x14ac:dyDescent="0.25">
      <c r="A59" s="116" t="s">
        <v>105</v>
      </c>
      <c r="B59" s="49">
        <v>1</v>
      </c>
      <c r="C59" s="41" t="s">
        <v>83</v>
      </c>
      <c r="D59" s="42" t="s">
        <v>81</v>
      </c>
      <c r="E59" s="41" t="s">
        <v>84</v>
      </c>
      <c r="F59" s="41">
        <v>141</v>
      </c>
      <c r="G59" s="42" t="s">
        <v>81</v>
      </c>
    </row>
    <row r="60" spans="1:7" x14ac:dyDescent="0.25">
      <c r="A60" s="116"/>
      <c r="B60" s="49"/>
      <c r="C60" s="41" t="s">
        <v>108</v>
      </c>
      <c r="D60" s="42" t="s">
        <v>81</v>
      </c>
      <c r="E60" s="42" t="s">
        <v>81</v>
      </c>
      <c r="F60" s="41">
        <f>F59/$F$3</f>
        <v>2.8279181708784597E-2</v>
      </c>
      <c r="G60" s="41">
        <f>F60*$G$4</f>
        <v>0</v>
      </c>
    </row>
    <row r="61" spans="1:7" x14ac:dyDescent="0.25">
      <c r="A61" s="116"/>
      <c r="B61" s="49"/>
      <c r="C61" s="41" t="s">
        <v>110</v>
      </c>
      <c r="D61" s="42" t="s">
        <v>81</v>
      </c>
      <c r="E61" s="42" t="s">
        <v>81</v>
      </c>
      <c r="F61" s="41">
        <f>F59/$F$3</f>
        <v>2.8279181708784597E-2</v>
      </c>
      <c r="G61" s="41">
        <f>F61*$G$5</f>
        <v>0</v>
      </c>
    </row>
    <row r="62" spans="1:7" x14ac:dyDescent="0.25">
      <c r="A62" s="116"/>
      <c r="B62" s="49"/>
      <c r="C62" s="40" t="s">
        <v>92</v>
      </c>
      <c r="D62" s="42" t="s">
        <v>81</v>
      </c>
      <c r="E62" s="42" t="s">
        <v>81</v>
      </c>
      <c r="F62" s="42" t="s">
        <v>81</v>
      </c>
      <c r="G62" s="40">
        <f>SUM(G60:G61)</f>
        <v>0</v>
      </c>
    </row>
    <row r="63" spans="1:7" x14ac:dyDescent="0.25">
      <c r="A63" s="116" t="s">
        <v>106</v>
      </c>
      <c r="B63" s="49">
        <v>1</v>
      </c>
      <c r="C63" s="41" t="s">
        <v>83</v>
      </c>
      <c r="D63" s="42" t="s">
        <v>81</v>
      </c>
      <c r="E63" s="41" t="s">
        <v>84</v>
      </c>
      <c r="F63" s="41">
        <v>92</v>
      </c>
      <c r="G63" s="42" t="s">
        <v>81</v>
      </c>
    </row>
    <row r="64" spans="1:7" x14ac:dyDescent="0.25">
      <c r="A64" s="116"/>
      <c r="B64" s="49"/>
      <c r="C64" s="41" t="s">
        <v>108</v>
      </c>
      <c r="D64" s="42" t="s">
        <v>81</v>
      </c>
      <c r="E64" s="42" t="s">
        <v>81</v>
      </c>
      <c r="F64" s="41">
        <f>F63/$F$3</f>
        <v>1.8451664661050943E-2</v>
      </c>
      <c r="G64" s="41">
        <f>F64*$G$4</f>
        <v>0</v>
      </c>
    </row>
    <row r="65" spans="1:7" x14ac:dyDescent="0.25">
      <c r="A65" s="116"/>
      <c r="B65" s="49"/>
      <c r="C65" s="41" t="s">
        <v>110</v>
      </c>
      <c r="D65" s="42" t="s">
        <v>81</v>
      </c>
      <c r="E65" s="42" t="s">
        <v>81</v>
      </c>
      <c r="F65" s="41">
        <f>F63/$F$3</f>
        <v>1.8451664661050943E-2</v>
      </c>
      <c r="G65" s="41">
        <f>F65*$G$5</f>
        <v>0</v>
      </c>
    </row>
    <row r="66" spans="1:7" x14ac:dyDescent="0.25">
      <c r="A66" s="116"/>
      <c r="B66" s="41"/>
      <c r="C66" s="40" t="s">
        <v>92</v>
      </c>
      <c r="D66" s="42" t="s">
        <v>81</v>
      </c>
      <c r="E66" s="42" t="s">
        <v>81</v>
      </c>
      <c r="F66" s="42" t="s">
        <v>81</v>
      </c>
      <c r="G66" s="40">
        <f>SUM(G64:G65)</f>
        <v>0</v>
      </c>
    </row>
    <row r="69" spans="1:7" ht="14.25" hidden="1" x14ac:dyDescent="0.25">
      <c r="E69" t="s">
        <v>107</v>
      </c>
      <c r="G69" t="e">
        <f>#REF!+#REF!+#REF!+#REF!+#REF!+#REF!+#REF!+#REF!+#REF!+#REF!+#REF!+#REF!+#REF!+#REF!+#REF!</f>
        <v>#REF!</v>
      </c>
    </row>
    <row r="70" spans="1:7" ht="14.25" hidden="1" x14ac:dyDescent="0.25">
      <c r="G70">
        <f>G64+G60+G56+G52+G48+G44+G40+G36+G32+G28+G24+G20+G16+G12+G8</f>
        <v>0</v>
      </c>
    </row>
    <row r="71" spans="1:7" ht="14.25" hidden="1" x14ac:dyDescent="0.25">
      <c r="G71">
        <f>G65+G61+G57+G53+G49+G45+G41+G37+G33+G29+G25+G21+G17+G13+G9</f>
        <v>0</v>
      </c>
    </row>
    <row r="72" spans="1:7" ht="14.25" hidden="1" x14ac:dyDescent="0.25">
      <c r="G72" t="e">
        <f>#REF!+#REF!+#REF!+#REF!+#REF!+#REF!+#REF!+#REF!+#REF!+#REF!+#REF!+#REF!+#REF!+#REF!+#REF!</f>
        <v>#REF!</v>
      </c>
    </row>
    <row r="73" spans="1:7" ht="14.25" hidden="1" x14ac:dyDescent="0.25">
      <c r="G73">
        <f>G66+G62+G58+G54+G50+G46+G42+G38+G34+G30+G26+G22+G18+G14+G10</f>
        <v>0</v>
      </c>
    </row>
  </sheetData>
  <mergeCells count="16">
    <mergeCell ref="A51:A54"/>
    <mergeCell ref="A55:A58"/>
    <mergeCell ref="A59:A62"/>
    <mergeCell ref="A63:A66"/>
    <mergeCell ref="A27:A30"/>
    <mergeCell ref="A31:A34"/>
    <mergeCell ref="A35:A38"/>
    <mergeCell ref="A39:A42"/>
    <mergeCell ref="A43:A46"/>
    <mergeCell ref="A47:A50"/>
    <mergeCell ref="A2:A6"/>
    <mergeCell ref="A23:A26"/>
    <mergeCell ref="A7:A10"/>
    <mergeCell ref="A11:A14"/>
    <mergeCell ref="A15:A18"/>
    <mergeCell ref="A19:A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9BE1A-4730-45D6-AC5B-6A902A9CE6B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da416018-fc94-4498-9b0e-cb19de5d0f7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E60BDB-6942-40C8-ACAB-790C89143BC9}"/>
</file>

<file path=customXml/itemProps3.xml><?xml version="1.0" encoding="utf-8"?>
<ds:datastoreItem xmlns:ds="http://schemas.openxmlformats.org/officeDocument/2006/customXml" ds:itemID="{5167C988-D654-4EF1-B417-03D173B22A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1_Návrh na plnenie kritérií</vt:lpstr>
      <vt:lpstr>2_Rozdelenie K1 kritéria - ZoD</vt:lpstr>
      <vt:lpstr>3_Rozdelenie K1 kritéria - SLA</vt:lpstr>
      <vt:lpstr>4_Rozúčtovanie-súčasti-impl+ško</vt:lpstr>
      <vt:lpstr>5_Rozúčtovanie-súčasti-SLA</vt:lpstr>
      <vt:lpstr>'1_Návrh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Kulhánek Rastislav</dc:creator>
  <cp:keywords/>
  <dc:description/>
  <cp:lastModifiedBy>Dufala Martin</cp:lastModifiedBy>
  <cp:revision/>
  <cp:lastPrinted>2025-07-31T08:24:36Z</cp:lastPrinted>
  <dcterms:created xsi:type="dcterms:W3CDTF">2024-07-16T12:17:31Z</dcterms:created>
  <dcterms:modified xsi:type="dcterms:W3CDTF">2025-07-31T14:58:11Z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Order">
    <vt:r8>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