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hv\Syncplicity\2023\202202_Bruntál - zahrádky (Jakub Dokulil)\_rozpočet\"/>
    </mc:Choice>
  </mc:AlternateContent>
  <xr:revisionPtr revIDLastSave="0" documentId="8_{8AA3E72E-0023-4919-83C3-E82C1229759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100 101 Pol" sheetId="12" r:id="rId4"/>
    <sheet name="200 20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'100 101 Pol'!$1:$7</definedName>
    <definedName name="_xlnm.Print_Titles" localSheetId="4">'200 201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'100 101 Pol'!$A$1:$Y$122</definedName>
    <definedName name="_xlnm.Print_Area" localSheetId="4">'200 201 Pol'!$A$1:$Y$148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G43" i="1"/>
  <c r="F43" i="1"/>
  <c r="G42" i="1"/>
  <c r="F42" i="1"/>
  <c r="G41" i="1"/>
  <c r="F41" i="1"/>
  <c r="H41" i="1" s="1"/>
  <c r="I41" i="1" s="1"/>
  <c r="G40" i="1"/>
  <c r="F40" i="1"/>
  <c r="G39" i="1"/>
  <c r="F39" i="1"/>
  <c r="G138" i="13"/>
  <c r="BA110" i="13"/>
  <c r="G9" i="13"/>
  <c r="G8" i="13" s="1"/>
  <c r="I9" i="13"/>
  <c r="I8" i="13" s="1"/>
  <c r="K9" i="13"/>
  <c r="K8" i="13" s="1"/>
  <c r="M9" i="13"/>
  <c r="O9" i="13"/>
  <c r="O8" i="13" s="1"/>
  <c r="Q9" i="13"/>
  <c r="Q8" i="13" s="1"/>
  <c r="V9" i="13"/>
  <c r="V8" i="13" s="1"/>
  <c r="G12" i="13"/>
  <c r="M12" i="13" s="1"/>
  <c r="I12" i="13"/>
  <c r="K12" i="13"/>
  <c r="O12" i="13"/>
  <c r="Q12" i="13"/>
  <c r="V12" i="13"/>
  <c r="G15" i="13"/>
  <c r="I15" i="13"/>
  <c r="K15" i="13"/>
  <c r="M15" i="13"/>
  <c r="O15" i="13"/>
  <c r="Q15" i="13"/>
  <c r="V15" i="13"/>
  <c r="G16" i="13"/>
  <c r="M16" i="13" s="1"/>
  <c r="I16" i="13"/>
  <c r="K16" i="13"/>
  <c r="O16" i="13"/>
  <c r="Q16" i="13"/>
  <c r="V16" i="13"/>
  <c r="G20" i="13"/>
  <c r="I20" i="13"/>
  <c r="K20" i="13"/>
  <c r="M20" i="13"/>
  <c r="O20" i="13"/>
  <c r="Q20" i="13"/>
  <c r="V20" i="13"/>
  <c r="G23" i="13"/>
  <c r="I23" i="13"/>
  <c r="K23" i="13"/>
  <c r="M23" i="13"/>
  <c r="O23" i="13"/>
  <c r="Q23" i="13"/>
  <c r="V23" i="13"/>
  <c r="G26" i="13"/>
  <c r="I26" i="13"/>
  <c r="K26" i="13"/>
  <c r="M26" i="13"/>
  <c r="O26" i="13"/>
  <c r="Q26" i="13"/>
  <c r="V26" i="13"/>
  <c r="G29" i="13"/>
  <c r="I29" i="13"/>
  <c r="K29" i="13"/>
  <c r="M29" i="13"/>
  <c r="O29" i="13"/>
  <c r="Q29" i="13"/>
  <c r="V29" i="13"/>
  <c r="G32" i="13"/>
  <c r="I32" i="13"/>
  <c r="K32" i="13"/>
  <c r="M32" i="13"/>
  <c r="O32" i="13"/>
  <c r="Q32" i="13"/>
  <c r="V32" i="13"/>
  <c r="G37" i="13"/>
  <c r="I37" i="13"/>
  <c r="K37" i="13"/>
  <c r="M37" i="13"/>
  <c r="O37" i="13"/>
  <c r="Q37" i="13"/>
  <c r="V37" i="13"/>
  <c r="G40" i="13"/>
  <c r="M40" i="13" s="1"/>
  <c r="I40" i="13"/>
  <c r="K40" i="13"/>
  <c r="O40" i="13"/>
  <c r="Q40" i="13"/>
  <c r="V40" i="13"/>
  <c r="G43" i="13"/>
  <c r="I43" i="13"/>
  <c r="K43" i="13"/>
  <c r="M43" i="13"/>
  <c r="O43" i="13"/>
  <c r="Q43" i="13"/>
  <c r="V43" i="13"/>
  <c r="G46" i="13"/>
  <c r="I46" i="13"/>
  <c r="K46" i="13"/>
  <c r="M46" i="13"/>
  <c r="O46" i="13"/>
  <c r="Q46" i="13"/>
  <c r="V46" i="13"/>
  <c r="G47" i="13"/>
  <c r="I47" i="13"/>
  <c r="K47" i="13"/>
  <c r="M47" i="13"/>
  <c r="O47" i="13"/>
  <c r="Q47" i="13"/>
  <c r="V47" i="13"/>
  <c r="G50" i="13"/>
  <c r="I50" i="13"/>
  <c r="K50" i="13"/>
  <c r="M50" i="13"/>
  <c r="O50" i="13"/>
  <c r="Q50" i="13"/>
  <c r="V50" i="13"/>
  <c r="G54" i="13"/>
  <c r="G53" i="13" s="1"/>
  <c r="I54" i="13"/>
  <c r="I53" i="13" s="1"/>
  <c r="K54" i="13"/>
  <c r="K53" i="13" s="1"/>
  <c r="M54" i="13"/>
  <c r="O54" i="13"/>
  <c r="O53" i="13" s="1"/>
  <c r="Q54" i="13"/>
  <c r="Q53" i="13" s="1"/>
  <c r="V54" i="13"/>
  <c r="V53" i="13" s="1"/>
  <c r="G57" i="13"/>
  <c r="M57" i="13" s="1"/>
  <c r="I57" i="13"/>
  <c r="K57" i="13"/>
  <c r="O57" i="13"/>
  <c r="Q57" i="13"/>
  <c r="V57" i="13"/>
  <c r="G61" i="13"/>
  <c r="I61" i="13"/>
  <c r="K61" i="13"/>
  <c r="M61" i="13"/>
  <c r="O61" i="13"/>
  <c r="Q61" i="13"/>
  <c r="V61" i="13"/>
  <c r="G64" i="13"/>
  <c r="M64" i="13" s="1"/>
  <c r="I64" i="13"/>
  <c r="K64" i="13"/>
  <c r="O64" i="13"/>
  <c r="Q64" i="13"/>
  <c r="V64" i="13"/>
  <c r="G68" i="13"/>
  <c r="G67" i="13" s="1"/>
  <c r="I68" i="13"/>
  <c r="I67" i="13" s="1"/>
  <c r="K68" i="13"/>
  <c r="K67" i="13" s="1"/>
  <c r="M68" i="13"/>
  <c r="M67" i="13" s="1"/>
  <c r="O68" i="13"/>
  <c r="O67" i="13" s="1"/>
  <c r="Q68" i="13"/>
  <c r="V68" i="13"/>
  <c r="G71" i="13"/>
  <c r="I71" i="13"/>
  <c r="K71" i="13"/>
  <c r="M71" i="13"/>
  <c r="O71" i="13"/>
  <c r="Q71" i="13"/>
  <c r="V71" i="13"/>
  <c r="G74" i="13"/>
  <c r="I74" i="13"/>
  <c r="K74" i="13"/>
  <c r="M74" i="13"/>
  <c r="O74" i="13"/>
  <c r="Q74" i="13"/>
  <c r="Q67" i="13" s="1"/>
  <c r="V74" i="13"/>
  <c r="V67" i="13" s="1"/>
  <c r="G79" i="13"/>
  <c r="I79" i="13"/>
  <c r="K79" i="13"/>
  <c r="M79" i="13"/>
  <c r="O79" i="13"/>
  <c r="Q79" i="13"/>
  <c r="V79" i="13"/>
  <c r="O82" i="13"/>
  <c r="Q82" i="13"/>
  <c r="V82" i="13"/>
  <c r="G83" i="13"/>
  <c r="M83" i="13" s="1"/>
  <c r="M82" i="13" s="1"/>
  <c r="I83" i="13"/>
  <c r="I82" i="13" s="1"/>
  <c r="K83" i="13"/>
  <c r="O83" i="13"/>
  <c r="Q83" i="13"/>
  <c r="V83" i="13"/>
  <c r="G86" i="13"/>
  <c r="I86" i="13"/>
  <c r="K86" i="13"/>
  <c r="M86" i="13"/>
  <c r="O86" i="13"/>
  <c r="Q86" i="13"/>
  <c r="V86" i="13"/>
  <c r="G89" i="13"/>
  <c r="I89" i="13"/>
  <c r="K89" i="13"/>
  <c r="K82" i="13" s="1"/>
  <c r="M89" i="13"/>
  <c r="O89" i="13"/>
  <c r="Q89" i="13"/>
  <c r="V89" i="13"/>
  <c r="G92" i="13"/>
  <c r="I92" i="13"/>
  <c r="K92" i="13"/>
  <c r="M92" i="13"/>
  <c r="O92" i="13"/>
  <c r="Q92" i="13"/>
  <c r="V92" i="13"/>
  <c r="G95" i="13"/>
  <c r="I95" i="13"/>
  <c r="K95" i="13"/>
  <c r="M95" i="13"/>
  <c r="O95" i="13"/>
  <c r="Q95" i="13"/>
  <c r="G96" i="13"/>
  <c r="I96" i="13"/>
  <c r="K96" i="13"/>
  <c r="M96" i="13"/>
  <c r="O96" i="13"/>
  <c r="Q96" i="13"/>
  <c r="V96" i="13"/>
  <c r="V95" i="13" s="1"/>
  <c r="O99" i="13"/>
  <c r="Q99" i="13"/>
  <c r="V99" i="13"/>
  <c r="G100" i="13"/>
  <c r="M100" i="13" s="1"/>
  <c r="M99" i="13" s="1"/>
  <c r="I100" i="13"/>
  <c r="K100" i="13"/>
  <c r="O100" i="13"/>
  <c r="Q100" i="13"/>
  <c r="V100" i="13"/>
  <c r="G103" i="13"/>
  <c r="I103" i="13"/>
  <c r="K103" i="13"/>
  <c r="M103" i="13"/>
  <c r="O103" i="13"/>
  <c r="Q103" i="13"/>
  <c r="V103" i="13"/>
  <c r="G106" i="13"/>
  <c r="M106" i="13" s="1"/>
  <c r="I106" i="13"/>
  <c r="I99" i="13" s="1"/>
  <c r="K106" i="13"/>
  <c r="K99" i="13" s="1"/>
  <c r="O106" i="13"/>
  <c r="Q106" i="13"/>
  <c r="V106" i="13"/>
  <c r="G109" i="13"/>
  <c r="I109" i="13"/>
  <c r="K109" i="13"/>
  <c r="M109" i="13"/>
  <c r="O109" i="13"/>
  <c r="Q109" i="13"/>
  <c r="V109" i="13"/>
  <c r="G114" i="13"/>
  <c r="I114" i="13"/>
  <c r="K114" i="13"/>
  <c r="M114" i="13"/>
  <c r="O114" i="13"/>
  <c r="G115" i="13"/>
  <c r="I115" i="13"/>
  <c r="K115" i="13"/>
  <c r="M115" i="13"/>
  <c r="O115" i="13"/>
  <c r="Q115" i="13"/>
  <c r="Q114" i="13" s="1"/>
  <c r="V115" i="13"/>
  <c r="V114" i="13" s="1"/>
  <c r="K118" i="13"/>
  <c r="O118" i="13"/>
  <c r="Q118" i="13"/>
  <c r="V118" i="13"/>
  <c r="G119" i="13"/>
  <c r="I119" i="13"/>
  <c r="K119" i="13"/>
  <c r="M119" i="13"/>
  <c r="O119" i="13"/>
  <c r="Q119" i="13"/>
  <c r="V119" i="13"/>
  <c r="G122" i="13"/>
  <c r="I122" i="13"/>
  <c r="K122" i="13"/>
  <c r="M122" i="13"/>
  <c r="O122" i="13"/>
  <c r="Q122" i="13"/>
  <c r="V122" i="13"/>
  <c r="G123" i="13"/>
  <c r="M123" i="13" s="1"/>
  <c r="M118" i="13" s="1"/>
  <c r="I123" i="13"/>
  <c r="I118" i="13" s="1"/>
  <c r="K123" i="13"/>
  <c r="O123" i="13"/>
  <c r="Q123" i="13"/>
  <c r="V123" i="13"/>
  <c r="O126" i="13"/>
  <c r="Q126" i="13"/>
  <c r="V126" i="13"/>
  <c r="G127" i="13"/>
  <c r="G126" i="13" s="1"/>
  <c r="I127" i="13"/>
  <c r="I126" i="13" s="1"/>
  <c r="K127" i="13"/>
  <c r="K126" i="13" s="1"/>
  <c r="M127" i="13"/>
  <c r="M126" i="13" s="1"/>
  <c r="O127" i="13"/>
  <c r="Q127" i="13"/>
  <c r="V127" i="13"/>
  <c r="G129" i="13"/>
  <c r="G128" i="13" s="1"/>
  <c r="I129" i="13"/>
  <c r="I128" i="13" s="1"/>
  <c r="K129" i="13"/>
  <c r="K128" i="13" s="1"/>
  <c r="M129" i="13"/>
  <c r="O129" i="13"/>
  <c r="O128" i="13" s="1"/>
  <c r="Q129" i="13"/>
  <c r="Q128" i="13" s="1"/>
  <c r="V129" i="13"/>
  <c r="G130" i="13"/>
  <c r="I130" i="13"/>
  <c r="K130" i="13"/>
  <c r="M130" i="13"/>
  <c r="O130" i="13"/>
  <c r="Q130" i="13"/>
  <c r="V130" i="13"/>
  <c r="G131" i="13"/>
  <c r="I131" i="13"/>
  <c r="K131" i="13"/>
  <c r="M131" i="13"/>
  <c r="O131" i="13"/>
  <c r="Q131" i="13"/>
  <c r="V131" i="13"/>
  <c r="V128" i="13" s="1"/>
  <c r="G132" i="13"/>
  <c r="M132" i="13" s="1"/>
  <c r="I132" i="13"/>
  <c r="K132" i="13"/>
  <c r="O132" i="13"/>
  <c r="Q132" i="13"/>
  <c r="V132" i="13"/>
  <c r="G133" i="13"/>
  <c r="I133" i="13"/>
  <c r="K133" i="13"/>
  <c r="M133" i="13"/>
  <c r="O133" i="13"/>
  <c r="Q133" i="13"/>
  <c r="V133" i="13"/>
  <c r="G134" i="13"/>
  <c r="M134" i="13" s="1"/>
  <c r="I134" i="13"/>
  <c r="K134" i="13"/>
  <c r="O134" i="13"/>
  <c r="Q134" i="13"/>
  <c r="V134" i="13"/>
  <c r="G135" i="13"/>
  <c r="I135" i="13"/>
  <c r="K135" i="13"/>
  <c r="M135" i="13"/>
  <c r="O135" i="13"/>
  <c r="Q135" i="13"/>
  <c r="V135" i="13"/>
  <c r="G136" i="13"/>
  <c r="I136" i="13"/>
  <c r="K136" i="13"/>
  <c r="M136" i="13"/>
  <c r="O136" i="13"/>
  <c r="Q136" i="13"/>
  <c r="V136" i="13"/>
  <c r="AE138" i="13"/>
  <c r="G112" i="12"/>
  <c r="BA110" i="12"/>
  <c r="BA107" i="12"/>
  <c r="BA101" i="12"/>
  <c r="BA99" i="12"/>
  <c r="BA97" i="12"/>
  <c r="BA95" i="12"/>
  <c r="BA50" i="12"/>
  <c r="BA43" i="12"/>
  <c r="BA42" i="12"/>
  <c r="BA25" i="12"/>
  <c r="BA13" i="12"/>
  <c r="O8" i="12"/>
  <c r="G9" i="12"/>
  <c r="I9" i="12"/>
  <c r="K9" i="12"/>
  <c r="M9" i="12"/>
  <c r="O9" i="12"/>
  <c r="Q9" i="12"/>
  <c r="Q8" i="12" s="1"/>
  <c r="V9" i="12"/>
  <c r="V8" i="12" s="1"/>
  <c r="G12" i="12"/>
  <c r="AF112" i="12" s="1"/>
  <c r="I12" i="12"/>
  <c r="K12" i="12"/>
  <c r="M12" i="12"/>
  <c r="O12" i="12"/>
  <c r="Q12" i="12"/>
  <c r="V12" i="12"/>
  <c r="G21" i="12"/>
  <c r="I21" i="12"/>
  <c r="K21" i="12"/>
  <c r="M21" i="12"/>
  <c r="O21" i="12"/>
  <c r="Q21" i="12"/>
  <c r="V21" i="12"/>
  <c r="G28" i="12"/>
  <c r="I28" i="12"/>
  <c r="K28" i="12"/>
  <c r="M28" i="12"/>
  <c r="O28" i="12"/>
  <c r="Q28" i="12"/>
  <c r="V28" i="12"/>
  <c r="G29" i="12"/>
  <c r="M29" i="12" s="1"/>
  <c r="I29" i="12"/>
  <c r="I8" i="12" s="1"/>
  <c r="K29" i="12"/>
  <c r="O29" i="12"/>
  <c r="Q29" i="12"/>
  <c r="V29" i="12"/>
  <c r="G30" i="12"/>
  <c r="I30" i="12"/>
  <c r="K30" i="12"/>
  <c r="M30" i="12"/>
  <c r="O30" i="12"/>
  <c r="Q30" i="12"/>
  <c r="V30" i="12"/>
  <c r="G33" i="12"/>
  <c r="I33" i="12"/>
  <c r="K33" i="12"/>
  <c r="K8" i="12" s="1"/>
  <c r="M33" i="12"/>
  <c r="O33" i="12"/>
  <c r="Q33" i="12"/>
  <c r="V33" i="12"/>
  <c r="G36" i="12"/>
  <c r="I36" i="12"/>
  <c r="K36" i="12"/>
  <c r="M36" i="12"/>
  <c r="O36" i="12"/>
  <c r="Q36" i="12"/>
  <c r="V36" i="12"/>
  <c r="G38" i="12"/>
  <c r="I38" i="12"/>
  <c r="K38" i="12"/>
  <c r="M38" i="12"/>
  <c r="O38" i="12"/>
  <c r="Q38" i="12"/>
  <c r="V38" i="12"/>
  <c r="G41" i="12"/>
  <c r="I41" i="12"/>
  <c r="K41" i="12"/>
  <c r="M41" i="12"/>
  <c r="O41" i="12"/>
  <c r="Q41" i="12"/>
  <c r="V41" i="12"/>
  <c r="G45" i="12"/>
  <c r="I45" i="12"/>
  <c r="K45" i="12"/>
  <c r="M45" i="12"/>
  <c r="O45" i="12"/>
  <c r="Q45" i="12"/>
  <c r="V45" i="12"/>
  <c r="G47" i="12"/>
  <c r="M47" i="12" s="1"/>
  <c r="I47" i="12"/>
  <c r="K47" i="12"/>
  <c r="O47" i="12"/>
  <c r="Q47" i="12"/>
  <c r="V47" i="12"/>
  <c r="G49" i="12"/>
  <c r="I49" i="12"/>
  <c r="K49" i="12"/>
  <c r="M49" i="12"/>
  <c r="O49" i="12"/>
  <c r="Q49" i="12"/>
  <c r="V49" i="12"/>
  <c r="G52" i="12"/>
  <c r="M52" i="12" s="1"/>
  <c r="I52" i="12"/>
  <c r="K52" i="12"/>
  <c r="O52" i="12"/>
  <c r="Q52" i="12"/>
  <c r="V52" i="12"/>
  <c r="G54" i="12"/>
  <c r="I54" i="12"/>
  <c r="K54" i="12"/>
  <c r="M54" i="12"/>
  <c r="O54" i="12"/>
  <c r="Q54" i="12"/>
  <c r="V54" i="12"/>
  <c r="G56" i="12"/>
  <c r="I56" i="12"/>
  <c r="K56" i="12"/>
  <c r="M56" i="12"/>
  <c r="O56" i="12"/>
  <c r="G57" i="12"/>
  <c r="I57" i="12"/>
  <c r="K57" i="12"/>
  <c r="M57" i="12"/>
  <c r="O57" i="12"/>
  <c r="Q57" i="12"/>
  <c r="Q56" i="12" s="1"/>
  <c r="V57" i="12"/>
  <c r="V56" i="12" s="1"/>
  <c r="O59" i="12"/>
  <c r="Q59" i="12"/>
  <c r="V59" i="12"/>
  <c r="G60" i="12"/>
  <c r="I60" i="12"/>
  <c r="K60" i="12"/>
  <c r="M60" i="12"/>
  <c r="O60" i="12"/>
  <c r="Q60" i="12"/>
  <c r="V60" i="12"/>
  <c r="G61" i="12"/>
  <c r="I61" i="12"/>
  <c r="K61" i="12"/>
  <c r="M61" i="12"/>
  <c r="O61" i="12"/>
  <c r="Q61" i="12"/>
  <c r="V61" i="12"/>
  <c r="G64" i="12"/>
  <c r="M64" i="12" s="1"/>
  <c r="M59" i="12" s="1"/>
  <c r="I64" i="12"/>
  <c r="I59" i="12" s="1"/>
  <c r="K64" i="12"/>
  <c r="O64" i="12"/>
  <c r="Q64" i="12"/>
  <c r="V64" i="12"/>
  <c r="G65" i="12"/>
  <c r="I65" i="12"/>
  <c r="K65" i="12"/>
  <c r="M65" i="12"/>
  <c r="O65" i="12"/>
  <c r="Q65" i="12"/>
  <c r="V65" i="12"/>
  <c r="G67" i="12"/>
  <c r="I67" i="12"/>
  <c r="K67" i="12"/>
  <c r="K59" i="12" s="1"/>
  <c r="M67" i="12"/>
  <c r="O67" i="12"/>
  <c r="Q67" i="12"/>
  <c r="V67" i="12"/>
  <c r="V70" i="12"/>
  <c r="G71" i="12"/>
  <c r="G70" i="12" s="1"/>
  <c r="I71" i="12"/>
  <c r="I70" i="12" s="1"/>
  <c r="K71" i="12"/>
  <c r="K70" i="12" s="1"/>
  <c r="M71" i="12"/>
  <c r="M70" i="12" s="1"/>
  <c r="O71" i="12"/>
  <c r="O70" i="12" s="1"/>
  <c r="Q71" i="12"/>
  <c r="Q70" i="12" s="1"/>
  <c r="V71" i="12"/>
  <c r="G83" i="12"/>
  <c r="G82" i="12" s="1"/>
  <c r="I83" i="12"/>
  <c r="I82" i="12" s="1"/>
  <c r="K83" i="12"/>
  <c r="K82" i="12" s="1"/>
  <c r="M83" i="12"/>
  <c r="M82" i="12" s="1"/>
  <c r="O83" i="12"/>
  <c r="O82" i="12" s="1"/>
  <c r="Q83" i="12"/>
  <c r="Q82" i="12" s="1"/>
  <c r="V83" i="12"/>
  <c r="V82" i="12" s="1"/>
  <c r="G85" i="12"/>
  <c r="G86" i="12"/>
  <c r="I86" i="12"/>
  <c r="I85" i="12" s="1"/>
  <c r="K86" i="12"/>
  <c r="K85" i="12" s="1"/>
  <c r="M86" i="12"/>
  <c r="M85" i="12" s="1"/>
  <c r="O86" i="12"/>
  <c r="O85" i="12" s="1"/>
  <c r="Q86" i="12"/>
  <c r="Q85" i="12" s="1"/>
  <c r="V86" i="12"/>
  <c r="V85" i="12" s="1"/>
  <c r="G90" i="12"/>
  <c r="I90" i="12"/>
  <c r="K90" i="12"/>
  <c r="G91" i="12"/>
  <c r="I91" i="12"/>
  <c r="K91" i="12"/>
  <c r="M91" i="12"/>
  <c r="M90" i="12" s="1"/>
  <c r="O91" i="12"/>
  <c r="O90" i="12" s="1"/>
  <c r="Q91" i="12"/>
  <c r="Q90" i="12" s="1"/>
  <c r="V91" i="12"/>
  <c r="V90" i="12" s="1"/>
  <c r="O92" i="12"/>
  <c r="G93" i="12"/>
  <c r="I93" i="12"/>
  <c r="K93" i="12"/>
  <c r="M93" i="12"/>
  <c r="O93" i="12"/>
  <c r="Q93" i="12"/>
  <c r="Q92" i="12" s="1"/>
  <c r="V93" i="12"/>
  <c r="V92" i="12" s="1"/>
  <c r="G96" i="12"/>
  <c r="I96" i="12"/>
  <c r="K96" i="12"/>
  <c r="M96" i="12"/>
  <c r="O96" i="12"/>
  <c r="Q96" i="12"/>
  <c r="V96" i="12"/>
  <c r="G98" i="12"/>
  <c r="I98" i="12"/>
  <c r="K98" i="12"/>
  <c r="M98" i="12"/>
  <c r="O98" i="12"/>
  <c r="Q98" i="12"/>
  <c r="V98" i="12"/>
  <c r="G100" i="12"/>
  <c r="I100" i="12"/>
  <c r="K100" i="12"/>
  <c r="M100" i="12"/>
  <c r="O100" i="12"/>
  <c r="Q100" i="12"/>
  <c r="V100" i="12"/>
  <c r="G102" i="12"/>
  <c r="M102" i="12" s="1"/>
  <c r="M92" i="12" s="1"/>
  <c r="I102" i="12"/>
  <c r="I92" i="12" s="1"/>
  <c r="K102" i="12"/>
  <c r="O102" i="12"/>
  <c r="Q102" i="12"/>
  <c r="V102" i="12"/>
  <c r="G104" i="12"/>
  <c r="I104" i="12"/>
  <c r="K104" i="12"/>
  <c r="M104" i="12"/>
  <c r="O104" i="12"/>
  <c r="Q104" i="12"/>
  <c r="V104" i="12"/>
  <c r="G106" i="12"/>
  <c r="I106" i="12"/>
  <c r="K106" i="12"/>
  <c r="K92" i="12" s="1"/>
  <c r="M106" i="12"/>
  <c r="O106" i="12"/>
  <c r="Q106" i="12"/>
  <c r="V106" i="12"/>
  <c r="V108" i="12"/>
  <c r="G109" i="12"/>
  <c r="G108" i="12" s="1"/>
  <c r="I109" i="12"/>
  <c r="I108" i="12" s="1"/>
  <c r="K109" i="12"/>
  <c r="K108" i="12" s="1"/>
  <c r="M109" i="12"/>
  <c r="M108" i="12" s="1"/>
  <c r="O109" i="12"/>
  <c r="O108" i="12" s="1"/>
  <c r="Q109" i="12"/>
  <c r="Q108" i="12" s="1"/>
  <c r="V109" i="12"/>
  <c r="AE112" i="12"/>
  <c r="I20" i="1"/>
  <c r="I19" i="1"/>
  <c r="I18" i="1"/>
  <c r="I17" i="1"/>
  <c r="I16" i="1"/>
  <c r="I71" i="1"/>
  <c r="J61" i="1" s="1"/>
  <c r="F44" i="1"/>
  <c r="G44" i="1"/>
  <c r="G25" i="1" s="1"/>
  <c r="A25" i="1" s="1"/>
  <c r="H43" i="1"/>
  <c r="I43" i="1" s="1"/>
  <c r="H42" i="1"/>
  <c r="I42" i="1" s="1"/>
  <c r="H40" i="1"/>
  <c r="I40" i="1" s="1"/>
  <c r="H39" i="1"/>
  <c r="H44" i="1" s="1"/>
  <c r="J28" i="1"/>
  <c r="J26" i="1"/>
  <c r="G38" i="1"/>
  <c r="F38" i="1"/>
  <c r="J23" i="1"/>
  <c r="J24" i="1"/>
  <c r="J25" i="1"/>
  <c r="J27" i="1"/>
  <c r="E24" i="1"/>
  <c r="E26" i="1"/>
  <c r="A26" i="1" l="1"/>
  <c r="G26" i="1"/>
  <c r="G28" i="1"/>
  <c r="G23" i="1"/>
  <c r="M128" i="13"/>
  <c r="M8" i="13"/>
  <c r="M53" i="13"/>
  <c r="G99" i="13"/>
  <c r="AF138" i="13"/>
  <c r="G82" i="13"/>
  <c r="G118" i="13"/>
  <c r="M8" i="12"/>
  <c r="G92" i="12"/>
  <c r="G8" i="12"/>
  <c r="G59" i="12"/>
  <c r="I21" i="1"/>
  <c r="J63" i="1"/>
  <c r="J64" i="1"/>
  <c r="J65" i="1"/>
  <c r="J66" i="1"/>
  <c r="J59" i="1"/>
  <c r="J60" i="1"/>
  <c r="J69" i="1"/>
  <c r="J62" i="1"/>
  <c r="J70" i="1"/>
  <c r="J56" i="1"/>
  <c r="J57" i="1"/>
  <c r="J58" i="1"/>
  <c r="J67" i="1"/>
  <c r="J68" i="1"/>
  <c r="I39" i="1"/>
  <c r="I44" i="1" s="1"/>
  <c r="J39" i="1" s="1"/>
  <c r="J44" i="1" s="1"/>
  <c r="J71" i="1" l="1"/>
  <c r="J43" i="1"/>
  <c r="J41" i="1"/>
  <c r="J40" i="1"/>
  <c r="J42" i="1"/>
  <c r="A23" i="1"/>
  <c r="G24" i="1" l="1"/>
  <c r="A27" i="1" s="1"/>
  <c r="A24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Hvorecký</author>
  </authors>
  <commentList>
    <comment ref="S6" authorId="0" shapeId="0" xr:uid="{108F2536-2B94-419C-AC9C-97308241AAC5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FDA7005-BAA3-4435-891F-92315CE9B76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Hvorecký</author>
  </authors>
  <commentList>
    <comment ref="S6" authorId="0" shapeId="0" xr:uid="{DB713EAB-C4FD-4F80-8F61-7744550292E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D24A6161-C066-4AEA-A893-1A3518541E24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<sst xmlns="http://schemas.openxmlformats.org/spreadsheetml/2006/main" count="1200" uniqueCount="448">
  <si>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</si>
  <si>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</si>
  <si>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</si>
  <si>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</si>
  <si>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</si>
  <si>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</si>
  <si>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</si>
  <si>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</si>
  <si>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</si>
  <si>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</si>
  <si>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</si>
  <si>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</si>
  <si>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</si>
  <si>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</si>
  <si>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</si>
  <si>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</si>
  <si>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</si>
  <si>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</si>
  <si>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</si>
  <si>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</si>
  <si>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</si>
  <si>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</si>
  <si>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</si>
  <si>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</si>
  <si>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</si>
  <si>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</si>
  <si>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</si>
  <si>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</si>
  <si>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</si>
  <si>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</si>
  <si>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</si>
  <si>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</si>
  <si>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</si>
  <si>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</si>
  <si>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</si>
  <si>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</si>
  <si>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</si>
  <si>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</si>
  <si>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</si>
  <si>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</si>
  <si>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</si>
  <si>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</si>
  <si>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</si>
  <si>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202202</t>
  </si>
  <si>
    <t>Zpřístupnění západní strany zahrádkářské kolonie u Bukového potoka</t>
  </si>
  <si>
    <t>Město Bruntál</t>
  </si>
  <si>
    <t>Nádražní 994/20</t>
  </si>
  <si>
    <t>Bruntál</t>
  </si>
  <si>
    <t>79201</t>
  </si>
  <si>
    <t>00295892</t>
  </si>
  <si>
    <t>CZ00295892</t>
  </si>
  <si>
    <t>23.6.2025</t>
  </si>
  <si>
    <t>Stavba</t>
  </si>
  <si>
    <t>100</t>
  </si>
  <si>
    <t>Objekty pozemních komunikací</t>
  </si>
  <si>
    <t>101</t>
  </si>
  <si>
    <t>Příjezdová cesta</t>
  </si>
  <si>
    <t>200</t>
  </si>
  <si>
    <t>Mostní objekty</t>
  </si>
  <si>
    <t>201</t>
  </si>
  <si>
    <t>Most přes Bukový potok</t>
  </si>
  <si>
    <t>Celkem za stavbu</t>
  </si>
  <si>
    <t>CZK</t>
  </si>
  <si>
    <t>#POPS</t>
  </si>
  <si>
    <t>Popis stavby: 202202 - Zpřístupnění západní strany zahrádkářské kolonie u Bukového potoka</t>
  </si>
  <si>
    <t>#POPO</t>
  </si>
  <si>
    <t>Popis objektu: 100 - Objekty pozemních komunikací</t>
  </si>
  <si>
    <t>#POPR</t>
  </si>
  <si>
    <t>Popis rozpočtu: 101 - Příjezdová cesta</t>
  </si>
  <si>
    <t>Popis objektu: 200 - Mostní objekty</t>
  </si>
  <si>
    <t>Popis rozpočtu: 201 - Most přes Bukový potok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</si>
  <si>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</si>
  <si>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</si>
  <si>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</si>
  <si>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</si>
  <si>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</si>
  <si>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</si>
  <si>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</si>
  <si>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</si>
  <si>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</si>
  <si>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</si>
  <si>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</si>
  <si>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</si>
  <si>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711</t>
  </si>
  <si>
    <t>Izolace proti vodě</t>
  </si>
  <si>
    <t>8</t>
  </si>
  <si>
    <t>Trubní vedení</t>
  </si>
  <si>
    <t>90</t>
  </si>
  <si>
    <t>Systémové skladby</t>
  </si>
  <si>
    <t>91</t>
  </si>
  <si>
    <t>Doplňující práce na komunikaci</t>
  </si>
  <si>
    <t>93</t>
  </si>
  <si>
    <t>Dokončovací práce inženýrských staveb</t>
  </si>
  <si>
    <t>96</t>
  </si>
  <si>
    <t>Bourání konstrukcí</t>
  </si>
  <si>
    <t>99</t>
  </si>
  <si>
    <t>Staveništní přesun hmot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</si>
  <si>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</si>
  <si>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</si>
  <si>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</si>
  <si>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</si>
  <si>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</si>
  <si>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</si>
  <si>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</si>
  <si>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</si>
  <si>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</si>
  <si>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</si>
  <si>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</si>
  <si>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</si>
  <si>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</si>
  <si>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</si>
  <si>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</si>
  <si>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</si>
  <si>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</si>
  <si>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</si>
  <si>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</si>
  <si>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</si>
  <si>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</si>
  <si>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</si>
  <si>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</si>
  <si>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</si>
  <si>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</si>
  <si>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</si>
  <si>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</si>
  <si>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</si>
  <si>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</si>
  <si>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</si>
  <si>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100003100R00</t>
  </si>
  <si>
    <t>Naložení sypaniny</t>
  </si>
  <si>
    <t>m3</t>
  </si>
  <si>
    <t>RTS 25/ I</t>
  </si>
  <si>
    <t>Práce</t>
  </si>
  <si>
    <t>Běžná</t>
  </si>
  <si>
    <t>POL1_</t>
  </si>
  <si>
    <t>humusování svahů a dotčeného okolí stavby : 45</t>
  </si>
  <si>
    <t>VV</t>
  </si>
  <si>
    <t>Odkaz na mn. položky pořadí 10 : 208,00000</t>
  </si>
  <si>
    <t>121101103R00</t>
  </si>
  <si>
    <t>Sejmutí ornice s přemístěním přes 100 do 250 m</t>
  </si>
  <si>
    <t>POP</t>
  </si>
  <si>
    <t>Uližita na mezideponii na pozemku 3648 pro budoucí využití</t>
  </si>
  <si>
    <t>výpočtem v RP : 264</t>
  </si>
  <si>
    <t>zpřesnění : 49</t>
  </si>
  <si>
    <t>162306111R00</t>
  </si>
  <si>
    <t>Vodorovné přemístění zemin pro zúrodnění do 500 m</t>
  </si>
  <si>
    <t>distribuce ornice v rámci stavby z mezideponice na p.č.3648</t>
  </si>
  <si>
    <t>Včetně:</t>
  </si>
  <si>
    <t>- shrnutí výkopku ve výkopišti a hrubé rozhrnutí v násypišti,</t>
  </si>
  <si>
    <t>- udržování sjízdnosti cest uvnitř násypiště i výkopiště, pokud vrcholky nerovností nejsou   vyšší než +- 0,5 m,</t>
  </si>
  <si>
    <t>- příplatky za jízdu v terénu uvnitř výkopiště i násypiště.</t>
  </si>
  <si>
    <t>Odkaz na mn. položky pořadí 1 : 253,00000</t>
  </si>
  <si>
    <t>182201101R00</t>
  </si>
  <si>
    <t>Svahování násypů</t>
  </si>
  <si>
    <t>m2</t>
  </si>
  <si>
    <t>182101101R00</t>
  </si>
  <si>
    <t>Svahování v zářezech v hor. 1 - 4</t>
  </si>
  <si>
    <t>182301122R00</t>
  </si>
  <si>
    <t>Rozprostření ornice, svah, tl. 10-15 cm, do 500 m2</t>
  </si>
  <si>
    <t>Odkaz na mn. položky pořadí 4 : 312,00000</t>
  </si>
  <si>
    <t>Odkaz na mn. položky pořadí 5 : 137,00000</t>
  </si>
  <si>
    <t>183405211RT1</t>
  </si>
  <si>
    <t>Výsev trávníku hydroosevem na ornici včetně dodávky travního semene</t>
  </si>
  <si>
    <t>Včetně hmot potřebných k provedení hydroosevu a dodávky travního semene.</t>
  </si>
  <si>
    <t>Odkaz na mn. položky pořadí 6 : 449,00000</t>
  </si>
  <si>
    <t>181101102R00</t>
  </si>
  <si>
    <t>Úprava pláně se zhutněním</t>
  </si>
  <si>
    <t>1377</t>
  </si>
  <si>
    <t>122202202R00</t>
  </si>
  <si>
    <t>Odkopávky pro silnice v hor. 3 do 1000 m3</t>
  </si>
  <si>
    <t>rezerva pro sanaci podloží násypu a vozovky : 1320*0,3</t>
  </si>
  <si>
    <t>výkop výpočet z RP : 574</t>
  </si>
  <si>
    <t>122201402R00</t>
  </si>
  <si>
    <t>Vykopávky v zemníku v hor. 3 do 1000 m3</t>
  </si>
  <si>
    <t>Při použití zeminy z výkopu předpokládáme úpravu hydraulickými pojivy nebo mechanické zlepšení zeminy. Požadavek na míru zhutnění je 95% PS.</t>
  </si>
  <si>
    <t>Odkaz na mn. položky pořadí 13 : 208,00000</t>
  </si>
  <si>
    <t>162301102R00</t>
  </si>
  <si>
    <t>Vodorovné přemístění výkopku z hor.1-4 do 1000 m</t>
  </si>
  <si>
    <t>162706119R00</t>
  </si>
  <si>
    <t>Příplatek za dalších 1000 m přemístění zemin</t>
  </si>
  <si>
    <t>Odkaz na mn. položky pořadí 11 : 208,00000*20</t>
  </si>
  <si>
    <t>171101111R00</t>
  </si>
  <si>
    <t>Uložení sypaniny z hornin nesoudržných s I(d) 0,9</t>
  </si>
  <si>
    <t>Pro násypy i zásypy jsou směrodatné parametry hutnění podle ČSN 72 1006. Na pláni komunikací a v její aktivní zóně (to znamená do hloubky 0,50 m od pláně) musí být dosažena míra zhutnění 100 až 102 % podle Proctorovy standardní zkoušky (PS), v zóně pod aktivní zónou pak 95 % PS. Podloží násypů musí být dohutněno na 92 % PS.</t>
  </si>
  <si>
    <t>výpočet z RP : 208</t>
  </si>
  <si>
    <t>162701105R00</t>
  </si>
  <si>
    <t>Vodorovné přemístění výkopku z hor.1-4 do 10000 m</t>
  </si>
  <si>
    <t>Odkaz na mn. položky pořadí 9 : 970,00000</t>
  </si>
  <si>
    <t>17310OA0</t>
  </si>
  <si>
    <t>KRAJNICE A DOSYPÁVKY SE ZHUTNĚNÍM vhodným nenamrzavým materiálem</t>
  </si>
  <si>
    <t>M3</t>
  </si>
  <si>
    <t>Agregovaná položka</t>
  </si>
  <si>
    <t>POL2_</t>
  </si>
  <si>
    <t>dosypávky pod krajnice : 364*0,7*0,15</t>
  </si>
  <si>
    <t>21452    OA0</t>
  </si>
  <si>
    <t>SANAČNÍ VRSTVY Z KAMENIVA DRCENÉHO</t>
  </si>
  <si>
    <t>RTS 18/ I</t>
  </si>
  <si>
    <t>1302*0,3</t>
  </si>
  <si>
    <t>564851111RT4</t>
  </si>
  <si>
    <t>Podklad ze štěrkodrti po zhutnění tloušťky 15 cm štěrkodrť frakce 0-63 mm</t>
  </si>
  <si>
    <t>564851111RT2</t>
  </si>
  <si>
    <t>Podklad ze štěrkodrti po zhutnění tloušťky 15 cm štěrkodrť frakce 0-32 mm</t>
  </si>
  <si>
    <t>vozovka : 1022</t>
  </si>
  <si>
    <t>dorovnávka pěšiny : 19</t>
  </si>
  <si>
    <t>574391111R00</t>
  </si>
  <si>
    <t>Makadam penetrační hrubý z kameniva drceného a asfaltu, s posypem, 100 mm</t>
  </si>
  <si>
    <t>573411114R00</t>
  </si>
  <si>
    <t>Nátěr živičný s posypem, asfaltem sil., 1,5 kg/m2</t>
  </si>
  <si>
    <t>dvojvrstvý nátěr : 2*951</t>
  </si>
  <si>
    <t>569851111R00</t>
  </si>
  <si>
    <t>Zpevnění krajnic štěrkodrtí tloušťky  15 cm</t>
  </si>
  <si>
    <t>364*0,5</t>
  </si>
  <si>
    <t>rozšíření  - příjezd k bráně : 28</t>
  </si>
  <si>
    <t>900100001RA0</t>
  </si>
  <si>
    <t>Oplocení z drátěného pletiva, ocelové sloupky</t>
  </si>
  <si>
    <t>100 m</t>
  </si>
  <si>
    <t>Indiv</t>
  </si>
  <si>
    <t>nové oplocení výšky 1,8m, poplastované pletivo zelné barvy, ocelové sloupky zelené barvy</t>
  </si>
  <si>
    <t>osazení demontované brány a branky do nové polohy</t>
  </si>
  <si>
    <t>výroba a osazení nové brány</t>
  </si>
  <si>
    <t/>
  </si>
  <si>
    <t>PŘESNÉ UMÍSTĚNÍ OBJEKTU BUDE STANOVENO V RÁMCI PROVÁDĚNÍ STAVBY</t>
  </si>
  <si>
    <t>POLOŽKA OBSAHUJE DÍLENSKOU DOKUMENTACI OPLOCENÍ A BRÁNY !</t>
  </si>
  <si>
    <t>oplocení : 0,38+0,25</t>
  </si>
  <si>
    <t>brány - osazení stávající : 0,041+0,015</t>
  </si>
  <si>
    <t>brány - výroba a osazení nové : 0,034</t>
  </si>
  <si>
    <t>935842OA0</t>
  </si>
  <si>
    <t>ŽLABY A RIGOLY DLÁŽDĚNÉ Z BETONOVÝCH DLAŽDIC DO BETONU TL 100MM</t>
  </si>
  <si>
    <t>M2</t>
  </si>
  <si>
    <t>EXP 24</t>
  </si>
  <si>
    <t>dlážděný rigol bet tvarovkou š 0,5m, viz vz. řez : 0,5*29</t>
  </si>
  <si>
    <t>966842   OA0</t>
  </si>
  <si>
    <t>ODSTRANĚNÍ OPLOCENÍ Z DRÁT PLETIVA vč odvozu a recyklace</t>
  </si>
  <si>
    <t>m</t>
  </si>
  <si>
    <t>plot k odstranění</t>
  </si>
  <si>
    <t>= drátěný plot s ocelovými sloupky+ 3x kovová brána</t>
  </si>
  <si>
    <t>hlavní vjezdová brána s brankou bude demontována bez poškození a přemístěna do nové polohy</t>
  </si>
  <si>
    <t>998225111R00</t>
  </si>
  <si>
    <t>Přesun hmot, pozemní komunikace, kryt živičný</t>
  </si>
  <si>
    <t>t</t>
  </si>
  <si>
    <t>Přesun hmot</t>
  </si>
  <si>
    <t>POL7_</t>
  </si>
  <si>
    <t>005111020R</t>
  </si>
  <si>
    <t>Vytyčení stavby</t>
  </si>
  <si>
    <t>Soubor</t>
  </si>
  <si>
    <t>VRN</t>
  </si>
  <si>
    <t>POL99_2</t>
  </si>
  <si>
    <t>Vyhotovení protokolu o vytyčení stavby se seznamem souřadnic vytyčených bodů a jejich polohopisnými (S-JTSK) a výškopisnými (Bpv) hodnotami.</t>
  </si>
  <si>
    <t>005111021R</t>
  </si>
  <si>
    <t>Vytyčení inženýrských sítí</t>
  </si>
  <si>
    <t>Zaměření a vytýčení stávajících inženýrských sítí v místě stavby z hlediska jejich ochrany při provádění stavby.</t>
  </si>
  <si>
    <t>005112111R</t>
  </si>
  <si>
    <t>Geometrický plán</t>
  </si>
  <si>
    <t>POL99_0</t>
  </si>
  <si>
    <t>Náplň činnosti: vyhotovení geometrického plánu jako součásti právních listin, podle nichž má být proveden zápis do katastru nemovitostí, je-li třeba předmět zápisu nově zobrazit do katastrální mapy.</t>
  </si>
  <si>
    <t>005112141R</t>
  </si>
  <si>
    <t>Geodetické měření skutečného provedení stavby</t>
  </si>
  <si>
    <t>kompl</t>
  </si>
  <si>
    <t>POL99_8</t>
  </si>
  <si>
    <t>Náplň činnosti: technická zpráva, geodetické zaměření objektů stavby v rozsahu a přesnosti dle předpisů investora nebo budoucího správce těchto objektů.</t>
  </si>
  <si>
    <t>005121 R</t>
  </si>
  <si>
    <t>Zařízení staveniště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</si>
  <si>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</si>
  <si>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</si>
  <si>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</si>
  <si>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</si>
  <si>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00523  R</t>
  </si>
  <si>
    <t>Zkoušky a revize</t>
  </si>
  <si>
    <t>Náklady zhotovitele, související s prováděním zkoušek a revizí předepsaných technickými normami nebo objednatelem a které jsou pro provedení díla nezbytné.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</si>
  <si>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</si>
  <si>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</si>
  <si>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</si>
  <si>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SUM</t>
  </si>
  <si>
    <t>Poznámky uchazeče k zadání</t>
  </si>
  <si>
    <t>POPUZIV</t>
  </si>
  <si>
    <t>Před zahájením stavebních prací na dotčených pozemcích bude provedena skrývka kulturní vrstvy půdy (ornice) o mocnosti cca 0,20 m a</t>
  </si>
  <si>
    <t>množství cca 313 m3. Skrývka půdy bude po dobu výstavby uložena na pozemku stavby odděleně</t>
  </si>
  <si>
    <t>od ostatní zeminy a po dokončení výstavby bude využita na ozelenění nezastavěné části</t>
  </si>
  <si>
    <t>dotčených pozemků. Ornici nelze použít pro terénní úpravy. Kulturní vrstva půdy musí být chráněná</t>
  </si>
  <si>
    <t>před znehodnocením, zaplevelením a zcizením.</t>
  </si>
  <si>
    <t>Násypové těleso bude ze zeminy vhodné, podmínečně vhodné, anebo ze zeminy nevhodné k přímému použití bez úpravy.</t>
  </si>
  <si>
    <t>Geodetické zaměření rohů stavby, stabilizace bodů a sestavení laviček.</t>
  </si>
  <si>
    <t>END</t>
  </si>
  <si>
    <t>111200001RA0</t>
  </si>
  <si>
    <t>Odstranění křovin a stromů do 100 mm, spálení</t>
  </si>
  <si>
    <t xml:space="preserve">15*10 : </t>
  </si>
  <si>
    <t>150</t>
  </si>
  <si>
    <t>115001105R00</t>
  </si>
  <si>
    <t>Převedení vody potrubím o průměru do DN 600</t>
  </si>
  <si>
    <t>POL1_1</t>
  </si>
  <si>
    <t xml:space="preserve">20 : </t>
  </si>
  <si>
    <t>20</t>
  </si>
  <si>
    <t>115100001RAA</t>
  </si>
  <si>
    <t>Čerpání vody na výšku 10 m, do 500 l včetně pohotovosti čerpací soupravy</t>
  </si>
  <si>
    <t>h</t>
  </si>
  <si>
    <t>122201101R00</t>
  </si>
  <si>
    <t>Odkopávky nezapažené v hor. 3 do 100 m3</t>
  </si>
  <si>
    <t xml:space="preserve">most : 3,7*1,6*8*2 : </t>
  </si>
  <si>
    <t xml:space="preserve">koryto : 3,2*12 : </t>
  </si>
  <si>
    <t>133,12</t>
  </si>
  <si>
    <t>122201109R00</t>
  </si>
  <si>
    <t>Příplatek za lepivost - odkopávky v hor. 3</t>
  </si>
  <si>
    <t xml:space="preserve">133,12 : </t>
  </si>
  <si>
    <t xml:space="preserve">133,12-20,5 : </t>
  </si>
  <si>
    <t>112,62</t>
  </si>
  <si>
    <t>162701109R00</t>
  </si>
  <si>
    <t>Příplatek k vod. přemístění hor.1-4 za další 1 km</t>
  </si>
  <si>
    <t xml:space="preserve">Skládka H. Benešov: celkem 18 km : (133,12-20,5)*17 : </t>
  </si>
  <si>
    <t>1914,54</t>
  </si>
  <si>
    <t>171103101R00</t>
  </si>
  <si>
    <t>Zemní hrázky melioračních kanálů, z hor.1-4</t>
  </si>
  <si>
    <t xml:space="preserve">3*2 : </t>
  </si>
  <si>
    <t>6</t>
  </si>
  <si>
    <t>174101101R00</t>
  </si>
  <si>
    <t>Zásyp jam, rýh, šachet se zhutněním</t>
  </si>
  <si>
    <t>včetně strojního přemístění materiálu pro zásyp ze vzdálenosti do 10 m od okraje zásypu</t>
  </si>
  <si>
    <t xml:space="preserve">z nakupovaného materiálu : (4,4+3,8)*5 : </t>
  </si>
  <si>
    <t xml:space="preserve">z vyzískaného materiálu ze stavby : (4,4+3,8)/2*2*2,5 : </t>
  </si>
  <si>
    <t>61,5</t>
  </si>
  <si>
    <t>175101101RT2</t>
  </si>
  <si>
    <t>Obsyp potrubí bez prohození sypaniny s dodáním štěrkopísku frakce 0 - 22 mm</t>
  </si>
  <si>
    <t xml:space="preserve">obsyp profilu : 2*5 : </t>
  </si>
  <si>
    <t>10</t>
  </si>
  <si>
    <t>180 40-0021.T00</t>
  </si>
  <si>
    <t>Založení trávníku parkového, svah, s dodáním osiva</t>
  </si>
  <si>
    <t>Vlastní</t>
  </si>
  <si>
    <t>19/ II</t>
  </si>
  <si>
    <t xml:space="preserve">4*20 : </t>
  </si>
  <si>
    <t>80</t>
  </si>
  <si>
    <t>Úprava pláně v zářezech v hor. 1-4, se zhutněním</t>
  </si>
  <si>
    <t xml:space="preserve">2*10*2 : </t>
  </si>
  <si>
    <t>40</t>
  </si>
  <si>
    <t>181301102R00</t>
  </si>
  <si>
    <t>Rozprostření ornice, rovina, tl. 10-15 cm,do 500m2</t>
  </si>
  <si>
    <t>199000002R00</t>
  </si>
  <si>
    <t>Poplatek za skládku horniny 1- 4, č. dle katal. odpadů 17 05 04</t>
  </si>
  <si>
    <t xml:space="preserve">112,62 : </t>
  </si>
  <si>
    <t>583423602R</t>
  </si>
  <si>
    <t>Kamenivo drcené fr. 0/63</t>
  </si>
  <si>
    <t>SPCM</t>
  </si>
  <si>
    <t>Specifikace</t>
  </si>
  <si>
    <t>POL3_0</t>
  </si>
  <si>
    <t xml:space="preserve">((4,4+3,8)*5)*2 : </t>
  </si>
  <si>
    <t>82</t>
  </si>
  <si>
    <t>212810010RAD</t>
  </si>
  <si>
    <t>Trativody z PVC drenážních flexibilních trubek lože štěrkopískové, obsyp kamenivem, trubky d 160 mm</t>
  </si>
  <si>
    <t xml:space="preserve">odvodnění rubu opěr : 2*8 : </t>
  </si>
  <si>
    <t>16</t>
  </si>
  <si>
    <t>272314OA0</t>
  </si>
  <si>
    <t>ZÁKLADY Z PROSTÉHO BETONU DO C25/30</t>
  </si>
  <si>
    <t xml:space="preserve">křídla : 1,2*2,5*0,5*4 : </t>
  </si>
  <si>
    <t xml:space="preserve">ukončovací prahy : 0,5*0,8*8*2 : </t>
  </si>
  <si>
    <t>12,4</t>
  </si>
  <si>
    <t>272324OA0</t>
  </si>
  <si>
    <t>ZÁKLADY ZE ŽELEZOBETONU DO C25/30</t>
  </si>
  <si>
    <t xml:space="preserve">1,5*0,5*5,5*2 : </t>
  </si>
  <si>
    <t>8,25</t>
  </si>
  <si>
    <t>272365   OA0</t>
  </si>
  <si>
    <t>VÝZTUŽ ZÁKLADŮ Z OCELI 10505</t>
  </si>
  <si>
    <t xml:space="preserve">8,25*0,11 : </t>
  </si>
  <si>
    <t>0,9075</t>
  </si>
  <si>
    <t>327212   OA0</t>
  </si>
  <si>
    <t>ZDI OPĚR, ZÁRUB, NÁBŘEŽ Z LOM KAMENE NA MC</t>
  </si>
  <si>
    <t xml:space="preserve">křídla : 0,5*2*4*1,2 : </t>
  </si>
  <si>
    <t>4,8</t>
  </si>
  <si>
    <t>327213   OA0</t>
  </si>
  <si>
    <t>OBKLAD ZDÍ OPĚR, ZÁRUB, NÁBŘEŽ Z LOM KAMENE</t>
  </si>
  <si>
    <t xml:space="preserve">čela : (5,5+5,4)*0,1 : </t>
  </si>
  <si>
    <t>1,09</t>
  </si>
  <si>
    <t>327325   OA0</t>
  </si>
  <si>
    <t>ZDI OPĚR, ZÁRUB, NÁBŘEŽ ZE ŽELEZOBET DO C30/37 (B37)</t>
  </si>
  <si>
    <t xml:space="preserve">vč. prostupů pro chráničky a odvodnění :  : </t>
  </si>
  <si>
    <t xml:space="preserve">čelo na výtoku : 0,5*9,5 : </t>
  </si>
  <si>
    <t xml:space="preserve">čelo na vtoku : 0,5*9,3 : </t>
  </si>
  <si>
    <t>9,4</t>
  </si>
  <si>
    <t>333365   OA0</t>
  </si>
  <si>
    <t>VÝZTUŽ MOST OPĚR A KŘÍDEL Z OCELI 10505</t>
  </si>
  <si>
    <t xml:space="preserve">9,4*0,11 : </t>
  </si>
  <si>
    <t>1,034</t>
  </si>
  <si>
    <t>421325   OA0</t>
  </si>
  <si>
    <t>MOSTNÍ NOSNÉ DESKOVÉ KONSTR ZE ŽELEZOBETONU DO C30/37 (B37)</t>
  </si>
  <si>
    <t xml:space="preserve">roznášecí deska : 8,5*0,25*4 : </t>
  </si>
  <si>
    <t>8,5</t>
  </si>
  <si>
    <t>421365   OA0</t>
  </si>
  <si>
    <t>VÝZTUŽ MOSTNÍ NOSNÉ DESKOVÉ KONSTR Z OCELI 10505</t>
  </si>
  <si>
    <t xml:space="preserve">8,5*0,09 : </t>
  </si>
  <si>
    <t>0,765</t>
  </si>
  <si>
    <t>429173OA0</t>
  </si>
  <si>
    <t>MOSTNÍ KONSTRUKCE PŘESÝPANÉ Z VLNITÝCH PLECHŮ, OBVOD 8M-10M</t>
  </si>
  <si>
    <t>M</t>
  </si>
  <si>
    <t xml:space="preserve">5,3 : </t>
  </si>
  <si>
    <t>5,3</t>
  </si>
  <si>
    <t>46321OA0</t>
  </si>
  <si>
    <t>ROVNANINA Z LOMOVÉHO KAMENE</t>
  </si>
  <si>
    <t xml:space="preserve">0,35*9*8 : </t>
  </si>
  <si>
    <t>25,2</t>
  </si>
  <si>
    <t>564861111RT4</t>
  </si>
  <si>
    <t>Podklad ze štěrkodrti po zhutnění tloušťky 20 cm štěrkodrť frakce 0-63 mm</t>
  </si>
  <si>
    <t xml:space="preserve">polštář pod základy: tl. celkem 40 cm : 2,4*5,2*2*2 : </t>
  </si>
  <si>
    <t>49,92</t>
  </si>
  <si>
    <t>289970111R1</t>
  </si>
  <si>
    <t>Vrstva geotextilie Geofiltex 400g/m2, vč. dodávky geotextílie</t>
  </si>
  <si>
    <t xml:space="preserve">konstrukce ve styku se zeminou : (8,6*4+4,5*2+1,5*4+1,5*5,2*2)*1,1 : </t>
  </si>
  <si>
    <t>71,5</t>
  </si>
  <si>
    <t>711112001RZ1</t>
  </si>
  <si>
    <t>Provedení izolace proti vlhkosti na ploše svislé, 1x asfaltovým penetračním nátěr včetně dodávky asfaltového laku</t>
  </si>
  <si>
    <t xml:space="preserve">2,54*5,2*2 : </t>
  </si>
  <si>
    <t>26,416</t>
  </si>
  <si>
    <t>711112132RZ2</t>
  </si>
  <si>
    <t>Provedení izolace proti vlhkosti na ploše svislé, 2x nátěrem modifikovaným asfaltovým lakem, včetně dodávky laku modifikovaného asfaltového laku</t>
  </si>
  <si>
    <t>711210010RA0</t>
  </si>
  <si>
    <t>Nátěr hydroizolační těsnicí hmotou</t>
  </si>
  <si>
    <t>Nanesení hydroizolačního nátěru válečkem ve dvou vrstvách, nebo stěrkou v jedné vrstvě. Vlepení těsnicí pásky do spoje podlaha-stěna, přitlačení a uhlazení, přetažení pásky další vrstvou izolační stěrky.</t>
  </si>
  <si>
    <t xml:space="preserve">dvojnásobný hydrofobizační nátěr roznášecí desky : 8,5*4 : </t>
  </si>
  <si>
    <t xml:space="preserve">čela : 8,5*1,5*2 : </t>
  </si>
  <si>
    <t>59,5</t>
  </si>
  <si>
    <t>87627OA0</t>
  </si>
  <si>
    <t>CHRÁNIČKY Z TRUB PLASTOVÝCH DN DO 100MM</t>
  </si>
  <si>
    <t xml:space="preserve">8,5*2 : </t>
  </si>
  <si>
    <t>17</t>
  </si>
  <si>
    <t>9112B1OA0</t>
  </si>
  <si>
    <t>ZÁBRADLÍ MOSTNÍ SE SVISLOU VÝPLNÍ - DODÁVKA A MONTÁŽ</t>
  </si>
  <si>
    <t xml:space="preserve">9,3*2 : </t>
  </si>
  <si>
    <t>18,6</t>
  </si>
  <si>
    <t>91355    OA0</t>
  </si>
  <si>
    <t>EVIDENČNÍ ČÍSLO MOSTU</t>
  </si>
  <si>
    <t>kus</t>
  </si>
  <si>
    <t>EXP 17</t>
  </si>
  <si>
    <t>931327OA0</t>
  </si>
  <si>
    <t>TĚSNĚNÍ DILATAČ SPAR ASF ZÁLIVKOU MODIFIK PRŮŘ DO 1000MM2</t>
  </si>
  <si>
    <t xml:space="preserve">podélm čel : 2*8,5 : </t>
  </si>
  <si>
    <t>998212111R00</t>
  </si>
  <si>
    <t>Přesun hmot, mosty zděné, monolitické do 20 m</t>
  </si>
  <si>
    <t>ON 01</t>
  </si>
  <si>
    <t>Laboratorní zkoušky</t>
  </si>
  <si>
    <t>ON 02</t>
  </si>
  <si>
    <t>1. Hlavní prohlídka mostního objektu</t>
  </si>
  <si>
    <t>ON 03</t>
  </si>
  <si>
    <t>Zajištění mostního listu</t>
  </si>
  <si>
    <t>ON 04</t>
  </si>
  <si>
    <t>Realizační dokumentace stavby</t>
  </si>
  <si>
    <t>ON 05</t>
  </si>
  <si>
    <t>Projektová dokumentace skutečného provedení</t>
  </si>
  <si>
    <t>ON 06</t>
  </si>
  <si>
    <t>Letopočet vlisem nebo jiným trvalým způsobem</t>
  </si>
  <si>
    <t>ON 07</t>
  </si>
  <si>
    <t>Odlov ryb, odbor CHKO (živočichové), koordinace s pověřenými pracovníky</t>
  </si>
  <si>
    <t>ON 08</t>
  </si>
  <si>
    <t>Povodňový a havarijní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</si>
</sst>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5" x14ac:dyDescent="0.25"/>
  <sheetData>
    <row r="1" spans="1:7" ht="13" x14ac:dyDescent="0.3">
      <c r="A1" s="21" t="s">
        <v>40</v>
      </c>
    </row>
    <row r="2" spans="1:7" ht="57.75" customHeight="1" x14ac:dyDescent="0.25">
      <c r="A2" s="76" t="s">
        <v>41</v>
      </c>
      <c r="B2" s="76"/>
      <c r="C2" s="76"/>
      <c r="D2" s="76"/>
      <c r="E2" s="76"/>
      <c r="F2" s="76"/>
      <c r="G2" s="76"/>
    </row>
  </sheetData>
  <sheetProtection algorithmName="SHA-512" hashValue="Ljb1o7Owvc+QYizwglymByWPc1bGV1BFuEOxz+m0gr5AT3y9zyZ8bqaSRjCTusrZ1kW8tR1Vcrx78DMaMsOF4w==" saltValue="RcKKhlOl6q/GazXpHv6uFg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4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5" x14ac:dyDescent="0.25"/>
  <cols>
    <col min="1" max="1" width="8.453125" hidden="1" customWidth="1"/>
    <col min="2" max="2" width="13.453125" customWidth="1"/>
    <col min="3" max="3" width="7.453125" style="52" customWidth="1"/>
    <col min="4" max="4" width="13" style="52" customWidth="1"/>
    <col min="5" max="5" width="9.7265625" style="52" customWidth="1"/>
    <col min="6" max="6" width="11.7265625" customWidth="1"/>
    <col min="7" max="9" width="13" customWidth="1"/>
    <col min="10" max="10" width="5.54296875" customWidth="1"/>
    <col min="11" max="11" width="4.26953125" customWidth="1"/>
    <col min="12" max="15" width="10.7265625" customWidth="1"/>
  </cols>
  <sheetData>
    <row r="1" spans="1:15" ht="33.75" customHeight="1" x14ac:dyDescent="0.25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08" t="s">
        <v>24</v>
      </c>
      <c r="C2" s="109"/>
      <c r="D2" s="110" t="s">
        <v>43</v>
      </c>
      <c r="E2" s="111" t="s">
        <v>44</v>
      </c>
      <c r="F2" s="112"/>
      <c r="G2" s="112"/>
      <c r="H2" s="112"/>
      <c r="I2" s="112"/>
      <c r="J2" s="113"/>
      <c r="O2" s="1"/>
    </row>
    <row r="3" spans="1:15" ht="27" hidden="1" customHeight="1" x14ac:dyDescent="0.25">
      <c r="A3" s="2"/>
      <c r="B3" s="114"/>
      <c r="C3" s="109"/>
      <c r="D3" s="115"/>
      <c r="E3" s="116"/>
      <c r="F3" s="117"/>
      <c r="G3" s="117"/>
      <c r="H3" s="117"/>
      <c r="I3" s="117"/>
      <c r="J3" s="118"/>
    </row>
    <row r="4" spans="1:15" ht="23.25" customHeight="1" x14ac:dyDescent="0.25">
      <c r="A4" s="2"/>
      <c r="B4" s="119"/>
      <c r="C4" s="120"/>
      <c r="D4" s="121"/>
      <c r="E4" s="122"/>
      <c r="F4" s="122"/>
      <c r="G4" s="122"/>
      <c r="H4" s="122"/>
      <c r="I4" s="122"/>
      <c r="J4" s="123"/>
    </row>
    <row r="5" spans="1:15" ht="24" customHeight="1" x14ac:dyDescent="0.25">
      <c r="A5" s="2"/>
      <c r="B5" s="31" t="s">
        <v>23</v>
      </c>
      <c r="D5" s="124" t="s">
        <v>45</v>
      </c>
      <c r="E5" s="91"/>
      <c r="F5" s="91"/>
      <c r="G5" s="91"/>
      <c r="H5" s="18" t="s">
        <v>42</v>
      </c>
      <c r="I5" s="128" t="s">
        <v>49</v>
      </c>
      <c r="J5" s="8"/>
    </row>
    <row r="6" spans="1:15" ht="15.75" customHeight="1" x14ac:dyDescent="0.25">
      <c r="A6" s="2"/>
      <c r="B6" s="28"/>
      <c r="C6" s="55"/>
      <c r="D6" s="125" t="s">
        <v>46</v>
      </c>
      <c r="E6" s="92"/>
      <c r="F6" s="92"/>
      <c r="G6" s="92"/>
      <c r="H6" s="18" t="s">
        <v>36</v>
      </c>
      <c r="I6" s="128" t="s">
        <v>50</v>
      </c>
      <c r="J6" s="8"/>
    </row>
    <row r="7" spans="1:15" ht="15.75" customHeight="1" x14ac:dyDescent="0.25">
      <c r="A7" s="2"/>
      <c r="B7" s="29"/>
      <c r="C7" s="56"/>
      <c r="D7" s="127" t="s">
        <v>48</v>
      </c>
      <c r="E7" s="126" t="s">
        <v>47</v>
      </c>
      <c r="F7" s="93"/>
      <c r="G7" s="93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5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5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5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SUMIF(F56:F70,A16,I56:I70)+SUMIF(F56:F70,"PSU",I56:I70)</f>
        <v>0</v>
      </c>
      <c r="J16" s="85"/>
    </row>
    <row r="17" spans="1:10" ht="23.25" customHeight="1" x14ac:dyDescent="0.25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SUMIF(F56:F70,A17,I56:I70)</f>
        <v>0</v>
      </c>
      <c r="J17" s="85"/>
    </row>
    <row r="18" spans="1:10" ht="23.25" customHeight="1" x14ac:dyDescent="0.25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SUMIF(F56:F70,A18,I56:I70)</f>
        <v>0</v>
      </c>
      <c r="J18" s="85"/>
    </row>
    <row r="19" spans="1:10" ht="23.25" customHeight="1" x14ac:dyDescent="0.25">
      <c r="A19" s="196" t="s">
        <v>98</v>
      </c>
      <c r="B19" s="38" t="s">
        <v>29</v>
      </c>
      <c r="C19" s="62"/>
      <c r="D19" s="63"/>
      <c r="E19" s="83"/>
      <c r="F19" s="84"/>
      <c r="G19" s="83"/>
      <c r="H19" s="84"/>
      <c r="I19" s="83">
        <f>SUMIF(F56:F70,A19,I56:I70)</f>
        <v>0</v>
      </c>
      <c r="J19" s="85"/>
    </row>
    <row r="20" spans="1:10" ht="23.25" customHeight="1" x14ac:dyDescent="0.25">
      <c r="A20" s="196" t="s">
        <v>97</v>
      </c>
      <c r="B20" s="38" t="s">
        <v>30</v>
      </c>
      <c r="C20" s="62"/>
      <c r="D20" s="63"/>
      <c r="E20" s="83"/>
      <c r="F20" s="84"/>
      <c r="G20" s="83"/>
      <c r="H20" s="84"/>
      <c r="I20" s="83">
        <f>SUMIF(F56:F70,A20,I56:I70)</f>
        <v>0</v>
      </c>
      <c r="J20" s="85"/>
    </row>
    <row r="21" spans="1:10" ht="23.25" customHeight="1" x14ac:dyDescent="0.3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3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62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 t="s">
        <v>51</v>
      </c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3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5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5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customHeight="1" x14ac:dyDescent="0.25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5">
      <c r="A39" s="136">
        <v>1</v>
      </c>
      <c r="B39" s="146" t="s">
        <v>52</v>
      </c>
      <c r="C39" s="147"/>
      <c r="D39" s="147"/>
      <c r="E39" s="147"/>
      <c r="F39" s="148">
        <f>'100 101 Pol'!AE112+'200 201 Pol'!AE138</f>
        <v>0</v>
      </c>
      <c r="G39" s="149">
        <f>'100 101 Pol'!AF112+'200 201 Pol'!AF138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customHeight="1" x14ac:dyDescent="0.25">
      <c r="A40" s="136">
        <v>2</v>
      </c>
      <c r="B40" s="152" t="s">
        <v>53</v>
      </c>
      <c r="C40" s="153" t="s">
        <v>54</v>
      </c>
      <c r="D40" s="153"/>
      <c r="E40" s="153"/>
      <c r="F40" s="154">
        <f>'100 101 Pol'!AE112</f>
        <v>0</v>
      </c>
      <c r="G40" s="155">
        <f>'100 101 Pol'!AF112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customHeight="1" x14ac:dyDescent="0.25">
      <c r="A41" s="136">
        <v>3</v>
      </c>
      <c r="B41" s="157" t="s">
        <v>55</v>
      </c>
      <c r="C41" s="147" t="s">
        <v>56</v>
      </c>
      <c r="D41" s="147"/>
      <c r="E41" s="147"/>
      <c r="F41" s="158">
        <f>'100 101 Pol'!AE112</f>
        <v>0</v>
      </c>
      <c r="G41" s="150">
        <f>'100 101 Pol'!AF112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customHeight="1" x14ac:dyDescent="0.25">
      <c r="A42" s="136">
        <v>2</v>
      </c>
      <c r="B42" s="152" t="s">
        <v>57</v>
      </c>
      <c r="C42" s="153" t="s">
        <v>58</v>
      </c>
      <c r="D42" s="153"/>
      <c r="E42" s="153"/>
      <c r="F42" s="154">
        <f>'200 201 Pol'!AE138</f>
        <v>0</v>
      </c>
      <c r="G42" s="155">
        <f>'200 201 Pol'!AF138</f>
        <v>0</v>
      </c>
      <c r="H42" s="155">
        <f>(F42*SazbaDPH1/100)+(G42*SazbaDPH2/100)</f>
        <v>0</v>
      </c>
      <c r="I42" s="155">
        <f>F42+G42+H42</f>
        <v>0</v>
      </c>
      <c r="J42" s="156" t="str">
        <f>IF(_xlfn.SINGLE(CenaCelkemVypocet)=0,"",I42/_xlfn.SINGLE(CenaCelkemVypocet)*100)</f>
        <v/>
      </c>
    </row>
    <row r="43" spans="1:10" ht="25.5" customHeight="1" x14ac:dyDescent="0.25">
      <c r="A43" s="136">
        <v>3</v>
      </c>
      <c r="B43" s="157" t="s">
        <v>59</v>
      </c>
      <c r="C43" s="147" t="s">
        <v>60</v>
      </c>
      <c r="D43" s="147"/>
      <c r="E43" s="147"/>
      <c r="F43" s="158">
        <f>'200 201 Pol'!AE138</f>
        <v>0</v>
      </c>
      <c r="G43" s="150">
        <f>'200 201 Pol'!AF138</f>
        <v>0</v>
      </c>
      <c r="H43" s="150">
        <f>(F43*SazbaDPH1/100)+(G43*SazbaDPH2/100)</f>
        <v>0</v>
      </c>
      <c r="I43" s="150">
        <f>F43+G43+H43</f>
        <v>0</v>
      </c>
      <c r="J43" s="151" t="str">
        <f>IF(_xlfn.SINGLE(CenaCelkemVypocet)=0,"",I43/_xlfn.SINGLE(CenaCelkemVypocet)*100)</f>
        <v/>
      </c>
    </row>
    <row r="44" spans="1:10" ht="25.5" customHeight="1" x14ac:dyDescent="0.25">
      <c r="A44" s="136"/>
      <c r="B44" s="159" t="s">
        <v>61</v>
      </c>
      <c r="C44" s="160"/>
      <c r="D44" s="160"/>
      <c r="E44" s="161"/>
      <c r="F44" s="162">
        <f>SUMIF(A39:A43,"=1",F39:F43)</f>
        <v>0</v>
      </c>
      <c r="G44" s="163">
        <f>SUMIF(A39:A43,"=1",G39:G43)</f>
        <v>0</v>
      </c>
      <c r="H44" s="163">
        <f>SUMIF(A39:A43,"=1",H39:H43)</f>
        <v>0</v>
      </c>
      <c r="I44" s="163">
        <f>SUMIF(A39:A43,"=1",I39:I43)</f>
        <v>0</v>
      </c>
      <c r="J44" s="164">
        <f>SUMIF(A39:A43,"=1",J39:J43)</f>
        <v>0</v>
      </c>
    </row>
    <row r="46" spans="1:10" x14ac:dyDescent="0.25">
      <c r="A46" t="s">
        <v>63</v>
      </c>
      <c r="B46" t="s">
        <v>64</v>
      </c>
    </row>
    <row r="47" spans="1:10" x14ac:dyDescent="0.25">
      <c r="A47" t="s">
        <v>65</v>
      </c>
      <c r="B47" t="s">
        <v>66</v>
      </c>
    </row>
    <row r="48" spans="1:10" x14ac:dyDescent="0.25">
      <c r="A48" t="s">
        <v>67</v>
      </c>
      <c r="B48" t="s">
        <v>68</v>
      </c>
    </row>
    <row r="49" spans="1:10" x14ac:dyDescent="0.25">
      <c r="A49" t="s">
        <v>65</v>
      </c>
      <c r="B49" t="s">
        <v>69</v>
      </c>
    </row>
    <row r="50" spans="1:10" x14ac:dyDescent="0.25">
      <c r="A50" t="s">
        <v>67</v>
      </c>
      <c r="B50" t="s">
        <v>70</v>
      </c>
    </row>
    <row r="53" spans="1:10" ht="15.5" x14ac:dyDescent="0.35">
      <c r="B53" s="175" t="s">
        <v>71</v>
      </c>
    </row>
    <row r="55" spans="1:10" ht="25.5" customHeight="1" x14ac:dyDescent="0.25">
      <c r="A55" s="177"/>
      <c r="B55" s="180" t="s">
        <v>18</v>
      </c>
      <c r="C55" s="180" t="s">
        <v>6</v>
      </c>
      <c r="D55" s="181"/>
      <c r="E55" s="181"/>
      <c r="F55" s="182" t="s">
        <v>72</v>
      </c>
      <c r="G55" s="182"/>
      <c r="H55" s="182"/>
      <c r="I55" s="182" t="s">
        <v>31</v>
      </c>
      <c r="J55" s="182" t="s">
        <v>0</v>
      </c>
    </row>
    <row r="56" spans="1:10" ht="36.75" customHeight="1" x14ac:dyDescent="0.25">
      <c r="A56" s="178"/>
      <c r="B56" s="183" t="s">
        <v>73</v>
      </c>
      <c r="C56" s="184" t="s">
        <v>74</v>
      </c>
      <c r="D56" s="185"/>
      <c r="E56" s="185"/>
      <c r="F56" s="192" t="s">
        <v>26</v>
      </c>
      <c r="G56" s="193"/>
      <c r="H56" s="193"/>
      <c r="I56" s="193">
        <f>'100 101 Pol'!G8+'200 201 Pol'!G8</f>
        <v>0</v>
      </c>
      <c r="J56" s="189" t="str">
        <f>IF(I71=0,"",I56/I71*100)</f>
        <v/>
      </c>
    </row>
    <row r="57" spans="1:10" ht="36.75" customHeight="1" x14ac:dyDescent="0.25">
      <c r="A57" s="178"/>
      <c r="B57" s="183" t="s">
        <v>75</v>
      </c>
      <c r="C57" s="184" t="s">
        <v>76</v>
      </c>
      <c r="D57" s="185"/>
      <c r="E57" s="185"/>
      <c r="F57" s="192" t="s">
        <v>26</v>
      </c>
      <c r="G57" s="193"/>
      <c r="H57" s="193"/>
      <c r="I57" s="193">
        <f>'100 101 Pol'!G56+'200 201 Pol'!G53</f>
        <v>0</v>
      </c>
      <c r="J57" s="189" t="str">
        <f>IF(I71=0,"",I57/I71*100)</f>
        <v/>
      </c>
    </row>
    <row r="58" spans="1:10" ht="36.75" customHeight="1" x14ac:dyDescent="0.25">
      <c r="A58" s="178"/>
      <c r="B58" s="183" t="s">
        <v>77</v>
      </c>
      <c r="C58" s="184" t="s">
        <v>78</v>
      </c>
      <c r="D58" s="185"/>
      <c r="E58" s="185"/>
      <c r="F58" s="192" t="s">
        <v>26</v>
      </c>
      <c r="G58" s="193"/>
      <c r="H58" s="193"/>
      <c r="I58" s="193">
        <f>'200 201 Pol'!G67</f>
        <v>0</v>
      </c>
      <c r="J58" s="189" t="str">
        <f>IF(I71=0,"",I58/I71*100)</f>
        <v/>
      </c>
    </row>
    <row r="59" spans="1:10" ht="36.75" customHeight="1" x14ac:dyDescent="0.25">
      <c r="A59" s="178"/>
      <c r="B59" s="183" t="s">
        <v>79</v>
      </c>
      <c r="C59" s="184" t="s">
        <v>80</v>
      </c>
      <c r="D59" s="185"/>
      <c r="E59" s="185"/>
      <c r="F59" s="192" t="s">
        <v>26</v>
      </c>
      <c r="G59" s="193"/>
      <c r="H59" s="193"/>
      <c r="I59" s="193">
        <f>'200 201 Pol'!G82</f>
        <v>0</v>
      </c>
      <c r="J59" s="189" t="str">
        <f>IF(I71=0,"",I59/I71*100)</f>
        <v/>
      </c>
    </row>
    <row r="60" spans="1:10" ht="36.75" customHeight="1" x14ac:dyDescent="0.25">
      <c r="A60" s="178"/>
      <c r="B60" s="183" t="s">
        <v>81</v>
      </c>
      <c r="C60" s="184" t="s">
        <v>82</v>
      </c>
      <c r="D60" s="185"/>
      <c r="E60" s="185"/>
      <c r="F60" s="192" t="s">
        <v>26</v>
      </c>
      <c r="G60" s="193"/>
      <c r="H60" s="193"/>
      <c r="I60" s="193">
        <f>'100 101 Pol'!G59+'200 201 Pol'!G95</f>
        <v>0</v>
      </c>
      <c r="J60" s="189" t="str">
        <f>IF(I71=0,"",I60/I71*100)</f>
        <v/>
      </c>
    </row>
    <row r="61" spans="1:10" ht="36.75" customHeight="1" x14ac:dyDescent="0.25">
      <c r="A61" s="178"/>
      <c r="B61" s="183" t="s">
        <v>83</v>
      </c>
      <c r="C61" s="184" t="s">
        <v>84</v>
      </c>
      <c r="D61" s="185"/>
      <c r="E61" s="185"/>
      <c r="F61" s="192" t="s">
        <v>26</v>
      </c>
      <c r="G61" s="193"/>
      <c r="H61" s="193"/>
      <c r="I61" s="193">
        <f>'200 201 Pol'!G99</f>
        <v>0</v>
      </c>
      <c r="J61" s="189" t="str">
        <f>IF(I71=0,"",I61/I71*100)</f>
        <v/>
      </c>
    </row>
    <row r="62" spans="1:10" ht="36.75" customHeight="1" x14ac:dyDescent="0.25">
      <c r="A62" s="178"/>
      <c r="B62" s="183" t="s">
        <v>85</v>
      </c>
      <c r="C62" s="184" t="s">
        <v>86</v>
      </c>
      <c r="D62" s="185"/>
      <c r="E62" s="185"/>
      <c r="F62" s="192" t="s">
        <v>26</v>
      </c>
      <c r="G62" s="193"/>
      <c r="H62" s="193"/>
      <c r="I62" s="193">
        <f>'200 201 Pol'!G114</f>
        <v>0</v>
      </c>
      <c r="J62" s="189" t="str">
        <f>IF(I71=0,"",I62/I71*100)</f>
        <v/>
      </c>
    </row>
    <row r="63" spans="1:10" ht="36.75" customHeight="1" x14ac:dyDescent="0.25">
      <c r="A63" s="178"/>
      <c r="B63" s="183" t="s">
        <v>87</v>
      </c>
      <c r="C63" s="184" t="s">
        <v>88</v>
      </c>
      <c r="D63" s="185"/>
      <c r="E63" s="185"/>
      <c r="F63" s="192" t="s">
        <v>26</v>
      </c>
      <c r="G63" s="193"/>
      <c r="H63" s="193"/>
      <c r="I63" s="193">
        <f>'100 101 Pol'!G70</f>
        <v>0</v>
      </c>
      <c r="J63" s="189" t="str">
        <f>IF(I71=0,"",I63/I71*100)</f>
        <v/>
      </c>
    </row>
    <row r="64" spans="1:10" ht="36.75" customHeight="1" x14ac:dyDescent="0.25">
      <c r="A64" s="178"/>
      <c r="B64" s="183" t="s">
        <v>89</v>
      </c>
      <c r="C64" s="184" t="s">
        <v>90</v>
      </c>
      <c r="D64" s="185"/>
      <c r="E64" s="185"/>
      <c r="F64" s="192" t="s">
        <v>26</v>
      </c>
      <c r="G64" s="193"/>
      <c r="H64" s="193"/>
      <c r="I64" s="193">
        <f>'200 201 Pol'!G118</f>
        <v>0</v>
      </c>
      <c r="J64" s="189" t="str">
        <f>IF(I71=0,"",I64/I71*100)</f>
        <v/>
      </c>
    </row>
    <row r="65" spans="1:10" ht="36.75" customHeight="1" x14ac:dyDescent="0.25">
      <c r="A65" s="178"/>
      <c r="B65" s="183" t="s">
        <v>91</v>
      </c>
      <c r="C65" s="184" t="s">
        <v>92</v>
      </c>
      <c r="D65" s="185"/>
      <c r="E65" s="185"/>
      <c r="F65" s="192" t="s">
        <v>26</v>
      </c>
      <c r="G65" s="193"/>
      <c r="H65" s="193"/>
      <c r="I65" s="193">
        <f>'100 101 Pol'!G82</f>
        <v>0</v>
      </c>
      <c r="J65" s="189" t="str">
        <f>IF(I71=0,"",I65/I71*100)</f>
        <v/>
      </c>
    </row>
    <row r="66" spans="1:10" ht="36.75" customHeight="1" x14ac:dyDescent="0.25">
      <c r="A66" s="178"/>
      <c r="B66" s="183" t="s">
        <v>93</v>
      </c>
      <c r="C66" s="184" t="s">
        <v>94</v>
      </c>
      <c r="D66" s="185"/>
      <c r="E66" s="185"/>
      <c r="F66" s="192" t="s">
        <v>26</v>
      </c>
      <c r="G66" s="193"/>
      <c r="H66" s="193"/>
      <c r="I66" s="193">
        <f>'100 101 Pol'!G85</f>
        <v>0</v>
      </c>
      <c r="J66" s="189" t="str">
        <f>IF(I71=0,"",I66/I71*100)</f>
        <v/>
      </c>
    </row>
    <row r="67" spans="1:10" ht="36.75" customHeight="1" x14ac:dyDescent="0.25">
      <c r="A67" s="178"/>
      <c r="B67" s="183" t="s">
        <v>95</v>
      </c>
      <c r="C67" s="184" t="s">
        <v>96</v>
      </c>
      <c r="D67" s="185"/>
      <c r="E67" s="185"/>
      <c r="F67" s="192" t="s">
        <v>26</v>
      </c>
      <c r="G67" s="193"/>
      <c r="H67" s="193"/>
      <c r="I67" s="193">
        <f>'100 101 Pol'!G90+'200 201 Pol'!G126</f>
        <v>0</v>
      </c>
      <c r="J67" s="189" t="str">
        <f>IF(I71=0,"",I67/I71*100)</f>
        <v/>
      </c>
    </row>
    <row r="68" spans="1:10" ht="36.75" customHeight="1" x14ac:dyDescent="0.25">
      <c r="A68" s="178"/>
      <c r="B68" s="183" t="s">
        <v>97</v>
      </c>
      <c r="C68" s="184" t="s">
        <v>30</v>
      </c>
      <c r="D68" s="185"/>
      <c r="E68" s="185"/>
      <c r="F68" s="192" t="s">
        <v>26</v>
      </c>
      <c r="G68" s="193"/>
      <c r="H68" s="193"/>
      <c r="I68" s="193">
        <f>'200 201 Pol'!G128</f>
        <v>0</v>
      </c>
      <c r="J68" s="189" t="str">
        <f>IF(I71=0,"",I68/I71*100)</f>
        <v/>
      </c>
    </row>
    <row r="69" spans="1:10" ht="36.75" customHeight="1" x14ac:dyDescent="0.25">
      <c r="A69" s="178"/>
      <c r="B69" s="183" t="s">
        <v>98</v>
      </c>
      <c r="C69" s="184" t="s">
        <v>29</v>
      </c>
      <c r="D69" s="185"/>
      <c r="E69" s="185"/>
      <c r="F69" s="192" t="s">
        <v>98</v>
      </c>
      <c r="G69" s="193"/>
      <c r="H69" s="193"/>
      <c r="I69" s="193">
        <f>'100 101 Pol'!G92</f>
        <v>0</v>
      </c>
      <c r="J69" s="189" t="str">
        <f>IF(I71=0,"",I69/I71*100)</f>
        <v/>
      </c>
    </row>
    <row r="70" spans="1:10" ht="36.75" customHeight="1" x14ac:dyDescent="0.25">
      <c r="A70" s="178"/>
      <c r="B70" s="183" t="s">
        <v>97</v>
      </c>
      <c r="C70" s="184" t="s">
        <v>30</v>
      </c>
      <c r="D70" s="185"/>
      <c r="E70" s="185"/>
      <c r="F70" s="192" t="s">
        <v>97</v>
      </c>
      <c r="G70" s="193"/>
      <c r="H70" s="193"/>
      <c r="I70" s="193">
        <f>'100 101 Pol'!G108</f>
        <v>0</v>
      </c>
      <c r="J70" s="189" t="str">
        <f>IF(I71=0,"",I70/I71*100)</f>
        <v/>
      </c>
    </row>
    <row r="71" spans="1:10" ht="25.5" customHeight="1" x14ac:dyDescent="0.25">
      <c r="A71" s="179"/>
      <c r="B71" s="186" t="s">
        <v>1</v>
      </c>
      <c r="C71" s="187"/>
      <c r="D71" s="188"/>
      <c r="E71" s="188"/>
      <c r="F71" s="194"/>
      <c r="G71" s="195"/>
      <c r="H71" s="195"/>
      <c r="I71" s="195">
        <f>SUM(I56:I70)</f>
        <v>0</v>
      </c>
      <c r="J71" s="190">
        <f>SUM(J56:J70)</f>
        <v>0</v>
      </c>
    </row>
    <row r="72" spans="1:10" x14ac:dyDescent="0.25">
      <c r="F72" s="135"/>
      <c r="G72" s="135"/>
      <c r="H72" s="135"/>
      <c r="I72" s="135"/>
      <c r="J72" s="191"/>
    </row>
    <row r="73" spans="1:10" x14ac:dyDescent="0.25">
      <c r="F73" s="135"/>
      <c r="G73" s="135"/>
      <c r="H73" s="135"/>
      <c r="I73" s="135"/>
      <c r="J73" s="191"/>
    </row>
    <row r="74" spans="1:10" x14ac:dyDescent="0.25">
      <c r="F74" s="135"/>
      <c r="G74" s="135"/>
      <c r="H74" s="135"/>
      <c r="I74" s="135"/>
      <c r="J74" s="191"/>
    </row>
  </sheetData>
  <sheetProtection algorithmName="SHA-512" hashValue="t6YnlMouV5TN6maJ9aGjyx+GpzGzBkPuORUkGypicrR7XLKaexvLOZzRDkM9UCvCdgEdPU2Jozdyg3wNuuygHg==" saltValue="9Q0yCvDs4+ngd6cxw0rVm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2">
    <mergeCell ref="C70:E70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B44:E44"/>
    <mergeCell ref="C56:E56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796875" defaultRowHeight="12.5" x14ac:dyDescent="0.25"/>
  <cols>
    <col min="1" max="1" width="4.26953125" style="3" customWidth="1"/>
    <col min="2" max="2" width="14.453125" style="3" customWidth="1"/>
    <col min="3" max="3" width="38.26953125" style="7" customWidth="1"/>
    <col min="4" max="4" width="4.54296875" style="3" customWidth="1"/>
    <col min="5" max="5" width="10.54296875" style="3" customWidth="1"/>
    <col min="6" max="6" width="9.81640625" style="3" customWidth="1"/>
    <col min="7" max="7" width="12.7265625" style="3" customWidth="1"/>
    <col min="8" max="16384" width="9.1796875" style="3"/>
  </cols>
  <sheetData>
    <row r="1" spans="1:7" ht="15.5" x14ac:dyDescent="0.25">
      <c r="A1" s="104" t="s">
        <v>7</v>
      </c>
      <c r="B1" s="104"/>
      <c r="C1" s="105"/>
      <c r="D1" s="104"/>
      <c r="E1" s="104"/>
      <c r="F1" s="104"/>
      <c r="G1" s="104"/>
    </row>
    <row r="2" spans="1:7" ht="25" customHeight="1" x14ac:dyDescent="0.25">
      <c r="A2" s="50" t="s">
        <v>8</v>
      </c>
      <c r="B2" s="49"/>
      <c r="C2" s="106"/>
      <c r="D2" s="106"/>
      <c r="E2" s="106"/>
      <c r="F2" s="106"/>
      <c r="G2" s="107"/>
    </row>
    <row r="3" spans="1:7" ht="25" customHeight="1" x14ac:dyDescent="0.25">
      <c r="A3" s="50" t="s">
        <v>9</v>
      </c>
      <c r="B3" s="49"/>
      <c r="C3" s="106"/>
      <c r="D3" s="106"/>
      <c r="E3" s="106"/>
      <c r="F3" s="106"/>
      <c r="G3" s="107"/>
    </row>
    <row r="4" spans="1:7" ht="25" customHeight="1" x14ac:dyDescent="0.25">
      <c r="A4" s="50" t="s">
        <v>10</v>
      </c>
      <c r="B4" s="49"/>
      <c r="C4" s="106"/>
      <c r="D4" s="106"/>
      <c r="E4" s="106"/>
      <c r="F4" s="106"/>
      <c r="G4" s="107"/>
    </row>
    <row r="5" spans="1:7" x14ac:dyDescent="0.25">
      <c r="B5" s="4"/>
      <c r="C5" s="5"/>
      <c r="D5" s="6"/>
    </row>
  </sheetData>
  <sheetProtection algorithmName="SHA-512" hashValue="vNYkIaJq1VVN8/0VN7hPs7TVwveaNaC9Nff/WaFIA4kgePJYtC9wWT7Tc3D8uYA8Q/EuqbMiOsq9kekzikKBSQ==" saltValue="ySBj4x2IwnaXQJV560kwA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6BAE-B3ED-4BA4-9DEF-1F620AE3EE2E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6" customWidth="1"/>
    <col min="3" max="3" width="38.1796875" style="176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25" width="0" hidden="1" customWidth="1"/>
    <col min="29" max="29" width="0" hidden="1" customWidth="1"/>
    <col min="31" max="41" width="0" hidden="1" customWidth="1"/>
    <col min="53" max="53" width="73.6328125" customWidth="1"/>
  </cols>
  <sheetData>
    <row r="1" spans="1:60" ht="15.75" customHeight="1" x14ac:dyDescent="0.35">
      <c r="A1" s="197" t="s">
        <v>7</v>
      </c>
      <c r="B1" s="197"/>
      <c r="C1" s="197"/>
      <c r="D1" s="197"/>
      <c r="E1" s="197"/>
      <c r="F1" s="197"/>
      <c r="G1" s="197"/>
      <c r="AG1" t="s">
        <v>99</v>
      </c>
    </row>
    <row r="2" spans="1:60" ht="25" customHeight="1" x14ac:dyDescent="0.25">
      <c r="A2" s="198" t="s">
        <v>8</v>
      </c>
      <c r="B2" s="49" t="s">
        <v>43</v>
      </c>
      <c r="C2" s="201" t="s">
        <v>44</v>
      </c>
      <c r="D2" s="199"/>
      <c r="E2" s="199"/>
      <c r="F2" s="199"/>
      <c r="G2" s="200"/>
      <c r="AG2" t="s">
        <v>100</v>
      </c>
    </row>
    <row r="3" spans="1:60" ht="25" customHeight="1" x14ac:dyDescent="0.25">
      <c r="A3" s="198" t="s">
        <v>9</v>
      </c>
      <c r="B3" s="49" t="s">
        <v>53</v>
      </c>
      <c r="C3" s="201" t="s">
        <v>54</v>
      </c>
      <c r="D3" s="199"/>
      <c r="E3" s="199"/>
      <c r="F3" s="199"/>
      <c r="G3" s="200"/>
      <c r="AC3" s="176" t="s">
        <v>100</v>
      </c>
      <c r="AG3" t="s">
        <v>101</v>
      </c>
    </row>
    <row r="4" spans="1:60" ht="25" customHeight="1" x14ac:dyDescent="0.25">
      <c r="A4" s="202" t="s">
        <v>10</v>
      </c>
      <c r="B4" s="203" t="s">
        <v>55</v>
      </c>
      <c r="C4" s="204" t="s">
        <v>56</v>
      </c>
      <c r="D4" s="205"/>
      <c r="E4" s="205"/>
      <c r="F4" s="205"/>
      <c r="G4" s="206"/>
      <c r="AG4" t="s">
        <v>102</v>
      </c>
    </row>
    <row r="5" spans="1:60" x14ac:dyDescent="0.25">
      <c r="D5" s="10"/>
    </row>
    <row r="6" spans="1:60" ht="37.5" x14ac:dyDescent="0.25">
      <c r="A6" s="208" t="s">
        <v>103</v>
      </c>
      <c r="B6" s="210" t="s">
        <v>104</v>
      </c>
      <c r="C6" s="210" t="s">
        <v>105</v>
      </c>
      <c r="D6" s="209" t="s">
        <v>106</v>
      </c>
      <c r="E6" s="208" t="s">
        <v>107</v>
      </c>
      <c r="F6" s="207" t="s">
        <v>108</v>
      </c>
      <c r="G6" s="208" t="s">
        <v>31</v>
      </c>
      <c r="H6" s="211" t="s">
        <v>32</v>
      </c>
      <c r="I6" s="211" t="s">
        <v>109</v>
      </c>
      <c r="J6" s="211" t="s">
        <v>33</v>
      </c>
      <c r="K6" s="211" t="s">
        <v>110</v>
      </c>
      <c r="L6" s="211" t="s">
        <v>111</v>
      </c>
      <c r="M6" s="211" t="s">
        <v>112</v>
      </c>
      <c r="N6" s="211" t="s">
        <v>113</v>
      </c>
      <c r="O6" s="211" t="s">
        <v>114</v>
      </c>
      <c r="P6" s="211" t="s">
        <v>115</v>
      </c>
      <c r="Q6" s="211" t="s">
        <v>116</v>
      </c>
      <c r="R6" s="211" t="s">
        <v>117</v>
      </c>
      <c r="S6" s="211" t="s">
        <v>118</v>
      </c>
      <c r="T6" s="211" t="s">
        <v>119</v>
      </c>
      <c r="U6" s="211" t="s">
        <v>120</v>
      </c>
      <c r="V6" s="211" t="s">
        <v>121</v>
      </c>
      <c r="W6" s="211" t="s">
        <v>122</v>
      </c>
      <c r="X6" s="211" t="s">
        <v>123</v>
      </c>
      <c r="Y6" s="211" t="s">
        <v>124</v>
      </c>
    </row>
    <row r="7" spans="1:60" hidden="1" x14ac:dyDescent="0.25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ht="13" x14ac:dyDescent="0.25">
      <c r="A8" s="241" t="s">
        <v>125</v>
      </c>
      <c r="B8" s="242" t="s">
        <v>73</v>
      </c>
      <c r="C8" s="263" t="s">
        <v>74</v>
      </c>
      <c r="D8" s="243"/>
      <c r="E8" s="244"/>
      <c r="F8" s="245"/>
      <c r="G8" s="246">
        <f>SUMIF(AG9:AG55,"&lt;&gt;NOR",G9:G55)</f>
        <v>0</v>
      </c>
      <c r="H8" s="240"/>
      <c r="I8" s="240">
        <f>SUM(I9:I55)</f>
        <v>0</v>
      </c>
      <c r="J8" s="240"/>
      <c r="K8" s="240">
        <f>SUM(K9:K55)</f>
        <v>0</v>
      </c>
      <c r="L8" s="240"/>
      <c r="M8" s="240">
        <f>SUM(M9:M55)</f>
        <v>0</v>
      </c>
      <c r="N8" s="239"/>
      <c r="O8" s="239">
        <f>SUM(O9:O55)</f>
        <v>0.25</v>
      </c>
      <c r="P8" s="239"/>
      <c r="Q8" s="239">
        <f>SUM(Q9:Q55)</f>
        <v>0</v>
      </c>
      <c r="R8" s="240"/>
      <c r="S8" s="240"/>
      <c r="T8" s="240"/>
      <c r="U8" s="240"/>
      <c r="V8" s="240">
        <f>SUM(V9:V55)</f>
        <v>503.89000000000004</v>
      </c>
      <c r="W8" s="240"/>
      <c r="X8" s="240"/>
      <c r="Y8" s="240"/>
      <c r="AG8" t="s">
        <v>126</v>
      </c>
    </row>
    <row r="9" spans="1:60" outlineLevel="1" x14ac:dyDescent="0.25">
      <c r="A9" s="248">
        <v>1</v>
      </c>
      <c r="B9" s="249" t="s">
        <v>127</v>
      </c>
      <c r="C9" s="264" t="s">
        <v>128</v>
      </c>
      <c r="D9" s="250" t="s">
        <v>129</v>
      </c>
      <c r="E9" s="251">
        <v>253</v>
      </c>
      <c r="F9" s="252"/>
      <c r="G9" s="253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2"/>
      <c r="S9" s="232" t="s">
        <v>130</v>
      </c>
      <c r="T9" s="232" t="s">
        <v>130</v>
      </c>
      <c r="U9" s="232">
        <v>4.2000000000000003E-2</v>
      </c>
      <c r="V9" s="232">
        <f>ROUND(E9*U9,2)</f>
        <v>10.63</v>
      </c>
      <c r="W9" s="232"/>
      <c r="X9" s="232" t="s">
        <v>131</v>
      </c>
      <c r="Y9" s="232" t="s">
        <v>132</v>
      </c>
      <c r="Z9" s="212"/>
      <c r="AA9" s="212"/>
      <c r="AB9" s="212"/>
      <c r="AC9" s="212"/>
      <c r="AD9" s="212"/>
      <c r="AE9" s="212"/>
      <c r="AF9" s="212"/>
      <c r="AG9" s="212" t="s">
        <v>133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5">
      <c r="A10" s="229"/>
      <c r="B10" s="230"/>
      <c r="C10" s="265" t="s">
        <v>134</v>
      </c>
      <c r="D10" s="234"/>
      <c r="E10" s="235">
        <v>45</v>
      </c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32"/>
      <c r="Z10" s="212"/>
      <c r="AA10" s="212"/>
      <c r="AB10" s="212"/>
      <c r="AC10" s="212"/>
      <c r="AD10" s="212"/>
      <c r="AE10" s="212"/>
      <c r="AF10" s="212"/>
      <c r="AG10" s="212" t="s">
        <v>135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3" x14ac:dyDescent="0.25">
      <c r="A11" s="229"/>
      <c r="B11" s="230"/>
      <c r="C11" s="265" t="s">
        <v>136</v>
      </c>
      <c r="D11" s="234"/>
      <c r="E11" s="235">
        <v>208</v>
      </c>
      <c r="F11" s="232"/>
      <c r="G11" s="232"/>
      <c r="H11" s="232"/>
      <c r="I11" s="232"/>
      <c r="J11" s="232"/>
      <c r="K11" s="232"/>
      <c r="L11" s="232"/>
      <c r="M11" s="232"/>
      <c r="N11" s="231"/>
      <c r="O11" s="231"/>
      <c r="P11" s="231"/>
      <c r="Q11" s="231"/>
      <c r="R11" s="232"/>
      <c r="S11" s="232"/>
      <c r="T11" s="232"/>
      <c r="U11" s="232"/>
      <c r="V11" s="232"/>
      <c r="W11" s="232"/>
      <c r="X11" s="232"/>
      <c r="Y11" s="232"/>
      <c r="Z11" s="212"/>
      <c r="AA11" s="212"/>
      <c r="AB11" s="212"/>
      <c r="AC11" s="212"/>
      <c r="AD11" s="212"/>
      <c r="AE11" s="212"/>
      <c r="AF11" s="212"/>
      <c r="AG11" s="212" t="s">
        <v>135</v>
      </c>
      <c r="AH11" s="212">
        <v>5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5">
      <c r="A12" s="248">
        <v>2</v>
      </c>
      <c r="B12" s="249" t="s">
        <v>137</v>
      </c>
      <c r="C12" s="264" t="s">
        <v>138</v>
      </c>
      <c r="D12" s="250" t="s">
        <v>129</v>
      </c>
      <c r="E12" s="251">
        <v>313</v>
      </c>
      <c r="F12" s="252"/>
      <c r="G12" s="253">
        <f>ROUND(E12*F12,2)</f>
        <v>0</v>
      </c>
      <c r="H12" s="233"/>
      <c r="I12" s="232">
        <f>ROUND(E12*H12,2)</f>
        <v>0</v>
      </c>
      <c r="J12" s="233"/>
      <c r="K12" s="232">
        <f>ROUND(E12*J12,2)</f>
        <v>0</v>
      </c>
      <c r="L12" s="232">
        <v>21</v>
      </c>
      <c r="M12" s="232">
        <f>G12*(1+L12/100)</f>
        <v>0</v>
      </c>
      <c r="N12" s="231">
        <v>0</v>
      </c>
      <c r="O12" s="231">
        <f>ROUND(E12*N12,2)</f>
        <v>0</v>
      </c>
      <c r="P12" s="231">
        <v>0</v>
      </c>
      <c r="Q12" s="231">
        <f>ROUND(E12*P12,2)</f>
        <v>0</v>
      </c>
      <c r="R12" s="232"/>
      <c r="S12" s="232" t="s">
        <v>130</v>
      </c>
      <c r="T12" s="232" t="s">
        <v>130</v>
      </c>
      <c r="U12" s="232">
        <v>0.01</v>
      </c>
      <c r="V12" s="232">
        <f>ROUND(E12*U12,2)</f>
        <v>3.13</v>
      </c>
      <c r="W12" s="232"/>
      <c r="X12" s="232" t="s">
        <v>131</v>
      </c>
      <c r="Y12" s="232" t="s">
        <v>132</v>
      </c>
      <c r="Z12" s="212"/>
      <c r="AA12" s="212"/>
      <c r="AB12" s="212"/>
      <c r="AC12" s="212"/>
      <c r="AD12" s="212"/>
      <c r="AE12" s="212"/>
      <c r="AF12" s="212"/>
      <c r="AG12" s="212" t="s">
        <v>133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ht="20.5" outlineLevel="2" x14ac:dyDescent="0.25">
      <c r="A13" s="229"/>
      <c r="B13" s="230"/>
      <c r="C13" s="266" t="s">
        <v>274</v>
      </c>
      <c r="D13" s="255"/>
      <c r="E13" s="255"/>
      <c r="F13" s="255"/>
      <c r="G13" s="255"/>
      <c r="H13" s="232"/>
      <c r="I13" s="232"/>
      <c r="J13" s="232"/>
      <c r="K13" s="232"/>
      <c r="L13" s="232"/>
      <c r="M13" s="232"/>
      <c r="N13" s="231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32"/>
      <c r="Z13" s="212"/>
      <c r="AA13" s="212"/>
      <c r="AB13" s="212"/>
      <c r="AC13" s="212"/>
      <c r="AD13" s="212"/>
      <c r="AE13" s="212"/>
      <c r="AF13" s="212"/>
      <c r="AG13" s="212" t="s">
        <v>139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54" t="str">
        <f>C13</f>
        <v>Před zahájením stavebních prací na dotčených pozemcích bude provedena skrývka kulturní vrstvy půdy (ornice) o mocnosti cca 0,20 m a</v>
      </c>
      <c r="BB13" s="212"/>
      <c r="BC13" s="212"/>
      <c r="BD13" s="212"/>
      <c r="BE13" s="212"/>
      <c r="BF13" s="212"/>
      <c r="BG13" s="212"/>
      <c r="BH13" s="212"/>
    </row>
    <row r="14" spans="1:60" outlineLevel="3" x14ac:dyDescent="0.25">
      <c r="A14" s="229"/>
      <c r="B14" s="230"/>
      <c r="C14" s="267" t="s">
        <v>275</v>
      </c>
      <c r="D14" s="256"/>
      <c r="E14" s="256"/>
      <c r="F14" s="256"/>
      <c r="G14" s="256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32"/>
      <c r="Z14" s="212"/>
      <c r="AA14" s="212"/>
      <c r="AB14" s="212"/>
      <c r="AC14" s="212"/>
      <c r="AD14" s="212"/>
      <c r="AE14" s="212"/>
      <c r="AF14" s="212"/>
      <c r="AG14" s="212" t="s">
        <v>139</v>
      </c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outlineLevel="3" x14ac:dyDescent="0.25">
      <c r="A15" s="229"/>
      <c r="B15" s="230"/>
      <c r="C15" s="267" t="s">
        <v>276</v>
      </c>
      <c r="D15" s="256"/>
      <c r="E15" s="256"/>
      <c r="F15" s="256"/>
      <c r="G15" s="256"/>
      <c r="H15" s="232"/>
      <c r="I15" s="232"/>
      <c r="J15" s="232"/>
      <c r="K15" s="232"/>
      <c r="L15" s="232"/>
      <c r="M15" s="232"/>
      <c r="N15" s="231"/>
      <c r="O15" s="231"/>
      <c r="P15" s="231"/>
      <c r="Q15" s="231"/>
      <c r="R15" s="232"/>
      <c r="S15" s="232"/>
      <c r="T15" s="232"/>
      <c r="U15" s="232"/>
      <c r="V15" s="232"/>
      <c r="W15" s="232"/>
      <c r="X15" s="232"/>
      <c r="Y15" s="232"/>
      <c r="Z15" s="212"/>
      <c r="AA15" s="212"/>
      <c r="AB15" s="212"/>
      <c r="AC15" s="212"/>
      <c r="AD15" s="212"/>
      <c r="AE15" s="212"/>
      <c r="AF15" s="212"/>
      <c r="AG15" s="212" t="s">
        <v>139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3" x14ac:dyDescent="0.25">
      <c r="A16" s="229"/>
      <c r="B16" s="230"/>
      <c r="C16" s="267" t="s">
        <v>277</v>
      </c>
      <c r="D16" s="256"/>
      <c r="E16" s="256"/>
      <c r="F16" s="256"/>
      <c r="G16" s="256"/>
      <c r="H16" s="232"/>
      <c r="I16" s="232"/>
      <c r="J16" s="232"/>
      <c r="K16" s="232"/>
      <c r="L16" s="232"/>
      <c r="M16" s="232"/>
      <c r="N16" s="231"/>
      <c r="O16" s="231"/>
      <c r="P16" s="231"/>
      <c r="Q16" s="231"/>
      <c r="R16" s="232"/>
      <c r="S16" s="232"/>
      <c r="T16" s="232"/>
      <c r="U16" s="232"/>
      <c r="V16" s="232"/>
      <c r="W16" s="232"/>
      <c r="X16" s="232"/>
      <c r="Y16" s="232"/>
      <c r="Z16" s="212"/>
      <c r="AA16" s="212"/>
      <c r="AB16" s="212"/>
      <c r="AC16" s="212"/>
      <c r="AD16" s="212"/>
      <c r="AE16" s="212"/>
      <c r="AF16" s="212"/>
      <c r="AG16" s="212" t="s">
        <v>139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3" x14ac:dyDescent="0.25">
      <c r="A17" s="229"/>
      <c r="B17" s="230"/>
      <c r="C17" s="267" t="s">
        <v>278</v>
      </c>
      <c r="D17" s="256"/>
      <c r="E17" s="256"/>
      <c r="F17" s="256"/>
      <c r="G17" s="256"/>
      <c r="H17" s="232"/>
      <c r="I17" s="232"/>
      <c r="J17" s="232"/>
      <c r="K17" s="232"/>
      <c r="L17" s="232"/>
      <c r="M17" s="232"/>
      <c r="N17" s="231"/>
      <c r="O17" s="231"/>
      <c r="P17" s="231"/>
      <c r="Q17" s="231"/>
      <c r="R17" s="232"/>
      <c r="S17" s="232"/>
      <c r="T17" s="232"/>
      <c r="U17" s="232"/>
      <c r="V17" s="232"/>
      <c r="W17" s="232"/>
      <c r="X17" s="232"/>
      <c r="Y17" s="232"/>
      <c r="Z17" s="212"/>
      <c r="AA17" s="212"/>
      <c r="AB17" s="212"/>
      <c r="AC17" s="212"/>
      <c r="AD17" s="212"/>
      <c r="AE17" s="212"/>
      <c r="AF17" s="212"/>
      <c r="AG17" s="212" t="s">
        <v>139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3" x14ac:dyDescent="0.25">
      <c r="A18" s="229"/>
      <c r="B18" s="230"/>
      <c r="C18" s="267" t="s">
        <v>140</v>
      </c>
      <c r="D18" s="256"/>
      <c r="E18" s="256"/>
      <c r="F18" s="256"/>
      <c r="G18" s="256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32"/>
      <c r="Z18" s="212"/>
      <c r="AA18" s="212"/>
      <c r="AB18" s="212"/>
      <c r="AC18" s="212"/>
      <c r="AD18" s="212"/>
      <c r="AE18" s="212"/>
      <c r="AF18" s="212"/>
      <c r="AG18" s="212" t="s">
        <v>139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2" x14ac:dyDescent="0.25">
      <c r="A19" s="229"/>
      <c r="B19" s="230"/>
      <c r="C19" s="265" t="s">
        <v>141</v>
      </c>
      <c r="D19" s="234"/>
      <c r="E19" s="235">
        <v>264</v>
      </c>
      <c r="F19" s="232"/>
      <c r="G19" s="232"/>
      <c r="H19" s="232"/>
      <c r="I19" s="232"/>
      <c r="J19" s="232"/>
      <c r="K19" s="232"/>
      <c r="L19" s="232"/>
      <c r="M19" s="232"/>
      <c r="N19" s="231"/>
      <c r="O19" s="231"/>
      <c r="P19" s="231"/>
      <c r="Q19" s="231"/>
      <c r="R19" s="232"/>
      <c r="S19" s="232"/>
      <c r="T19" s="232"/>
      <c r="U19" s="232"/>
      <c r="V19" s="232"/>
      <c r="W19" s="232"/>
      <c r="X19" s="232"/>
      <c r="Y19" s="232"/>
      <c r="Z19" s="212"/>
      <c r="AA19" s="212"/>
      <c r="AB19" s="212"/>
      <c r="AC19" s="212"/>
      <c r="AD19" s="212"/>
      <c r="AE19" s="212"/>
      <c r="AF19" s="212"/>
      <c r="AG19" s="212" t="s">
        <v>135</v>
      </c>
      <c r="AH19" s="212"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3" x14ac:dyDescent="0.25">
      <c r="A20" s="229"/>
      <c r="B20" s="230"/>
      <c r="C20" s="265" t="s">
        <v>142</v>
      </c>
      <c r="D20" s="234"/>
      <c r="E20" s="235">
        <v>49</v>
      </c>
      <c r="F20" s="232"/>
      <c r="G20" s="232"/>
      <c r="H20" s="232"/>
      <c r="I20" s="232"/>
      <c r="J20" s="232"/>
      <c r="K20" s="232"/>
      <c r="L20" s="232"/>
      <c r="M20" s="232"/>
      <c r="N20" s="231"/>
      <c r="O20" s="231"/>
      <c r="P20" s="231"/>
      <c r="Q20" s="231"/>
      <c r="R20" s="232"/>
      <c r="S20" s="232"/>
      <c r="T20" s="232"/>
      <c r="U20" s="232"/>
      <c r="V20" s="232"/>
      <c r="W20" s="232"/>
      <c r="X20" s="232"/>
      <c r="Y20" s="232"/>
      <c r="Z20" s="212"/>
      <c r="AA20" s="212"/>
      <c r="AB20" s="212"/>
      <c r="AC20" s="212"/>
      <c r="AD20" s="212"/>
      <c r="AE20" s="212"/>
      <c r="AF20" s="212"/>
      <c r="AG20" s="212" t="s">
        <v>135</v>
      </c>
      <c r="AH20" s="212">
        <v>0</v>
      </c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5">
      <c r="A21" s="248">
        <v>3</v>
      </c>
      <c r="B21" s="249" t="s">
        <v>143</v>
      </c>
      <c r="C21" s="264" t="s">
        <v>144</v>
      </c>
      <c r="D21" s="250" t="s">
        <v>129</v>
      </c>
      <c r="E21" s="251">
        <v>253</v>
      </c>
      <c r="F21" s="252"/>
      <c r="G21" s="253">
        <f>ROUND(E21*F21,2)</f>
        <v>0</v>
      </c>
      <c r="H21" s="233"/>
      <c r="I21" s="232">
        <f>ROUND(E21*H21,2)</f>
        <v>0</v>
      </c>
      <c r="J21" s="233"/>
      <c r="K21" s="232">
        <f>ROUND(E21*J21,2)</f>
        <v>0</v>
      </c>
      <c r="L21" s="232">
        <v>21</v>
      </c>
      <c r="M21" s="232">
        <f>G21*(1+L21/100)</f>
        <v>0</v>
      </c>
      <c r="N21" s="231">
        <v>0</v>
      </c>
      <c r="O21" s="231">
        <f>ROUND(E21*N21,2)</f>
        <v>0</v>
      </c>
      <c r="P21" s="231">
        <v>0</v>
      </c>
      <c r="Q21" s="231">
        <f>ROUND(E21*P21,2)</f>
        <v>0</v>
      </c>
      <c r="R21" s="232"/>
      <c r="S21" s="232" t="s">
        <v>130</v>
      </c>
      <c r="T21" s="232" t="s">
        <v>130</v>
      </c>
      <c r="U21" s="232">
        <v>0.09</v>
      </c>
      <c r="V21" s="232">
        <f>ROUND(E21*U21,2)</f>
        <v>22.77</v>
      </c>
      <c r="W21" s="232"/>
      <c r="X21" s="232" t="s">
        <v>131</v>
      </c>
      <c r="Y21" s="232" t="s">
        <v>132</v>
      </c>
      <c r="Z21" s="212"/>
      <c r="AA21" s="212"/>
      <c r="AB21" s="212"/>
      <c r="AC21" s="212"/>
      <c r="AD21" s="212"/>
      <c r="AE21" s="212"/>
      <c r="AF21" s="212"/>
      <c r="AG21" s="212" t="s">
        <v>133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2" x14ac:dyDescent="0.25">
      <c r="A22" s="229"/>
      <c r="B22" s="230"/>
      <c r="C22" s="266" t="s">
        <v>145</v>
      </c>
      <c r="D22" s="255"/>
      <c r="E22" s="255"/>
      <c r="F22" s="255"/>
      <c r="G22" s="255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32"/>
      <c r="Z22" s="212"/>
      <c r="AA22" s="212"/>
      <c r="AB22" s="212"/>
      <c r="AC22" s="212"/>
      <c r="AD22" s="212"/>
      <c r="AE22" s="212"/>
      <c r="AF22" s="212"/>
      <c r="AG22" s="212" t="s">
        <v>139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3" x14ac:dyDescent="0.25">
      <c r="A23" s="229"/>
      <c r="B23" s="230"/>
      <c r="C23" s="267" t="s">
        <v>146</v>
      </c>
      <c r="D23" s="256"/>
      <c r="E23" s="256"/>
      <c r="F23" s="256"/>
      <c r="G23" s="256"/>
      <c r="H23" s="232"/>
      <c r="I23" s="232"/>
      <c r="J23" s="232"/>
      <c r="K23" s="232"/>
      <c r="L23" s="232"/>
      <c r="M23" s="232"/>
      <c r="N23" s="231"/>
      <c r="O23" s="231"/>
      <c r="P23" s="231"/>
      <c r="Q23" s="231"/>
      <c r="R23" s="232"/>
      <c r="S23" s="232"/>
      <c r="T23" s="232"/>
      <c r="U23" s="232"/>
      <c r="V23" s="232"/>
      <c r="W23" s="232"/>
      <c r="X23" s="232"/>
      <c r="Y23" s="232"/>
      <c r="Z23" s="212"/>
      <c r="AA23" s="212"/>
      <c r="AB23" s="212"/>
      <c r="AC23" s="212"/>
      <c r="AD23" s="212"/>
      <c r="AE23" s="212"/>
      <c r="AF23" s="212"/>
      <c r="AG23" s="212" t="s">
        <v>139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3" x14ac:dyDescent="0.25">
      <c r="A24" s="229"/>
      <c r="B24" s="230"/>
      <c r="C24" s="267" t="s">
        <v>147</v>
      </c>
      <c r="D24" s="256"/>
      <c r="E24" s="256"/>
      <c r="F24" s="256"/>
      <c r="G24" s="256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139</v>
      </c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3" x14ac:dyDescent="0.25">
      <c r="A25" s="229"/>
      <c r="B25" s="230"/>
      <c r="C25" s="267" t="s">
        <v>148</v>
      </c>
      <c r="D25" s="256"/>
      <c r="E25" s="256"/>
      <c r="F25" s="256"/>
      <c r="G25" s="256"/>
      <c r="H25" s="232"/>
      <c r="I25" s="232"/>
      <c r="J25" s="232"/>
      <c r="K25" s="232"/>
      <c r="L25" s="232"/>
      <c r="M25" s="232"/>
      <c r="N25" s="231"/>
      <c r="O25" s="231"/>
      <c r="P25" s="231"/>
      <c r="Q25" s="231"/>
      <c r="R25" s="232"/>
      <c r="S25" s="232"/>
      <c r="T25" s="232"/>
      <c r="U25" s="232"/>
      <c r="V25" s="232"/>
      <c r="W25" s="232"/>
      <c r="X25" s="232"/>
      <c r="Y25" s="232"/>
      <c r="Z25" s="212"/>
      <c r="AA25" s="212"/>
      <c r="AB25" s="212"/>
      <c r="AC25" s="212"/>
      <c r="AD25" s="212"/>
      <c r="AE25" s="212"/>
      <c r="AF25" s="212"/>
      <c r="AG25" s="212" t="s">
        <v>139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54" t="str">
        <f>C25</f>
        <v>- udržování sjízdnosti cest uvnitř násypiště i výkopiště, pokud vrcholky nerovností nejsou   vyšší než +- 0,5 m,</v>
      </c>
      <c r="BB25" s="212"/>
      <c r="BC25" s="212"/>
      <c r="BD25" s="212"/>
      <c r="BE25" s="212"/>
      <c r="BF25" s="212"/>
      <c r="BG25" s="212"/>
      <c r="BH25" s="212"/>
    </row>
    <row r="26" spans="1:60" outlineLevel="3" x14ac:dyDescent="0.25">
      <c r="A26" s="229"/>
      <c r="B26" s="230"/>
      <c r="C26" s="267" t="s">
        <v>149</v>
      </c>
      <c r="D26" s="256"/>
      <c r="E26" s="256"/>
      <c r="F26" s="256"/>
      <c r="G26" s="256"/>
      <c r="H26" s="232"/>
      <c r="I26" s="232"/>
      <c r="J26" s="232"/>
      <c r="K26" s="232"/>
      <c r="L26" s="232"/>
      <c r="M26" s="232"/>
      <c r="N26" s="231"/>
      <c r="O26" s="231"/>
      <c r="P26" s="231"/>
      <c r="Q26" s="231"/>
      <c r="R26" s="232"/>
      <c r="S26" s="232"/>
      <c r="T26" s="232"/>
      <c r="U26" s="232"/>
      <c r="V26" s="232"/>
      <c r="W26" s="232"/>
      <c r="X26" s="232"/>
      <c r="Y26" s="232"/>
      <c r="Z26" s="212"/>
      <c r="AA26" s="212"/>
      <c r="AB26" s="212"/>
      <c r="AC26" s="212"/>
      <c r="AD26" s="212"/>
      <c r="AE26" s="212"/>
      <c r="AF26" s="212"/>
      <c r="AG26" s="212" t="s">
        <v>139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2" x14ac:dyDescent="0.25">
      <c r="A27" s="229"/>
      <c r="B27" s="230"/>
      <c r="C27" s="265" t="s">
        <v>150</v>
      </c>
      <c r="D27" s="234"/>
      <c r="E27" s="235">
        <v>253</v>
      </c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32"/>
      <c r="Z27" s="212"/>
      <c r="AA27" s="212"/>
      <c r="AB27" s="212"/>
      <c r="AC27" s="212"/>
      <c r="AD27" s="212"/>
      <c r="AE27" s="212"/>
      <c r="AF27" s="212"/>
      <c r="AG27" s="212" t="s">
        <v>135</v>
      </c>
      <c r="AH27" s="212">
        <v>5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1" x14ac:dyDescent="0.25">
      <c r="A28" s="257">
        <v>4</v>
      </c>
      <c r="B28" s="258" t="s">
        <v>151</v>
      </c>
      <c r="C28" s="268" t="s">
        <v>152</v>
      </c>
      <c r="D28" s="259" t="s">
        <v>153</v>
      </c>
      <c r="E28" s="260">
        <v>312</v>
      </c>
      <c r="F28" s="261"/>
      <c r="G28" s="262">
        <f>ROUND(E28*F28,2)</f>
        <v>0</v>
      </c>
      <c r="H28" s="233"/>
      <c r="I28" s="232">
        <f>ROUND(E28*H28,2)</f>
        <v>0</v>
      </c>
      <c r="J28" s="233"/>
      <c r="K28" s="232">
        <f>ROUND(E28*J28,2)</f>
        <v>0</v>
      </c>
      <c r="L28" s="232">
        <v>21</v>
      </c>
      <c r="M28" s="232">
        <f>G28*(1+L28/100)</f>
        <v>0</v>
      </c>
      <c r="N28" s="231">
        <v>0</v>
      </c>
      <c r="O28" s="231">
        <f>ROUND(E28*N28,2)</f>
        <v>0</v>
      </c>
      <c r="P28" s="231">
        <v>0</v>
      </c>
      <c r="Q28" s="231">
        <f>ROUND(E28*P28,2)</f>
        <v>0</v>
      </c>
      <c r="R28" s="232"/>
      <c r="S28" s="232" t="s">
        <v>130</v>
      </c>
      <c r="T28" s="232" t="s">
        <v>130</v>
      </c>
      <c r="U28" s="232">
        <v>0.107</v>
      </c>
      <c r="V28" s="232">
        <f>ROUND(E28*U28,2)</f>
        <v>33.380000000000003</v>
      </c>
      <c r="W28" s="232"/>
      <c r="X28" s="232" t="s">
        <v>131</v>
      </c>
      <c r="Y28" s="232" t="s">
        <v>132</v>
      </c>
      <c r="Z28" s="212"/>
      <c r="AA28" s="212"/>
      <c r="AB28" s="212"/>
      <c r="AC28" s="212"/>
      <c r="AD28" s="212"/>
      <c r="AE28" s="212"/>
      <c r="AF28" s="212"/>
      <c r="AG28" s="212" t="s">
        <v>133</v>
      </c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5">
      <c r="A29" s="257">
        <v>5</v>
      </c>
      <c r="B29" s="258" t="s">
        <v>154</v>
      </c>
      <c r="C29" s="268" t="s">
        <v>155</v>
      </c>
      <c r="D29" s="259" t="s">
        <v>153</v>
      </c>
      <c r="E29" s="260">
        <v>137</v>
      </c>
      <c r="F29" s="261"/>
      <c r="G29" s="262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0</v>
      </c>
      <c r="O29" s="231">
        <f>ROUND(E29*N29,2)</f>
        <v>0</v>
      </c>
      <c r="P29" s="231">
        <v>0</v>
      </c>
      <c r="Q29" s="231">
        <f>ROUND(E29*P29,2)</f>
        <v>0</v>
      </c>
      <c r="R29" s="232"/>
      <c r="S29" s="232" t="s">
        <v>130</v>
      </c>
      <c r="T29" s="232" t="s">
        <v>130</v>
      </c>
      <c r="U29" s="232">
        <v>0.128</v>
      </c>
      <c r="V29" s="232">
        <f>ROUND(E29*U29,2)</f>
        <v>17.54</v>
      </c>
      <c r="W29" s="232"/>
      <c r="X29" s="232" t="s">
        <v>131</v>
      </c>
      <c r="Y29" s="232" t="s">
        <v>132</v>
      </c>
      <c r="Z29" s="212"/>
      <c r="AA29" s="212"/>
      <c r="AB29" s="212"/>
      <c r="AC29" s="212"/>
      <c r="AD29" s="212"/>
      <c r="AE29" s="212"/>
      <c r="AF29" s="212"/>
      <c r="AG29" s="212" t="s">
        <v>133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1" x14ac:dyDescent="0.25">
      <c r="A30" s="248">
        <v>6</v>
      </c>
      <c r="B30" s="249" t="s">
        <v>156</v>
      </c>
      <c r="C30" s="264" t="s">
        <v>157</v>
      </c>
      <c r="D30" s="250" t="s">
        <v>153</v>
      </c>
      <c r="E30" s="251">
        <v>449</v>
      </c>
      <c r="F30" s="252"/>
      <c r="G30" s="253">
        <f>ROUND(E30*F30,2)</f>
        <v>0</v>
      </c>
      <c r="H30" s="233"/>
      <c r="I30" s="232">
        <f>ROUND(E30*H30,2)</f>
        <v>0</v>
      </c>
      <c r="J30" s="233"/>
      <c r="K30" s="232">
        <f>ROUND(E30*J30,2)</f>
        <v>0</v>
      </c>
      <c r="L30" s="232">
        <v>21</v>
      </c>
      <c r="M30" s="232">
        <f>G30*(1+L30/100)</f>
        <v>0</v>
      </c>
      <c r="N30" s="231">
        <v>0</v>
      </c>
      <c r="O30" s="231">
        <f>ROUND(E30*N30,2)</f>
        <v>0</v>
      </c>
      <c r="P30" s="231">
        <v>0</v>
      </c>
      <c r="Q30" s="231">
        <f>ROUND(E30*P30,2)</f>
        <v>0</v>
      </c>
      <c r="R30" s="232"/>
      <c r="S30" s="232" t="s">
        <v>130</v>
      </c>
      <c r="T30" s="232" t="s">
        <v>130</v>
      </c>
      <c r="U30" s="232">
        <v>0.26300000000000001</v>
      </c>
      <c r="V30" s="232">
        <f>ROUND(E30*U30,2)</f>
        <v>118.09</v>
      </c>
      <c r="W30" s="232"/>
      <c r="X30" s="232" t="s">
        <v>131</v>
      </c>
      <c r="Y30" s="232" t="s">
        <v>132</v>
      </c>
      <c r="Z30" s="212"/>
      <c r="AA30" s="212"/>
      <c r="AB30" s="212"/>
      <c r="AC30" s="212"/>
      <c r="AD30" s="212"/>
      <c r="AE30" s="212"/>
      <c r="AF30" s="212"/>
      <c r="AG30" s="212" t="s">
        <v>133</v>
      </c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2" x14ac:dyDescent="0.25">
      <c r="A31" s="229"/>
      <c r="B31" s="230"/>
      <c r="C31" s="265" t="s">
        <v>158</v>
      </c>
      <c r="D31" s="234"/>
      <c r="E31" s="235">
        <v>312</v>
      </c>
      <c r="F31" s="232"/>
      <c r="G31" s="232"/>
      <c r="H31" s="232"/>
      <c r="I31" s="232"/>
      <c r="J31" s="232"/>
      <c r="K31" s="232"/>
      <c r="L31" s="232"/>
      <c r="M31" s="232"/>
      <c r="N31" s="231"/>
      <c r="O31" s="231"/>
      <c r="P31" s="231"/>
      <c r="Q31" s="231"/>
      <c r="R31" s="232"/>
      <c r="S31" s="232"/>
      <c r="T31" s="232"/>
      <c r="U31" s="232"/>
      <c r="V31" s="232"/>
      <c r="W31" s="232"/>
      <c r="X31" s="232"/>
      <c r="Y31" s="232"/>
      <c r="Z31" s="212"/>
      <c r="AA31" s="212"/>
      <c r="AB31" s="212"/>
      <c r="AC31" s="212"/>
      <c r="AD31" s="212"/>
      <c r="AE31" s="212"/>
      <c r="AF31" s="212"/>
      <c r="AG31" s="212" t="s">
        <v>135</v>
      </c>
      <c r="AH31" s="212">
        <v>5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3" x14ac:dyDescent="0.25">
      <c r="A32" s="229"/>
      <c r="B32" s="230"/>
      <c r="C32" s="265" t="s">
        <v>159</v>
      </c>
      <c r="D32" s="234"/>
      <c r="E32" s="235">
        <v>137</v>
      </c>
      <c r="F32" s="232"/>
      <c r="G32" s="232"/>
      <c r="H32" s="232"/>
      <c r="I32" s="232"/>
      <c r="J32" s="232"/>
      <c r="K32" s="232"/>
      <c r="L32" s="232"/>
      <c r="M32" s="232"/>
      <c r="N32" s="231"/>
      <c r="O32" s="231"/>
      <c r="P32" s="231"/>
      <c r="Q32" s="231"/>
      <c r="R32" s="232"/>
      <c r="S32" s="232"/>
      <c r="T32" s="232"/>
      <c r="U32" s="232"/>
      <c r="V32" s="232"/>
      <c r="W32" s="232"/>
      <c r="X32" s="232"/>
      <c r="Y32" s="232"/>
      <c r="Z32" s="212"/>
      <c r="AA32" s="212"/>
      <c r="AB32" s="212"/>
      <c r="AC32" s="212"/>
      <c r="AD32" s="212"/>
      <c r="AE32" s="212"/>
      <c r="AF32" s="212"/>
      <c r="AG32" s="212" t="s">
        <v>135</v>
      </c>
      <c r="AH32" s="212">
        <v>5</v>
      </c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ht="20" outlineLevel="1" x14ac:dyDescent="0.25">
      <c r="A33" s="248">
        <v>7</v>
      </c>
      <c r="B33" s="249" t="s">
        <v>160</v>
      </c>
      <c r="C33" s="264" t="s">
        <v>161</v>
      </c>
      <c r="D33" s="250" t="s">
        <v>153</v>
      </c>
      <c r="E33" s="251">
        <v>449</v>
      </c>
      <c r="F33" s="252"/>
      <c r="G33" s="253">
        <f>ROUND(E33*F33,2)</f>
        <v>0</v>
      </c>
      <c r="H33" s="233"/>
      <c r="I33" s="232">
        <f>ROUND(E33*H33,2)</f>
        <v>0</v>
      </c>
      <c r="J33" s="233"/>
      <c r="K33" s="232">
        <f>ROUND(E33*J33,2)</f>
        <v>0</v>
      </c>
      <c r="L33" s="232">
        <v>21</v>
      </c>
      <c r="M33" s="232">
        <f>G33*(1+L33/100)</f>
        <v>0</v>
      </c>
      <c r="N33" s="231">
        <v>5.5999999999999995E-4</v>
      </c>
      <c r="O33" s="231">
        <f>ROUND(E33*N33,2)</f>
        <v>0.25</v>
      </c>
      <c r="P33" s="231">
        <v>0</v>
      </c>
      <c r="Q33" s="231">
        <f>ROUND(E33*P33,2)</f>
        <v>0</v>
      </c>
      <c r="R33" s="232"/>
      <c r="S33" s="232" t="s">
        <v>130</v>
      </c>
      <c r="T33" s="232" t="s">
        <v>130</v>
      </c>
      <c r="U33" s="232">
        <v>1.2E-2</v>
      </c>
      <c r="V33" s="232">
        <f>ROUND(E33*U33,2)</f>
        <v>5.39</v>
      </c>
      <c r="W33" s="232"/>
      <c r="X33" s="232" t="s">
        <v>131</v>
      </c>
      <c r="Y33" s="232" t="s">
        <v>132</v>
      </c>
      <c r="Z33" s="212"/>
      <c r="AA33" s="212"/>
      <c r="AB33" s="212"/>
      <c r="AC33" s="212"/>
      <c r="AD33" s="212"/>
      <c r="AE33" s="212"/>
      <c r="AF33" s="212"/>
      <c r="AG33" s="212" t="s">
        <v>133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5">
      <c r="A34" s="229"/>
      <c r="B34" s="230"/>
      <c r="C34" s="266" t="s">
        <v>162</v>
      </c>
      <c r="D34" s="255"/>
      <c r="E34" s="255"/>
      <c r="F34" s="255"/>
      <c r="G34" s="255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32"/>
      <c r="Z34" s="212"/>
      <c r="AA34" s="212"/>
      <c r="AB34" s="212"/>
      <c r="AC34" s="212"/>
      <c r="AD34" s="212"/>
      <c r="AE34" s="212"/>
      <c r="AF34" s="212"/>
      <c r="AG34" s="212" t="s">
        <v>139</v>
      </c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2" x14ac:dyDescent="0.25">
      <c r="A35" s="229"/>
      <c r="B35" s="230"/>
      <c r="C35" s="265" t="s">
        <v>163</v>
      </c>
      <c r="D35" s="234"/>
      <c r="E35" s="235">
        <v>449</v>
      </c>
      <c r="F35" s="232"/>
      <c r="G35" s="232"/>
      <c r="H35" s="232"/>
      <c r="I35" s="232"/>
      <c r="J35" s="232"/>
      <c r="K35" s="232"/>
      <c r="L35" s="232"/>
      <c r="M35" s="232"/>
      <c r="N35" s="231"/>
      <c r="O35" s="231"/>
      <c r="P35" s="231"/>
      <c r="Q35" s="231"/>
      <c r="R35" s="232"/>
      <c r="S35" s="232"/>
      <c r="T35" s="232"/>
      <c r="U35" s="232"/>
      <c r="V35" s="232"/>
      <c r="W35" s="232"/>
      <c r="X35" s="232"/>
      <c r="Y35" s="232"/>
      <c r="Z35" s="212"/>
      <c r="AA35" s="212"/>
      <c r="AB35" s="212"/>
      <c r="AC35" s="212"/>
      <c r="AD35" s="212"/>
      <c r="AE35" s="212"/>
      <c r="AF35" s="212"/>
      <c r="AG35" s="212" t="s">
        <v>135</v>
      </c>
      <c r="AH35" s="212">
        <v>5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1" x14ac:dyDescent="0.25">
      <c r="A36" s="248">
        <v>8</v>
      </c>
      <c r="B36" s="249" t="s">
        <v>164</v>
      </c>
      <c r="C36" s="264" t="s">
        <v>165</v>
      </c>
      <c r="D36" s="250" t="s">
        <v>153</v>
      </c>
      <c r="E36" s="251">
        <v>1377</v>
      </c>
      <c r="F36" s="252"/>
      <c r="G36" s="253">
        <f>ROUND(E36*F36,2)</f>
        <v>0</v>
      </c>
      <c r="H36" s="233"/>
      <c r="I36" s="232">
        <f>ROUND(E36*H36,2)</f>
        <v>0</v>
      </c>
      <c r="J36" s="233"/>
      <c r="K36" s="232">
        <f>ROUND(E36*J36,2)</f>
        <v>0</v>
      </c>
      <c r="L36" s="232">
        <v>21</v>
      </c>
      <c r="M36" s="232">
        <f>G36*(1+L36/100)</f>
        <v>0</v>
      </c>
      <c r="N36" s="231">
        <v>0</v>
      </c>
      <c r="O36" s="231">
        <f>ROUND(E36*N36,2)</f>
        <v>0</v>
      </c>
      <c r="P36" s="231">
        <v>0</v>
      </c>
      <c r="Q36" s="231">
        <f>ROUND(E36*P36,2)</f>
        <v>0</v>
      </c>
      <c r="R36" s="232"/>
      <c r="S36" s="232" t="s">
        <v>130</v>
      </c>
      <c r="T36" s="232" t="s">
        <v>130</v>
      </c>
      <c r="U36" s="232">
        <v>1.7999999999999999E-2</v>
      </c>
      <c r="V36" s="232">
        <f>ROUND(E36*U36,2)</f>
        <v>24.79</v>
      </c>
      <c r="W36" s="232"/>
      <c r="X36" s="232" t="s">
        <v>131</v>
      </c>
      <c r="Y36" s="232" t="s">
        <v>132</v>
      </c>
      <c r="Z36" s="212"/>
      <c r="AA36" s="212"/>
      <c r="AB36" s="212"/>
      <c r="AC36" s="212"/>
      <c r="AD36" s="212"/>
      <c r="AE36" s="212"/>
      <c r="AF36" s="212"/>
      <c r="AG36" s="212" t="s">
        <v>133</v>
      </c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outlineLevel="2" x14ac:dyDescent="0.25">
      <c r="A37" s="229"/>
      <c r="B37" s="230"/>
      <c r="C37" s="265" t="s">
        <v>166</v>
      </c>
      <c r="D37" s="234"/>
      <c r="E37" s="235">
        <v>1377</v>
      </c>
      <c r="F37" s="232"/>
      <c r="G37" s="232"/>
      <c r="H37" s="232"/>
      <c r="I37" s="232"/>
      <c r="J37" s="232"/>
      <c r="K37" s="232"/>
      <c r="L37" s="232"/>
      <c r="M37" s="232"/>
      <c r="N37" s="231"/>
      <c r="O37" s="231"/>
      <c r="P37" s="231"/>
      <c r="Q37" s="231"/>
      <c r="R37" s="232"/>
      <c r="S37" s="232"/>
      <c r="T37" s="232"/>
      <c r="U37" s="232"/>
      <c r="V37" s="232"/>
      <c r="W37" s="232"/>
      <c r="X37" s="232"/>
      <c r="Y37" s="232"/>
      <c r="Z37" s="212"/>
      <c r="AA37" s="212"/>
      <c r="AB37" s="212"/>
      <c r="AC37" s="212"/>
      <c r="AD37" s="212"/>
      <c r="AE37" s="212"/>
      <c r="AF37" s="212"/>
      <c r="AG37" s="212" t="s">
        <v>135</v>
      </c>
      <c r="AH37" s="212">
        <v>0</v>
      </c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1" x14ac:dyDescent="0.25">
      <c r="A38" s="248">
        <v>9</v>
      </c>
      <c r="B38" s="249" t="s">
        <v>167</v>
      </c>
      <c r="C38" s="264" t="s">
        <v>168</v>
      </c>
      <c r="D38" s="250" t="s">
        <v>129</v>
      </c>
      <c r="E38" s="251">
        <v>970</v>
      </c>
      <c r="F38" s="252"/>
      <c r="G38" s="253">
        <f>ROUND(E38*F38,2)</f>
        <v>0</v>
      </c>
      <c r="H38" s="233"/>
      <c r="I38" s="232">
        <f>ROUND(E38*H38,2)</f>
        <v>0</v>
      </c>
      <c r="J38" s="233"/>
      <c r="K38" s="232">
        <f>ROUND(E38*J38,2)</f>
        <v>0</v>
      </c>
      <c r="L38" s="232">
        <v>21</v>
      </c>
      <c r="M38" s="232">
        <f>G38*(1+L38/100)</f>
        <v>0</v>
      </c>
      <c r="N38" s="231">
        <v>0</v>
      </c>
      <c r="O38" s="231">
        <f>ROUND(E38*N38,2)</f>
        <v>0</v>
      </c>
      <c r="P38" s="231">
        <v>0</v>
      </c>
      <c r="Q38" s="231">
        <f>ROUND(E38*P38,2)</f>
        <v>0</v>
      </c>
      <c r="R38" s="232"/>
      <c r="S38" s="232" t="s">
        <v>130</v>
      </c>
      <c r="T38" s="232" t="s">
        <v>130</v>
      </c>
      <c r="U38" s="232">
        <v>0.22</v>
      </c>
      <c r="V38" s="232">
        <f>ROUND(E38*U38,2)</f>
        <v>213.4</v>
      </c>
      <c r="W38" s="232"/>
      <c r="X38" s="232" t="s">
        <v>131</v>
      </c>
      <c r="Y38" s="232" t="s">
        <v>132</v>
      </c>
      <c r="Z38" s="212"/>
      <c r="AA38" s="212"/>
      <c r="AB38" s="212"/>
      <c r="AC38" s="212"/>
      <c r="AD38" s="212"/>
      <c r="AE38" s="212"/>
      <c r="AF38" s="212"/>
      <c r="AG38" s="212" t="s">
        <v>133</v>
      </c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2" x14ac:dyDescent="0.25">
      <c r="A39" s="229"/>
      <c r="B39" s="230"/>
      <c r="C39" s="265" t="s">
        <v>169</v>
      </c>
      <c r="D39" s="234"/>
      <c r="E39" s="235">
        <v>396</v>
      </c>
      <c r="F39" s="232"/>
      <c r="G39" s="232"/>
      <c r="H39" s="232"/>
      <c r="I39" s="232"/>
      <c r="J39" s="232"/>
      <c r="K39" s="232"/>
      <c r="L39" s="232"/>
      <c r="M39" s="232"/>
      <c r="N39" s="231"/>
      <c r="O39" s="231"/>
      <c r="P39" s="231"/>
      <c r="Q39" s="231"/>
      <c r="R39" s="232"/>
      <c r="S39" s="232"/>
      <c r="T39" s="232"/>
      <c r="U39" s="232"/>
      <c r="V39" s="232"/>
      <c r="W39" s="232"/>
      <c r="X39" s="232"/>
      <c r="Y39" s="232"/>
      <c r="Z39" s="212"/>
      <c r="AA39" s="212"/>
      <c r="AB39" s="212"/>
      <c r="AC39" s="212"/>
      <c r="AD39" s="212"/>
      <c r="AE39" s="212"/>
      <c r="AF39" s="212"/>
      <c r="AG39" s="212" t="s">
        <v>135</v>
      </c>
      <c r="AH39" s="212">
        <v>0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3" x14ac:dyDescent="0.25">
      <c r="A40" s="229"/>
      <c r="B40" s="230"/>
      <c r="C40" s="265" t="s">
        <v>170</v>
      </c>
      <c r="D40" s="234"/>
      <c r="E40" s="235">
        <v>574</v>
      </c>
      <c r="F40" s="232"/>
      <c r="G40" s="232"/>
      <c r="H40" s="232"/>
      <c r="I40" s="232"/>
      <c r="J40" s="232"/>
      <c r="K40" s="232"/>
      <c r="L40" s="232"/>
      <c r="M40" s="232"/>
      <c r="N40" s="231"/>
      <c r="O40" s="231"/>
      <c r="P40" s="231"/>
      <c r="Q40" s="231"/>
      <c r="R40" s="232"/>
      <c r="S40" s="232"/>
      <c r="T40" s="232"/>
      <c r="U40" s="232"/>
      <c r="V40" s="232"/>
      <c r="W40" s="232"/>
      <c r="X40" s="232"/>
      <c r="Y40" s="232"/>
      <c r="Z40" s="212"/>
      <c r="AA40" s="212"/>
      <c r="AB40" s="212"/>
      <c r="AC40" s="212"/>
      <c r="AD40" s="212"/>
      <c r="AE40" s="212"/>
      <c r="AF40" s="212"/>
      <c r="AG40" s="212" t="s">
        <v>135</v>
      </c>
      <c r="AH40" s="212">
        <v>0</v>
      </c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1" x14ac:dyDescent="0.25">
      <c r="A41" s="248">
        <v>10</v>
      </c>
      <c r="B41" s="249" t="s">
        <v>171</v>
      </c>
      <c r="C41" s="264" t="s">
        <v>172</v>
      </c>
      <c r="D41" s="250" t="s">
        <v>129</v>
      </c>
      <c r="E41" s="251">
        <v>208</v>
      </c>
      <c r="F41" s="252"/>
      <c r="G41" s="253">
        <f>ROUND(E41*F41,2)</f>
        <v>0</v>
      </c>
      <c r="H41" s="233"/>
      <c r="I41" s="232">
        <f>ROUND(E41*H41,2)</f>
        <v>0</v>
      </c>
      <c r="J41" s="233"/>
      <c r="K41" s="232">
        <f>ROUND(E41*J41,2)</f>
        <v>0</v>
      </c>
      <c r="L41" s="232">
        <v>21</v>
      </c>
      <c r="M41" s="232">
        <f>G41*(1+L41/100)</f>
        <v>0</v>
      </c>
      <c r="N41" s="231">
        <v>0</v>
      </c>
      <c r="O41" s="231">
        <f>ROUND(E41*N41,2)</f>
        <v>0</v>
      </c>
      <c r="P41" s="231">
        <v>0</v>
      </c>
      <c r="Q41" s="231">
        <f>ROUND(E41*P41,2)</f>
        <v>0</v>
      </c>
      <c r="R41" s="232"/>
      <c r="S41" s="232" t="s">
        <v>130</v>
      </c>
      <c r="T41" s="232" t="s">
        <v>130</v>
      </c>
      <c r="U41" s="232">
        <v>0.08</v>
      </c>
      <c r="V41" s="232">
        <f>ROUND(E41*U41,2)</f>
        <v>16.64</v>
      </c>
      <c r="W41" s="232"/>
      <c r="X41" s="232" t="s">
        <v>131</v>
      </c>
      <c r="Y41" s="232" t="s">
        <v>132</v>
      </c>
      <c r="Z41" s="212"/>
      <c r="AA41" s="212"/>
      <c r="AB41" s="212"/>
      <c r="AC41" s="212"/>
      <c r="AD41" s="212"/>
      <c r="AE41" s="212"/>
      <c r="AF41" s="212"/>
      <c r="AG41" s="212" t="s">
        <v>133</v>
      </c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ht="20.5" outlineLevel="2" x14ac:dyDescent="0.25">
      <c r="A42" s="229"/>
      <c r="B42" s="230"/>
      <c r="C42" s="266" t="s">
        <v>279</v>
      </c>
      <c r="D42" s="255"/>
      <c r="E42" s="255"/>
      <c r="F42" s="255"/>
      <c r="G42" s="255"/>
      <c r="H42" s="232"/>
      <c r="I42" s="232"/>
      <c r="J42" s="232"/>
      <c r="K42" s="232"/>
      <c r="L42" s="232"/>
      <c r="M42" s="232"/>
      <c r="N42" s="231"/>
      <c r="O42" s="231"/>
      <c r="P42" s="231"/>
      <c r="Q42" s="231"/>
      <c r="R42" s="232"/>
      <c r="S42" s="232"/>
      <c r="T42" s="232"/>
      <c r="U42" s="232"/>
      <c r="V42" s="232"/>
      <c r="W42" s="232"/>
      <c r="X42" s="232"/>
      <c r="Y42" s="232"/>
      <c r="Z42" s="212"/>
      <c r="AA42" s="212"/>
      <c r="AB42" s="212"/>
      <c r="AC42" s="212"/>
      <c r="AD42" s="212"/>
      <c r="AE42" s="212"/>
      <c r="AF42" s="212"/>
      <c r="AG42" s="212" t="s">
        <v>139</v>
      </c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54" t="str">
        <f>C42</f>
        <v>Násypové těleso bude ze zeminy vhodné, podmínečně vhodné, anebo ze zeminy nevhodné k přímému použití bez úpravy.</v>
      </c>
      <c r="BB42" s="212"/>
      <c r="BC42" s="212"/>
      <c r="BD42" s="212"/>
      <c r="BE42" s="212"/>
      <c r="BF42" s="212"/>
      <c r="BG42" s="212"/>
      <c r="BH42" s="212"/>
    </row>
    <row r="43" spans="1:60" ht="20.5" outlineLevel="3" x14ac:dyDescent="0.25">
      <c r="A43" s="229"/>
      <c r="B43" s="230"/>
      <c r="C43" s="267" t="s">
        <v>173</v>
      </c>
      <c r="D43" s="256"/>
      <c r="E43" s="256"/>
      <c r="F43" s="256"/>
      <c r="G43" s="256"/>
      <c r="H43" s="232"/>
      <c r="I43" s="232"/>
      <c r="J43" s="232"/>
      <c r="K43" s="232"/>
      <c r="L43" s="232"/>
      <c r="M43" s="232"/>
      <c r="N43" s="231"/>
      <c r="O43" s="231"/>
      <c r="P43" s="231"/>
      <c r="Q43" s="231"/>
      <c r="R43" s="232"/>
      <c r="S43" s="232"/>
      <c r="T43" s="232"/>
      <c r="U43" s="232"/>
      <c r="V43" s="232"/>
      <c r="W43" s="232"/>
      <c r="X43" s="232"/>
      <c r="Y43" s="232"/>
      <c r="Z43" s="212"/>
      <c r="AA43" s="212"/>
      <c r="AB43" s="212"/>
      <c r="AC43" s="212"/>
      <c r="AD43" s="212"/>
      <c r="AE43" s="212"/>
      <c r="AF43" s="212"/>
      <c r="AG43" s="212" t="s">
        <v>139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54" t="str">
        <f>C43</f>
        <v>Při použití zeminy z výkopu předpokládáme úpravu hydraulickými pojivy nebo mechanické zlepšení zeminy. Požadavek na míru zhutnění je 95% PS.</v>
      </c>
      <c r="BB43" s="212"/>
      <c r="BC43" s="212"/>
      <c r="BD43" s="212"/>
      <c r="BE43" s="212"/>
      <c r="BF43" s="212"/>
      <c r="BG43" s="212"/>
      <c r="BH43" s="212"/>
    </row>
    <row r="44" spans="1:60" outlineLevel="2" x14ac:dyDescent="0.25">
      <c r="A44" s="229"/>
      <c r="B44" s="230"/>
      <c r="C44" s="265" t="s">
        <v>174</v>
      </c>
      <c r="D44" s="234"/>
      <c r="E44" s="235">
        <v>208</v>
      </c>
      <c r="F44" s="232"/>
      <c r="G44" s="232"/>
      <c r="H44" s="232"/>
      <c r="I44" s="232"/>
      <c r="J44" s="232"/>
      <c r="K44" s="232"/>
      <c r="L44" s="232"/>
      <c r="M44" s="232"/>
      <c r="N44" s="231"/>
      <c r="O44" s="231"/>
      <c r="P44" s="231"/>
      <c r="Q44" s="231"/>
      <c r="R44" s="232"/>
      <c r="S44" s="232"/>
      <c r="T44" s="232"/>
      <c r="U44" s="232"/>
      <c r="V44" s="232"/>
      <c r="W44" s="232"/>
      <c r="X44" s="232"/>
      <c r="Y44" s="232"/>
      <c r="Z44" s="212"/>
      <c r="AA44" s="212"/>
      <c r="AB44" s="212"/>
      <c r="AC44" s="212"/>
      <c r="AD44" s="212"/>
      <c r="AE44" s="212"/>
      <c r="AF44" s="212"/>
      <c r="AG44" s="212" t="s">
        <v>135</v>
      </c>
      <c r="AH44" s="212">
        <v>5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1" x14ac:dyDescent="0.25">
      <c r="A45" s="248">
        <v>11</v>
      </c>
      <c r="B45" s="249" t="s">
        <v>175</v>
      </c>
      <c r="C45" s="264" t="s">
        <v>176</v>
      </c>
      <c r="D45" s="250" t="s">
        <v>129</v>
      </c>
      <c r="E45" s="251">
        <v>208</v>
      </c>
      <c r="F45" s="252"/>
      <c r="G45" s="253">
        <f>ROUND(E45*F45,2)</f>
        <v>0</v>
      </c>
      <c r="H45" s="233"/>
      <c r="I45" s="232">
        <f>ROUND(E45*H45,2)</f>
        <v>0</v>
      </c>
      <c r="J45" s="233"/>
      <c r="K45" s="232">
        <f>ROUND(E45*J45,2)</f>
        <v>0</v>
      </c>
      <c r="L45" s="232">
        <v>21</v>
      </c>
      <c r="M45" s="232">
        <f>G45*(1+L45/100)</f>
        <v>0</v>
      </c>
      <c r="N45" s="231">
        <v>0</v>
      </c>
      <c r="O45" s="231">
        <f>ROUND(E45*N45,2)</f>
        <v>0</v>
      </c>
      <c r="P45" s="231">
        <v>0</v>
      </c>
      <c r="Q45" s="231">
        <f>ROUND(E45*P45,2)</f>
        <v>0</v>
      </c>
      <c r="R45" s="232"/>
      <c r="S45" s="232" t="s">
        <v>130</v>
      </c>
      <c r="T45" s="232" t="s">
        <v>130</v>
      </c>
      <c r="U45" s="232">
        <v>1.0999999999999999E-2</v>
      </c>
      <c r="V45" s="232">
        <f>ROUND(E45*U45,2)</f>
        <v>2.29</v>
      </c>
      <c r="W45" s="232"/>
      <c r="X45" s="232" t="s">
        <v>131</v>
      </c>
      <c r="Y45" s="232" t="s">
        <v>132</v>
      </c>
      <c r="Z45" s="212"/>
      <c r="AA45" s="212"/>
      <c r="AB45" s="212"/>
      <c r="AC45" s="212"/>
      <c r="AD45" s="212"/>
      <c r="AE45" s="212"/>
      <c r="AF45" s="212"/>
      <c r="AG45" s="212" t="s">
        <v>133</v>
      </c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2" x14ac:dyDescent="0.25">
      <c r="A46" s="229"/>
      <c r="B46" s="230"/>
      <c r="C46" s="265" t="s">
        <v>136</v>
      </c>
      <c r="D46" s="234"/>
      <c r="E46" s="235">
        <v>208</v>
      </c>
      <c r="F46" s="232"/>
      <c r="G46" s="232"/>
      <c r="H46" s="232"/>
      <c r="I46" s="232"/>
      <c r="J46" s="232"/>
      <c r="K46" s="232"/>
      <c r="L46" s="232"/>
      <c r="M46" s="232"/>
      <c r="N46" s="231"/>
      <c r="O46" s="231"/>
      <c r="P46" s="231"/>
      <c r="Q46" s="231"/>
      <c r="R46" s="232"/>
      <c r="S46" s="232"/>
      <c r="T46" s="232"/>
      <c r="U46" s="232"/>
      <c r="V46" s="232"/>
      <c r="W46" s="232"/>
      <c r="X46" s="232"/>
      <c r="Y46" s="232"/>
      <c r="Z46" s="212"/>
      <c r="AA46" s="212"/>
      <c r="AB46" s="212"/>
      <c r="AC46" s="212"/>
      <c r="AD46" s="212"/>
      <c r="AE46" s="212"/>
      <c r="AF46" s="212"/>
      <c r="AG46" s="212" t="s">
        <v>135</v>
      </c>
      <c r="AH46" s="212">
        <v>5</v>
      </c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outlineLevel="1" x14ac:dyDescent="0.25">
      <c r="A47" s="248">
        <v>12</v>
      </c>
      <c r="B47" s="249" t="s">
        <v>177</v>
      </c>
      <c r="C47" s="264" t="s">
        <v>178</v>
      </c>
      <c r="D47" s="250" t="s">
        <v>129</v>
      </c>
      <c r="E47" s="251">
        <v>4160</v>
      </c>
      <c r="F47" s="252"/>
      <c r="G47" s="253">
        <f>ROUND(E47*F47,2)</f>
        <v>0</v>
      </c>
      <c r="H47" s="233"/>
      <c r="I47" s="232">
        <f>ROUND(E47*H47,2)</f>
        <v>0</v>
      </c>
      <c r="J47" s="233"/>
      <c r="K47" s="232">
        <f>ROUND(E47*J47,2)</f>
        <v>0</v>
      </c>
      <c r="L47" s="232">
        <v>21</v>
      </c>
      <c r="M47" s="232">
        <f>G47*(1+L47/100)</f>
        <v>0</v>
      </c>
      <c r="N47" s="231">
        <v>0</v>
      </c>
      <c r="O47" s="231">
        <f>ROUND(E47*N47,2)</f>
        <v>0</v>
      </c>
      <c r="P47" s="231">
        <v>0</v>
      </c>
      <c r="Q47" s="231">
        <f>ROUND(E47*P47,2)</f>
        <v>0</v>
      </c>
      <c r="R47" s="232"/>
      <c r="S47" s="232" t="s">
        <v>130</v>
      </c>
      <c r="T47" s="232" t="s">
        <v>130</v>
      </c>
      <c r="U47" s="232">
        <v>0</v>
      </c>
      <c r="V47" s="232">
        <f>ROUND(E47*U47,2)</f>
        <v>0</v>
      </c>
      <c r="W47" s="232"/>
      <c r="X47" s="232" t="s">
        <v>131</v>
      </c>
      <c r="Y47" s="232" t="s">
        <v>132</v>
      </c>
      <c r="Z47" s="212"/>
      <c r="AA47" s="212"/>
      <c r="AB47" s="212"/>
      <c r="AC47" s="212"/>
      <c r="AD47" s="212"/>
      <c r="AE47" s="212"/>
      <c r="AF47" s="212"/>
      <c r="AG47" s="212" t="s">
        <v>133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2" x14ac:dyDescent="0.25">
      <c r="A48" s="229"/>
      <c r="B48" s="230"/>
      <c r="C48" s="265" t="s">
        <v>179</v>
      </c>
      <c r="D48" s="234"/>
      <c r="E48" s="235">
        <v>4160</v>
      </c>
      <c r="F48" s="232"/>
      <c r="G48" s="232"/>
      <c r="H48" s="232"/>
      <c r="I48" s="232"/>
      <c r="J48" s="232"/>
      <c r="K48" s="232"/>
      <c r="L48" s="232"/>
      <c r="M48" s="232"/>
      <c r="N48" s="231"/>
      <c r="O48" s="231"/>
      <c r="P48" s="231"/>
      <c r="Q48" s="231"/>
      <c r="R48" s="232"/>
      <c r="S48" s="232"/>
      <c r="T48" s="232"/>
      <c r="U48" s="232"/>
      <c r="V48" s="232"/>
      <c r="W48" s="232"/>
      <c r="X48" s="232"/>
      <c r="Y48" s="232"/>
      <c r="Z48" s="212"/>
      <c r="AA48" s="212"/>
      <c r="AB48" s="212"/>
      <c r="AC48" s="212"/>
      <c r="AD48" s="212"/>
      <c r="AE48" s="212"/>
      <c r="AF48" s="212"/>
      <c r="AG48" s="212" t="s">
        <v>135</v>
      </c>
      <c r="AH48" s="212">
        <v>5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1" x14ac:dyDescent="0.25">
      <c r="A49" s="248">
        <v>13</v>
      </c>
      <c r="B49" s="249" t="s">
        <v>180</v>
      </c>
      <c r="C49" s="264" t="s">
        <v>181</v>
      </c>
      <c r="D49" s="250" t="s">
        <v>129</v>
      </c>
      <c r="E49" s="251">
        <v>208</v>
      </c>
      <c r="F49" s="252"/>
      <c r="G49" s="253">
        <f>ROUND(E49*F49,2)</f>
        <v>0</v>
      </c>
      <c r="H49" s="233"/>
      <c r="I49" s="232">
        <f>ROUND(E49*H49,2)</f>
        <v>0</v>
      </c>
      <c r="J49" s="233"/>
      <c r="K49" s="232">
        <f>ROUND(E49*J49,2)</f>
        <v>0</v>
      </c>
      <c r="L49" s="232">
        <v>21</v>
      </c>
      <c r="M49" s="232">
        <f>G49*(1+L49/100)</f>
        <v>0</v>
      </c>
      <c r="N49" s="231">
        <v>0</v>
      </c>
      <c r="O49" s="231">
        <f>ROUND(E49*N49,2)</f>
        <v>0</v>
      </c>
      <c r="P49" s="231">
        <v>0</v>
      </c>
      <c r="Q49" s="231">
        <f>ROUND(E49*P49,2)</f>
        <v>0</v>
      </c>
      <c r="R49" s="232"/>
      <c r="S49" s="232" t="s">
        <v>130</v>
      </c>
      <c r="T49" s="232" t="s">
        <v>130</v>
      </c>
      <c r="U49" s="232">
        <v>0.121</v>
      </c>
      <c r="V49" s="232">
        <f>ROUND(E49*U49,2)</f>
        <v>25.17</v>
      </c>
      <c r="W49" s="232"/>
      <c r="X49" s="232" t="s">
        <v>131</v>
      </c>
      <c r="Y49" s="232" t="s">
        <v>132</v>
      </c>
      <c r="Z49" s="212"/>
      <c r="AA49" s="212"/>
      <c r="AB49" s="212"/>
      <c r="AC49" s="212"/>
      <c r="AD49" s="212"/>
      <c r="AE49" s="212"/>
      <c r="AF49" s="212"/>
      <c r="AG49" s="212" t="s">
        <v>133</v>
      </c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ht="30.5" outlineLevel="2" x14ac:dyDescent="0.25">
      <c r="A50" s="229"/>
      <c r="B50" s="230"/>
      <c r="C50" s="266" t="s">
        <v>182</v>
      </c>
      <c r="D50" s="255"/>
      <c r="E50" s="255"/>
      <c r="F50" s="255"/>
      <c r="G50" s="255"/>
      <c r="H50" s="232"/>
      <c r="I50" s="232"/>
      <c r="J50" s="232"/>
      <c r="K50" s="232"/>
      <c r="L50" s="232"/>
      <c r="M50" s="232"/>
      <c r="N50" s="231"/>
      <c r="O50" s="231"/>
      <c r="P50" s="231"/>
      <c r="Q50" s="231"/>
      <c r="R50" s="232"/>
      <c r="S50" s="232"/>
      <c r="T50" s="232"/>
      <c r="U50" s="232"/>
      <c r="V50" s="232"/>
      <c r="W50" s="232"/>
      <c r="X50" s="232"/>
      <c r="Y50" s="232"/>
      <c r="Z50" s="212"/>
      <c r="AA50" s="212"/>
      <c r="AB50" s="212"/>
      <c r="AC50" s="212"/>
      <c r="AD50" s="212"/>
      <c r="AE50" s="212"/>
      <c r="AF50" s="212"/>
      <c r="AG50" s="212" t="s">
        <v>139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54" t="str">
        <f>C50</f>
        <v>Pro násypy i zásypy jsou směrodatné parametry hutnění podle ČSN 72 1006. Na pláni komunikací a v její aktivní zóně (to znamená do hloubky 0,50 m od pláně) musí být dosažena míra zhutnění 100 až 102 % podle Proctorovy standardní zkoušky (PS), v zóně pod aktivní zónou pak 95 % PS. Podloží násypů musí být dohutněno na 92 % PS.</v>
      </c>
      <c r="BB50" s="212"/>
      <c r="BC50" s="212"/>
      <c r="BD50" s="212"/>
      <c r="BE50" s="212"/>
      <c r="BF50" s="212"/>
      <c r="BG50" s="212"/>
      <c r="BH50" s="212"/>
    </row>
    <row r="51" spans="1:60" outlineLevel="2" x14ac:dyDescent="0.25">
      <c r="A51" s="229"/>
      <c r="B51" s="230"/>
      <c r="C51" s="265" t="s">
        <v>183</v>
      </c>
      <c r="D51" s="234"/>
      <c r="E51" s="235">
        <v>208</v>
      </c>
      <c r="F51" s="232"/>
      <c r="G51" s="232"/>
      <c r="H51" s="232"/>
      <c r="I51" s="232"/>
      <c r="J51" s="232"/>
      <c r="K51" s="232"/>
      <c r="L51" s="232"/>
      <c r="M51" s="232"/>
      <c r="N51" s="231"/>
      <c r="O51" s="231"/>
      <c r="P51" s="231"/>
      <c r="Q51" s="231"/>
      <c r="R51" s="232"/>
      <c r="S51" s="232"/>
      <c r="T51" s="232"/>
      <c r="U51" s="232"/>
      <c r="V51" s="232"/>
      <c r="W51" s="232"/>
      <c r="X51" s="232"/>
      <c r="Y51" s="232"/>
      <c r="Z51" s="212"/>
      <c r="AA51" s="212"/>
      <c r="AB51" s="212"/>
      <c r="AC51" s="212"/>
      <c r="AD51" s="212"/>
      <c r="AE51" s="212"/>
      <c r="AF51" s="212"/>
      <c r="AG51" s="212" t="s">
        <v>135</v>
      </c>
      <c r="AH51" s="212">
        <v>0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1" x14ac:dyDescent="0.25">
      <c r="A52" s="248">
        <v>14</v>
      </c>
      <c r="B52" s="249" t="s">
        <v>184</v>
      </c>
      <c r="C52" s="264" t="s">
        <v>185</v>
      </c>
      <c r="D52" s="250" t="s">
        <v>129</v>
      </c>
      <c r="E52" s="251">
        <v>970</v>
      </c>
      <c r="F52" s="252"/>
      <c r="G52" s="253">
        <f>ROUND(E52*F52,2)</f>
        <v>0</v>
      </c>
      <c r="H52" s="233"/>
      <c r="I52" s="232">
        <f>ROUND(E52*H52,2)</f>
        <v>0</v>
      </c>
      <c r="J52" s="233"/>
      <c r="K52" s="232">
        <f>ROUND(E52*J52,2)</f>
        <v>0</v>
      </c>
      <c r="L52" s="232">
        <v>21</v>
      </c>
      <c r="M52" s="232">
        <f>G52*(1+L52/100)</f>
        <v>0</v>
      </c>
      <c r="N52" s="231">
        <v>0</v>
      </c>
      <c r="O52" s="231">
        <f>ROUND(E52*N52,2)</f>
        <v>0</v>
      </c>
      <c r="P52" s="231">
        <v>0</v>
      </c>
      <c r="Q52" s="231">
        <f>ROUND(E52*P52,2)</f>
        <v>0</v>
      </c>
      <c r="R52" s="232"/>
      <c r="S52" s="232" t="s">
        <v>130</v>
      </c>
      <c r="T52" s="232" t="s">
        <v>130</v>
      </c>
      <c r="U52" s="232">
        <v>1.0999999999999999E-2</v>
      </c>
      <c r="V52" s="232">
        <f>ROUND(E52*U52,2)</f>
        <v>10.67</v>
      </c>
      <c r="W52" s="232"/>
      <c r="X52" s="232" t="s">
        <v>131</v>
      </c>
      <c r="Y52" s="232" t="s">
        <v>132</v>
      </c>
      <c r="Z52" s="212"/>
      <c r="AA52" s="212"/>
      <c r="AB52" s="212"/>
      <c r="AC52" s="212"/>
      <c r="AD52" s="212"/>
      <c r="AE52" s="212"/>
      <c r="AF52" s="212"/>
      <c r="AG52" s="212" t="s">
        <v>133</v>
      </c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outlineLevel="2" x14ac:dyDescent="0.25">
      <c r="A53" s="229"/>
      <c r="B53" s="230"/>
      <c r="C53" s="265" t="s">
        <v>186</v>
      </c>
      <c r="D53" s="234"/>
      <c r="E53" s="235">
        <v>970</v>
      </c>
      <c r="F53" s="232"/>
      <c r="G53" s="232"/>
      <c r="H53" s="232"/>
      <c r="I53" s="232"/>
      <c r="J53" s="232"/>
      <c r="K53" s="232"/>
      <c r="L53" s="232"/>
      <c r="M53" s="232"/>
      <c r="N53" s="231"/>
      <c r="O53" s="231"/>
      <c r="P53" s="231"/>
      <c r="Q53" s="231"/>
      <c r="R53" s="232"/>
      <c r="S53" s="232"/>
      <c r="T53" s="232"/>
      <c r="U53" s="232"/>
      <c r="V53" s="232"/>
      <c r="W53" s="232"/>
      <c r="X53" s="232"/>
      <c r="Y53" s="232"/>
      <c r="Z53" s="212"/>
      <c r="AA53" s="212"/>
      <c r="AB53" s="212"/>
      <c r="AC53" s="212"/>
      <c r="AD53" s="212"/>
      <c r="AE53" s="212"/>
      <c r="AF53" s="212"/>
      <c r="AG53" s="212" t="s">
        <v>135</v>
      </c>
      <c r="AH53" s="212">
        <v>5</v>
      </c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2"/>
      <c r="BF53" s="212"/>
      <c r="BG53" s="212"/>
      <c r="BH53" s="212"/>
    </row>
    <row r="54" spans="1:60" ht="20" outlineLevel="1" x14ac:dyDescent="0.25">
      <c r="A54" s="248">
        <v>15</v>
      </c>
      <c r="B54" s="249" t="s">
        <v>187</v>
      </c>
      <c r="C54" s="264" t="s">
        <v>188</v>
      </c>
      <c r="D54" s="250" t="s">
        <v>189</v>
      </c>
      <c r="E54" s="251">
        <v>38.22</v>
      </c>
      <c r="F54" s="252"/>
      <c r="G54" s="253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</v>
      </c>
      <c r="O54" s="231">
        <f>ROUND(E54*N54,2)</f>
        <v>0</v>
      </c>
      <c r="P54" s="231">
        <v>0</v>
      </c>
      <c r="Q54" s="231">
        <f>ROUND(E54*P54,2)</f>
        <v>0</v>
      </c>
      <c r="R54" s="232"/>
      <c r="S54" s="232" t="s">
        <v>130</v>
      </c>
      <c r="T54" s="232" t="s">
        <v>130</v>
      </c>
      <c r="U54" s="232">
        <v>0</v>
      </c>
      <c r="V54" s="232">
        <f>ROUND(E54*U54,2)</f>
        <v>0</v>
      </c>
      <c r="W54" s="232"/>
      <c r="X54" s="232" t="s">
        <v>190</v>
      </c>
      <c r="Y54" s="232" t="s">
        <v>132</v>
      </c>
      <c r="Z54" s="212"/>
      <c r="AA54" s="212"/>
      <c r="AB54" s="212"/>
      <c r="AC54" s="212"/>
      <c r="AD54" s="212"/>
      <c r="AE54" s="212"/>
      <c r="AF54" s="212"/>
      <c r="AG54" s="212" t="s">
        <v>191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2" x14ac:dyDescent="0.25">
      <c r="A55" s="229"/>
      <c r="B55" s="230"/>
      <c r="C55" s="265" t="s">
        <v>192</v>
      </c>
      <c r="D55" s="234"/>
      <c r="E55" s="235">
        <v>38.22</v>
      </c>
      <c r="F55" s="232"/>
      <c r="G55" s="232"/>
      <c r="H55" s="232"/>
      <c r="I55" s="232"/>
      <c r="J55" s="232"/>
      <c r="K55" s="232"/>
      <c r="L55" s="232"/>
      <c r="M55" s="232"/>
      <c r="N55" s="231"/>
      <c r="O55" s="231"/>
      <c r="P55" s="231"/>
      <c r="Q55" s="231"/>
      <c r="R55" s="232"/>
      <c r="S55" s="232"/>
      <c r="T55" s="232"/>
      <c r="U55" s="232"/>
      <c r="V55" s="232"/>
      <c r="W55" s="232"/>
      <c r="X55" s="232"/>
      <c r="Y55" s="232"/>
      <c r="Z55" s="212"/>
      <c r="AA55" s="212"/>
      <c r="AB55" s="212"/>
      <c r="AC55" s="212"/>
      <c r="AD55" s="212"/>
      <c r="AE55" s="212"/>
      <c r="AF55" s="212"/>
      <c r="AG55" s="212" t="s">
        <v>135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ht="13" x14ac:dyDescent="0.25">
      <c r="A56" s="241" t="s">
        <v>125</v>
      </c>
      <c r="B56" s="242" t="s">
        <v>75</v>
      </c>
      <c r="C56" s="263" t="s">
        <v>76</v>
      </c>
      <c r="D56" s="243"/>
      <c r="E56" s="244"/>
      <c r="F56" s="245"/>
      <c r="G56" s="246">
        <f>SUMIF(AG57:AG58,"&lt;&gt;NOR",G57:G58)</f>
        <v>0</v>
      </c>
      <c r="H56" s="240"/>
      <c r="I56" s="240">
        <f>SUM(I57:I58)</f>
        <v>0</v>
      </c>
      <c r="J56" s="240"/>
      <c r="K56" s="240">
        <f>SUM(K57:K58)</f>
        <v>0</v>
      </c>
      <c r="L56" s="240"/>
      <c r="M56" s="240">
        <f>SUM(M57:M58)</f>
        <v>0</v>
      </c>
      <c r="N56" s="239"/>
      <c r="O56" s="239">
        <f>SUM(O57:O58)</f>
        <v>742.14</v>
      </c>
      <c r="P56" s="239"/>
      <c r="Q56" s="239">
        <f>SUM(Q57:Q58)</f>
        <v>0</v>
      </c>
      <c r="R56" s="240"/>
      <c r="S56" s="240"/>
      <c r="T56" s="240"/>
      <c r="U56" s="240"/>
      <c r="V56" s="240">
        <f>SUM(V57:V58)</f>
        <v>0</v>
      </c>
      <c r="W56" s="240"/>
      <c r="X56" s="240"/>
      <c r="Y56" s="240"/>
      <c r="AG56" t="s">
        <v>126</v>
      </c>
    </row>
    <row r="57" spans="1:60" outlineLevel="1" x14ac:dyDescent="0.25">
      <c r="A57" s="248">
        <v>16</v>
      </c>
      <c r="B57" s="249" t="s">
        <v>193</v>
      </c>
      <c r="C57" s="264" t="s">
        <v>194</v>
      </c>
      <c r="D57" s="250" t="s">
        <v>129</v>
      </c>
      <c r="E57" s="251">
        <v>390.6</v>
      </c>
      <c r="F57" s="252"/>
      <c r="G57" s="253">
        <f>ROUND(E57*F57,2)</f>
        <v>0</v>
      </c>
      <c r="H57" s="233"/>
      <c r="I57" s="232">
        <f>ROUND(E57*H57,2)</f>
        <v>0</v>
      </c>
      <c r="J57" s="233"/>
      <c r="K57" s="232">
        <f>ROUND(E57*J57,2)</f>
        <v>0</v>
      </c>
      <c r="L57" s="232">
        <v>21</v>
      </c>
      <c r="M57" s="232">
        <f>G57*(1+L57/100)</f>
        <v>0</v>
      </c>
      <c r="N57" s="231">
        <v>1.9</v>
      </c>
      <c r="O57" s="231">
        <f>ROUND(E57*N57,2)</f>
        <v>742.14</v>
      </c>
      <c r="P57" s="231">
        <v>0</v>
      </c>
      <c r="Q57" s="231">
        <f>ROUND(E57*P57,2)</f>
        <v>0</v>
      </c>
      <c r="R57" s="232"/>
      <c r="S57" s="232" t="s">
        <v>130</v>
      </c>
      <c r="T57" s="232" t="s">
        <v>195</v>
      </c>
      <c r="U57" s="232">
        <v>0</v>
      </c>
      <c r="V57" s="232">
        <f>ROUND(E57*U57,2)</f>
        <v>0</v>
      </c>
      <c r="W57" s="232"/>
      <c r="X57" s="232" t="s">
        <v>190</v>
      </c>
      <c r="Y57" s="232" t="s">
        <v>132</v>
      </c>
      <c r="Z57" s="212"/>
      <c r="AA57" s="212"/>
      <c r="AB57" s="212"/>
      <c r="AC57" s="212"/>
      <c r="AD57" s="212"/>
      <c r="AE57" s="212"/>
      <c r="AF57" s="212"/>
      <c r="AG57" s="212" t="s">
        <v>191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2" x14ac:dyDescent="0.25">
      <c r="A58" s="229"/>
      <c r="B58" s="230"/>
      <c r="C58" s="265" t="s">
        <v>196</v>
      </c>
      <c r="D58" s="234"/>
      <c r="E58" s="235">
        <v>390.6</v>
      </c>
      <c r="F58" s="232"/>
      <c r="G58" s="232"/>
      <c r="H58" s="232"/>
      <c r="I58" s="232"/>
      <c r="J58" s="232"/>
      <c r="K58" s="232"/>
      <c r="L58" s="232"/>
      <c r="M58" s="232"/>
      <c r="N58" s="231"/>
      <c r="O58" s="231"/>
      <c r="P58" s="231"/>
      <c r="Q58" s="231"/>
      <c r="R58" s="232"/>
      <c r="S58" s="232"/>
      <c r="T58" s="232"/>
      <c r="U58" s="232"/>
      <c r="V58" s="232"/>
      <c r="W58" s="232"/>
      <c r="X58" s="232"/>
      <c r="Y58" s="232"/>
      <c r="Z58" s="212"/>
      <c r="AA58" s="212"/>
      <c r="AB58" s="212"/>
      <c r="AC58" s="212"/>
      <c r="AD58" s="212"/>
      <c r="AE58" s="212"/>
      <c r="AF58" s="212"/>
      <c r="AG58" s="212" t="s">
        <v>135</v>
      </c>
      <c r="AH58" s="212">
        <v>0</v>
      </c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ht="13" x14ac:dyDescent="0.25">
      <c r="A59" s="241" t="s">
        <v>125</v>
      </c>
      <c r="B59" s="242" t="s">
        <v>81</v>
      </c>
      <c r="C59" s="263" t="s">
        <v>82</v>
      </c>
      <c r="D59" s="243"/>
      <c r="E59" s="244"/>
      <c r="F59" s="245"/>
      <c r="G59" s="246">
        <f>SUMIF(AG60:AG69,"&lt;&gt;NOR",G60:G69)</f>
        <v>0</v>
      </c>
      <c r="H59" s="240"/>
      <c r="I59" s="240">
        <f>SUM(I60:I69)</f>
        <v>0</v>
      </c>
      <c r="J59" s="240"/>
      <c r="K59" s="240">
        <f>SUM(K60:K69)</f>
        <v>0</v>
      </c>
      <c r="L59" s="240"/>
      <c r="M59" s="240">
        <f>SUM(M60:M69)</f>
        <v>0</v>
      </c>
      <c r="N59" s="239"/>
      <c r="O59" s="239">
        <f>SUM(O60:O69)</f>
        <v>1155.78</v>
      </c>
      <c r="P59" s="239"/>
      <c r="Q59" s="239">
        <f>SUM(Q60:Q69)</f>
        <v>0</v>
      </c>
      <c r="R59" s="240"/>
      <c r="S59" s="240"/>
      <c r="T59" s="240"/>
      <c r="U59" s="240"/>
      <c r="V59" s="240">
        <f>SUM(V60:V69)</f>
        <v>120.37</v>
      </c>
      <c r="W59" s="240"/>
      <c r="X59" s="240"/>
      <c r="Y59" s="240"/>
      <c r="AG59" t="s">
        <v>126</v>
      </c>
    </row>
    <row r="60" spans="1:60" ht="20" outlineLevel="1" x14ac:dyDescent="0.25">
      <c r="A60" s="257">
        <v>17</v>
      </c>
      <c r="B60" s="258" t="s">
        <v>197</v>
      </c>
      <c r="C60" s="268" t="s">
        <v>198</v>
      </c>
      <c r="D60" s="259" t="s">
        <v>153</v>
      </c>
      <c r="E60" s="260">
        <v>1377</v>
      </c>
      <c r="F60" s="261"/>
      <c r="G60" s="262">
        <f>ROUND(E60*F60,2)</f>
        <v>0</v>
      </c>
      <c r="H60" s="233"/>
      <c r="I60" s="232">
        <f>ROUND(E60*H60,2)</f>
        <v>0</v>
      </c>
      <c r="J60" s="233"/>
      <c r="K60" s="232">
        <f>ROUND(E60*J60,2)</f>
        <v>0</v>
      </c>
      <c r="L60" s="232">
        <v>21</v>
      </c>
      <c r="M60" s="232">
        <f>G60*(1+L60/100)</f>
        <v>0</v>
      </c>
      <c r="N60" s="231">
        <v>0.34499999999999997</v>
      </c>
      <c r="O60" s="231">
        <f>ROUND(E60*N60,2)</f>
        <v>475.07</v>
      </c>
      <c r="P60" s="231">
        <v>0</v>
      </c>
      <c r="Q60" s="231">
        <f>ROUND(E60*P60,2)</f>
        <v>0</v>
      </c>
      <c r="R60" s="232"/>
      <c r="S60" s="232" t="s">
        <v>130</v>
      </c>
      <c r="T60" s="232" t="s">
        <v>130</v>
      </c>
      <c r="U60" s="232">
        <v>2.5999999999999999E-2</v>
      </c>
      <c r="V60" s="232">
        <f>ROUND(E60*U60,2)</f>
        <v>35.799999999999997</v>
      </c>
      <c r="W60" s="232"/>
      <c r="X60" s="232" t="s">
        <v>131</v>
      </c>
      <c r="Y60" s="232" t="s">
        <v>132</v>
      </c>
      <c r="Z60" s="212"/>
      <c r="AA60" s="212"/>
      <c r="AB60" s="212"/>
      <c r="AC60" s="212"/>
      <c r="AD60" s="212"/>
      <c r="AE60" s="212"/>
      <c r="AF60" s="212"/>
      <c r="AG60" s="212" t="s">
        <v>133</v>
      </c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ht="20" outlineLevel="1" x14ac:dyDescent="0.25">
      <c r="A61" s="248">
        <v>18</v>
      </c>
      <c r="B61" s="249" t="s">
        <v>199</v>
      </c>
      <c r="C61" s="264" t="s">
        <v>200</v>
      </c>
      <c r="D61" s="250" t="s">
        <v>153</v>
      </c>
      <c r="E61" s="251">
        <v>1041</v>
      </c>
      <c r="F61" s="252"/>
      <c r="G61" s="253">
        <f>ROUND(E61*F61,2)</f>
        <v>0</v>
      </c>
      <c r="H61" s="233"/>
      <c r="I61" s="232">
        <f>ROUND(E61*H61,2)</f>
        <v>0</v>
      </c>
      <c r="J61" s="233"/>
      <c r="K61" s="232">
        <f>ROUND(E61*J61,2)</f>
        <v>0</v>
      </c>
      <c r="L61" s="232">
        <v>21</v>
      </c>
      <c r="M61" s="232">
        <f>G61*(1+L61/100)</f>
        <v>0</v>
      </c>
      <c r="N61" s="231">
        <v>0.34499999999999997</v>
      </c>
      <c r="O61" s="231">
        <f>ROUND(E61*N61,2)</f>
        <v>359.15</v>
      </c>
      <c r="P61" s="231">
        <v>0</v>
      </c>
      <c r="Q61" s="231">
        <f>ROUND(E61*P61,2)</f>
        <v>0</v>
      </c>
      <c r="R61" s="232"/>
      <c r="S61" s="232" t="s">
        <v>130</v>
      </c>
      <c r="T61" s="232" t="s">
        <v>130</v>
      </c>
      <c r="U61" s="232">
        <v>0.03</v>
      </c>
      <c r="V61" s="232">
        <f>ROUND(E61*U61,2)</f>
        <v>31.23</v>
      </c>
      <c r="W61" s="232"/>
      <c r="X61" s="232" t="s">
        <v>131</v>
      </c>
      <c r="Y61" s="232" t="s">
        <v>132</v>
      </c>
      <c r="Z61" s="212"/>
      <c r="AA61" s="212"/>
      <c r="AB61" s="212"/>
      <c r="AC61" s="212"/>
      <c r="AD61" s="212"/>
      <c r="AE61" s="212"/>
      <c r="AF61" s="212"/>
      <c r="AG61" s="212" t="s">
        <v>133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2" x14ac:dyDescent="0.25">
      <c r="A62" s="229"/>
      <c r="B62" s="230"/>
      <c r="C62" s="265" t="s">
        <v>201</v>
      </c>
      <c r="D62" s="234"/>
      <c r="E62" s="235">
        <v>1022</v>
      </c>
      <c r="F62" s="232"/>
      <c r="G62" s="232"/>
      <c r="H62" s="232"/>
      <c r="I62" s="232"/>
      <c r="J62" s="232"/>
      <c r="K62" s="232"/>
      <c r="L62" s="232"/>
      <c r="M62" s="232"/>
      <c r="N62" s="231"/>
      <c r="O62" s="231"/>
      <c r="P62" s="231"/>
      <c r="Q62" s="231"/>
      <c r="R62" s="232"/>
      <c r="S62" s="232"/>
      <c r="T62" s="232"/>
      <c r="U62" s="232"/>
      <c r="V62" s="232"/>
      <c r="W62" s="232"/>
      <c r="X62" s="232"/>
      <c r="Y62" s="232"/>
      <c r="Z62" s="212"/>
      <c r="AA62" s="212"/>
      <c r="AB62" s="212"/>
      <c r="AC62" s="212"/>
      <c r="AD62" s="212"/>
      <c r="AE62" s="212"/>
      <c r="AF62" s="212"/>
      <c r="AG62" s="212" t="s">
        <v>135</v>
      </c>
      <c r="AH62" s="212">
        <v>0</v>
      </c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3" x14ac:dyDescent="0.25">
      <c r="A63" s="229"/>
      <c r="B63" s="230"/>
      <c r="C63" s="265" t="s">
        <v>202</v>
      </c>
      <c r="D63" s="234"/>
      <c r="E63" s="235">
        <v>19</v>
      </c>
      <c r="F63" s="232"/>
      <c r="G63" s="232"/>
      <c r="H63" s="232"/>
      <c r="I63" s="232"/>
      <c r="J63" s="232"/>
      <c r="K63" s="232"/>
      <c r="L63" s="232"/>
      <c r="M63" s="232"/>
      <c r="N63" s="231"/>
      <c r="O63" s="231"/>
      <c r="P63" s="231"/>
      <c r="Q63" s="231"/>
      <c r="R63" s="232"/>
      <c r="S63" s="232"/>
      <c r="T63" s="232"/>
      <c r="U63" s="232"/>
      <c r="V63" s="232"/>
      <c r="W63" s="232"/>
      <c r="X63" s="232"/>
      <c r="Y63" s="232"/>
      <c r="Z63" s="212"/>
      <c r="AA63" s="212"/>
      <c r="AB63" s="212"/>
      <c r="AC63" s="212"/>
      <c r="AD63" s="212"/>
      <c r="AE63" s="212"/>
      <c r="AF63" s="212"/>
      <c r="AG63" s="212" t="s">
        <v>135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ht="20" outlineLevel="1" x14ac:dyDescent="0.25">
      <c r="A64" s="257">
        <v>19</v>
      </c>
      <c r="B64" s="258" t="s">
        <v>203</v>
      </c>
      <c r="C64" s="268" t="s">
        <v>204</v>
      </c>
      <c r="D64" s="259" t="s">
        <v>153</v>
      </c>
      <c r="E64" s="260">
        <v>987</v>
      </c>
      <c r="F64" s="261"/>
      <c r="G64" s="262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0.22500999999999999</v>
      </c>
      <c r="O64" s="231">
        <f>ROUND(E64*N64,2)</f>
        <v>222.08</v>
      </c>
      <c r="P64" s="231">
        <v>0</v>
      </c>
      <c r="Q64" s="231">
        <f>ROUND(E64*P64,2)</f>
        <v>0</v>
      </c>
      <c r="R64" s="232"/>
      <c r="S64" s="232" t="s">
        <v>130</v>
      </c>
      <c r="T64" s="232" t="s">
        <v>130</v>
      </c>
      <c r="U64" s="232">
        <v>2.8000000000000001E-2</v>
      </c>
      <c r="V64" s="232">
        <f>ROUND(E64*U64,2)</f>
        <v>27.64</v>
      </c>
      <c r="W64" s="232"/>
      <c r="X64" s="232" t="s">
        <v>131</v>
      </c>
      <c r="Y64" s="232" t="s">
        <v>132</v>
      </c>
      <c r="Z64" s="212"/>
      <c r="AA64" s="212"/>
      <c r="AB64" s="212"/>
      <c r="AC64" s="212"/>
      <c r="AD64" s="212"/>
      <c r="AE64" s="212"/>
      <c r="AF64" s="212"/>
      <c r="AG64" s="212" t="s">
        <v>133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1" x14ac:dyDescent="0.25">
      <c r="A65" s="248">
        <v>20</v>
      </c>
      <c r="B65" s="249" t="s">
        <v>205</v>
      </c>
      <c r="C65" s="264" t="s">
        <v>206</v>
      </c>
      <c r="D65" s="250" t="s">
        <v>153</v>
      </c>
      <c r="E65" s="251">
        <v>1902</v>
      </c>
      <c r="F65" s="252"/>
      <c r="G65" s="253">
        <f>ROUND(E65*F65,2)</f>
        <v>0</v>
      </c>
      <c r="H65" s="233"/>
      <c r="I65" s="232">
        <f>ROUND(E65*H65,2)</f>
        <v>0</v>
      </c>
      <c r="J65" s="233"/>
      <c r="K65" s="232">
        <f>ROUND(E65*J65,2)</f>
        <v>0</v>
      </c>
      <c r="L65" s="232">
        <v>21</v>
      </c>
      <c r="M65" s="232">
        <f>G65*(1+L65/100)</f>
        <v>0</v>
      </c>
      <c r="N65" s="231">
        <v>2.1610000000000001E-2</v>
      </c>
      <c r="O65" s="231">
        <f>ROUND(E65*N65,2)</f>
        <v>41.1</v>
      </c>
      <c r="P65" s="231">
        <v>0</v>
      </c>
      <c r="Q65" s="231">
        <f>ROUND(E65*P65,2)</f>
        <v>0</v>
      </c>
      <c r="R65" s="232"/>
      <c r="S65" s="232" t="s">
        <v>130</v>
      </c>
      <c r="T65" s="232" t="s">
        <v>130</v>
      </c>
      <c r="U65" s="232">
        <v>7.0000000000000001E-3</v>
      </c>
      <c r="V65" s="232">
        <f>ROUND(E65*U65,2)</f>
        <v>13.31</v>
      </c>
      <c r="W65" s="232"/>
      <c r="X65" s="232" t="s">
        <v>131</v>
      </c>
      <c r="Y65" s="232" t="s">
        <v>132</v>
      </c>
      <c r="Z65" s="212"/>
      <c r="AA65" s="212"/>
      <c r="AB65" s="212"/>
      <c r="AC65" s="212"/>
      <c r="AD65" s="212"/>
      <c r="AE65" s="212"/>
      <c r="AF65" s="212"/>
      <c r="AG65" s="212" t="s">
        <v>133</v>
      </c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2" x14ac:dyDescent="0.25">
      <c r="A66" s="229"/>
      <c r="B66" s="230"/>
      <c r="C66" s="265" t="s">
        <v>207</v>
      </c>
      <c r="D66" s="234"/>
      <c r="E66" s="235">
        <v>1902</v>
      </c>
      <c r="F66" s="232"/>
      <c r="G66" s="232"/>
      <c r="H66" s="232"/>
      <c r="I66" s="232"/>
      <c r="J66" s="232"/>
      <c r="K66" s="232"/>
      <c r="L66" s="232"/>
      <c r="M66" s="232"/>
      <c r="N66" s="231"/>
      <c r="O66" s="231"/>
      <c r="P66" s="231"/>
      <c r="Q66" s="231"/>
      <c r="R66" s="232"/>
      <c r="S66" s="232"/>
      <c r="T66" s="232"/>
      <c r="U66" s="232"/>
      <c r="V66" s="232"/>
      <c r="W66" s="232"/>
      <c r="X66" s="232"/>
      <c r="Y66" s="232"/>
      <c r="Z66" s="212"/>
      <c r="AA66" s="212"/>
      <c r="AB66" s="212"/>
      <c r="AC66" s="212"/>
      <c r="AD66" s="212"/>
      <c r="AE66" s="212"/>
      <c r="AF66" s="212"/>
      <c r="AG66" s="212" t="s">
        <v>135</v>
      </c>
      <c r="AH66" s="212">
        <v>0</v>
      </c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outlineLevel="1" x14ac:dyDescent="0.25">
      <c r="A67" s="248">
        <v>21</v>
      </c>
      <c r="B67" s="249" t="s">
        <v>208</v>
      </c>
      <c r="C67" s="264" t="s">
        <v>209</v>
      </c>
      <c r="D67" s="250" t="s">
        <v>153</v>
      </c>
      <c r="E67" s="251">
        <v>210</v>
      </c>
      <c r="F67" s="252"/>
      <c r="G67" s="253">
        <f>ROUND(E67*F67,2)</f>
        <v>0</v>
      </c>
      <c r="H67" s="233"/>
      <c r="I67" s="232">
        <f>ROUND(E67*H67,2)</f>
        <v>0</v>
      </c>
      <c r="J67" s="233"/>
      <c r="K67" s="232">
        <f>ROUND(E67*J67,2)</f>
        <v>0</v>
      </c>
      <c r="L67" s="232">
        <v>21</v>
      </c>
      <c r="M67" s="232">
        <f>G67*(1+L67/100)</f>
        <v>0</v>
      </c>
      <c r="N67" s="231">
        <v>0.27799000000000001</v>
      </c>
      <c r="O67" s="231">
        <f>ROUND(E67*N67,2)</f>
        <v>58.38</v>
      </c>
      <c r="P67" s="231">
        <v>0</v>
      </c>
      <c r="Q67" s="231">
        <f>ROUND(E67*P67,2)</f>
        <v>0</v>
      </c>
      <c r="R67" s="232"/>
      <c r="S67" s="232" t="s">
        <v>130</v>
      </c>
      <c r="T67" s="232" t="s">
        <v>130</v>
      </c>
      <c r="U67" s="232">
        <v>5.8999999999999997E-2</v>
      </c>
      <c r="V67" s="232">
        <f>ROUND(E67*U67,2)</f>
        <v>12.39</v>
      </c>
      <c r="W67" s="232"/>
      <c r="X67" s="232" t="s">
        <v>131</v>
      </c>
      <c r="Y67" s="232" t="s">
        <v>132</v>
      </c>
      <c r="Z67" s="212"/>
      <c r="AA67" s="212"/>
      <c r="AB67" s="212"/>
      <c r="AC67" s="212"/>
      <c r="AD67" s="212"/>
      <c r="AE67" s="212"/>
      <c r="AF67" s="212"/>
      <c r="AG67" s="212" t="s">
        <v>133</v>
      </c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  <c r="AV67" s="212"/>
      <c r="AW67" s="212"/>
      <c r="AX67" s="212"/>
      <c r="AY67" s="212"/>
      <c r="AZ67" s="212"/>
      <c r="BA67" s="212"/>
      <c r="BB67" s="212"/>
      <c r="BC67" s="212"/>
      <c r="BD67" s="212"/>
      <c r="BE67" s="212"/>
      <c r="BF67" s="212"/>
      <c r="BG67" s="212"/>
      <c r="BH67" s="212"/>
    </row>
    <row r="68" spans="1:60" outlineLevel="2" x14ac:dyDescent="0.25">
      <c r="A68" s="229"/>
      <c r="B68" s="230"/>
      <c r="C68" s="265" t="s">
        <v>210</v>
      </c>
      <c r="D68" s="234"/>
      <c r="E68" s="235">
        <v>182</v>
      </c>
      <c r="F68" s="232"/>
      <c r="G68" s="232"/>
      <c r="H68" s="232"/>
      <c r="I68" s="232"/>
      <c r="J68" s="232"/>
      <c r="K68" s="232"/>
      <c r="L68" s="232"/>
      <c r="M68" s="232"/>
      <c r="N68" s="231"/>
      <c r="O68" s="231"/>
      <c r="P68" s="231"/>
      <c r="Q68" s="231"/>
      <c r="R68" s="232"/>
      <c r="S68" s="232"/>
      <c r="T68" s="232"/>
      <c r="U68" s="232"/>
      <c r="V68" s="232"/>
      <c r="W68" s="232"/>
      <c r="X68" s="232"/>
      <c r="Y68" s="232"/>
      <c r="Z68" s="212"/>
      <c r="AA68" s="212"/>
      <c r="AB68" s="212"/>
      <c r="AC68" s="212"/>
      <c r="AD68" s="212"/>
      <c r="AE68" s="212"/>
      <c r="AF68" s="212"/>
      <c r="AG68" s="212" t="s">
        <v>135</v>
      </c>
      <c r="AH68" s="212">
        <v>0</v>
      </c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3" x14ac:dyDescent="0.25">
      <c r="A69" s="229"/>
      <c r="B69" s="230"/>
      <c r="C69" s="265" t="s">
        <v>211</v>
      </c>
      <c r="D69" s="234"/>
      <c r="E69" s="235">
        <v>28</v>
      </c>
      <c r="F69" s="232"/>
      <c r="G69" s="232"/>
      <c r="H69" s="232"/>
      <c r="I69" s="232"/>
      <c r="J69" s="232"/>
      <c r="K69" s="232"/>
      <c r="L69" s="232"/>
      <c r="M69" s="232"/>
      <c r="N69" s="231"/>
      <c r="O69" s="231"/>
      <c r="P69" s="231"/>
      <c r="Q69" s="231"/>
      <c r="R69" s="232"/>
      <c r="S69" s="232"/>
      <c r="T69" s="232"/>
      <c r="U69" s="232"/>
      <c r="V69" s="232"/>
      <c r="W69" s="232"/>
      <c r="X69" s="232"/>
      <c r="Y69" s="232"/>
      <c r="Z69" s="212"/>
      <c r="AA69" s="212"/>
      <c r="AB69" s="212"/>
      <c r="AC69" s="212"/>
      <c r="AD69" s="212"/>
      <c r="AE69" s="212"/>
      <c r="AF69" s="212"/>
      <c r="AG69" s="212" t="s">
        <v>135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ht="13" x14ac:dyDescent="0.25">
      <c r="A70" s="241" t="s">
        <v>125</v>
      </c>
      <c r="B70" s="242" t="s">
        <v>87</v>
      </c>
      <c r="C70" s="263" t="s">
        <v>88</v>
      </c>
      <c r="D70" s="243"/>
      <c r="E70" s="244"/>
      <c r="F70" s="245"/>
      <c r="G70" s="246">
        <f>SUMIF(AG71:AG81,"&lt;&gt;NOR",G71:G81)</f>
        <v>0</v>
      </c>
      <c r="H70" s="240"/>
      <c r="I70" s="240">
        <f>SUM(I71:I81)</f>
        <v>0</v>
      </c>
      <c r="J70" s="240"/>
      <c r="K70" s="240">
        <f>SUM(K71:K81)</f>
        <v>0</v>
      </c>
      <c r="L70" s="240"/>
      <c r="M70" s="240">
        <f>SUM(M71:M81)</f>
        <v>0</v>
      </c>
      <c r="N70" s="239"/>
      <c r="O70" s="239">
        <f>SUM(O71:O81)</f>
        <v>3.4</v>
      </c>
      <c r="P70" s="239"/>
      <c r="Q70" s="239">
        <f>SUM(Q71:Q81)</f>
        <v>0</v>
      </c>
      <c r="R70" s="240"/>
      <c r="S70" s="240"/>
      <c r="T70" s="240"/>
      <c r="U70" s="240"/>
      <c r="V70" s="240">
        <f>SUM(V71:V81)</f>
        <v>0</v>
      </c>
      <c r="W70" s="240"/>
      <c r="X70" s="240"/>
      <c r="Y70" s="240"/>
      <c r="AG70" t="s">
        <v>126</v>
      </c>
    </row>
    <row r="71" spans="1:60" outlineLevel="1" x14ac:dyDescent="0.25">
      <c r="A71" s="248">
        <v>22</v>
      </c>
      <c r="B71" s="249" t="s">
        <v>212</v>
      </c>
      <c r="C71" s="264" t="s">
        <v>213</v>
      </c>
      <c r="D71" s="250" t="s">
        <v>214</v>
      </c>
      <c r="E71" s="251">
        <v>0.72</v>
      </c>
      <c r="F71" s="252"/>
      <c r="G71" s="253">
        <f>ROUND(E71*F71,2)</f>
        <v>0</v>
      </c>
      <c r="H71" s="233"/>
      <c r="I71" s="232">
        <f>ROUND(E71*H71,2)</f>
        <v>0</v>
      </c>
      <c r="J71" s="233"/>
      <c r="K71" s="232">
        <f>ROUND(E71*J71,2)</f>
        <v>0</v>
      </c>
      <c r="L71" s="232">
        <v>21</v>
      </c>
      <c r="M71" s="232">
        <f>G71*(1+L71/100)</f>
        <v>0</v>
      </c>
      <c r="N71" s="231">
        <v>4.7201599999999999</v>
      </c>
      <c r="O71" s="231">
        <f>ROUND(E71*N71,2)</f>
        <v>3.4</v>
      </c>
      <c r="P71" s="231">
        <v>0</v>
      </c>
      <c r="Q71" s="231">
        <f>ROUND(E71*P71,2)</f>
        <v>0</v>
      </c>
      <c r="R71" s="232"/>
      <c r="S71" s="232" t="s">
        <v>130</v>
      </c>
      <c r="T71" s="232" t="s">
        <v>215</v>
      </c>
      <c r="U71" s="232">
        <v>0</v>
      </c>
      <c r="V71" s="232">
        <f>ROUND(E71*U71,2)</f>
        <v>0</v>
      </c>
      <c r="W71" s="232"/>
      <c r="X71" s="232" t="s">
        <v>190</v>
      </c>
      <c r="Y71" s="232" t="s">
        <v>132</v>
      </c>
      <c r="Z71" s="212"/>
      <c r="AA71" s="212"/>
      <c r="AB71" s="212"/>
      <c r="AC71" s="212"/>
      <c r="AD71" s="212"/>
      <c r="AE71" s="212"/>
      <c r="AF71" s="212"/>
      <c r="AG71" s="212" t="s">
        <v>191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2" x14ac:dyDescent="0.25">
      <c r="A72" s="229"/>
      <c r="B72" s="230"/>
      <c r="C72" s="266" t="s">
        <v>216</v>
      </c>
      <c r="D72" s="255"/>
      <c r="E72" s="255"/>
      <c r="F72" s="255"/>
      <c r="G72" s="255"/>
      <c r="H72" s="232"/>
      <c r="I72" s="232"/>
      <c r="J72" s="232"/>
      <c r="K72" s="232"/>
      <c r="L72" s="232"/>
      <c r="M72" s="232"/>
      <c r="N72" s="231"/>
      <c r="O72" s="231"/>
      <c r="P72" s="231"/>
      <c r="Q72" s="231"/>
      <c r="R72" s="232"/>
      <c r="S72" s="232"/>
      <c r="T72" s="232"/>
      <c r="U72" s="232"/>
      <c r="V72" s="232"/>
      <c r="W72" s="232"/>
      <c r="X72" s="232"/>
      <c r="Y72" s="232"/>
      <c r="Z72" s="212"/>
      <c r="AA72" s="212"/>
      <c r="AB72" s="212"/>
      <c r="AC72" s="212"/>
      <c r="AD72" s="212"/>
      <c r="AE72" s="212"/>
      <c r="AF72" s="212"/>
      <c r="AG72" s="212" t="s">
        <v>139</v>
      </c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3" x14ac:dyDescent="0.25">
      <c r="A73" s="229"/>
      <c r="B73" s="230"/>
      <c r="C73" s="267" t="s">
        <v>217</v>
      </c>
      <c r="D73" s="256"/>
      <c r="E73" s="256"/>
      <c r="F73" s="256"/>
      <c r="G73" s="256"/>
      <c r="H73" s="232"/>
      <c r="I73" s="232"/>
      <c r="J73" s="232"/>
      <c r="K73" s="232"/>
      <c r="L73" s="232"/>
      <c r="M73" s="232"/>
      <c r="N73" s="231"/>
      <c r="O73" s="231"/>
      <c r="P73" s="231"/>
      <c r="Q73" s="231"/>
      <c r="R73" s="232"/>
      <c r="S73" s="232"/>
      <c r="T73" s="232"/>
      <c r="U73" s="232"/>
      <c r="V73" s="232"/>
      <c r="W73" s="232"/>
      <c r="X73" s="232"/>
      <c r="Y73" s="232"/>
      <c r="Z73" s="212"/>
      <c r="AA73" s="212"/>
      <c r="AB73" s="212"/>
      <c r="AC73" s="212"/>
      <c r="AD73" s="212"/>
      <c r="AE73" s="212"/>
      <c r="AF73" s="212"/>
      <c r="AG73" s="212" t="s">
        <v>139</v>
      </c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outlineLevel="3" x14ac:dyDescent="0.25">
      <c r="A74" s="229"/>
      <c r="B74" s="230"/>
      <c r="C74" s="267" t="s">
        <v>218</v>
      </c>
      <c r="D74" s="256"/>
      <c r="E74" s="256"/>
      <c r="F74" s="256"/>
      <c r="G74" s="256"/>
      <c r="H74" s="232"/>
      <c r="I74" s="232"/>
      <c r="J74" s="232"/>
      <c r="K74" s="232"/>
      <c r="L74" s="232"/>
      <c r="M74" s="232"/>
      <c r="N74" s="231"/>
      <c r="O74" s="231"/>
      <c r="P74" s="231"/>
      <c r="Q74" s="231"/>
      <c r="R74" s="232"/>
      <c r="S74" s="232"/>
      <c r="T74" s="232"/>
      <c r="U74" s="232"/>
      <c r="V74" s="232"/>
      <c r="W74" s="232"/>
      <c r="X74" s="232"/>
      <c r="Y74" s="232"/>
      <c r="Z74" s="212"/>
      <c r="AA74" s="212"/>
      <c r="AB74" s="212"/>
      <c r="AC74" s="212"/>
      <c r="AD74" s="212"/>
      <c r="AE74" s="212"/>
      <c r="AF74" s="212"/>
      <c r="AG74" s="212" t="s">
        <v>139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3" x14ac:dyDescent="0.25">
      <c r="A75" s="229"/>
      <c r="B75" s="230"/>
      <c r="C75" s="269" t="s">
        <v>219</v>
      </c>
      <c r="D75" s="236"/>
      <c r="E75" s="237"/>
      <c r="F75" s="238"/>
      <c r="G75" s="238"/>
      <c r="H75" s="232"/>
      <c r="I75" s="232"/>
      <c r="J75" s="232"/>
      <c r="K75" s="232"/>
      <c r="L75" s="232"/>
      <c r="M75" s="232"/>
      <c r="N75" s="231"/>
      <c r="O75" s="231"/>
      <c r="P75" s="231"/>
      <c r="Q75" s="231"/>
      <c r="R75" s="232"/>
      <c r="S75" s="232"/>
      <c r="T75" s="232"/>
      <c r="U75" s="232"/>
      <c r="V75" s="232"/>
      <c r="W75" s="232"/>
      <c r="X75" s="232"/>
      <c r="Y75" s="232"/>
      <c r="Z75" s="212"/>
      <c r="AA75" s="212"/>
      <c r="AB75" s="212"/>
      <c r="AC75" s="212"/>
      <c r="AD75" s="212"/>
      <c r="AE75" s="212"/>
      <c r="AF75" s="212"/>
      <c r="AG75" s="212" t="s">
        <v>139</v>
      </c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3" x14ac:dyDescent="0.25">
      <c r="A76" s="229"/>
      <c r="B76" s="230"/>
      <c r="C76" s="267" t="s">
        <v>220</v>
      </c>
      <c r="D76" s="256"/>
      <c r="E76" s="256"/>
      <c r="F76" s="256"/>
      <c r="G76" s="256"/>
      <c r="H76" s="232"/>
      <c r="I76" s="232"/>
      <c r="J76" s="232"/>
      <c r="K76" s="232"/>
      <c r="L76" s="232"/>
      <c r="M76" s="232"/>
      <c r="N76" s="231"/>
      <c r="O76" s="231"/>
      <c r="P76" s="231"/>
      <c r="Q76" s="231"/>
      <c r="R76" s="232"/>
      <c r="S76" s="232"/>
      <c r="T76" s="232"/>
      <c r="U76" s="232"/>
      <c r="V76" s="232"/>
      <c r="W76" s="232"/>
      <c r="X76" s="232"/>
      <c r="Y76" s="232"/>
      <c r="Z76" s="212"/>
      <c r="AA76" s="212"/>
      <c r="AB76" s="212"/>
      <c r="AC76" s="212"/>
      <c r="AD76" s="212"/>
      <c r="AE76" s="212"/>
      <c r="AF76" s="212"/>
      <c r="AG76" s="212" t="s">
        <v>139</v>
      </c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3" x14ac:dyDescent="0.25">
      <c r="A77" s="229"/>
      <c r="B77" s="230"/>
      <c r="C77" s="269" t="s">
        <v>219</v>
      </c>
      <c r="D77" s="236"/>
      <c r="E77" s="237"/>
      <c r="F77" s="238"/>
      <c r="G77" s="238"/>
      <c r="H77" s="232"/>
      <c r="I77" s="232"/>
      <c r="J77" s="232"/>
      <c r="K77" s="232"/>
      <c r="L77" s="232"/>
      <c r="M77" s="232"/>
      <c r="N77" s="231"/>
      <c r="O77" s="231"/>
      <c r="P77" s="231"/>
      <c r="Q77" s="231"/>
      <c r="R77" s="232"/>
      <c r="S77" s="232"/>
      <c r="T77" s="232"/>
      <c r="U77" s="232"/>
      <c r="V77" s="232"/>
      <c r="W77" s="232"/>
      <c r="X77" s="232"/>
      <c r="Y77" s="232"/>
      <c r="Z77" s="212"/>
      <c r="AA77" s="212"/>
      <c r="AB77" s="212"/>
      <c r="AC77" s="212"/>
      <c r="AD77" s="212"/>
      <c r="AE77" s="212"/>
      <c r="AF77" s="212"/>
      <c r="AG77" s="212" t="s">
        <v>139</v>
      </c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3" x14ac:dyDescent="0.25">
      <c r="A78" s="229"/>
      <c r="B78" s="230"/>
      <c r="C78" s="267" t="s">
        <v>221</v>
      </c>
      <c r="D78" s="256"/>
      <c r="E78" s="256"/>
      <c r="F78" s="256"/>
      <c r="G78" s="256"/>
      <c r="H78" s="232"/>
      <c r="I78" s="232"/>
      <c r="J78" s="232"/>
      <c r="K78" s="232"/>
      <c r="L78" s="232"/>
      <c r="M78" s="232"/>
      <c r="N78" s="231"/>
      <c r="O78" s="231"/>
      <c r="P78" s="231"/>
      <c r="Q78" s="231"/>
      <c r="R78" s="232"/>
      <c r="S78" s="232"/>
      <c r="T78" s="232"/>
      <c r="U78" s="232"/>
      <c r="V78" s="232"/>
      <c r="W78" s="232"/>
      <c r="X78" s="232"/>
      <c r="Y78" s="232"/>
      <c r="Z78" s="212"/>
      <c r="AA78" s="212"/>
      <c r="AB78" s="212"/>
      <c r="AC78" s="212"/>
      <c r="AD78" s="212"/>
      <c r="AE78" s="212"/>
      <c r="AF78" s="212"/>
      <c r="AG78" s="212" t="s">
        <v>139</v>
      </c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2" x14ac:dyDescent="0.25">
      <c r="A79" s="229"/>
      <c r="B79" s="230"/>
      <c r="C79" s="265" t="s">
        <v>222</v>
      </c>
      <c r="D79" s="234"/>
      <c r="E79" s="235">
        <v>0.63</v>
      </c>
      <c r="F79" s="232"/>
      <c r="G79" s="232"/>
      <c r="H79" s="232"/>
      <c r="I79" s="232"/>
      <c r="J79" s="232"/>
      <c r="K79" s="232"/>
      <c r="L79" s="232"/>
      <c r="M79" s="232"/>
      <c r="N79" s="231"/>
      <c r="O79" s="231"/>
      <c r="P79" s="231"/>
      <c r="Q79" s="231"/>
      <c r="R79" s="232"/>
      <c r="S79" s="232"/>
      <c r="T79" s="232"/>
      <c r="U79" s="232"/>
      <c r="V79" s="232"/>
      <c r="W79" s="232"/>
      <c r="X79" s="232"/>
      <c r="Y79" s="232"/>
      <c r="Z79" s="212"/>
      <c r="AA79" s="212"/>
      <c r="AB79" s="212"/>
      <c r="AC79" s="212"/>
      <c r="AD79" s="212"/>
      <c r="AE79" s="212"/>
      <c r="AF79" s="212"/>
      <c r="AG79" s="212" t="s">
        <v>135</v>
      </c>
      <c r="AH79" s="212">
        <v>0</v>
      </c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3" x14ac:dyDescent="0.25">
      <c r="A80" s="229"/>
      <c r="B80" s="230"/>
      <c r="C80" s="265" t="s">
        <v>223</v>
      </c>
      <c r="D80" s="234"/>
      <c r="E80" s="235">
        <v>5.6000000000000001E-2</v>
      </c>
      <c r="F80" s="232"/>
      <c r="G80" s="232"/>
      <c r="H80" s="232"/>
      <c r="I80" s="232"/>
      <c r="J80" s="232"/>
      <c r="K80" s="232"/>
      <c r="L80" s="232"/>
      <c r="M80" s="232"/>
      <c r="N80" s="231"/>
      <c r="O80" s="231"/>
      <c r="P80" s="231"/>
      <c r="Q80" s="231"/>
      <c r="R80" s="232"/>
      <c r="S80" s="232"/>
      <c r="T80" s="232"/>
      <c r="U80" s="232"/>
      <c r="V80" s="232"/>
      <c r="W80" s="232"/>
      <c r="X80" s="232"/>
      <c r="Y80" s="232"/>
      <c r="Z80" s="212"/>
      <c r="AA80" s="212"/>
      <c r="AB80" s="212"/>
      <c r="AC80" s="212"/>
      <c r="AD80" s="212"/>
      <c r="AE80" s="212"/>
      <c r="AF80" s="212"/>
      <c r="AG80" s="212" t="s">
        <v>135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3" x14ac:dyDescent="0.25">
      <c r="A81" s="229"/>
      <c r="B81" s="230"/>
      <c r="C81" s="265" t="s">
        <v>224</v>
      </c>
      <c r="D81" s="234"/>
      <c r="E81" s="235">
        <v>3.4000000000000002E-2</v>
      </c>
      <c r="F81" s="232"/>
      <c r="G81" s="232"/>
      <c r="H81" s="232"/>
      <c r="I81" s="232"/>
      <c r="J81" s="232"/>
      <c r="K81" s="232"/>
      <c r="L81" s="232"/>
      <c r="M81" s="232"/>
      <c r="N81" s="231"/>
      <c r="O81" s="231"/>
      <c r="P81" s="231"/>
      <c r="Q81" s="231"/>
      <c r="R81" s="232"/>
      <c r="S81" s="232"/>
      <c r="T81" s="232"/>
      <c r="U81" s="232"/>
      <c r="V81" s="232"/>
      <c r="W81" s="232"/>
      <c r="X81" s="232"/>
      <c r="Y81" s="232"/>
      <c r="Z81" s="212"/>
      <c r="AA81" s="212"/>
      <c r="AB81" s="212"/>
      <c r="AC81" s="212"/>
      <c r="AD81" s="212"/>
      <c r="AE81" s="212"/>
      <c r="AF81" s="212"/>
      <c r="AG81" s="212" t="s">
        <v>135</v>
      </c>
      <c r="AH81" s="212">
        <v>0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ht="13" x14ac:dyDescent="0.25">
      <c r="A82" s="241" t="s">
        <v>125</v>
      </c>
      <c r="B82" s="242" t="s">
        <v>91</v>
      </c>
      <c r="C82" s="263" t="s">
        <v>92</v>
      </c>
      <c r="D82" s="243"/>
      <c r="E82" s="244"/>
      <c r="F82" s="245"/>
      <c r="G82" s="246">
        <f>SUMIF(AG83:AG84,"&lt;&gt;NOR",G83:G84)</f>
        <v>0</v>
      </c>
      <c r="H82" s="240"/>
      <c r="I82" s="240">
        <f>SUM(I83:I84)</f>
        <v>0</v>
      </c>
      <c r="J82" s="240"/>
      <c r="K82" s="240">
        <f>SUM(K83:K84)</f>
        <v>0</v>
      </c>
      <c r="L82" s="240"/>
      <c r="M82" s="240">
        <f>SUM(M83:M84)</f>
        <v>0</v>
      </c>
      <c r="N82" s="239"/>
      <c r="O82" s="239">
        <f>SUM(O83:O84)</f>
        <v>0</v>
      </c>
      <c r="P82" s="239"/>
      <c r="Q82" s="239">
        <f>SUM(Q83:Q84)</f>
        <v>0</v>
      </c>
      <c r="R82" s="240"/>
      <c r="S82" s="240"/>
      <c r="T82" s="240"/>
      <c r="U82" s="240"/>
      <c r="V82" s="240">
        <f>SUM(V83:V84)</f>
        <v>0</v>
      </c>
      <c r="W82" s="240"/>
      <c r="X82" s="240"/>
      <c r="Y82" s="240"/>
      <c r="AG82" t="s">
        <v>126</v>
      </c>
    </row>
    <row r="83" spans="1:60" ht="20" outlineLevel="1" x14ac:dyDescent="0.25">
      <c r="A83" s="248">
        <v>23</v>
      </c>
      <c r="B83" s="249" t="s">
        <v>225</v>
      </c>
      <c r="C83" s="264" t="s">
        <v>226</v>
      </c>
      <c r="D83" s="250" t="s">
        <v>227</v>
      </c>
      <c r="E83" s="251">
        <v>14.5</v>
      </c>
      <c r="F83" s="252"/>
      <c r="G83" s="253">
        <f>ROUND(E83*F83,2)</f>
        <v>0</v>
      </c>
      <c r="H83" s="233"/>
      <c r="I83" s="232">
        <f>ROUND(E83*H83,2)</f>
        <v>0</v>
      </c>
      <c r="J83" s="233"/>
      <c r="K83" s="232">
        <f>ROUND(E83*J83,2)</f>
        <v>0</v>
      </c>
      <c r="L83" s="232">
        <v>21</v>
      </c>
      <c r="M83" s="232">
        <f>G83*(1+L83/100)</f>
        <v>0</v>
      </c>
      <c r="N83" s="231">
        <v>0</v>
      </c>
      <c r="O83" s="231">
        <f>ROUND(E83*N83,2)</f>
        <v>0</v>
      </c>
      <c r="P83" s="231">
        <v>0</v>
      </c>
      <c r="Q83" s="231">
        <f>ROUND(E83*P83,2)</f>
        <v>0</v>
      </c>
      <c r="R83" s="232"/>
      <c r="S83" s="232" t="s">
        <v>130</v>
      </c>
      <c r="T83" s="232" t="s">
        <v>228</v>
      </c>
      <c r="U83" s="232">
        <v>0</v>
      </c>
      <c r="V83" s="232">
        <f>ROUND(E83*U83,2)</f>
        <v>0</v>
      </c>
      <c r="W83" s="232"/>
      <c r="X83" s="232" t="s">
        <v>190</v>
      </c>
      <c r="Y83" s="232" t="s">
        <v>132</v>
      </c>
      <c r="Z83" s="212"/>
      <c r="AA83" s="212"/>
      <c r="AB83" s="212"/>
      <c r="AC83" s="212"/>
      <c r="AD83" s="212"/>
      <c r="AE83" s="212"/>
      <c r="AF83" s="212"/>
      <c r="AG83" s="212" t="s">
        <v>191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2" x14ac:dyDescent="0.25">
      <c r="A84" s="229"/>
      <c r="B84" s="230"/>
      <c r="C84" s="265" t="s">
        <v>229</v>
      </c>
      <c r="D84" s="234"/>
      <c r="E84" s="235">
        <v>14.5</v>
      </c>
      <c r="F84" s="232"/>
      <c r="G84" s="232"/>
      <c r="H84" s="232"/>
      <c r="I84" s="232"/>
      <c r="J84" s="232"/>
      <c r="K84" s="232"/>
      <c r="L84" s="232"/>
      <c r="M84" s="232"/>
      <c r="N84" s="231"/>
      <c r="O84" s="231"/>
      <c r="P84" s="231"/>
      <c r="Q84" s="231"/>
      <c r="R84" s="232"/>
      <c r="S84" s="232"/>
      <c r="T84" s="232"/>
      <c r="U84" s="232"/>
      <c r="V84" s="232"/>
      <c r="W84" s="232"/>
      <c r="X84" s="232"/>
      <c r="Y84" s="232"/>
      <c r="Z84" s="212"/>
      <c r="AA84" s="212"/>
      <c r="AB84" s="212"/>
      <c r="AC84" s="212"/>
      <c r="AD84" s="212"/>
      <c r="AE84" s="212"/>
      <c r="AF84" s="212"/>
      <c r="AG84" s="212" t="s">
        <v>135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ht="13" x14ac:dyDescent="0.25">
      <c r="A85" s="241" t="s">
        <v>125</v>
      </c>
      <c r="B85" s="242" t="s">
        <v>93</v>
      </c>
      <c r="C85" s="263" t="s">
        <v>94</v>
      </c>
      <c r="D85" s="243"/>
      <c r="E85" s="244"/>
      <c r="F85" s="245"/>
      <c r="G85" s="246">
        <f>SUMIF(AG86:AG89,"&lt;&gt;NOR",G86:G89)</f>
        <v>0</v>
      </c>
      <c r="H85" s="240"/>
      <c r="I85" s="240">
        <f>SUM(I86:I89)</f>
        <v>0</v>
      </c>
      <c r="J85" s="240"/>
      <c r="K85" s="240">
        <f>SUM(K86:K89)</f>
        <v>0</v>
      </c>
      <c r="L85" s="240"/>
      <c r="M85" s="240">
        <f>SUM(M86:M89)</f>
        <v>0</v>
      </c>
      <c r="N85" s="239"/>
      <c r="O85" s="239">
        <f>SUM(O86:O89)</f>
        <v>0</v>
      </c>
      <c r="P85" s="239"/>
      <c r="Q85" s="239">
        <f>SUM(Q86:Q89)</f>
        <v>0.26</v>
      </c>
      <c r="R85" s="240"/>
      <c r="S85" s="240"/>
      <c r="T85" s="240"/>
      <c r="U85" s="240"/>
      <c r="V85" s="240">
        <f>SUM(V86:V89)</f>
        <v>0</v>
      </c>
      <c r="W85" s="240"/>
      <c r="X85" s="240"/>
      <c r="Y85" s="240"/>
      <c r="AG85" t="s">
        <v>126</v>
      </c>
    </row>
    <row r="86" spans="1:60" ht="20" outlineLevel="1" x14ac:dyDescent="0.25">
      <c r="A86" s="248">
        <v>24</v>
      </c>
      <c r="B86" s="249" t="s">
        <v>230</v>
      </c>
      <c r="C86" s="264" t="s">
        <v>231</v>
      </c>
      <c r="D86" s="250" t="s">
        <v>232</v>
      </c>
      <c r="E86" s="251">
        <v>106</v>
      </c>
      <c r="F86" s="252"/>
      <c r="G86" s="253">
        <f>ROUND(E86*F86,2)</f>
        <v>0</v>
      </c>
      <c r="H86" s="233"/>
      <c r="I86" s="232">
        <f>ROUND(E86*H86,2)</f>
        <v>0</v>
      </c>
      <c r="J86" s="233"/>
      <c r="K86" s="232">
        <f>ROUND(E86*J86,2)</f>
        <v>0</v>
      </c>
      <c r="L86" s="232">
        <v>21</v>
      </c>
      <c r="M86" s="232">
        <f>G86*(1+L86/100)</f>
        <v>0</v>
      </c>
      <c r="N86" s="231">
        <v>0</v>
      </c>
      <c r="O86" s="231">
        <f>ROUND(E86*N86,2)</f>
        <v>0</v>
      </c>
      <c r="P86" s="231">
        <v>2.48E-3</v>
      </c>
      <c r="Q86" s="231">
        <f>ROUND(E86*P86,2)</f>
        <v>0.26</v>
      </c>
      <c r="R86" s="232"/>
      <c r="S86" s="232" t="s">
        <v>130</v>
      </c>
      <c r="T86" s="232" t="s">
        <v>195</v>
      </c>
      <c r="U86" s="232">
        <v>0</v>
      </c>
      <c r="V86" s="232">
        <f>ROUND(E86*U86,2)</f>
        <v>0</v>
      </c>
      <c r="W86" s="232"/>
      <c r="X86" s="232" t="s">
        <v>190</v>
      </c>
      <c r="Y86" s="232" t="s">
        <v>132</v>
      </c>
      <c r="Z86" s="212"/>
      <c r="AA86" s="212"/>
      <c r="AB86" s="212"/>
      <c r="AC86" s="212"/>
      <c r="AD86" s="212"/>
      <c r="AE86" s="212"/>
      <c r="AF86" s="212"/>
      <c r="AG86" s="212" t="s">
        <v>191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2" x14ac:dyDescent="0.25">
      <c r="A87" s="229"/>
      <c r="B87" s="230"/>
      <c r="C87" s="266" t="s">
        <v>233</v>
      </c>
      <c r="D87" s="255"/>
      <c r="E87" s="255"/>
      <c r="F87" s="255"/>
      <c r="G87" s="255"/>
      <c r="H87" s="232"/>
      <c r="I87" s="232"/>
      <c r="J87" s="232"/>
      <c r="K87" s="232"/>
      <c r="L87" s="232"/>
      <c r="M87" s="232"/>
      <c r="N87" s="231"/>
      <c r="O87" s="231"/>
      <c r="P87" s="231"/>
      <c r="Q87" s="231"/>
      <c r="R87" s="232"/>
      <c r="S87" s="232"/>
      <c r="T87" s="232"/>
      <c r="U87" s="232"/>
      <c r="V87" s="232"/>
      <c r="W87" s="232"/>
      <c r="X87" s="232"/>
      <c r="Y87" s="232"/>
      <c r="Z87" s="212"/>
      <c r="AA87" s="212"/>
      <c r="AB87" s="212"/>
      <c r="AC87" s="212"/>
      <c r="AD87" s="212"/>
      <c r="AE87" s="212"/>
      <c r="AF87" s="212"/>
      <c r="AG87" s="212" t="s">
        <v>139</v>
      </c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3" x14ac:dyDescent="0.25">
      <c r="A88" s="229"/>
      <c r="B88" s="230"/>
      <c r="C88" s="267" t="s">
        <v>234</v>
      </c>
      <c r="D88" s="256"/>
      <c r="E88" s="256"/>
      <c r="F88" s="256"/>
      <c r="G88" s="256"/>
      <c r="H88" s="232"/>
      <c r="I88" s="232"/>
      <c r="J88" s="232"/>
      <c r="K88" s="232"/>
      <c r="L88" s="232"/>
      <c r="M88" s="232"/>
      <c r="N88" s="231"/>
      <c r="O88" s="231"/>
      <c r="P88" s="231"/>
      <c r="Q88" s="231"/>
      <c r="R88" s="232"/>
      <c r="S88" s="232"/>
      <c r="T88" s="232"/>
      <c r="U88" s="232"/>
      <c r="V88" s="232"/>
      <c r="W88" s="232"/>
      <c r="X88" s="232"/>
      <c r="Y88" s="232"/>
      <c r="Z88" s="212"/>
      <c r="AA88" s="212"/>
      <c r="AB88" s="212"/>
      <c r="AC88" s="212"/>
      <c r="AD88" s="212"/>
      <c r="AE88" s="212"/>
      <c r="AF88" s="212"/>
      <c r="AG88" s="212" t="s">
        <v>139</v>
      </c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outlineLevel="3" x14ac:dyDescent="0.25">
      <c r="A89" s="229"/>
      <c r="B89" s="230"/>
      <c r="C89" s="267" t="s">
        <v>235</v>
      </c>
      <c r="D89" s="256"/>
      <c r="E89" s="256"/>
      <c r="F89" s="256"/>
      <c r="G89" s="256"/>
      <c r="H89" s="232"/>
      <c r="I89" s="232"/>
      <c r="J89" s="232"/>
      <c r="K89" s="232"/>
      <c r="L89" s="232"/>
      <c r="M89" s="232"/>
      <c r="N89" s="231"/>
      <c r="O89" s="231"/>
      <c r="P89" s="231"/>
      <c r="Q89" s="231"/>
      <c r="R89" s="232"/>
      <c r="S89" s="232"/>
      <c r="T89" s="232"/>
      <c r="U89" s="232"/>
      <c r="V89" s="232"/>
      <c r="W89" s="232"/>
      <c r="X89" s="232"/>
      <c r="Y89" s="232"/>
      <c r="Z89" s="212"/>
      <c r="AA89" s="212"/>
      <c r="AB89" s="212"/>
      <c r="AC89" s="212"/>
      <c r="AD89" s="212"/>
      <c r="AE89" s="212"/>
      <c r="AF89" s="212"/>
      <c r="AG89" s="212" t="s">
        <v>139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ht="13" x14ac:dyDescent="0.25">
      <c r="A90" s="241" t="s">
        <v>125</v>
      </c>
      <c r="B90" s="242" t="s">
        <v>95</v>
      </c>
      <c r="C90" s="263" t="s">
        <v>96</v>
      </c>
      <c r="D90" s="243"/>
      <c r="E90" s="244"/>
      <c r="F90" s="245"/>
      <c r="G90" s="246">
        <f>SUMIF(AG91:AG91,"&lt;&gt;NOR",G91:G91)</f>
        <v>0</v>
      </c>
      <c r="H90" s="240"/>
      <c r="I90" s="240">
        <f>SUM(I91:I91)</f>
        <v>0</v>
      </c>
      <c r="J90" s="240"/>
      <c r="K90" s="240">
        <f>SUM(K91:K91)</f>
        <v>0</v>
      </c>
      <c r="L90" s="240"/>
      <c r="M90" s="240">
        <f>SUM(M91:M91)</f>
        <v>0</v>
      </c>
      <c r="N90" s="239"/>
      <c r="O90" s="239">
        <f>SUM(O91:O91)</f>
        <v>0</v>
      </c>
      <c r="P90" s="239"/>
      <c r="Q90" s="239">
        <f>SUM(Q91:Q91)</f>
        <v>0</v>
      </c>
      <c r="R90" s="240"/>
      <c r="S90" s="240"/>
      <c r="T90" s="240"/>
      <c r="U90" s="240"/>
      <c r="V90" s="240">
        <f>SUM(V91:V91)</f>
        <v>18.5</v>
      </c>
      <c r="W90" s="240"/>
      <c r="X90" s="240"/>
      <c r="Y90" s="240"/>
      <c r="AG90" t="s">
        <v>126</v>
      </c>
    </row>
    <row r="91" spans="1:60" outlineLevel="1" x14ac:dyDescent="0.25">
      <c r="A91" s="257">
        <v>25</v>
      </c>
      <c r="B91" s="258" t="s">
        <v>236</v>
      </c>
      <c r="C91" s="268" t="s">
        <v>237</v>
      </c>
      <c r="D91" s="259" t="s">
        <v>238</v>
      </c>
      <c r="E91" s="260">
        <v>1156.0264299999999</v>
      </c>
      <c r="F91" s="261"/>
      <c r="G91" s="262">
        <f>ROUND(E91*F91,2)</f>
        <v>0</v>
      </c>
      <c r="H91" s="233"/>
      <c r="I91" s="232">
        <f>ROUND(E91*H91,2)</f>
        <v>0</v>
      </c>
      <c r="J91" s="233"/>
      <c r="K91" s="232">
        <f>ROUND(E91*J91,2)</f>
        <v>0</v>
      </c>
      <c r="L91" s="232">
        <v>21</v>
      </c>
      <c r="M91" s="232">
        <f>G91*(1+L91/100)</f>
        <v>0</v>
      </c>
      <c r="N91" s="231">
        <v>0</v>
      </c>
      <c r="O91" s="231">
        <f>ROUND(E91*N91,2)</f>
        <v>0</v>
      </c>
      <c r="P91" s="231">
        <v>0</v>
      </c>
      <c r="Q91" s="231">
        <f>ROUND(E91*P91,2)</f>
        <v>0</v>
      </c>
      <c r="R91" s="232"/>
      <c r="S91" s="232" t="s">
        <v>130</v>
      </c>
      <c r="T91" s="232" t="s">
        <v>130</v>
      </c>
      <c r="U91" s="232">
        <v>1.6E-2</v>
      </c>
      <c r="V91" s="232">
        <f>ROUND(E91*U91,2)</f>
        <v>18.5</v>
      </c>
      <c r="W91" s="232"/>
      <c r="X91" s="232" t="s">
        <v>239</v>
      </c>
      <c r="Y91" s="232" t="s">
        <v>132</v>
      </c>
      <c r="Z91" s="212"/>
      <c r="AA91" s="212"/>
      <c r="AB91" s="212"/>
      <c r="AC91" s="212"/>
      <c r="AD91" s="212"/>
      <c r="AE91" s="212"/>
      <c r="AF91" s="212"/>
      <c r="AG91" s="212" t="s">
        <v>240</v>
      </c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ht="13" x14ac:dyDescent="0.25">
      <c r="A92" s="241" t="s">
        <v>125</v>
      </c>
      <c r="B92" s="242" t="s">
        <v>98</v>
      </c>
      <c r="C92" s="263" t="s">
        <v>29</v>
      </c>
      <c r="D92" s="243"/>
      <c r="E92" s="244"/>
      <c r="F92" s="245"/>
      <c r="G92" s="246">
        <f>SUMIF(AG93:AG107,"&lt;&gt;NOR",G93:G107)</f>
        <v>0</v>
      </c>
      <c r="H92" s="240"/>
      <c r="I92" s="240">
        <f>SUM(I93:I107)</f>
        <v>0</v>
      </c>
      <c r="J92" s="240"/>
      <c r="K92" s="240">
        <f>SUM(K93:K107)</f>
        <v>0</v>
      </c>
      <c r="L92" s="240"/>
      <c r="M92" s="240">
        <f>SUM(M93:M107)</f>
        <v>0</v>
      </c>
      <c r="N92" s="239"/>
      <c r="O92" s="239">
        <f>SUM(O93:O107)</f>
        <v>0</v>
      </c>
      <c r="P92" s="239"/>
      <c r="Q92" s="239">
        <f>SUM(Q93:Q107)</f>
        <v>0</v>
      </c>
      <c r="R92" s="240"/>
      <c r="S92" s="240"/>
      <c r="T92" s="240"/>
      <c r="U92" s="240"/>
      <c r="V92" s="240">
        <f>SUM(V93:V107)</f>
        <v>0</v>
      </c>
      <c r="W92" s="240"/>
      <c r="X92" s="240"/>
      <c r="Y92" s="240"/>
      <c r="AG92" t="s">
        <v>126</v>
      </c>
    </row>
    <row r="93" spans="1:60" outlineLevel="1" x14ac:dyDescent="0.25">
      <c r="A93" s="248">
        <v>26</v>
      </c>
      <c r="B93" s="249" t="s">
        <v>241</v>
      </c>
      <c r="C93" s="264" t="s">
        <v>242</v>
      </c>
      <c r="D93" s="250" t="s">
        <v>243</v>
      </c>
      <c r="E93" s="251">
        <v>1</v>
      </c>
      <c r="F93" s="252"/>
      <c r="G93" s="253">
        <f>ROUND(E93*F93,2)</f>
        <v>0</v>
      </c>
      <c r="H93" s="233"/>
      <c r="I93" s="232">
        <f>ROUND(E93*H93,2)</f>
        <v>0</v>
      </c>
      <c r="J93" s="233"/>
      <c r="K93" s="232">
        <f>ROUND(E93*J93,2)</f>
        <v>0</v>
      </c>
      <c r="L93" s="232">
        <v>21</v>
      </c>
      <c r="M93" s="232">
        <f>G93*(1+L93/100)</f>
        <v>0</v>
      </c>
      <c r="N93" s="231">
        <v>0</v>
      </c>
      <c r="O93" s="231">
        <f>ROUND(E93*N93,2)</f>
        <v>0</v>
      </c>
      <c r="P93" s="231">
        <v>0</v>
      </c>
      <c r="Q93" s="231">
        <f>ROUND(E93*P93,2)</f>
        <v>0</v>
      </c>
      <c r="R93" s="232"/>
      <c r="S93" s="232" t="s">
        <v>130</v>
      </c>
      <c r="T93" s="232" t="s">
        <v>215</v>
      </c>
      <c r="U93" s="232">
        <v>0</v>
      </c>
      <c r="V93" s="232">
        <f>ROUND(E93*U93,2)</f>
        <v>0</v>
      </c>
      <c r="W93" s="232"/>
      <c r="X93" s="232" t="s">
        <v>244</v>
      </c>
      <c r="Y93" s="232" t="s">
        <v>132</v>
      </c>
      <c r="Z93" s="212"/>
      <c r="AA93" s="212"/>
      <c r="AB93" s="212"/>
      <c r="AC93" s="212"/>
      <c r="AD93" s="212"/>
      <c r="AE93" s="212"/>
      <c r="AF93" s="212"/>
      <c r="AG93" s="212" t="s">
        <v>245</v>
      </c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2" x14ac:dyDescent="0.25">
      <c r="A94" s="229"/>
      <c r="B94" s="230"/>
      <c r="C94" s="266" t="s">
        <v>280</v>
      </c>
      <c r="D94" s="255"/>
      <c r="E94" s="255"/>
      <c r="F94" s="255"/>
      <c r="G94" s="255"/>
      <c r="H94" s="232"/>
      <c r="I94" s="232"/>
      <c r="J94" s="232"/>
      <c r="K94" s="232"/>
      <c r="L94" s="232"/>
      <c r="M94" s="232"/>
      <c r="N94" s="231"/>
      <c r="O94" s="231"/>
      <c r="P94" s="231"/>
      <c r="Q94" s="231"/>
      <c r="R94" s="232"/>
      <c r="S94" s="232"/>
      <c r="T94" s="232"/>
      <c r="U94" s="232"/>
      <c r="V94" s="232"/>
      <c r="W94" s="232"/>
      <c r="X94" s="232"/>
      <c r="Y94" s="232"/>
      <c r="Z94" s="212"/>
      <c r="AA94" s="212"/>
      <c r="AB94" s="212"/>
      <c r="AC94" s="212"/>
      <c r="AD94" s="212"/>
      <c r="AE94" s="212"/>
      <c r="AF94" s="212"/>
      <c r="AG94" s="212" t="s">
        <v>139</v>
      </c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ht="20.5" outlineLevel="3" x14ac:dyDescent="0.25">
      <c r="A95" s="229"/>
      <c r="B95" s="230"/>
      <c r="C95" s="267" t="s">
        <v>246</v>
      </c>
      <c r="D95" s="256"/>
      <c r="E95" s="256"/>
      <c r="F95" s="256"/>
      <c r="G95" s="256"/>
      <c r="H95" s="232"/>
      <c r="I95" s="232"/>
      <c r="J95" s="232"/>
      <c r="K95" s="232"/>
      <c r="L95" s="232"/>
      <c r="M95" s="232"/>
      <c r="N95" s="231"/>
      <c r="O95" s="231"/>
      <c r="P95" s="231"/>
      <c r="Q95" s="231"/>
      <c r="R95" s="232"/>
      <c r="S95" s="232"/>
      <c r="T95" s="232"/>
      <c r="U95" s="232"/>
      <c r="V95" s="232"/>
      <c r="W95" s="232"/>
      <c r="X95" s="232"/>
      <c r="Y95" s="232"/>
      <c r="Z95" s="212"/>
      <c r="AA95" s="212"/>
      <c r="AB95" s="212"/>
      <c r="AC95" s="212"/>
      <c r="AD95" s="212"/>
      <c r="AE95" s="212"/>
      <c r="AF95" s="212"/>
      <c r="AG95" s="212" t="s">
        <v>139</v>
      </c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  <c r="AV95" s="212"/>
      <c r="AW95" s="212"/>
      <c r="AX95" s="212"/>
      <c r="AY95" s="212"/>
      <c r="AZ95" s="212"/>
      <c r="BA95" s="254" t="str">
        <f>C95</f>
        <v>Vyhotovení protokolu o vytyčení stavby se seznamem souřadnic vytyčených bodů a jejich polohopisnými (S-JTSK) a výškopisnými (Bpv) hodnotami.</v>
      </c>
      <c r="BB95" s="212"/>
      <c r="BC95" s="212"/>
      <c r="BD95" s="212"/>
      <c r="BE95" s="212"/>
      <c r="BF95" s="212"/>
      <c r="BG95" s="212"/>
      <c r="BH95" s="212"/>
    </row>
    <row r="96" spans="1:60" outlineLevel="1" x14ac:dyDescent="0.25">
      <c r="A96" s="248">
        <v>27</v>
      </c>
      <c r="B96" s="249" t="s">
        <v>247</v>
      </c>
      <c r="C96" s="264" t="s">
        <v>248</v>
      </c>
      <c r="D96" s="250" t="s">
        <v>243</v>
      </c>
      <c r="E96" s="251">
        <v>1</v>
      </c>
      <c r="F96" s="252"/>
      <c r="G96" s="253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1">
        <v>0</v>
      </c>
      <c r="O96" s="231">
        <f>ROUND(E96*N96,2)</f>
        <v>0</v>
      </c>
      <c r="P96" s="231">
        <v>0</v>
      </c>
      <c r="Q96" s="231">
        <f>ROUND(E96*P96,2)</f>
        <v>0</v>
      </c>
      <c r="R96" s="232"/>
      <c r="S96" s="232" t="s">
        <v>130</v>
      </c>
      <c r="T96" s="232" t="s">
        <v>215</v>
      </c>
      <c r="U96" s="232">
        <v>0</v>
      </c>
      <c r="V96" s="232">
        <f>ROUND(E96*U96,2)</f>
        <v>0</v>
      </c>
      <c r="W96" s="232"/>
      <c r="X96" s="232" t="s">
        <v>244</v>
      </c>
      <c r="Y96" s="232" t="s">
        <v>132</v>
      </c>
      <c r="Z96" s="212"/>
      <c r="AA96" s="212"/>
      <c r="AB96" s="212"/>
      <c r="AC96" s="212"/>
      <c r="AD96" s="212"/>
      <c r="AE96" s="212"/>
      <c r="AF96" s="212"/>
      <c r="AG96" s="212" t="s">
        <v>245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2" x14ac:dyDescent="0.25">
      <c r="A97" s="229"/>
      <c r="B97" s="230"/>
      <c r="C97" s="266" t="s">
        <v>249</v>
      </c>
      <c r="D97" s="255"/>
      <c r="E97" s="255"/>
      <c r="F97" s="255"/>
      <c r="G97" s="255"/>
      <c r="H97" s="232"/>
      <c r="I97" s="232"/>
      <c r="J97" s="232"/>
      <c r="K97" s="232"/>
      <c r="L97" s="232"/>
      <c r="M97" s="232"/>
      <c r="N97" s="231"/>
      <c r="O97" s="231"/>
      <c r="P97" s="231"/>
      <c r="Q97" s="231"/>
      <c r="R97" s="232"/>
      <c r="S97" s="232"/>
      <c r="T97" s="232"/>
      <c r="U97" s="232"/>
      <c r="V97" s="232"/>
      <c r="W97" s="232"/>
      <c r="X97" s="232"/>
      <c r="Y97" s="232"/>
      <c r="Z97" s="212"/>
      <c r="AA97" s="212"/>
      <c r="AB97" s="212"/>
      <c r="AC97" s="212"/>
      <c r="AD97" s="212"/>
      <c r="AE97" s="212"/>
      <c r="AF97" s="212"/>
      <c r="AG97" s="212" t="s">
        <v>139</v>
      </c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54" t="str">
        <f>C97</f>
        <v>Zaměření a vytýčení stávajících inženýrských sítí v místě stavby z hlediska jejich ochrany při provádění stavby.</v>
      </c>
      <c r="BB97" s="212"/>
      <c r="BC97" s="212"/>
      <c r="BD97" s="212"/>
      <c r="BE97" s="212"/>
      <c r="BF97" s="212"/>
      <c r="BG97" s="212"/>
      <c r="BH97" s="212"/>
    </row>
    <row r="98" spans="1:60" outlineLevel="1" x14ac:dyDescent="0.25">
      <c r="A98" s="248">
        <v>28</v>
      </c>
      <c r="B98" s="249" t="s">
        <v>250</v>
      </c>
      <c r="C98" s="264" t="s">
        <v>251</v>
      </c>
      <c r="D98" s="250" t="s">
        <v>214</v>
      </c>
      <c r="E98" s="251">
        <v>1</v>
      </c>
      <c r="F98" s="252"/>
      <c r="G98" s="253">
        <f>ROUND(E98*F98,2)</f>
        <v>0</v>
      </c>
      <c r="H98" s="233"/>
      <c r="I98" s="232">
        <f>ROUND(E98*H98,2)</f>
        <v>0</v>
      </c>
      <c r="J98" s="233"/>
      <c r="K98" s="232">
        <f>ROUND(E98*J98,2)</f>
        <v>0</v>
      </c>
      <c r="L98" s="232">
        <v>21</v>
      </c>
      <c r="M98" s="232">
        <f>G98*(1+L98/100)</f>
        <v>0</v>
      </c>
      <c r="N98" s="231">
        <v>0</v>
      </c>
      <c r="O98" s="231">
        <f>ROUND(E98*N98,2)</f>
        <v>0</v>
      </c>
      <c r="P98" s="231">
        <v>0</v>
      </c>
      <c r="Q98" s="231">
        <f>ROUND(E98*P98,2)</f>
        <v>0</v>
      </c>
      <c r="R98" s="232"/>
      <c r="S98" s="232" t="s">
        <v>130</v>
      </c>
      <c r="T98" s="232" t="s">
        <v>215</v>
      </c>
      <c r="U98" s="232">
        <v>0</v>
      </c>
      <c r="V98" s="232">
        <f>ROUND(E98*U98,2)</f>
        <v>0</v>
      </c>
      <c r="W98" s="232"/>
      <c r="X98" s="232" t="s">
        <v>244</v>
      </c>
      <c r="Y98" s="232" t="s">
        <v>132</v>
      </c>
      <c r="Z98" s="212"/>
      <c r="AA98" s="212"/>
      <c r="AB98" s="212"/>
      <c r="AC98" s="212"/>
      <c r="AD98" s="212"/>
      <c r="AE98" s="212"/>
      <c r="AF98" s="212"/>
      <c r="AG98" s="212" t="s">
        <v>252</v>
      </c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ht="20.5" outlineLevel="2" x14ac:dyDescent="0.25">
      <c r="A99" s="229"/>
      <c r="B99" s="230"/>
      <c r="C99" s="266" t="s">
        <v>253</v>
      </c>
      <c r="D99" s="255"/>
      <c r="E99" s="255"/>
      <c r="F99" s="255"/>
      <c r="G99" s="255"/>
      <c r="H99" s="232"/>
      <c r="I99" s="232"/>
      <c r="J99" s="232"/>
      <c r="K99" s="232"/>
      <c r="L99" s="232"/>
      <c r="M99" s="232"/>
      <c r="N99" s="231"/>
      <c r="O99" s="231"/>
      <c r="P99" s="231"/>
      <c r="Q99" s="231"/>
      <c r="R99" s="232"/>
      <c r="S99" s="232"/>
      <c r="T99" s="232"/>
      <c r="U99" s="232"/>
      <c r="V99" s="232"/>
      <c r="W99" s="232"/>
      <c r="X99" s="232"/>
      <c r="Y99" s="232"/>
      <c r="Z99" s="212"/>
      <c r="AA99" s="212"/>
      <c r="AB99" s="212"/>
      <c r="AC99" s="212"/>
      <c r="AD99" s="212"/>
      <c r="AE99" s="212"/>
      <c r="AF99" s="212"/>
      <c r="AG99" s="212" t="s">
        <v>139</v>
      </c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  <c r="AV99" s="212"/>
      <c r="AW99" s="212"/>
      <c r="AX99" s="212"/>
      <c r="AY99" s="212"/>
      <c r="AZ99" s="212"/>
      <c r="BA99" s="254" t="str">
        <f>C99</f>
        <v>Náplň činnosti: vyhotovení geometrického plánu jako součásti právních listin, podle nichž má být proveden zápis do katastru nemovitostí, je-li třeba předmět zápisu nově zobrazit do katastrální mapy.</v>
      </c>
      <c r="BB99" s="212"/>
      <c r="BC99" s="212"/>
      <c r="BD99" s="212"/>
      <c r="BE99" s="212"/>
      <c r="BF99" s="212"/>
      <c r="BG99" s="212"/>
      <c r="BH99" s="212"/>
    </row>
    <row r="100" spans="1:60" outlineLevel="1" x14ac:dyDescent="0.25">
      <c r="A100" s="248">
        <v>29</v>
      </c>
      <c r="B100" s="249" t="s">
        <v>254</v>
      </c>
      <c r="C100" s="264" t="s">
        <v>255</v>
      </c>
      <c r="D100" s="250" t="s">
        <v>256</v>
      </c>
      <c r="E100" s="251">
        <v>1</v>
      </c>
      <c r="F100" s="252"/>
      <c r="G100" s="253">
        <f>ROUND(E100*F100,2)</f>
        <v>0</v>
      </c>
      <c r="H100" s="233"/>
      <c r="I100" s="232">
        <f>ROUND(E100*H100,2)</f>
        <v>0</v>
      </c>
      <c r="J100" s="233"/>
      <c r="K100" s="232">
        <f>ROUND(E100*J100,2)</f>
        <v>0</v>
      </c>
      <c r="L100" s="232">
        <v>21</v>
      </c>
      <c r="M100" s="232">
        <f>G100*(1+L100/100)</f>
        <v>0</v>
      </c>
      <c r="N100" s="231">
        <v>0</v>
      </c>
      <c r="O100" s="231">
        <f>ROUND(E100*N100,2)</f>
        <v>0</v>
      </c>
      <c r="P100" s="231">
        <v>0</v>
      </c>
      <c r="Q100" s="231">
        <f>ROUND(E100*P100,2)</f>
        <v>0</v>
      </c>
      <c r="R100" s="232"/>
      <c r="S100" s="232" t="s">
        <v>130</v>
      </c>
      <c r="T100" s="232" t="s">
        <v>215</v>
      </c>
      <c r="U100" s="232">
        <v>0</v>
      </c>
      <c r="V100" s="232">
        <f>ROUND(E100*U100,2)</f>
        <v>0</v>
      </c>
      <c r="W100" s="232"/>
      <c r="X100" s="232" t="s">
        <v>244</v>
      </c>
      <c r="Y100" s="232" t="s">
        <v>132</v>
      </c>
      <c r="Z100" s="212"/>
      <c r="AA100" s="212"/>
      <c r="AB100" s="212"/>
      <c r="AC100" s="212"/>
      <c r="AD100" s="212"/>
      <c r="AE100" s="212"/>
      <c r="AF100" s="212"/>
      <c r="AG100" s="212" t="s">
        <v>257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ht="20.5" outlineLevel="2" x14ac:dyDescent="0.25">
      <c r="A101" s="229"/>
      <c r="B101" s="230"/>
      <c r="C101" s="266" t="s">
        <v>258</v>
      </c>
      <c r="D101" s="255"/>
      <c r="E101" s="255"/>
      <c r="F101" s="255"/>
      <c r="G101" s="255"/>
      <c r="H101" s="232"/>
      <c r="I101" s="232"/>
      <c r="J101" s="232"/>
      <c r="K101" s="232"/>
      <c r="L101" s="232"/>
      <c r="M101" s="232"/>
      <c r="N101" s="231"/>
      <c r="O101" s="231"/>
      <c r="P101" s="231"/>
      <c r="Q101" s="231"/>
      <c r="R101" s="232"/>
      <c r="S101" s="232"/>
      <c r="T101" s="232"/>
      <c r="U101" s="232"/>
      <c r="V101" s="232"/>
      <c r="W101" s="232"/>
      <c r="X101" s="232"/>
      <c r="Y101" s="232"/>
      <c r="Z101" s="212"/>
      <c r="AA101" s="212"/>
      <c r="AB101" s="212"/>
      <c r="AC101" s="212"/>
      <c r="AD101" s="212"/>
      <c r="AE101" s="212"/>
      <c r="AF101" s="212"/>
      <c r="AG101" s="212" t="s">
        <v>139</v>
      </c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54" t="str">
        <f>C101</f>
        <v>Náplň činnosti: technická zpráva, geodetické zaměření objektů stavby v rozsahu a přesnosti dle předpisů investora nebo budoucího správce těchto objektů.</v>
      </c>
      <c r="BB101" s="212"/>
      <c r="BC101" s="212"/>
      <c r="BD101" s="212"/>
      <c r="BE101" s="212"/>
      <c r="BF101" s="212"/>
      <c r="BG101" s="212"/>
      <c r="BH101" s="212"/>
    </row>
    <row r="102" spans="1:60" outlineLevel="1" x14ac:dyDescent="0.25">
      <c r="A102" s="248">
        <v>30</v>
      </c>
      <c r="B102" s="249" t="s">
        <v>259</v>
      </c>
      <c r="C102" s="264" t="s">
        <v>260</v>
      </c>
      <c r="D102" s="250" t="s">
        <v>243</v>
      </c>
      <c r="E102" s="251">
        <v>1</v>
      </c>
      <c r="F102" s="252"/>
      <c r="G102" s="253">
        <f>ROUND(E102*F102,2)</f>
        <v>0</v>
      </c>
      <c r="H102" s="233"/>
      <c r="I102" s="232">
        <f>ROUND(E102*H102,2)</f>
        <v>0</v>
      </c>
      <c r="J102" s="233"/>
      <c r="K102" s="232">
        <f>ROUND(E102*J102,2)</f>
        <v>0</v>
      </c>
      <c r="L102" s="232">
        <v>21</v>
      </c>
      <c r="M102" s="232">
        <f>G102*(1+L102/100)</f>
        <v>0</v>
      </c>
      <c r="N102" s="231">
        <v>0</v>
      </c>
      <c r="O102" s="231">
        <f>ROUND(E102*N102,2)</f>
        <v>0</v>
      </c>
      <c r="P102" s="231">
        <v>0</v>
      </c>
      <c r="Q102" s="231">
        <f>ROUND(E102*P102,2)</f>
        <v>0</v>
      </c>
      <c r="R102" s="232"/>
      <c r="S102" s="232" t="s">
        <v>130</v>
      </c>
      <c r="T102" s="232" t="s">
        <v>215</v>
      </c>
      <c r="U102" s="232">
        <v>0</v>
      </c>
      <c r="V102" s="232">
        <f>ROUND(E102*U102,2)</f>
        <v>0</v>
      </c>
      <c r="W102" s="232"/>
      <c r="X102" s="232" t="s">
        <v>244</v>
      </c>
      <c r="Y102" s="232" t="s">
        <v>132</v>
      </c>
      <c r="Z102" s="212"/>
      <c r="AA102" s="212"/>
      <c r="AB102" s="212"/>
      <c r="AC102" s="212"/>
      <c r="AD102" s="212"/>
      <c r="AE102" s="212"/>
      <c r="AF102" s="212"/>
      <c r="AG102" s="212" t="s">
        <v>245</v>
      </c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outlineLevel="2" x14ac:dyDescent="0.25">
      <c r="A103" s="229"/>
      <c r="B103" s="230"/>
      <c r="C103" s="266" t="s">
        <v>261</v>
      </c>
      <c r="D103" s="255"/>
      <c r="E103" s="255"/>
      <c r="F103" s="255"/>
      <c r="G103" s="255"/>
      <c r="H103" s="232"/>
      <c r="I103" s="232"/>
      <c r="J103" s="232"/>
      <c r="K103" s="232"/>
      <c r="L103" s="232"/>
      <c r="M103" s="232"/>
      <c r="N103" s="231"/>
      <c r="O103" s="231"/>
      <c r="P103" s="231"/>
      <c r="Q103" s="231"/>
      <c r="R103" s="232"/>
      <c r="S103" s="232"/>
      <c r="T103" s="232"/>
      <c r="U103" s="232"/>
      <c r="V103" s="232"/>
      <c r="W103" s="232"/>
      <c r="X103" s="232"/>
      <c r="Y103" s="232"/>
      <c r="Z103" s="212"/>
      <c r="AA103" s="212"/>
      <c r="AB103" s="212"/>
      <c r="AC103" s="212"/>
      <c r="AD103" s="212"/>
      <c r="AE103" s="212"/>
      <c r="AF103" s="212"/>
      <c r="AG103" s="212" t="s">
        <v>139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1" x14ac:dyDescent="0.25">
      <c r="A104" s="248">
        <v>31</v>
      </c>
      <c r="B104" s="249" t="s">
        <v>262</v>
      </c>
      <c r="C104" s="264" t="s">
        <v>263</v>
      </c>
      <c r="D104" s="250" t="s">
        <v>243</v>
      </c>
      <c r="E104" s="251">
        <v>1</v>
      </c>
      <c r="F104" s="252"/>
      <c r="G104" s="253">
        <f>ROUND(E104*F104,2)</f>
        <v>0</v>
      </c>
      <c r="H104" s="233"/>
      <c r="I104" s="232">
        <f>ROUND(E104*H104,2)</f>
        <v>0</v>
      </c>
      <c r="J104" s="233"/>
      <c r="K104" s="232">
        <f>ROUND(E104*J104,2)</f>
        <v>0</v>
      </c>
      <c r="L104" s="232">
        <v>21</v>
      </c>
      <c r="M104" s="232">
        <f>G104*(1+L104/100)</f>
        <v>0</v>
      </c>
      <c r="N104" s="231">
        <v>0</v>
      </c>
      <c r="O104" s="231">
        <f>ROUND(E104*N104,2)</f>
        <v>0</v>
      </c>
      <c r="P104" s="231">
        <v>0</v>
      </c>
      <c r="Q104" s="231">
        <f>ROUND(E104*P104,2)</f>
        <v>0</v>
      </c>
      <c r="R104" s="232"/>
      <c r="S104" s="232" t="s">
        <v>130</v>
      </c>
      <c r="T104" s="232" t="s">
        <v>215</v>
      </c>
      <c r="U104" s="232">
        <v>0</v>
      </c>
      <c r="V104" s="232">
        <f>ROUND(E104*U104,2)</f>
        <v>0</v>
      </c>
      <c r="W104" s="232"/>
      <c r="X104" s="232" t="s">
        <v>244</v>
      </c>
      <c r="Y104" s="232" t="s">
        <v>132</v>
      </c>
      <c r="Z104" s="212"/>
      <c r="AA104" s="212"/>
      <c r="AB104" s="212"/>
      <c r="AC104" s="212"/>
      <c r="AD104" s="212"/>
      <c r="AE104" s="212"/>
      <c r="AF104" s="212"/>
      <c r="AG104" s="212" t="s">
        <v>245</v>
      </c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2" x14ac:dyDescent="0.25">
      <c r="A105" s="229"/>
      <c r="B105" s="230"/>
      <c r="C105" s="266" t="s">
        <v>264</v>
      </c>
      <c r="D105" s="255"/>
      <c r="E105" s="255"/>
      <c r="F105" s="255"/>
      <c r="G105" s="255"/>
      <c r="H105" s="232"/>
      <c r="I105" s="232"/>
      <c r="J105" s="232"/>
      <c r="K105" s="232"/>
      <c r="L105" s="232"/>
      <c r="M105" s="232"/>
      <c r="N105" s="231"/>
      <c r="O105" s="231"/>
      <c r="P105" s="231"/>
      <c r="Q105" s="231"/>
      <c r="R105" s="232"/>
      <c r="S105" s="232"/>
      <c r="T105" s="232"/>
      <c r="U105" s="232"/>
      <c r="V105" s="232"/>
      <c r="W105" s="232"/>
      <c r="X105" s="232"/>
      <c r="Y105" s="232"/>
      <c r="Z105" s="212"/>
      <c r="AA105" s="212"/>
      <c r="AB105" s="212"/>
      <c r="AC105" s="212"/>
      <c r="AD105" s="212"/>
      <c r="AE105" s="212"/>
      <c r="AF105" s="212"/>
      <c r="AG105" s="212" t="s">
        <v>139</v>
      </c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outlineLevel="1" x14ac:dyDescent="0.25">
      <c r="A106" s="248">
        <v>32</v>
      </c>
      <c r="B106" s="249" t="s">
        <v>265</v>
      </c>
      <c r="C106" s="264" t="s">
        <v>266</v>
      </c>
      <c r="D106" s="250" t="s">
        <v>243</v>
      </c>
      <c r="E106" s="251">
        <v>1</v>
      </c>
      <c r="F106" s="252"/>
      <c r="G106" s="253">
        <f>ROUND(E106*F106,2)</f>
        <v>0</v>
      </c>
      <c r="H106" s="233"/>
      <c r="I106" s="232">
        <f>ROUND(E106*H106,2)</f>
        <v>0</v>
      </c>
      <c r="J106" s="233"/>
      <c r="K106" s="232">
        <f>ROUND(E106*J106,2)</f>
        <v>0</v>
      </c>
      <c r="L106" s="232">
        <v>21</v>
      </c>
      <c r="M106" s="232">
        <f>G106*(1+L106/100)</f>
        <v>0</v>
      </c>
      <c r="N106" s="231">
        <v>0</v>
      </c>
      <c r="O106" s="231">
        <f>ROUND(E106*N106,2)</f>
        <v>0</v>
      </c>
      <c r="P106" s="231">
        <v>0</v>
      </c>
      <c r="Q106" s="231">
        <f>ROUND(E106*P106,2)</f>
        <v>0</v>
      </c>
      <c r="R106" s="232"/>
      <c r="S106" s="232" t="s">
        <v>130</v>
      </c>
      <c r="T106" s="232" t="s">
        <v>215</v>
      </c>
      <c r="U106" s="232">
        <v>0</v>
      </c>
      <c r="V106" s="232">
        <f>ROUND(E106*U106,2)</f>
        <v>0</v>
      </c>
      <c r="W106" s="232"/>
      <c r="X106" s="232" t="s">
        <v>244</v>
      </c>
      <c r="Y106" s="232" t="s">
        <v>132</v>
      </c>
      <c r="Z106" s="212"/>
      <c r="AA106" s="212"/>
      <c r="AB106" s="212"/>
      <c r="AC106" s="212"/>
      <c r="AD106" s="212"/>
      <c r="AE106" s="212"/>
      <c r="AF106" s="212"/>
      <c r="AG106" s="212" t="s">
        <v>245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ht="20.5" outlineLevel="2" x14ac:dyDescent="0.25">
      <c r="A107" s="229"/>
      <c r="B107" s="230"/>
      <c r="C107" s="266" t="s">
        <v>267</v>
      </c>
      <c r="D107" s="255"/>
      <c r="E107" s="255"/>
      <c r="F107" s="255"/>
      <c r="G107" s="255"/>
      <c r="H107" s="232"/>
      <c r="I107" s="232"/>
      <c r="J107" s="232"/>
      <c r="K107" s="232"/>
      <c r="L107" s="232"/>
      <c r="M107" s="232"/>
      <c r="N107" s="231"/>
      <c r="O107" s="231"/>
      <c r="P107" s="231"/>
      <c r="Q107" s="231"/>
      <c r="R107" s="232"/>
      <c r="S107" s="232"/>
      <c r="T107" s="232"/>
      <c r="U107" s="232"/>
      <c r="V107" s="232"/>
      <c r="W107" s="232"/>
      <c r="X107" s="232"/>
      <c r="Y107" s="232"/>
      <c r="Z107" s="212"/>
      <c r="AA107" s="212"/>
      <c r="AB107" s="212"/>
      <c r="AC107" s="212"/>
      <c r="AD107" s="212"/>
      <c r="AE107" s="212"/>
      <c r="AF107" s="212"/>
      <c r="AG107" s="212" t="s">
        <v>139</v>
      </c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54" t="str">
        <f>C107</f>
        <v>Náklady zhotovitele, související s prováděním zkoušek a revizí předepsaných technickými normami nebo objednatelem a které jsou pro provedení díla nezbytné.</v>
      </c>
      <c r="BB107" s="212"/>
      <c r="BC107" s="212"/>
      <c r="BD107" s="212"/>
      <c r="BE107" s="212"/>
      <c r="BF107" s="212"/>
      <c r="BG107" s="212"/>
      <c r="BH107" s="212"/>
    </row>
    <row r="108" spans="1:60" ht="13" x14ac:dyDescent="0.25">
      <c r="A108" s="241" t="s">
        <v>125</v>
      </c>
      <c r="B108" s="242" t="s">
        <v>97</v>
      </c>
      <c r="C108" s="263" t="s">
        <v>30</v>
      </c>
      <c r="D108" s="243"/>
      <c r="E108" s="244"/>
      <c r="F108" s="245"/>
      <c r="G108" s="246">
        <f>SUMIF(AG109:AG110,"&lt;&gt;NOR",G109:G110)</f>
        <v>0</v>
      </c>
      <c r="H108" s="240"/>
      <c r="I108" s="240">
        <f>SUM(I109:I110)</f>
        <v>0</v>
      </c>
      <c r="J108" s="240"/>
      <c r="K108" s="240">
        <f>SUM(K109:K110)</f>
        <v>0</v>
      </c>
      <c r="L108" s="240"/>
      <c r="M108" s="240">
        <f>SUM(M109:M110)</f>
        <v>0</v>
      </c>
      <c r="N108" s="239"/>
      <c r="O108" s="239">
        <f>SUM(O109:O110)</f>
        <v>0</v>
      </c>
      <c r="P108" s="239"/>
      <c r="Q108" s="239">
        <f>SUM(Q109:Q110)</f>
        <v>0</v>
      </c>
      <c r="R108" s="240"/>
      <c r="S108" s="240"/>
      <c r="T108" s="240"/>
      <c r="U108" s="240"/>
      <c r="V108" s="240">
        <f>SUM(V109:V110)</f>
        <v>0</v>
      </c>
      <c r="W108" s="240"/>
      <c r="X108" s="240"/>
      <c r="Y108" s="240"/>
      <c r="AG108" t="s">
        <v>126</v>
      </c>
    </row>
    <row r="109" spans="1:60" outlineLevel="1" x14ac:dyDescent="0.25">
      <c r="A109" s="248">
        <v>33</v>
      </c>
      <c r="B109" s="249" t="s">
        <v>268</v>
      </c>
      <c r="C109" s="264" t="s">
        <v>269</v>
      </c>
      <c r="D109" s="250" t="s">
        <v>243</v>
      </c>
      <c r="E109" s="251">
        <v>1</v>
      </c>
      <c r="F109" s="252"/>
      <c r="G109" s="253">
        <f>ROUND(E109*F109,2)</f>
        <v>0</v>
      </c>
      <c r="H109" s="233"/>
      <c r="I109" s="232">
        <f>ROUND(E109*H109,2)</f>
        <v>0</v>
      </c>
      <c r="J109" s="233"/>
      <c r="K109" s="232">
        <f>ROUND(E109*J109,2)</f>
        <v>0</v>
      </c>
      <c r="L109" s="232">
        <v>21</v>
      </c>
      <c r="M109" s="232">
        <f>G109*(1+L109/100)</f>
        <v>0</v>
      </c>
      <c r="N109" s="231">
        <v>0</v>
      </c>
      <c r="O109" s="231">
        <f>ROUND(E109*N109,2)</f>
        <v>0</v>
      </c>
      <c r="P109" s="231">
        <v>0</v>
      </c>
      <c r="Q109" s="231">
        <f>ROUND(E109*P109,2)</f>
        <v>0</v>
      </c>
      <c r="R109" s="232"/>
      <c r="S109" s="232" t="s">
        <v>130</v>
      </c>
      <c r="T109" s="232" t="s">
        <v>215</v>
      </c>
      <c r="U109" s="232">
        <v>0</v>
      </c>
      <c r="V109" s="232">
        <f>ROUND(E109*U109,2)</f>
        <v>0</v>
      </c>
      <c r="W109" s="232"/>
      <c r="X109" s="232" t="s">
        <v>244</v>
      </c>
      <c r="Y109" s="232" t="s">
        <v>132</v>
      </c>
      <c r="Z109" s="212"/>
      <c r="AA109" s="212"/>
      <c r="AB109" s="212"/>
      <c r="AC109" s="212"/>
      <c r="AD109" s="212"/>
      <c r="AE109" s="212"/>
      <c r="AF109" s="212"/>
      <c r="AG109" s="212" t="s">
        <v>245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ht="20.5" outlineLevel="2" x14ac:dyDescent="0.25">
      <c r="A110" s="229"/>
      <c r="B110" s="230"/>
      <c r="C110" s="266" t="s">
        <v>270</v>
      </c>
      <c r="D110" s="255"/>
      <c r="E110" s="255"/>
      <c r="F110" s="255"/>
      <c r="G110" s="255"/>
      <c r="H110" s="232"/>
      <c r="I110" s="232"/>
      <c r="J110" s="232"/>
      <c r="K110" s="232"/>
      <c r="L110" s="232"/>
      <c r="M110" s="232"/>
      <c r="N110" s="231"/>
      <c r="O110" s="231"/>
      <c r="P110" s="231"/>
      <c r="Q110" s="231"/>
      <c r="R110" s="232"/>
      <c r="S110" s="232"/>
      <c r="T110" s="232"/>
      <c r="U110" s="232"/>
      <c r="V110" s="232"/>
      <c r="W110" s="232"/>
      <c r="X110" s="232"/>
      <c r="Y110" s="232"/>
      <c r="Z110" s="212"/>
      <c r="AA110" s="212"/>
      <c r="AB110" s="212"/>
      <c r="AC110" s="212"/>
      <c r="AD110" s="212"/>
      <c r="AE110" s="212"/>
      <c r="AF110" s="212"/>
      <c r="AG110" s="212" t="s">
        <v>139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54" t="str">
        <f>C110</f>
        <v>Náklady na vyhotovení dokumentace skutečného provedení stavby a její předání objednateli v požadované formě a požadovaném počtu.</v>
      </c>
      <c r="BB110" s="212"/>
      <c r="BC110" s="212"/>
      <c r="BD110" s="212"/>
      <c r="BE110" s="212"/>
      <c r="BF110" s="212"/>
      <c r="BG110" s="212"/>
      <c r="BH110" s="212"/>
    </row>
    <row r="111" spans="1:60" x14ac:dyDescent="0.25">
      <c r="A111" s="3"/>
      <c r="B111" s="4"/>
      <c r="C111" s="270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E111">
        <v>12</v>
      </c>
      <c r="AF111">
        <v>21</v>
      </c>
      <c r="AG111" t="s">
        <v>111</v>
      </c>
    </row>
    <row r="112" spans="1:60" ht="13" x14ac:dyDescent="0.25">
      <c r="A112" s="215"/>
      <c r="B112" s="216" t="s">
        <v>31</v>
      </c>
      <c r="C112" s="271"/>
      <c r="D112" s="217"/>
      <c r="E112" s="218"/>
      <c r="F112" s="218"/>
      <c r="G112" s="247">
        <f>G8+G56+G59+G70+G82+G85+G90+G92+G108</f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E112">
        <f>SUMIF(L7:L110,AE111,G7:G110)</f>
        <v>0</v>
      </c>
      <c r="AF112">
        <f>SUMIF(L7:L110,AF111,G7:G110)</f>
        <v>0</v>
      </c>
      <c r="AG112" t="s">
        <v>271</v>
      </c>
    </row>
    <row r="113" spans="1:33" x14ac:dyDescent="0.25">
      <c r="A113" s="3"/>
      <c r="B113" s="4"/>
      <c r="C113" s="270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33" x14ac:dyDescent="0.25">
      <c r="A114" s="3"/>
      <c r="B114" s="4"/>
      <c r="C114" s="270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33" x14ac:dyDescent="0.25">
      <c r="A115" s="219" t="s">
        <v>272</v>
      </c>
      <c r="B115" s="219"/>
      <c r="C115" s="272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33" x14ac:dyDescent="0.25">
      <c r="A116" s="220"/>
      <c r="B116" s="221"/>
      <c r="C116" s="273"/>
      <c r="D116" s="221"/>
      <c r="E116" s="221"/>
      <c r="F116" s="221"/>
      <c r="G116" s="22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G116" t="s">
        <v>273</v>
      </c>
    </row>
    <row r="117" spans="1:33" x14ac:dyDescent="0.25">
      <c r="A117" s="223"/>
      <c r="B117" s="224"/>
      <c r="C117" s="274"/>
      <c r="D117" s="224"/>
      <c r="E117" s="224"/>
      <c r="F117" s="224"/>
      <c r="G117" s="22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33" x14ac:dyDescent="0.25">
      <c r="A118" s="223"/>
      <c r="B118" s="224"/>
      <c r="C118" s="274"/>
      <c r="D118" s="224"/>
      <c r="E118" s="224"/>
      <c r="F118" s="224"/>
      <c r="G118" s="22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33" x14ac:dyDescent="0.25">
      <c r="A119" s="223"/>
      <c r="B119" s="224"/>
      <c r="C119" s="274"/>
      <c r="D119" s="224"/>
      <c r="E119" s="224"/>
      <c r="F119" s="224"/>
      <c r="G119" s="22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33" x14ac:dyDescent="0.25">
      <c r="A120" s="226"/>
      <c r="B120" s="227"/>
      <c r="C120" s="275"/>
      <c r="D120" s="227"/>
      <c r="E120" s="227"/>
      <c r="F120" s="227"/>
      <c r="G120" s="228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33" x14ac:dyDescent="0.25">
      <c r="A121" s="3"/>
      <c r="B121" s="4"/>
      <c r="C121" s="270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33" x14ac:dyDescent="0.25">
      <c r="C122" s="276"/>
      <c r="D122" s="10"/>
      <c r="AG122" t="s">
        <v>281</v>
      </c>
    </row>
    <row r="123" spans="1:33" x14ac:dyDescent="0.25">
      <c r="D123" s="10"/>
    </row>
    <row r="124" spans="1:33" x14ac:dyDescent="0.25">
      <c r="D124" s="10"/>
    </row>
    <row r="125" spans="1:33" x14ac:dyDescent="0.25">
      <c r="D125" s="10"/>
    </row>
    <row r="126" spans="1:33" x14ac:dyDescent="0.25">
      <c r="D126" s="10"/>
    </row>
    <row r="127" spans="1:33" x14ac:dyDescent="0.25">
      <c r="D127" s="10"/>
    </row>
    <row r="128" spans="1:33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+zmg47XawMUZzAl1TrNe+JU/zvCR+bc66551SyDiOMxa9JcN+LTpNv+UQrA/OSq1gIrHiIHiXsAdC8QV/hKhbg==" saltValue="b1GKZW7bzV3lk9tVr3XCGA==" spinCount="100000" sheet="1" formatRows="0"/>
  <mergeCells count="38">
    <mergeCell ref="C103:G103"/>
    <mergeCell ref="C105:G105"/>
    <mergeCell ref="C107:G107"/>
    <mergeCell ref="C110:G110"/>
    <mergeCell ref="C89:G89"/>
    <mergeCell ref="C94:G94"/>
    <mergeCell ref="C95:G95"/>
    <mergeCell ref="C97:G97"/>
    <mergeCell ref="C99:G99"/>
    <mergeCell ref="C101:G101"/>
    <mergeCell ref="C73:G73"/>
    <mergeCell ref="C74:G74"/>
    <mergeCell ref="C76:G76"/>
    <mergeCell ref="C78:G78"/>
    <mergeCell ref="C87:G87"/>
    <mergeCell ref="C88:G88"/>
    <mergeCell ref="C26:G26"/>
    <mergeCell ref="C34:G34"/>
    <mergeCell ref="C42:G42"/>
    <mergeCell ref="C43:G43"/>
    <mergeCell ref="C50:G50"/>
    <mergeCell ref="C72:G72"/>
    <mergeCell ref="C17:G17"/>
    <mergeCell ref="C18:G18"/>
    <mergeCell ref="C22:G22"/>
    <mergeCell ref="C23:G23"/>
    <mergeCell ref="C24:G24"/>
    <mergeCell ref="C25:G25"/>
    <mergeCell ref="A1:G1"/>
    <mergeCell ref="C2:G2"/>
    <mergeCell ref="C3:G3"/>
    <mergeCell ref="C4:G4"/>
    <mergeCell ref="A115:C115"/>
    <mergeCell ref="A116:G120"/>
    <mergeCell ref="C13:G13"/>
    <mergeCell ref="C14:G14"/>
    <mergeCell ref="C15:G15"/>
    <mergeCell ref="C16:G1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E034A-EDC9-4D67-9067-2AF4AEC68313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5" outlineLevelRow="3" x14ac:dyDescent="0.25"/>
  <cols>
    <col min="1" max="1" width="3.36328125" customWidth="1"/>
    <col min="2" max="2" width="12.453125" style="176" customWidth="1"/>
    <col min="3" max="3" width="38.1796875" style="176" customWidth="1"/>
    <col min="4" max="4" width="4.81640625" customWidth="1"/>
    <col min="5" max="5" width="10.453125" customWidth="1"/>
    <col min="6" max="6" width="9.81640625" customWidth="1"/>
    <col min="7" max="7" width="12.6328125" customWidth="1"/>
    <col min="8" max="25" width="0" hidden="1" customWidth="1"/>
    <col min="29" max="29" width="0" hidden="1" customWidth="1"/>
    <col min="31" max="41" width="0" hidden="1" customWidth="1"/>
    <col min="53" max="53" width="73.6328125" customWidth="1"/>
  </cols>
  <sheetData>
    <row r="1" spans="1:60" ht="15.75" customHeight="1" x14ac:dyDescent="0.35">
      <c r="A1" s="197" t="s">
        <v>7</v>
      </c>
      <c r="B1" s="197"/>
      <c r="C1" s="197"/>
      <c r="D1" s="197"/>
      <c r="E1" s="197"/>
      <c r="F1" s="197"/>
      <c r="G1" s="197"/>
      <c r="AG1" t="s">
        <v>99</v>
      </c>
    </row>
    <row r="2" spans="1:60" ht="25" customHeight="1" x14ac:dyDescent="0.25">
      <c r="A2" s="198" t="s">
        <v>8</v>
      </c>
      <c r="B2" s="49" t="s">
        <v>43</v>
      </c>
      <c r="C2" s="201" t="s">
        <v>44</v>
      </c>
      <c r="D2" s="199"/>
      <c r="E2" s="199"/>
      <c r="F2" s="199"/>
      <c r="G2" s="200"/>
      <c r="AG2" t="s">
        <v>100</v>
      </c>
    </row>
    <row r="3" spans="1:60" ht="25" customHeight="1" x14ac:dyDescent="0.25">
      <c r="A3" s="198" t="s">
        <v>9</v>
      </c>
      <c r="B3" s="49" t="s">
        <v>57</v>
      </c>
      <c r="C3" s="201" t="s">
        <v>58</v>
      </c>
      <c r="D3" s="199"/>
      <c r="E3" s="199"/>
      <c r="F3" s="199"/>
      <c r="G3" s="200"/>
      <c r="AC3" s="176" t="s">
        <v>100</v>
      </c>
      <c r="AG3" t="s">
        <v>101</v>
      </c>
    </row>
    <row r="4" spans="1:60" ht="25" customHeight="1" x14ac:dyDescent="0.25">
      <c r="A4" s="202" t="s">
        <v>10</v>
      </c>
      <c r="B4" s="203" t="s">
        <v>59</v>
      </c>
      <c r="C4" s="204" t="s">
        <v>60</v>
      </c>
      <c r="D4" s="205"/>
      <c r="E4" s="205"/>
      <c r="F4" s="205"/>
      <c r="G4" s="206"/>
      <c r="AG4" t="s">
        <v>102</v>
      </c>
    </row>
    <row r="5" spans="1:60" x14ac:dyDescent="0.25">
      <c r="D5" s="10"/>
    </row>
    <row r="6" spans="1:60" ht="37.5" x14ac:dyDescent="0.25">
      <c r="A6" s="208" t="s">
        <v>103</v>
      </c>
      <c r="B6" s="210" t="s">
        <v>104</v>
      </c>
      <c r="C6" s="210" t="s">
        <v>105</v>
      </c>
      <c r="D6" s="209" t="s">
        <v>106</v>
      </c>
      <c r="E6" s="208" t="s">
        <v>107</v>
      </c>
      <c r="F6" s="207" t="s">
        <v>108</v>
      </c>
      <c r="G6" s="208" t="s">
        <v>31</v>
      </c>
      <c r="H6" s="211" t="s">
        <v>32</v>
      </c>
      <c r="I6" s="211" t="s">
        <v>109</v>
      </c>
      <c r="J6" s="211" t="s">
        <v>33</v>
      </c>
      <c r="K6" s="211" t="s">
        <v>110</v>
      </c>
      <c r="L6" s="211" t="s">
        <v>111</v>
      </c>
      <c r="M6" s="211" t="s">
        <v>112</v>
      </c>
      <c r="N6" s="211" t="s">
        <v>113</v>
      </c>
      <c r="O6" s="211" t="s">
        <v>114</v>
      </c>
      <c r="P6" s="211" t="s">
        <v>115</v>
      </c>
      <c r="Q6" s="211" t="s">
        <v>116</v>
      </c>
      <c r="R6" s="211" t="s">
        <v>117</v>
      </c>
      <c r="S6" s="211" t="s">
        <v>118</v>
      </c>
      <c r="T6" s="211" t="s">
        <v>119</v>
      </c>
      <c r="U6" s="211" t="s">
        <v>120</v>
      </c>
      <c r="V6" s="211" t="s">
        <v>121</v>
      </c>
      <c r="W6" s="211" t="s">
        <v>122</v>
      </c>
      <c r="X6" s="211" t="s">
        <v>123</v>
      </c>
      <c r="Y6" s="211" t="s">
        <v>124</v>
      </c>
    </row>
    <row r="7" spans="1:60" hidden="1" x14ac:dyDescent="0.25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ht="13" x14ac:dyDescent="0.25">
      <c r="A8" s="241" t="s">
        <v>125</v>
      </c>
      <c r="B8" s="242" t="s">
        <v>73</v>
      </c>
      <c r="C8" s="263" t="s">
        <v>74</v>
      </c>
      <c r="D8" s="243"/>
      <c r="E8" s="244"/>
      <c r="F8" s="245"/>
      <c r="G8" s="246">
        <f>SUMIF(AG9:AG52,"&lt;&gt;NOR",G9:G52)</f>
        <v>0</v>
      </c>
      <c r="H8" s="240"/>
      <c r="I8" s="240">
        <f>SUM(I9:I52)</f>
        <v>0</v>
      </c>
      <c r="J8" s="240"/>
      <c r="K8" s="240">
        <f>SUM(K9:K52)</f>
        <v>0</v>
      </c>
      <c r="L8" s="240"/>
      <c r="M8" s="240">
        <f>SUM(M9:M52)</f>
        <v>0</v>
      </c>
      <c r="N8" s="239"/>
      <c r="O8" s="239">
        <f>SUM(O9:O52)</f>
        <v>99.3</v>
      </c>
      <c r="P8" s="239"/>
      <c r="Q8" s="239">
        <f>SUM(Q9:Q52)</f>
        <v>0</v>
      </c>
      <c r="R8" s="240"/>
      <c r="S8" s="240"/>
      <c r="T8" s="240"/>
      <c r="U8" s="240"/>
      <c r="V8" s="240">
        <f>SUM(V9:V52)</f>
        <v>162.44999999999999</v>
      </c>
      <c r="W8" s="240"/>
      <c r="X8" s="240"/>
      <c r="Y8" s="240"/>
      <c r="AG8" t="s">
        <v>126</v>
      </c>
    </row>
    <row r="9" spans="1:60" outlineLevel="1" x14ac:dyDescent="0.25">
      <c r="A9" s="248">
        <v>1</v>
      </c>
      <c r="B9" s="249" t="s">
        <v>282</v>
      </c>
      <c r="C9" s="264" t="s">
        <v>283</v>
      </c>
      <c r="D9" s="250" t="s">
        <v>153</v>
      </c>
      <c r="E9" s="251">
        <v>150</v>
      </c>
      <c r="F9" s="252"/>
      <c r="G9" s="253">
        <f>ROUND(E9*F9,2)</f>
        <v>0</v>
      </c>
      <c r="H9" s="233"/>
      <c r="I9" s="232">
        <f>ROUND(E9*H9,2)</f>
        <v>0</v>
      </c>
      <c r="J9" s="233"/>
      <c r="K9" s="232">
        <f>ROUND(E9*J9,2)</f>
        <v>0</v>
      </c>
      <c r="L9" s="232">
        <v>21</v>
      </c>
      <c r="M9" s="232">
        <f>G9*(1+L9/100)</f>
        <v>0</v>
      </c>
      <c r="N9" s="231">
        <v>5.0000000000000002E-5</v>
      </c>
      <c r="O9" s="231">
        <f>ROUND(E9*N9,2)</f>
        <v>0.01</v>
      </c>
      <c r="P9" s="231">
        <v>0</v>
      </c>
      <c r="Q9" s="231">
        <f>ROUND(E9*P9,2)</f>
        <v>0</v>
      </c>
      <c r="R9" s="232"/>
      <c r="S9" s="232" t="s">
        <v>130</v>
      </c>
      <c r="T9" s="232" t="s">
        <v>130</v>
      </c>
      <c r="U9" s="232">
        <v>0.20200000000000001</v>
      </c>
      <c r="V9" s="232">
        <f>ROUND(E9*U9,2)</f>
        <v>30.3</v>
      </c>
      <c r="W9" s="232"/>
      <c r="X9" s="232" t="s">
        <v>190</v>
      </c>
      <c r="Y9" s="232" t="s">
        <v>132</v>
      </c>
      <c r="Z9" s="212"/>
      <c r="AA9" s="212"/>
      <c r="AB9" s="212"/>
      <c r="AC9" s="212"/>
      <c r="AD9" s="212"/>
      <c r="AE9" s="212"/>
      <c r="AF9" s="212"/>
      <c r="AG9" s="212" t="s">
        <v>191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2" x14ac:dyDescent="0.25">
      <c r="A10" s="229"/>
      <c r="B10" s="230"/>
      <c r="C10" s="265" t="s">
        <v>284</v>
      </c>
      <c r="D10" s="234"/>
      <c r="E10" s="235"/>
      <c r="F10" s="232"/>
      <c r="G10" s="232"/>
      <c r="H10" s="232"/>
      <c r="I10" s="232"/>
      <c r="J10" s="232"/>
      <c r="K10" s="232"/>
      <c r="L10" s="232"/>
      <c r="M10" s="232"/>
      <c r="N10" s="231"/>
      <c r="O10" s="231"/>
      <c r="P10" s="231"/>
      <c r="Q10" s="231"/>
      <c r="R10" s="232"/>
      <c r="S10" s="232"/>
      <c r="T10" s="232"/>
      <c r="U10" s="232"/>
      <c r="V10" s="232"/>
      <c r="W10" s="232"/>
      <c r="X10" s="232"/>
      <c r="Y10" s="232"/>
      <c r="Z10" s="212"/>
      <c r="AA10" s="212"/>
      <c r="AB10" s="212"/>
      <c r="AC10" s="212"/>
      <c r="AD10" s="212"/>
      <c r="AE10" s="212"/>
      <c r="AF10" s="212"/>
      <c r="AG10" s="212" t="s">
        <v>135</v>
      </c>
      <c r="AH10" s="212">
        <v>0</v>
      </c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outlineLevel="3" x14ac:dyDescent="0.25">
      <c r="A11" s="229"/>
      <c r="B11" s="230"/>
      <c r="C11" s="265" t="s">
        <v>285</v>
      </c>
      <c r="D11" s="234"/>
      <c r="E11" s="235">
        <v>150</v>
      </c>
      <c r="F11" s="232"/>
      <c r="G11" s="232"/>
      <c r="H11" s="232"/>
      <c r="I11" s="232"/>
      <c r="J11" s="232"/>
      <c r="K11" s="232"/>
      <c r="L11" s="232"/>
      <c r="M11" s="232"/>
      <c r="N11" s="231"/>
      <c r="O11" s="231"/>
      <c r="P11" s="231"/>
      <c r="Q11" s="231"/>
      <c r="R11" s="232"/>
      <c r="S11" s="232"/>
      <c r="T11" s="232"/>
      <c r="U11" s="232"/>
      <c r="V11" s="232"/>
      <c r="W11" s="232"/>
      <c r="X11" s="232"/>
      <c r="Y11" s="232"/>
      <c r="Z11" s="212"/>
      <c r="AA11" s="212"/>
      <c r="AB11" s="212"/>
      <c r="AC11" s="212"/>
      <c r="AD11" s="212"/>
      <c r="AE11" s="212"/>
      <c r="AF11" s="212"/>
      <c r="AG11" s="212" t="s">
        <v>135</v>
      </c>
      <c r="AH11" s="212">
        <v>0</v>
      </c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outlineLevel="1" x14ac:dyDescent="0.25">
      <c r="A12" s="248">
        <v>2</v>
      </c>
      <c r="B12" s="249" t="s">
        <v>286</v>
      </c>
      <c r="C12" s="264" t="s">
        <v>287</v>
      </c>
      <c r="D12" s="250" t="s">
        <v>232</v>
      </c>
      <c r="E12" s="251">
        <v>20</v>
      </c>
      <c r="F12" s="252"/>
      <c r="G12" s="253">
        <f>ROUND(E12*F12,2)</f>
        <v>0</v>
      </c>
      <c r="H12" s="233"/>
      <c r="I12" s="232">
        <f>ROUND(E12*H12,2)</f>
        <v>0</v>
      </c>
      <c r="J12" s="233"/>
      <c r="K12" s="232">
        <f>ROUND(E12*J12,2)</f>
        <v>0</v>
      </c>
      <c r="L12" s="232">
        <v>21</v>
      </c>
      <c r="M12" s="232">
        <f>G12*(1+L12/100)</f>
        <v>0</v>
      </c>
      <c r="N12" s="231">
        <v>1.4449999999999999E-2</v>
      </c>
      <c r="O12" s="231">
        <f>ROUND(E12*N12,2)</f>
        <v>0.28999999999999998</v>
      </c>
      <c r="P12" s="231">
        <v>0</v>
      </c>
      <c r="Q12" s="231">
        <f>ROUND(E12*P12,2)</f>
        <v>0</v>
      </c>
      <c r="R12" s="232"/>
      <c r="S12" s="232" t="s">
        <v>130</v>
      </c>
      <c r="T12" s="232" t="s">
        <v>130</v>
      </c>
      <c r="U12" s="232">
        <v>0.98699999999999999</v>
      </c>
      <c r="V12" s="232">
        <f>ROUND(E12*U12,2)</f>
        <v>19.739999999999998</v>
      </c>
      <c r="W12" s="232"/>
      <c r="X12" s="232" t="s">
        <v>131</v>
      </c>
      <c r="Y12" s="232" t="s">
        <v>132</v>
      </c>
      <c r="Z12" s="212"/>
      <c r="AA12" s="212"/>
      <c r="AB12" s="212"/>
      <c r="AC12" s="212"/>
      <c r="AD12" s="212"/>
      <c r="AE12" s="212"/>
      <c r="AF12" s="212"/>
      <c r="AG12" s="212" t="s">
        <v>288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2" x14ac:dyDescent="0.25">
      <c r="A13" s="229"/>
      <c r="B13" s="230"/>
      <c r="C13" s="265" t="s">
        <v>289</v>
      </c>
      <c r="D13" s="234"/>
      <c r="E13" s="235"/>
      <c r="F13" s="232"/>
      <c r="G13" s="232"/>
      <c r="H13" s="232"/>
      <c r="I13" s="232"/>
      <c r="J13" s="232"/>
      <c r="K13" s="232"/>
      <c r="L13" s="232"/>
      <c r="M13" s="232"/>
      <c r="N13" s="231"/>
      <c r="O13" s="231"/>
      <c r="P13" s="231"/>
      <c r="Q13" s="231"/>
      <c r="R13" s="232"/>
      <c r="S13" s="232"/>
      <c r="T13" s="232"/>
      <c r="U13" s="232"/>
      <c r="V13" s="232"/>
      <c r="W13" s="232"/>
      <c r="X13" s="232"/>
      <c r="Y13" s="232"/>
      <c r="Z13" s="212"/>
      <c r="AA13" s="212"/>
      <c r="AB13" s="212"/>
      <c r="AC13" s="212"/>
      <c r="AD13" s="212"/>
      <c r="AE13" s="212"/>
      <c r="AF13" s="212"/>
      <c r="AG13" s="212" t="s">
        <v>135</v>
      </c>
      <c r="AH13" s="212">
        <v>0</v>
      </c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outlineLevel="3" x14ac:dyDescent="0.25">
      <c r="A14" s="229"/>
      <c r="B14" s="230"/>
      <c r="C14" s="265" t="s">
        <v>290</v>
      </c>
      <c r="D14" s="234"/>
      <c r="E14" s="235">
        <v>20</v>
      </c>
      <c r="F14" s="232"/>
      <c r="G14" s="232"/>
      <c r="H14" s="232"/>
      <c r="I14" s="232"/>
      <c r="J14" s="232"/>
      <c r="K14" s="232"/>
      <c r="L14" s="232"/>
      <c r="M14" s="232"/>
      <c r="N14" s="231"/>
      <c r="O14" s="231"/>
      <c r="P14" s="231"/>
      <c r="Q14" s="231"/>
      <c r="R14" s="232"/>
      <c r="S14" s="232"/>
      <c r="T14" s="232"/>
      <c r="U14" s="232"/>
      <c r="V14" s="232"/>
      <c r="W14" s="232"/>
      <c r="X14" s="232"/>
      <c r="Y14" s="232"/>
      <c r="Z14" s="212"/>
      <c r="AA14" s="212"/>
      <c r="AB14" s="212"/>
      <c r="AC14" s="212"/>
      <c r="AD14" s="212"/>
      <c r="AE14" s="212"/>
      <c r="AF14" s="212"/>
      <c r="AG14" s="212" t="s">
        <v>135</v>
      </c>
      <c r="AH14" s="212">
        <v>0</v>
      </c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  <c r="AV14" s="212"/>
      <c r="AW14" s="212"/>
      <c r="AX14" s="212"/>
      <c r="AY14" s="212"/>
      <c r="AZ14" s="212"/>
      <c r="BA14" s="212"/>
      <c r="BB14" s="212"/>
      <c r="BC14" s="212"/>
      <c r="BD14" s="212"/>
      <c r="BE14" s="212"/>
      <c r="BF14" s="212"/>
      <c r="BG14" s="212"/>
      <c r="BH14" s="212"/>
    </row>
    <row r="15" spans="1:60" ht="20" outlineLevel="1" x14ac:dyDescent="0.25">
      <c r="A15" s="257">
        <v>3</v>
      </c>
      <c r="B15" s="258" t="s">
        <v>291</v>
      </c>
      <c r="C15" s="268" t="s">
        <v>292</v>
      </c>
      <c r="D15" s="259" t="s">
        <v>293</v>
      </c>
      <c r="E15" s="260">
        <v>40</v>
      </c>
      <c r="F15" s="261"/>
      <c r="G15" s="262">
        <f>ROUND(E15*F15,2)</f>
        <v>0</v>
      </c>
      <c r="H15" s="233"/>
      <c r="I15" s="232">
        <f>ROUND(E15*H15,2)</f>
        <v>0</v>
      </c>
      <c r="J15" s="233"/>
      <c r="K15" s="232">
        <f>ROUND(E15*J15,2)</f>
        <v>0</v>
      </c>
      <c r="L15" s="232">
        <v>21</v>
      </c>
      <c r="M15" s="232">
        <f>G15*(1+L15/100)</f>
        <v>0</v>
      </c>
      <c r="N15" s="231">
        <v>0</v>
      </c>
      <c r="O15" s="231">
        <f>ROUND(E15*N15,2)</f>
        <v>0</v>
      </c>
      <c r="P15" s="231">
        <v>0</v>
      </c>
      <c r="Q15" s="231">
        <f>ROUND(E15*P15,2)</f>
        <v>0</v>
      </c>
      <c r="R15" s="232"/>
      <c r="S15" s="232" t="s">
        <v>130</v>
      </c>
      <c r="T15" s="232" t="s">
        <v>130</v>
      </c>
      <c r="U15" s="232">
        <v>0.20300000000000001</v>
      </c>
      <c r="V15" s="232">
        <f>ROUND(E15*U15,2)</f>
        <v>8.1199999999999992</v>
      </c>
      <c r="W15" s="232"/>
      <c r="X15" s="232" t="s">
        <v>190</v>
      </c>
      <c r="Y15" s="232" t="s">
        <v>132</v>
      </c>
      <c r="Z15" s="212"/>
      <c r="AA15" s="212"/>
      <c r="AB15" s="212"/>
      <c r="AC15" s="212"/>
      <c r="AD15" s="212"/>
      <c r="AE15" s="212"/>
      <c r="AF15" s="212"/>
      <c r="AG15" s="212" t="s">
        <v>191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5">
      <c r="A16" s="248">
        <v>4</v>
      </c>
      <c r="B16" s="249" t="s">
        <v>294</v>
      </c>
      <c r="C16" s="264" t="s">
        <v>295</v>
      </c>
      <c r="D16" s="250" t="s">
        <v>129</v>
      </c>
      <c r="E16" s="251">
        <v>133.12</v>
      </c>
      <c r="F16" s="252"/>
      <c r="G16" s="253">
        <f>ROUND(E16*F16,2)</f>
        <v>0</v>
      </c>
      <c r="H16" s="233"/>
      <c r="I16" s="232">
        <f>ROUND(E16*H16,2)</f>
        <v>0</v>
      </c>
      <c r="J16" s="233"/>
      <c r="K16" s="232">
        <f>ROUND(E16*J16,2)</f>
        <v>0</v>
      </c>
      <c r="L16" s="232">
        <v>21</v>
      </c>
      <c r="M16" s="232">
        <f>G16*(1+L16/100)</f>
        <v>0</v>
      </c>
      <c r="N16" s="231">
        <v>0</v>
      </c>
      <c r="O16" s="231">
        <f>ROUND(E16*N16,2)</f>
        <v>0</v>
      </c>
      <c r="P16" s="231">
        <v>0</v>
      </c>
      <c r="Q16" s="231">
        <f>ROUND(E16*P16,2)</f>
        <v>0</v>
      </c>
      <c r="R16" s="232"/>
      <c r="S16" s="232" t="s">
        <v>130</v>
      </c>
      <c r="T16" s="232" t="s">
        <v>130</v>
      </c>
      <c r="U16" s="232">
        <v>0.36799999999999999</v>
      </c>
      <c r="V16" s="232">
        <f>ROUND(E16*U16,2)</f>
        <v>48.99</v>
      </c>
      <c r="W16" s="232"/>
      <c r="X16" s="232" t="s">
        <v>131</v>
      </c>
      <c r="Y16" s="232" t="s">
        <v>132</v>
      </c>
      <c r="Z16" s="212"/>
      <c r="AA16" s="212"/>
      <c r="AB16" s="212"/>
      <c r="AC16" s="212"/>
      <c r="AD16" s="212"/>
      <c r="AE16" s="212"/>
      <c r="AF16" s="212"/>
      <c r="AG16" s="212" t="s">
        <v>288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outlineLevel="2" x14ac:dyDescent="0.25">
      <c r="A17" s="229"/>
      <c r="B17" s="230"/>
      <c r="C17" s="265" t="s">
        <v>296</v>
      </c>
      <c r="D17" s="234"/>
      <c r="E17" s="235"/>
      <c r="F17" s="232"/>
      <c r="G17" s="232"/>
      <c r="H17" s="232"/>
      <c r="I17" s="232"/>
      <c r="J17" s="232"/>
      <c r="K17" s="232"/>
      <c r="L17" s="232"/>
      <c r="M17" s="232"/>
      <c r="N17" s="231"/>
      <c r="O17" s="231"/>
      <c r="P17" s="231"/>
      <c r="Q17" s="231"/>
      <c r="R17" s="232"/>
      <c r="S17" s="232"/>
      <c r="T17" s="232"/>
      <c r="U17" s="232"/>
      <c r="V17" s="232"/>
      <c r="W17" s="232"/>
      <c r="X17" s="232"/>
      <c r="Y17" s="232"/>
      <c r="Z17" s="212"/>
      <c r="AA17" s="212"/>
      <c r="AB17" s="212"/>
      <c r="AC17" s="212"/>
      <c r="AD17" s="212"/>
      <c r="AE17" s="212"/>
      <c r="AF17" s="212"/>
      <c r="AG17" s="212" t="s">
        <v>135</v>
      </c>
      <c r="AH17" s="212">
        <v>0</v>
      </c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outlineLevel="3" x14ac:dyDescent="0.25">
      <c r="A18" s="229"/>
      <c r="B18" s="230"/>
      <c r="C18" s="265" t="s">
        <v>297</v>
      </c>
      <c r="D18" s="234"/>
      <c r="E18" s="235"/>
      <c r="F18" s="232"/>
      <c r="G18" s="232"/>
      <c r="H18" s="232"/>
      <c r="I18" s="232"/>
      <c r="J18" s="232"/>
      <c r="K18" s="232"/>
      <c r="L18" s="232"/>
      <c r="M18" s="232"/>
      <c r="N18" s="231"/>
      <c r="O18" s="231"/>
      <c r="P18" s="231"/>
      <c r="Q18" s="231"/>
      <c r="R18" s="232"/>
      <c r="S18" s="232"/>
      <c r="T18" s="232"/>
      <c r="U18" s="232"/>
      <c r="V18" s="232"/>
      <c r="W18" s="232"/>
      <c r="X18" s="232"/>
      <c r="Y18" s="232"/>
      <c r="Z18" s="212"/>
      <c r="AA18" s="212"/>
      <c r="AB18" s="212"/>
      <c r="AC18" s="212"/>
      <c r="AD18" s="212"/>
      <c r="AE18" s="212"/>
      <c r="AF18" s="212"/>
      <c r="AG18" s="212" t="s">
        <v>135</v>
      </c>
      <c r="AH18" s="212">
        <v>0</v>
      </c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outlineLevel="3" x14ac:dyDescent="0.25">
      <c r="A19" s="229"/>
      <c r="B19" s="230"/>
      <c r="C19" s="265" t="s">
        <v>298</v>
      </c>
      <c r="D19" s="234"/>
      <c r="E19" s="235">
        <v>133.12</v>
      </c>
      <c r="F19" s="232"/>
      <c r="G19" s="232"/>
      <c r="H19" s="232"/>
      <c r="I19" s="232"/>
      <c r="J19" s="232"/>
      <c r="K19" s="232"/>
      <c r="L19" s="232"/>
      <c r="M19" s="232"/>
      <c r="N19" s="231"/>
      <c r="O19" s="231"/>
      <c r="P19" s="231"/>
      <c r="Q19" s="231"/>
      <c r="R19" s="232"/>
      <c r="S19" s="232"/>
      <c r="T19" s="232"/>
      <c r="U19" s="232"/>
      <c r="V19" s="232"/>
      <c r="W19" s="232"/>
      <c r="X19" s="232"/>
      <c r="Y19" s="232"/>
      <c r="Z19" s="212"/>
      <c r="AA19" s="212"/>
      <c r="AB19" s="212"/>
      <c r="AC19" s="212"/>
      <c r="AD19" s="212"/>
      <c r="AE19" s="212"/>
      <c r="AF19" s="212"/>
      <c r="AG19" s="212" t="s">
        <v>135</v>
      </c>
      <c r="AH19" s="212">
        <v>0</v>
      </c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2"/>
      <c r="BH19" s="212"/>
    </row>
    <row r="20" spans="1:60" outlineLevel="1" x14ac:dyDescent="0.25">
      <c r="A20" s="248">
        <v>5</v>
      </c>
      <c r="B20" s="249" t="s">
        <v>299</v>
      </c>
      <c r="C20" s="264" t="s">
        <v>300</v>
      </c>
      <c r="D20" s="250" t="s">
        <v>129</v>
      </c>
      <c r="E20" s="251">
        <v>133.12</v>
      </c>
      <c r="F20" s="252"/>
      <c r="G20" s="253">
        <f>ROUND(E20*F20,2)</f>
        <v>0</v>
      </c>
      <c r="H20" s="233"/>
      <c r="I20" s="232">
        <f>ROUND(E20*H20,2)</f>
        <v>0</v>
      </c>
      <c r="J20" s="233"/>
      <c r="K20" s="232">
        <f>ROUND(E20*J20,2)</f>
        <v>0</v>
      </c>
      <c r="L20" s="232">
        <v>21</v>
      </c>
      <c r="M20" s="232">
        <f>G20*(1+L20/100)</f>
        <v>0</v>
      </c>
      <c r="N20" s="231">
        <v>0</v>
      </c>
      <c r="O20" s="231">
        <f>ROUND(E20*N20,2)</f>
        <v>0</v>
      </c>
      <c r="P20" s="231">
        <v>0</v>
      </c>
      <c r="Q20" s="231">
        <f>ROUND(E20*P20,2)</f>
        <v>0</v>
      </c>
      <c r="R20" s="232"/>
      <c r="S20" s="232" t="s">
        <v>130</v>
      </c>
      <c r="T20" s="232" t="s">
        <v>130</v>
      </c>
      <c r="U20" s="232">
        <v>5.8000000000000003E-2</v>
      </c>
      <c r="V20" s="232">
        <f>ROUND(E20*U20,2)</f>
        <v>7.72</v>
      </c>
      <c r="W20" s="232"/>
      <c r="X20" s="232" t="s">
        <v>131</v>
      </c>
      <c r="Y20" s="232" t="s">
        <v>132</v>
      </c>
      <c r="Z20" s="212"/>
      <c r="AA20" s="212"/>
      <c r="AB20" s="212"/>
      <c r="AC20" s="212"/>
      <c r="AD20" s="212"/>
      <c r="AE20" s="212"/>
      <c r="AF20" s="212"/>
      <c r="AG20" s="212" t="s">
        <v>288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2" x14ac:dyDescent="0.25">
      <c r="A21" s="229"/>
      <c r="B21" s="230"/>
      <c r="C21" s="265" t="s">
        <v>301</v>
      </c>
      <c r="D21" s="234"/>
      <c r="E21" s="235"/>
      <c r="F21" s="232"/>
      <c r="G21" s="232"/>
      <c r="H21" s="232"/>
      <c r="I21" s="232"/>
      <c r="J21" s="232"/>
      <c r="K21" s="232"/>
      <c r="L21" s="232"/>
      <c r="M21" s="232"/>
      <c r="N21" s="231"/>
      <c r="O21" s="231"/>
      <c r="P21" s="231"/>
      <c r="Q21" s="231"/>
      <c r="R21" s="232"/>
      <c r="S21" s="232"/>
      <c r="T21" s="232"/>
      <c r="U21" s="232"/>
      <c r="V21" s="232"/>
      <c r="W21" s="232"/>
      <c r="X21" s="232"/>
      <c r="Y21" s="232"/>
      <c r="Z21" s="212"/>
      <c r="AA21" s="212"/>
      <c r="AB21" s="212"/>
      <c r="AC21" s="212"/>
      <c r="AD21" s="212"/>
      <c r="AE21" s="212"/>
      <c r="AF21" s="212"/>
      <c r="AG21" s="212" t="s">
        <v>135</v>
      </c>
      <c r="AH21" s="212">
        <v>0</v>
      </c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3" x14ac:dyDescent="0.25">
      <c r="A22" s="229"/>
      <c r="B22" s="230"/>
      <c r="C22" s="265" t="s">
        <v>298</v>
      </c>
      <c r="D22" s="234"/>
      <c r="E22" s="235">
        <v>133.12</v>
      </c>
      <c r="F22" s="232"/>
      <c r="G22" s="232"/>
      <c r="H22" s="232"/>
      <c r="I22" s="232"/>
      <c r="J22" s="232"/>
      <c r="K22" s="232"/>
      <c r="L22" s="232"/>
      <c r="M22" s="232"/>
      <c r="N22" s="231"/>
      <c r="O22" s="231"/>
      <c r="P22" s="231"/>
      <c r="Q22" s="231"/>
      <c r="R22" s="232"/>
      <c r="S22" s="232"/>
      <c r="T22" s="232"/>
      <c r="U22" s="232"/>
      <c r="V22" s="232"/>
      <c r="W22" s="232"/>
      <c r="X22" s="232"/>
      <c r="Y22" s="232"/>
      <c r="Z22" s="212"/>
      <c r="AA22" s="212"/>
      <c r="AB22" s="212"/>
      <c r="AC22" s="212"/>
      <c r="AD22" s="212"/>
      <c r="AE22" s="212"/>
      <c r="AF22" s="212"/>
      <c r="AG22" s="212" t="s">
        <v>135</v>
      </c>
      <c r="AH22" s="212">
        <v>0</v>
      </c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outlineLevel="1" x14ac:dyDescent="0.25">
      <c r="A23" s="248">
        <v>6</v>
      </c>
      <c r="B23" s="249" t="s">
        <v>175</v>
      </c>
      <c r="C23" s="264" t="s">
        <v>176</v>
      </c>
      <c r="D23" s="250" t="s">
        <v>129</v>
      </c>
      <c r="E23" s="251">
        <v>112.62</v>
      </c>
      <c r="F23" s="252"/>
      <c r="G23" s="253">
        <f>ROUND(E23*F23,2)</f>
        <v>0</v>
      </c>
      <c r="H23" s="233"/>
      <c r="I23" s="232">
        <f>ROUND(E23*H23,2)</f>
        <v>0</v>
      </c>
      <c r="J23" s="233"/>
      <c r="K23" s="232">
        <f>ROUND(E23*J23,2)</f>
        <v>0</v>
      </c>
      <c r="L23" s="232">
        <v>21</v>
      </c>
      <c r="M23" s="232">
        <f>G23*(1+L23/100)</f>
        <v>0</v>
      </c>
      <c r="N23" s="231">
        <v>0</v>
      </c>
      <c r="O23" s="231">
        <f>ROUND(E23*N23,2)</f>
        <v>0</v>
      </c>
      <c r="P23" s="231">
        <v>0</v>
      </c>
      <c r="Q23" s="231">
        <f>ROUND(E23*P23,2)</f>
        <v>0</v>
      </c>
      <c r="R23" s="232"/>
      <c r="S23" s="232" t="s">
        <v>130</v>
      </c>
      <c r="T23" s="232" t="s">
        <v>130</v>
      </c>
      <c r="U23" s="232">
        <v>1.0999999999999999E-2</v>
      </c>
      <c r="V23" s="232">
        <f>ROUND(E23*U23,2)</f>
        <v>1.24</v>
      </c>
      <c r="W23" s="232"/>
      <c r="X23" s="232" t="s">
        <v>131</v>
      </c>
      <c r="Y23" s="232" t="s">
        <v>132</v>
      </c>
      <c r="Z23" s="212"/>
      <c r="AA23" s="212"/>
      <c r="AB23" s="212"/>
      <c r="AC23" s="212"/>
      <c r="AD23" s="212"/>
      <c r="AE23" s="212"/>
      <c r="AF23" s="212"/>
      <c r="AG23" s="212" t="s">
        <v>288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outlineLevel="2" x14ac:dyDescent="0.25">
      <c r="A24" s="229"/>
      <c r="B24" s="230"/>
      <c r="C24" s="265" t="s">
        <v>302</v>
      </c>
      <c r="D24" s="234"/>
      <c r="E24" s="235"/>
      <c r="F24" s="232"/>
      <c r="G24" s="232"/>
      <c r="H24" s="232"/>
      <c r="I24" s="232"/>
      <c r="J24" s="232"/>
      <c r="K24" s="232"/>
      <c r="L24" s="232"/>
      <c r="M24" s="232"/>
      <c r="N24" s="231"/>
      <c r="O24" s="231"/>
      <c r="P24" s="231"/>
      <c r="Q24" s="231"/>
      <c r="R24" s="232"/>
      <c r="S24" s="232"/>
      <c r="T24" s="232"/>
      <c r="U24" s="232"/>
      <c r="V24" s="232"/>
      <c r="W24" s="232"/>
      <c r="X24" s="232"/>
      <c r="Y24" s="232"/>
      <c r="Z24" s="212"/>
      <c r="AA24" s="212"/>
      <c r="AB24" s="212"/>
      <c r="AC24" s="212"/>
      <c r="AD24" s="212"/>
      <c r="AE24" s="212"/>
      <c r="AF24" s="212"/>
      <c r="AG24" s="212" t="s">
        <v>135</v>
      </c>
      <c r="AH24" s="212">
        <v>0</v>
      </c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2"/>
      <c r="BH24" s="212"/>
    </row>
    <row r="25" spans="1:60" outlineLevel="3" x14ac:dyDescent="0.25">
      <c r="A25" s="229"/>
      <c r="B25" s="230"/>
      <c r="C25" s="265" t="s">
        <v>303</v>
      </c>
      <c r="D25" s="234"/>
      <c r="E25" s="235">
        <v>112.62</v>
      </c>
      <c r="F25" s="232"/>
      <c r="G25" s="232"/>
      <c r="H25" s="232"/>
      <c r="I25" s="232"/>
      <c r="J25" s="232"/>
      <c r="K25" s="232"/>
      <c r="L25" s="232"/>
      <c r="M25" s="232"/>
      <c r="N25" s="231"/>
      <c r="O25" s="231"/>
      <c r="P25" s="231"/>
      <c r="Q25" s="231"/>
      <c r="R25" s="232"/>
      <c r="S25" s="232"/>
      <c r="T25" s="232"/>
      <c r="U25" s="232"/>
      <c r="V25" s="232"/>
      <c r="W25" s="232"/>
      <c r="X25" s="232"/>
      <c r="Y25" s="232"/>
      <c r="Z25" s="212"/>
      <c r="AA25" s="212"/>
      <c r="AB25" s="212"/>
      <c r="AC25" s="212"/>
      <c r="AD25" s="212"/>
      <c r="AE25" s="212"/>
      <c r="AF25" s="212"/>
      <c r="AG25" s="212" t="s">
        <v>135</v>
      </c>
      <c r="AH25" s="212">
        <v>0</v>
      </c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outlineLevel="1" x14ac:dyDescent="0.25">
      <c r="A26" s="248">
        <v>7</v>
      </c>
      <c r="B26" s="249" t="s">
        <v>304</v>
      </c>
      <c r="C26" s="264" t="s">
        <v>305</v>
      </c>
      <c r="D26" s="250" t="s">
        <v>129</v>
      </c>
      <c r="E26" s="251">
        <v>1914.54</v>
      </c>
      <c r="F26" s="252"/>
      <c r="G26" s="253">
        <f>ROUND(E26*F26,2)</f>
        <v>0</v>
      </c>
      <c r="H26" s="233"/>
      <c r="I26" s="232">
        <f>ROUND(E26*H26,2)</f>
        <v>0</v>
      </c>
      <c r="J26" s="233"/>
      <c r="K26" s="232">
        <f>ROUND(E26*J26,2)</f>
        <v>0</v>
      </c>
      <c r="L26" s="232">
        <v>21</v>
      </c>
      <c r="M26" s="232">
        <f>G26*(1+L26/100)</f>
        <v>0</v>
      </c>
      <c r="N26" s="231">
        <v>0</v>
      </c>
      <c r="O26" s="231">
        <f>ROUND(E26*N26,2)</f>
        <v>0</v>
      </c>
      <c r="P26" s="231">
        <v>0</v>
      </c>
      <c r="Q26" s="231">
        <f>ROUND(E26*P26,2)</f>
        <v>0</v>
      </c>
      <c r="R26" s="232"/>
      <c r="S26" s="232" t="s">
        <v>130</v>
      </c>
      <c r="T26" s="232" t="s">
        <v>130</v>
      </c>
      <c r="U26" s="232">
        <v>0</v>
      </c>
      <c r="V26" s="232">
        <f>ROUND(E26*U26,2)</f>
        <v>0</v>
      </c>
      <c r="W26" s="232"/>
      <c r="X26" s="232" t="s">
        <v>131</v>
      </c>
      <c r="Y26" s="232" t="s">
        <v>132</v>
      </c>
      <c r="Z26" s="212"/>
      <c r="AA26" s="212"/>
      <c r="AB26" s="212"/>
      <c r="AC26" s="212"/>
      <c r="AD26" s="212"/>
      <c r="AE26" s="212"/>
      <c r="AF26" s="212"/>
      <c r="AG26" s="212" t="s">
        <v>288</v>
      </c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</row>
    <row r="27" spans="1:60" outlineLevel="2" x14ac:dyDescent="0.25">
      <c r="A27" s="229"/>
      <c r="B27" s="230"/>
      <c r="C27" s="265" t="s">
        <v>306</v>
      </c>
      <c r="D27" s="234"/>
      <c r="E27" s="235"/>
      <c r="F27" s="232"/>
      <c r="G27" s="232"/>
      <c r="H27" s="232"/>
      <c r="I27" s="232"/>
      <c r="J27" s="232"/>
      <c r="K27" s="232"/>
      <c r="L27" s="232"/>
      <c r="M27" s="232"/>
      <c r="N27" s="231"/>
      <c r="O27" s="231"/>
      <c r="P27" s="231"/>
      <c r="Q27" s="231"/>
      <c r="R27" s="232"/>
      <c r="S27" s="232"/>
      <c r="T27" s="232"/>
      <c r="U27" s="232"/>
      <c r="V27" s="232"/>
      <c r="W27" s="232"/>
      <c r="X27" s="232"/>
      <c r="Y27" s="232"/>
      <c r="Z27" s="212"/>
      <c r="AA27" s="212"/>
      <c r="AB27" s="212"/>
      <c r="AC27" s="212"/>
      <c r="AD27" s="212"/>
      <c r="AE27" s="212"/>
      <c r="AF27" s="212"/>
      <c r="AG27" s="212" t="s">
        <v>135</v>
      </c>
      <c r="AH27" s="212">
        <v>0</v>
      </c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</row>
    <row r="28" spans="1:60" outlineLevel="3" x14ac:dyDescent="0.25">
      <c r="A28" s="229"/>
      <c r="B28" s="230"/>
      <c r="C28" s="265" t="s">
        <v>307</v>
      </c>
      <c r="D28" s="234"/>
      <c r="E28" s="235">
        <v>1914.54</v>
      </c>
      <c r="F28" s="232"/>
      <c r="G28" s="232"/>
      <c r="H28" s="232"/>
      <c r="I28" s="232"/>
      <c r="J28" s="232"/>
      <c r="K28" s="232"/>
      <c r="L28" s="232"/>
      <c r="M28" s="232"/>
      <c r="N28" s="231"/>
      <c r="O28" s="231"/>
      <c r="P28" s="231"/>
      <c r="Q28" s="231"/>
      <c r="R28" s="232"/>
      <c r="S28" s="232"/>
      <c r="T28" s="232"/>
      <c r="U28" s="232"/>
      <c r="V28" s="232"/>
      <c r="W28" s="232"/>
      <c r="X28" s="232"/>
      <c r="Y28" s="232"/>
      <c r="Z28" s="212"/>
      <c r="AA28" s="212"/>
      <c r="AB28" s="212"/>
      <c r="AC28" s="212"/>
      <c r="AD28" s="212"/>
      <c r="AE28" s="212"/>
      <c r="AF28" s="212"/>
      <c r="AG28" s="212" t="s">
        <v>135</v>
      </c>
      <c r="AH28" s="212">
        <v>0</v>
      </c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  <c r="AV28" s="212"/>
      <c r="AW28" s="212"/>
      <c r="AX28" s="212"/>
      <c r="AY28" s="212"/>
      <c r="AZ28" s="212"/>
      <c r="BA28" s="212"/>
      <c r="BB28" s="212"/>
      <c r="BC28" s="212"/>
      <c r="BD28" s="212"/>
      <c r="BE28" s="212"/>
      <c r="BF28" s="212"/>
      <c r="BG28" s="212"/>
      <c r="BH28" s="212"/>
    </row>
    <row r="29" spans="1:60" outlineLevel="1" x14ac:dyDescent="0.25">
      <c r="A29" s="248">
        <v>8</v>
      </c>
      <c r="B29" s="249" t="s">
        <v>308</v>
      </c>
      <c r="C29" s="264" t="s">
        <v>309</v>
      </c>
      <c r="D29" s="250" t="s">
        <v>129</v>
      </c>
      <c r="E29" s="251">
        <v>6</v>
      </c>
      <c r="F29" s="252"/>
      <c r="G29" s="253">
        <f>ROUND(E29*F29,2)</f>
        <v>0</v>
      </c>
      <c r="H29" s="233"/>
      <c r="I29" s="232">
        <f>ROUND(E29*H29,2)</f>
        <v>0</v>
      </c>
      <c r="J29" s="233"/>
      <c r="K29" s="232">
        <f>ROUND(E29*J29,2)</f>
        <v>0</v>
      </c>
      <c r="L29" s="232">
        <v>21</v>
      </c>
      <c r="M29" s="232">
        <f>G29*(1+L29/100)</f>
        <v>0</v>
      </c>
      <c r="N29" s="231">
        <v>0</v>
      </c>
      <c r="O29" s="231">
        <f>ROUND(E29*N29,2)</f>
        <v>0</v>
      </c>
      <c r="P29" s="231">
        <v>0</v>
      </c>
      <c r="Q29" s="231">
        <f>ROUND(E29*P29,2)</f>
        <v>0</v>
      </c>
      <c r="R29" s="232"/>
      <c r="S29" s="232" t="s">
        <v>130</v>
      </c>
      <c r="T29" s="232" t="s">
        <v>130</v>
      </c>
      <c r="U29" s="232">
        <v>0.52900000000000003</v>
      </c>
      <c r="V29" s="232">
        <f>ROUND(E29*U29,2)</f>
        <v>3.17</v>
      </c>
      <c r="W29" s="232"/>
      <c r="X29" s="232" t="s">
        <v>131</v>
      </c>
      <c r="Y29" s="232" t="s">
        <v>132</v>
      </c>
      <c r="Z29" s="212"/>
      <c r="AA29" s="212"/>
      <c r="AB29" s="212"/>
      <c r="AC29" s="212"/>
      <c r="AD29" s="212"/>
      <c r="AE29" s="212"/>
      <c r="AF29" s="212"/>
      <c r="AG29" s="212" t="s">
        <v>288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2"/>
      <c r="BB29" s="212"/>
      <c r="BC29" s="212"/>
      <c r="BD29" s="212"/>
      <c r="BE29" s="212"/>
      <c r="BF29" s="212"/>
      <c r="BG29" s="212"/>
      <c r="BH29" s="212"/>
    </row>
    <row r="30" spans="1:60" outlineLevel="2" x14ac:dyDescent="0.25">
      <c r="A30" s="229"/>
      <c r="B30" s="230"/>
      <c r="C30" s="265" t="s">
        <v>310</v>
      </c>
      <c r="D30" s="234"/>
      <c r="E30" s="235"/>
      <c r="F30" s="232"/>
      <c r="G30" s="232"/>
      <c r="H30" s="232"/>
      <c r="I30" s="232"/>
      <c r="J30" s="232"/>
      <c r="K30" s="232"/>
      <c r="L30" s="232"/>
      <c r="M30" s="232"/>
      <c r="N30" s="231"/>
      <c r="O30" s="231"/>
      <c r="P30" s="231"/>
      <c r="Q30" s="231"/>
      <c r="R30" s="232"/>
      <c r="S30" s="232"/>
      <c r="T30" s="232"/>
      <c r="U30" s="232"/>
      <c r="V30" s="232"/>
      <c r="W30" s="232"/>
      <c r="X30" s="232"/>
      <c r="Y30" s="232"/>
      <c r="Z30" s="212"/>
      <c r="AA30" s="212"/>
      <c r="AB30" s="212"/>
      <c r="AC30" s="212"/>
      <c r="AD30" s="212"/>
      <c r="AE30" s="212"/>
      <c r="AF30" s="212"/>
      <c r="AG30" s="212" t="s">
        <v>135</v>
      </c>
      <c r="AH30" s="212">
        <v>0</v>
      </c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</row>
    <row r="31" spans="1:60" outlineLevel="3" x14ac:dyDescent="0.25">
      <c r="A31" s="229"/>
      <c r="B31" s="230"/>
      <c r="C31" s="265" t="s">
        <v>311</v>
      </c>
      <c r="D31" s="234"/>
      <c r="E31" s="235">
        <v>6</v>
      </c>
      <c r="F31" s="232"/>
      <c r="G31" s="232"/>
      <c r="H31" s="232"/>
      <c r="I31" s="232"/>
      <c r="J31" s="232"/>
      <c r="K31" s="232"/>
      <c r="L31" s="232"/>
      <c r="M31" s="232"/>
      <c r="N31" s="231"/>
      <c r="O31" s="231"/>
      <c r="P31" s="231"/>
      <c r="Q31" s="231"/>
      <c r="R31" s="232"/>
      <c r="S31" s="232"/>
      <c r="T31" s="232"/>
      <c r="U31" s="232"/>
      <c r="V31" s="232"/>
      <c r="W31" s="232"/>
      <c r="X31" s="232"/>
      <c r="Y31" s="232"/>
      <c r="Z31" s="212"/>
      <c r="AA31" s="212"/>
      <c r="AB31" s="212"/>
      <c r="AC31" s="212"/>
      <c r="AD31" s="212"/>
      <c r="AE31" s="212"/>
      <c r="AF31" s="212"/>
      <c r="AG31" s="212" t="s">
        <v>135</v>
      </c>
      <c r="AH31" s="212">
        <v>0</v>
      </c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</row>
    <row r="32" spans="1:60" outlineLevel="1" x14ac:dyDescent="0.25">
      <c r="A32" s="248">
        <v>9</v>
      </c>
      <c r="B32" s="249" t="s">
        <v>312</v>
      </c>
      <c r="C32" s="264" t="s">
        <v>313</v>
      </c>
      <c r="D32" s="250" t="s">
        <v>129</v>
      </c>
      <c r="E32" s="251">
        <v>61.5</v>
      </c>
      <c r="F32" s="252"/>
      <c r="G32" s="253">
        <f>ROUND(E32*F32,2)</f>
        <v>0</v>
      </c>
      <c r="H32" s="233"/>
      <c r="I32" s="232">
        <f>ROUND(E32*H32,2)</f>
        <v>0</v>
      </c>
      <c r="J32" s="233"/>
      <c r="K32" s="232">
        <f>ROUND(E32*J32,2)</f>
        <v>0</v>
      </c>
      <c r="L32" s="232">
        <v>21</v>
      </c>
      <c r="M32" s="232">
        <f>G32*(1+L32/100)</f>
        <v>0</v>
      </c>
      <c r="N32" s="231">
        <v>0</v>
      </c>
      <c r="O32" s="231">
        <f>ROUND(E32*N32,2)</f>
        <v>0</v>
      </c>
      <c r="P32" s="231">
        <v>0</v>
      </c>
      <c r="Q32" s="231">
        <f>ROUND(E32*P32,2)</f>
        <v>0</v>
      </c>
      <c r="R32" s="232"/>
      <c r="S32" s="232" t="s">
        <v>130</v>
      </c>
      <c r="T32" s="232" t="s">
        <v>130</v>
      </c>
      <c r="U32" s="232">
        <v>0.20200000000000001</v>
      </c>
      <c r="V32" s="232">
        <f>ROUND(E32*U32,2)</f>
        <v>12.42</v>
      </c>
      <c r="W32" s="232"/>
      <c r="X32" s="232" t="s">
        <v>131</v>
      </c>
      <c r="Y32" s="232" t="s">
        <v>132</v>
      </c>
      <c r="Z32" s="212"/>
      <c r="AA32" s="212"/>
      <c r="AB32" s="212"/>
      <c r="AC32" s="212"/>
      <c r="AD32" s="212"/>
      <c r="AE32" s="212"/>
      <c r="AF32" s="212"/>
      <c r="AG32" s="212" t="s">
        <v>288</v>
      </c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  <c r="AV32" s="212"/>
      <c r="AW32" s="212"/>
      <c r="AX32" s="212"/>
      <c r="AY32" s="212"/>
      <c r="AZ32" s="212"/>
      <c r="BA32" s="212"/>
      <c r="BB32" s="212"/>
      <c r="BC32" s="212"/>
      <c r="BD32" s="212"/>
      <c r="BE32" s="212"/>
      <c r="BF32" s="212"/>
      <c r="BG32" s="212"/>
      <c r="BH32" s="212"/>
    </row>
    <row r="33" spans="1:60" outlineLevel="2" x14ac:dyDescent="0.25">
      <c r="A33" s="229"/>
      <c r="B33" s="230"/>
      <c r="C33" s="266" t="s">
        <v>314</v>
      </c>
      <c r="D33" s="255"/>
      <c r="E33" s="255"/>
      <c r="F33" s="255"/>
      <c r="G33" s="255"/>
      <c r="H33" s="232"/>
      <c r="I33" s="232"/>
      <c r="J33" s="232"/>
      <c r="K33" s="232"/>
      <c r="L33" s="232"/>
      <c r="M33" s="232"/>
      <c r="N33" s="231"/>
      <c r="O33" s="231"/>
      <c r="P33" s="231"/>
      <c r="Q33" s="231"/>
      <c r="R33" s="232"/>
      <c r="S33" s="232"/>
      <c r="T33" s="232"/>
      <c r="U33" s="232"/>
      <c r="V33" s="232"/>
      <c r="W33" s="232"/>
      <c r="X33" s="232"/>
      <c r="Y33" s="232"/>
      <c r="Z33" s="212"/>
      <c r="AA33" s="212"/>
      <c r="AB33" s="212"/>
      <c r="AC33" s="212"/>
      <c r="AD33" s="212"/>
      <c r="AE33" s="212"/>
      <c r="AF33" s="212"/>
      <c r="AG33" s="212" t="s">
        <v>139</v>
      </c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2"/>
      <c r="AU33" s="212"/>
      <c r="AV33" s="212"/>
      <c r="AW33" s="212"/>
      <c r="AX33" s="212"/>
      <c r="AY33" s="212"/>
      <c r="AZ33" s="212"/>
      <c r="BA33" s="212"/>
      <c r="BB33" s="212"/>
      <c r="BC33" s="212"/>
      <c r="BD33" s="212"/>
      <c r="BE33" s="212"/>
      <c r="BF33" s="212"/>
      <c r="BG33" s="212"/>
      <c r="BH33" s="212"/>
    </row>
    <row r="34" spans="1:60" outlineLevel="2" x14ac:dyDescent="0.25">
      <c r="A34" s="229"/>
      <c r="B34" s="230"/>
      <c r="C34" s="265" t="s">
        <v>315</v>
      </c>
      <c r="D34" s="234"/>
      <c r="E34" s="235"/>
      <c r="F34" s="232"/>
      <c r="G34" s="232"/>
      <c r="H34" s="232"/>
      <c r="I34" s="232"/>
      <c r="J34" s="232"/>
      <c r="K34" s="232"/>
      <c r="L34" s="232"/>
      <c r="M34" s="232"/>
      <c r="N34" s="231"/>
      <c r="O34" s="231"/>
      <c r="P34" s="231"/>
      <c r="Q34" s="231"/>
      <c r="R34" s="232"/>
      <c r="S34" s="232"/>
      <c r="T34" s="232"/>
      <c r="U34" s="232"/>
      <c r="V34" s="232"/>
      <c r="W34" s="232"/>
      <c r="X34" s="232"/>
      <c r="Y34" s="232"/>
      <c r="Z34" s="212"/>
      <c r="AA34" s="212"/>
      <c r="AB34" s="212"/>
      <c r="AC34" s="212"/>
      <c r="AD34" s="212"/>
      <c r="AE34" s="212"/>
      <c r="AF34" s="212"/>
      <c r="AG34" s="212" t="s">
        <v>135</v>
      </c>
      <c r="AH34" s="212">
        <v>0</v>
      </c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0" outlineLevel="3" x14ac:dyDescent="0.25">
      <c r="A35" s="229"/>
      <c r="B35" s="230"/>
      <c r="C35" s="265" t="s">
        <v>316</v>
      </c>
      <c r="D35" s="234"/>
      <c r="E35" s="235"/>
      <c r="F35" s="232"/>
      <c r="G35" s="232"/>
      <c r="H35" s="232"/>
      <c r="I35" s="232"/>
      <c r="J35" s="232"/>
      <c r="K35" s="232"/>
      <c r="L35" s="232"/>
      <c r="M35" s="232"/>
      <c r="N35" s="231"/>
      <c r="O35" s="231"/>
      <c r="P35" s="231"/>
      <c r="Q35" s="231"/>
      <c r="R35" s="232"/>
      <c r="S35" s="232"/>
      <c r="T35" s="232"/>
      <c r="U35" s="232"/>
      <c r="V35" s="232"/>
      <c r="W35" s="232"/>
      <c r="X35" s="232"/>
      <c r="Y35" s="232"/>
      <c r="Z35" s="212"/>
      <c r="AA35" s="212"/>
      <c r="AB35" s="212"/>
      <c r="AC35" s="212"/>
      <c r="AD35" s="212"/>
      <c r="AE35" s="212"/>
      <c r="AF35" s="212"/>
      <c r="AG35" s="212" t="s">
        <v>135</v>
      </c>
      <c r="AH35" s="212">
        <v>0</v>
      </c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0" outlineLevel="3" x14ac:dyDescent="0.25">
      <c r="A36" s="229"/>
      <c r="B36" s="230"/>
      <c r="C36" s="265" t="s">
        <v>317</v>
      </c>
      <c r="D36" s="234"/>
      <c r="E36" s="235">
        <v>61.5</v>
      </c>
      <c r="F36" s="232"/>
      <c r="G36" s="232"/>
      <c r="H36" s="232"/>
      <c r="I36" s="232"/>
      <c r="J36" s="232"/>
      <c r="K36" s="232"/>
      <c r="L36" s="232"/>
      <c r="M36" s="232"/>
      <c r="N36" s="231"/>
      <c r="O36" s="231"/>
      <c r="P36" s="231"/>
      <c r="Q36" s="231"/>
      <c r="R36" s="232"/>
      <c r="S36" s="232"/>
      <c r="T36" s="232"/>
      <c r="U36" s="232"/>
      <c r="V36" s="232"/>
      <c r="W36" s="232"/>
      <c r="X36" s="232"/>
      <c r="Y36" s="232"/>
      <c r="Z36" s="212"/>
      <c r="AA36" s="212"/>
      <c r="AB36" s="212"/>
      <c r="AC36" s="212"/>
      <c r="AD36" s="212"/>
      <c r="AE36" s="212"/>
      <c r="AF36" s="212"/>
      <c r="AG36" s="212" t="s">
        <v>135</v>
      </c>
      <c r="AH36" s="212">
        <v>0</v>
      </c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0" ht="20" outlineLevel="1" x14ac:dyDescent="0.25">
      <c r="A37" s="248">
        <v>10</v>
      </c>
      <c r="B37" s="249" t="s">
        <v>318</v>
      </c>
      <c r="C37" s="264" t="s">
        <v>319</v>
      </c>
      <c r="D37" s="250" t="s">
        <v>129</v>
      </c>
      <c r="E37" s="251">
        <v>10</v>
      </c>
      <c r="F37" s="252"/>
      <c r="G37" s="253">
        <f>ROUND(E37*F37,2)</f>
        <v>0</v>
      </c>
      <c r="H37" s="233"/>
      <c r="I37" s="232">
        <f>ROUND(E37*H37,2)</f>
        <v>0</v>
      </c>
      <c r="J37" s="233"/>
      <c r="K37" s="232">
        <f>ROUND(E37*J37,2)</f>
        <v>0</v>
      </c>
      <c r="L37" s="232">
        <v>21</v>
      </c>
      <c r="M37" s="232">
        <f>G37*(1+L37/100)</f>
        <v>0</v>
      </c>
      <c r="N37" s="231">
        <v>1.7</v>
      </c>
      <c r="O37" s="231">
        <f>ROUND(E37*N37,2)</f>
        <v>17</v>
      </c>
      <c r="P37" s="231">
        <v>0</v>
      </c>
      <c r="Q37" s="231">
        <f>ROUND(E37*P37,2)</f>
        <v>0</v>
      </c>
      <c r="R37" s="232"/>
      <c r="S37" s="232" t="s">
        <v>130</v>
      </c>
      <c r="T37" s="232" t="s">
        <v>130</v>
      </c>
      <c r="U37" s="232">
        <v>1.587</v>
      </c>
      <c r="V37" s="232">
        <f>ROUND(E37*U37,2)</f>
        <v>15.87</v>
      </c>
      <c r="W37" s="232"/>
      <c r="X37" s="232" t="s">
        <v>131</v>
      </c>
      <c r="Y37" s="232" t="s">
        <v>132</v>
      </c>
      <c r="Z37" s="212"/>
      <c r="AA37" s="212"/>
      <c r="AB37" s="212"/>
      <c r="AC37" s="212"/>
      <c r="AD37" s="212"/>
      <c r="AE37" s="212"/>
      <c r="AF37" s="212"/>
      <c r="AG37" s="212" t="s">
        <v>288</v>
      </c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0" outlineLevel="2" x14ac:dyDescent="0.25">
      <c r="A38" s="229"/>
      <c r="B38" s="230"/>
      <c r="C38" s="265" t="s">
        <v>320</v>
      </c>
      <c r="D38" s="234"/>
      <c r="E38" s="235"/>
      <c r="F38" s="232"/>
      <c r="G38" s="232"/>
      <c r="H38" s="232"/>
      <c r="I38" s="232"/>
      <c r="J38" s="232"/>
      <c r="K38" s="232"/>
      <c r="L38" s="232"/>
      <c r="M38" s="232"/>
      <c r="N38" s="231"/>
      <c r="O38" s="231"/>
      <c r="P38" s="231"/>
      <c r="Q38" s="231"/>
      <c r="R38" s="232"/>
      <c r="S38" s="232"/>
      <c r="T38" s="232"/>
      <c r="U38" s="232"/>
      <c r="V38" s="232"/>
      <c r="W38" s="232"/>
      <c r="X38" s="232"/>
      <c r="Y38" s="232"/>
      <c r="Z38" s="212"/>
      <c r="AA38" s="212"/>
      <c r="AB38" s="212"/>
      <c r="AC38" s="212"/>
      <c r="AD38" s="212"/>
      <c r="AE38" s="212"/>
      <c r="AF38" s="212"/>
      <c r="AG38" s="212" t="s">
        <v>135</v>
      </c>
      <c r="AH38" s="212">
        <v>0</v>
      </c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</row>
    <row r="39" spans="1:60" outlineLevel="3" x14ac:dyDescent="0.25">
      <c r="A39" s="229"/>
      <c r="B39" s="230"/>
      <c r="C39" s="265" t="s">
        <v>321</v>
      </c>
      <c r="D39" s="234"/>
      <c r="E39" s="235">
        <v>10</v>
      </c>
      <c r="F39" s="232"/>
      <c r="G39" s="232"/>
      <c r="H39" s="232"/>
      <c r="I39" s="232"/>
      <c r="J39" s="232"/>
      <c r="K39" s="232"/>
      <c r="L39" s="232"/>
      <c r="M39" s="232"/>
      <c r="N39" s="231"/>
      <c r="O39" s="231"/>
      <c r="P39" s="231"/>
      <c r="Q39" s="231"/>
      <c r="R39" s="232"/>
      <c r="S39" s="232"/>
      <c r="T39" s="232"/>
      <c r="U39" s="232"/>
      <c r="V39" s="232"/>
      <c r="W39" s="232"/>
      <c r="X39" s="232"/>
      <c r="Y39" s="232"/>
      <c r="Z39" s="212"/>
      <c r="AA39" s="212"/>
      <c r="AB39" s="212"/>
      <c r="AC39" s="212"/>
      <c r="AD39" s="212"/>
      <c r="AE39" s="212"/>
      <c r="AF39" s="212"/>
      <c r="AG39" s="212" t="s">
        <v>135</v>
      </c>
      <c r="AH39" s="212">
        <v>0</v>
      </c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</row>
    <row r="40" spans="1:60" outlineLevel="1" x14ac:dyDescent="0.25">
      <c r="A40" s="248">
        <v>11</v>
      </c>
      <c r="B40" s="249" t="s">
        <v>322</v>
      </c>
      <c r="C40" s="264" t="s">
        <v>323</v>
      </c>
      <c r="D40" s="250" t="s">
        <v>153</v>
      </c>
      <c r="E40" s="251">
        <v>80</v>
      </c>
      <c r="F40" s="252"/>
      <c r="G40" s="253">
        <f>ROUND(E40*F40,2)</f>
        <v>0</v>
      </c>
      <c r="H40" s="233"/>
      <c r="I40" s="232">
        <f>ROUND(E40*H40,2)</f>
        <v>0</v>
      </c>
      <c r="J40" s="233"/>
      <c r="K40" s="232">
        <f>ROUND(E40*J40,2)</f>
        <v>0</v>
      </c>
      <c r="L40" s="232">
        <v>21</v>
      </c>
      <c r="M40" s="232">
        <f>G40*(1+L40/100)</f>
        <v>0</v>
      </c>
      <c r="N40" s="231">
        <v>0</v>
      </c>
      <c r="O40" s="231">
        <f>ROUND(E40*N40,2)</f>
        <v>0</v>
      </c>
      <c r="P40" s="231">
        <v>0</v>
      </c>
      <c r="Q40" s="231">
        <f>ROUND(E40*P40,2)</f>
        <v>0</v>
      </c>
      <c r="R40" s="232"/>
      <c r="S40" s="232" t="s">
        <v>324</v>
      </c>
      <c r="T40" s="232" t="s">
        <v>325</v>
      </c>
      <c r="U40" s="232">
        <v>0</v>
      </c>
      <c r="V40" s="232">
        <f>ROUND(E40*U40,2)</f>
        <v>0</v>
      </c>
      <c r="W40" s="232"/>
      <c r="X40" s="232" t="s">
        <v>131</v>
      </c>
      <c r="Y40" s="232" t="s">
        <v>132</v>
      </c>
      <c r="Z40" s="212"/>
      <c r="AA40" s="212"/>
      <c r="AB40" s="212"/>
      <c r="AC40" s="212"/>
      <c r="AD40" s="212"/>
      <c r="AE40" s="212"/>
      <c r="AF40" s="212"/>
      <c r="AG40" s="212" t="s">
        <v>288</v>
      </c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</row>
    <row r="41" spans="1:60" outlineLevel="2" x14ac:dyDescent="0.25">
      <c r="A41" s="229"/>
      <c r="B41" s="230"/>
      <c r="C41" s="265" t="s">
        <v>326</v>
      </c>
      <c r="D41" s="234"/>
      <c r="E41" s="235"/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1"/>
      <c r="R41" s="232"/>
      <c r="S41" s="232"/>
      <c r="T41" s="232"/>
      <c r="U41" s="232"/>
      <c r="V41" s="232"/>
      <c r="W41" s="232"/>
      <c r="X41" s="232"/>
      <c r="Y41" s="232"/>
      <c r="Z41" s="212"/>
      <c r="AA41" s="212"/>
      <c r="AB41" s="212"/>
      <c r="AC41" s="212"/>
      <c r="AD41" s="212"/>
      <c r="AE41" s="212"/>
      <c r="AF41" s="212"/>
      <c r="AG41" s="212" t="s">
        <v>135</v>
      </c>
      <c r="AH41" s="212">
        <v>0</v>
      </c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</row>
    <row r="42" spans="1:60" outlineLevel="3" x14ac:dyDescent="0.25">
      <c r="A42" s="229"/>
      <c r="B42" s="230"/>
      <c r="C42" s="265" t="s">
        <v>327</v>
      </c>
      <c r="D42" s="234"/>
      <c r="E42" s="235">
        <v>80</v>
      </c>
      <c r="F42" s="232"/>
      <c r="G42" s="232"/>
      <c r="H42" s="232"/>
      <c r="I42" s="232"/>
      <c r="J42" s="232"/>
      <c r="K42" s="232"/>
      <c r="L42" s="232"/>
      <c r="M42" s="232"/>
      <c r="N42" s="231"/>
      <c r="O42" s="231"/>
      <c r="P42" s="231"/>
      <c r="Q42" s="231"/>
      <c r="R42" s="232"/>
      <c r="S42" s="232"/>
      <c r="T42" s="232"/>
      <c r="U42" s="232"/>
      <c r="V42" s="232"/>
      <c r="W42" s="232"/>
      <c r="X42" s="232"/>
      <c r="Y42" s="232"/>
      <c r="Z42" s="212"/>
      <c r="AA42" s="212"/>
      <c r="AB42" s="212"/>
      <c r="AC42" s="212"/>
      <c r="AD42" s="212"/>
      <c r="AE42" s="212"/>
      <c r="AF42" s="212"/>
      <c r="AG42" s="212" t="s">
        <v>135</v>
      </c>
      <c r="AH42" s="212">
        <v>0</v>
      </c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</row>
    <row r="43" spans="1:60" outlineLevel="1" x14ac:dyDescent="0.25">
      <c r="A43" s="248">
        <v>12</v>
      </c>
      <c r="B43" s="249" t="s">
        <v>164</v>
      </c>
      <c r="C43" s="264" t="s">
        <v>328</v>
      </c>
      <c r="D43" s="250" t="s">
        <v>153</v>
      </c>
      <c r="E43" s="251">
        <v>40</v>
      </c>
      <c r="F43" s="252"/>
      <c r="G43" s="253">
        <f>ROUND(E43*F43,2)</f>
        <v>0</v>
      </c>
      <c r="H43" s="233"/>
      <c r="I43" s="232">
        <f>ROUND(E43*H43,2)</f>
        <v>0</v>
      </c>
      <c r="J43" s="233"/>
      <c r="K43" s="232">
        <f>ROUND(E43*J43,2)</f>
        <v>0</v>
      </c>
      <c r="L43" s="232">
        <v>21</v>
      </c>
      <c r="M43" s="232">
        <f>G43*(1+L43/100)</f>
        <v>0</v>
      </c>
      <c r="N43" s="231">
        <v>0</v>
      </c>
      <c r="O43" s="231">
        <f>ROUND(E43*N43,2)</f>
        <v>0</v>
      </c>
      <c r="P43" s="231">
        <v>0</v>
      </c>
      <c r="Q43" s="231">
        <f>ROUND(E43*P43,2)</f>
        <v>0</v>
      </c>
      <c r="R43" s="232"/>
      <c r="S43" s="232" t="s">
        <v>130</v>
      </c>
      <c r="T43" s="232" t="s">
        <v>130</v>
      </c>
      <c r="U43" s="232">
        <v>1.7999999999999999E-2</v>
      </c>
      <c r="V43" s="232">
        <f>ROUND(E43*U43,2)</f>
        <v>0.72</v>
      </c>
      <c r="W43" s="232"/>
      <c r="X43" s="232" t="s">
        <v>131</v>
      </c>
      <c r="Y43" s="232" t="s">
        <v>132</v>
      </c>
      <c r="Z43" s="212"/>
      <c r="AA43" s="212"/>
      <c r="AB43" s="212"/>
      <c r="AC43" s="212"/>
      <c r="AD43" s="212"/>
      <c r="AE43" s="212"/>
      <c r="AF43" s="212"/>
      <c r="AG43" s="212" t="s">
        <v>288</v>
      </c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</row>
    <row r="44" spans="1:60" outlineLevel="2" x14ac:dyDescent="0.25">
      <c r="A44" s="229"/>
      <c r="B44" s="230"/>
      <c r="C44" s="265" t="s">
        <v>329</v>
      </c>
      <c r="D44" s="234"/>
      <c r="E44" s="235"/>
      <c r="F44" s="232"/>
      <c r="G44" s="232"/>
      <c r="H44" s="232"/>
      <c r="I44" s="232"/>
      <c r="J44" s="232"/>
      <c r="K44" s="232"/>
      <c r="L44" s="232"/>
      <c r="M44" s="232"/>
      <c r="N44" s="231"/>
      <c r="O44" s="231"/>
      <c r="P44" s="231"/>
      <c r="Q44" s="231"/>
      <c r="R44" s="232"/>
      <c r="S44" s="232"/>
      <c r="T44" s="232"/>
      <c r="U44" s="232"/>
      <c r="V44" s="232"/>
      <c r="W44" s="232"/>
      <c r="X44" s="232"/>
      <c r="Y44" s="232"/>
      <c r="Z44" s="212"/>
      <c r="AA44" s="212"/>
      <c r="AB44" s="212"/>
      <c r="AC44" s="212"/>
      <c r="AD44" s="212"/>
      <c r="AE44" s="212"/>
      <c r="AF44" s="212"/>
      <c r="AG44" s="212" t="s">
        <v>135</v>
      </c>
      <c r="AH44" s="212">
        <v>0</v>
      </c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</row>
    <row r="45" spans="1:60" outlineLevel="3" x14ac:dyDescent="0.25">
      <c r="A45" s="229"/>
      <c r="B45" s="230"/>
      <c r="C45" s="265" t="s">
        <v>330</v>
      </c>
      <c r="D45" s="234"/>
      <c r="E45" s="235">
        <v>40</v>
      </c>
      <c r="F45" s="232"/>
      <c r="G45" s="232"/>
      <c r="H45" s="232"/>
      <c r="I45" s="232"/>
      <c r="J45" s="232"/>
      <c r="K45" s="232"/>
      <c r="L45" s="232"/>
      <c r="M45" s="232"/>
      <c r="N45" s="231"/>
      <c r="O45" s="231"/>
      <c r="P45" s="231"/>
      <c r="Q45" s="231"/>
      <c r="R45" s="232"/>
      <c r="S45" s="232"/>
      <c r="T45" s="232"/>
      <c r="U45" s="232"/>
      <c r="V45" s="232"/>
      <c r="W45" s="232"/>
      <c r="X45" s="232"/>
      <c r="Y45" s="232"/>
      <c r="Z45" s="212"/>
      <c r="AA45" s="212"/>
      <c r="AB45" s="212"/>
      <c r="AC45" s="212"/>
      <c r="AD45" s="212"/>
      <c r="AE45" s="212"/>
      <c r="AF45" s="212"/>
      <c r="AG45" s="212" t="s">
        <v>135</v>
      </c>
      <c r="AH45" s="212">
        <v>0</v>
      </c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</row>
    <row r="46" spans="1:60" outlineLevel="1" x14ac:dyDescent="0.25">
      <c r="A46" s="257">
        <v>13</v>
      </c>
      <c r="B46" s="258" t="s">
        <v>331</v>
      </c>
      <c r="C46" s="268" t="s">
        <v>332</v>
      </c>
      <c r="D46" s="259" t="s">
        <v>153</v>
      </c>
      <c r="E46" s="260">
        <v>80</v>
      </c>
      <c r="F46" s="261"/>
      <c r="G46" s="262">
        <f>ROUND(E46*F46,2)</f>
        <v>0</v>
      </c>
      <c r="H46" s="233"/>
      <c r="I46" s="232">
        <f>ROUND(E46*H46,2)</f>
        <v>0</v>
      </c>
      <c r="J46" s="233"/>
      <c r="K46" s="232">
        <f>ROUND(E46*J46,2)</f>
        <v>0</v>
      </c>
      <c r="L46" s="232">
        <v>21</v>
      </c>
      <c r="M46" s="232">
        <f>G46*(1+L46/100)</f>
        <v>0</v>
      </c>
      <c r="N46" s="231">
        <v>0</v>
      </c>
      <c r="O46" s="231">
        <f>ROUND(E46*N46,2)</f>
        <v>0</v>
      </c>
      <c r="P46" s="231">
        <v>0</v>
      </c>
      <c r="Q46" s="231">
        <f>ROUND(E46*P46,2)</f>
        <v>0</v>
      </c>
      <c r="R46" s="232"/>
      <c r="S46" s="232" t="s">
        <v>130</v>
      </c>
      <c r="T46" s="232" t="s">
        <v>130</v>
      </c>
      <c r="U46" s="232">
        <v>0.17699999999999999</v>
      </c>
      <c r="V46" s="232">
        <f>ROUND(E46*U46,2)</f>
        <v>14.16</v>
      </c>
      <c r="W46" s="232"/>
      <c r="X46" s="232" t="s">
        <v>131</v>
      </c>
      <c r="Y46" s="232" t="s">
        <v>132</v>
      </c>
      <c r="Z46" s="212"/>
      <c r="AA46" s="212"/>
      <c r="AB46" s="212"/>
      <c r="AC46" s="212"/>
      <c r="AD46" s="212"/>
      <c r="AE46" s="212"/>
      <c r="AF46" s="212"/>
      <c r="AG46" s="212" t="s">
        <v>288</v>
      </c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</row>
    <row r="47" spans="1:60" ht="20" outlineLevel="1" x14ac:dyDescent="0.25">
      <c r="A47" s="248">
        <v>14</v>
      </c>
      <c r="B47" s="249" t="s">
        <v>333</v>
      </c>
      <c r="C47" s="264" t="s">
        <v>334</v>
      </c>
      <c r="D47" s="250" t="s">
        <v>129</v>
      </c>
      <c r="E47" s="251">
        <v>112.62</v>
      </c>
      <c r="F47" s="252"/>
      <c r="G47" s="253">
        <f>ROUND(E47*F47,2)</f>
        <v>0</v>
      </c>
      <c r="H47" s="233"/>
      <c r="I47" s="232">
        <f>ROUND(E47*H47,2)</f>
        <v>0</v>
      </c>
      <c r="J47" s="233"/>
      <c r="K47" s="232">
        <f>ROUND(E47*J47,2)</f>
        <v>0</v>
      </c>
      <c r="L47" s="232">
        <v>21</v>
      </c>
      <c r="M47" s="232">
        <f>G47*(1+L47/100)</f>
        <v>0</v>
      </c>
      <c r="N47" s="231">
        <v>0</v>
      </c>
      <c r="O47" s="231">
        <f>ROUND(E47*N47,2)</f>
        <v>0</v>
      </c>
      <c r="P47" s="231">
        <v>0</v>
      </c>
      <c r="Q47" s="231">
        <f>ROUND(E47*P47,2)</f>
        <v>0</v>
      </c>
      <c r="R47" s="232"/>
      <c r="S47" s="232" t="s">
        <v>130</v>
      </c>
      <c r="T47" s="232" t="s">
        <v>130</v>
      </c>
      <c r="U47" s="232">
        <v>0</v>
      </c>
      <c r="V47" s="232">
        <f>ROUND(E47*U47,2)</f>
        <v>0</v>
      </c>
      <c r="W47" s="232"/>
      <c r="X47" s="232" t="s">
        <v>131</v>
      </c>
      <c r="Y47" s="232" t="s">
        <v>132</v>
      </c>
      <c r="Z47" s="212"/>
      <c r="AA47" s="212"/>
      <c r="AB47" s="212"/>
      <c r="AC47" s="212"/>
      <c r="AD47" s="212"/>
      <c r="AE47" s="212"/>
      <c r="AF47" s="212"/>
      <c r="AG47" s="212" t="s">
        <v>288</v>
      </c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</row>
    <row r="48" spans="1:60" outlineLevel="2" x14ac:dyDescent="0.25">
      <c r="A48" s="229"/>
      <c r="B48" s="230"/>
      <c r="C48" s="265" t="s">
        <v>335</v>
      </c>
      <c r="D48" s="234"/>
      <c r="E48" s="235"/>
      <c r="F48" s="232"/>
      <c r="G48" s="232"/>
      <c r="H48" s="232"/>
      <c r="I48" s="232"/>
      <c r="J48" s="232"/>
      <c r="K48" s="232"/>
      <c r="L48" s="232"/>
      <c r="M48" s="232"/>
      <c r="N48" s="231"/>
      <c r="O48" s="231"/>
      <c r="P48" s="231"/>
      <c r="Q48" s="231"/>
      <c r="R48" s="232"/>
      <c r="S48" s="232"/>
      <c r="T48" s="232"/>
      <c r="U48" s="232"/>
      <c r="V48" s="232"/>
      <c r="W48" s="232"/>
      <c r="X48" s="232"/>
      <c r="Y48" s="232"/>
      <c r="Z48" s="212"/>
      <c r="AA48" s="212"/>
      <c r="AB48" s="212"/>
      <c r="AC48" s="212"/>
      <c r="AD48" s="212"/>
      <c r="AE48" s="212"/>
      <c r="AF48" s="212"/>
      <c r="AG48" s="212" t="s">
        <v>135</v>
      </c>
      <c r="AH48" s="212">
        <v>0</v>
      </c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</row>
    <row r="49" spans="1:60" outlineLevel="3" x14ac:dyDescent="0.25">
      <c r="A49" s="229"/>
      <c r="B49" s="230"/>
      <c r="C49" s="265" t="s">
        <v>303</v>
      </c>
      <c r="D49" s="234"/>
      <c r="E49" s="235">
        <v>112.62</v>
      </c>
      <c r="F49" s="232"/>
      <c r="G49" s="232"/>
      <c r="H49" s="232"/>
      <c r="I49" s="232"/>
      <c r="J49" s="232"/>
      <c r="K49" s="232"/>
      <c r="L49" s="232"/>
      <c r="M49" s="232"/>
      <c r="N49" s="231"/>
      <c r="O49" s="231"/>
      <c r="P49" s="231"/>
      <c r="Q49" s="231"/>
      <c r="R49" s="232"/>
      <c r="S49" s="232"/>
      <c r="T49" s="232"/>
      <c r="U49" s="232"/>
      <c r="V49" s="232"/>
      <c r="W49" s="232"/>
      <c r="X49" s="232"/>
      <c r="Y49" s="232"/>
      <c r="Z49" s="212"/>
      <c r="AA49" s="212"/>
      <c r="AB49" s="212"/>
      <c r="AC49" s="212"/>
      <c r="AD49" s="212"/>
      <c r="AE49" s="212"/>
      <c r="AF49" s="212"/>
      <c r="AG49" s="212" t="s">
        <v>135</v>
      </c>
      <c r="AH49" s="212">
        <v>0</v>
      </c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</row>
    <row r="50" spans="1:60" outlineLevel="1" x14ac:dyDescent="0.25">
      <c r="A50" s="248">
        <v>15</v>
      </c>
      <c r="B50" s="249" t="s">
        <v>336</v>
      </c>
      <c r="C50" s="264" t="s">
        <v>337</v>
      </c>
      <c r="D50" s="250" t="s">
        <v>238</v>
      </c>
      <c r="E50" s="251">
        <v>82</v>
      </c>
      <c r="F50" s="252"/>
      <c r="G50" s="253">
        <f>ROUND(E50*F50,2)</f>
        <v>0</v>
      </c>
      <c r="H50" s="233"/>
      <c r="I50" s="232">
        <f>ROUND(E50*H50,2)</f>
        <v>0</v>
      </c>
      <c r="J50" s="233"/>
      <c r="K50" s="232">
        <f>ROUND(E50*J50,2)</f>
        <v>0</v>
      </c>
      <c r="L50" s="232">
        <v>21</v>
      </c>
      <c r="M50" s="232">
        <f>G50*(1+L50/100)</f>
        <v>0</v>
      </c>
      <c r="N50" s="231">
        <v>1</v>
      </c>
      <c r="O50" s="231">
        <f>ROUND(E50*N50,2)</f>
        <v>82</v>
      </c>
      <c r="P50" s="231">
        <v>0</v>
      </c>
      <c r="Q50" s="231">
        <f>ROUND(E50*P50,2)</f>
        <v>0</v>
      </c>
      <c r="R50" s="232" t="s">
        <v>338</v>
      </c>
      <c r="S50" s="232" t="s">
        <v>130</v>
      </c>
      <c r="T50" s="232" t="s">
        <v>215</v>
      </c>
      <c r="U50" s="232">
        <v>0</v>
      </c>
      <c r="V50" s="232">
        <f>ROUND(E50*U50,2)</f>
        <v>0</v>
      </c>
      <c r="W50" s="232"/>
      <c r="X50" s="232" t="s">
        <v>339</v>
      </c>
      <c r="Y50" s="232" t="s">
        <v>132</v>
      </c>
      <c r="Z50" s="212"/>
      <c r="AA50" s="212"/>
      <c r="AB50" s="212"/>
      <c r="AC50" s="212"/>
      <c r="AD50" s="212"/>
      <c r="AE50" s="212"/>
      <c r="AF50" s="212"/>
      <c r="AG50" s="212" t="s">
        <v>340</v>
      </c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</row>
    <row r="51" spans="1:60" outlineLevel="2" x14ac:dyDescent="0.25">
      <c r="A51" s="229"/>
      <c r="B51" s="230"/>
      <c r="C51" s="265" t="s">
        <v>341</v>
      </c>
      <c r="D51" s="234"/>
      <c r="E51" s="235"/>
      <c r="F51" s="232"/>
      <c r="G51" s="232"/>
      <c r="H51" s="232"/>
      <c r="I51" s="232"/>
      <c r="J51" s="232"/>
      <c r="K51" s="232"/>
      <c r="L51" s="232"/>
      <c r="M51" s="232"/>
      <c r="N51" s="231"/>
      <c r="O51" s="231"/>
      <c r="P51" s="231"/>
      <c r="Q51" s="231"/>
      <c r="R51" s="232"/>
      <c r="S51" s="232"/>
      <c r="T51" s="232"/>
      <c r="U51" s="232"/>
      <c r="V51" s="232"/>
      <c r="W51" s="232"/>
      <c r="X51" s="232"/>
      <c r="Y51" s="232"/>
      <c r="Z51" s="212"/>
      <c r="AA51" s="212"/>
      <c r="AB51" s="212"/>
      <c r="AC51" s="212"/>
      <c r="AD51" s="212"/>
      <c r="AE51" s="212"/>
      <c r="AF51" s="212"/>
      <c r="AG51" s="212" t="s">
        <v>135</v>
      </c>
      <c r="AH51" s="212">
        <v>0</v>
      </c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  <c r="AV51" s="212"/>
      <c r="AW51" s="212"/>
      <c r="AX51" s="212"/>
      <c r="AY51" s="212"/>
      <c r="AZ51" s="212"/>
      <c r="BA51" s="212"/>
      <c r="BB51" s="212"/>
      <c r="BC51" s="212"/>
      <c r="BD51" s="212"/>
      <c r="BE51" s="212"/>
      <c r="BF51" s="212"/>
      <c r="BG51" s="212"/>
      <c r="BH51" s="212"/>
    </row>
    <row r="52" spans="1:60" outlineLevel="3" x14ac:dyDescent="0.25">
      <c r="A52" s="229"/>
      <c r="B52" s="230"/>
      <c r="C52" s="265" t="s">
        <v>342</v>
      </c>
      <c r="D52" s="234"/>
      <c r="E52" s="235">
        <v>82</v>
      </c>
      <c r="F52" s="232"/>
      <c r="G52" s="232"/>
      <c r="H52" s="232"/>
      <c r="I52" s="232"/>
      <c r="J52" s="232"/>
      <c r="K52" s="232"/>
      <c r="L52" s="232"/>
      <c r="M52" s="232"/>
      <c r="N52" s="231"/>
      <c r="O52" s="231"/>
      <c r="P52" s="231"/>
      <c r="Q52" s="231"/>
      <c r="R52" s="232"/>
      <c r="S52" s="232"/>
      <c r="T52" s="232"/>
      <c r="U52" s="232"/>
      <c r="V52" s="232"/>
      <c r="W52" s="232"/>
      <c r="X52" s="232"/>
      <c r="Y52" s="232"/>
      <c r="Z52" s="212"/>
      <c r="AA52" s="212"/>
      <c r="AB52" s="212"/>
      <c r="AC52" s="212"/>
      <c r="AD52" s="212"/>
      <c r="AE52" s="212"/>
      <c r="AF52" s="212"/>
      <c r="AG52" s="212" t="s">
        <v>135</v>
      </c>
      <c r="AH52" s="212">
        <v>0</v>
      </c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</row>
    <row r="53" spans="1:60" ht="13" x14ac:dyDescent="0.25">
      <c r="A53" s="241" t="s">
        <v>125</v>
      </c>
      <c r="B53" s="242" t="s">
        <v>75</v>
      </c>
      <c r="C53" s="263" t="s">
        <v>76</v>
      </c>
      <c r="D53" s="243"/>
      <c r="E53" s="244"/>
      <c r="F53" s="245"/>
      <c r="G53" s="246">
        <f>SUMIF(AG54:AG66,"&lt;&gt;NOR",G54:G66)</f>
        <v>0</v>
      </c>
      <c r="H53" s="240"/>
      <c r="I53" s="240">
        <f>SUM(I54:I66)</f>
        <v>0</v>
      </c>
      <c r="J53" s="240"/>
      <c r="K53" s="240">
        <f>SUM(K54:K66)</f>
        <v>0</v>
      </c>
      <c r="L53" s="240"/>
      <c r="M53" s="240">
        <f>SUM(M54:M66)</f>
        <v>0</v>
      </c>
      <c r="N53" s="239"/>
      <c r="O53" s="239">
        <f>SUM(O54:O66)</f>
        <v>60.089999999999996</v>
      </c>
      <c r="P53" s="239"/>
      <c r="Q53" s="239">
        <f>SUM(Q54:Q66)</f>
        <v>0</v>
      </c>
      <c r="R53" s="240"/>
      <c r="S53" s="240"/>
      <c r="T53" s="240"/>
      <c r="U53" s="240"/>
      <c r="V53" s="240">
        <f>SUM(V54:V66)</f>
        <v>188.79</v>
      </c>
      <c r="W53" s="240"/>
      <c r="X53" s="240"/>
      <c r="Y53" s="240"/>
      <c r="AG53" t="s">
        <v>126</v>
      </c>
    </row>
    <row r="54" spans="1:60" ht="20" outlineLevel="1" x14ac:dyDescent="0.25">
      <c r="A54" s="248">
        <v>16</v>
      </c>
      <c r="B54" s="249" t="s">
        <v>343</v>
      </c>
      <c r="C54" s="264" t="s">
        <v>344</v>
      </c>
      <c r="D54" s="250" t="s">
        <v>232</v>
      </c>
      <c r="E54" s="251">
        <v>16</v>
      </c>
      <c r="F54" s="252"/>
      <c r="G54" s="253">
        <f>ROUND(E54*F54,2)</f>
        <v>0</v>
      </c>
      <c r="H54" s="233"/>
      <c r="I54" s="232">
        <f>ROUND(E54*H54,2)</f>
        <v>0</v>
      </c>
      <c r="J54" s="233"/>
      <c r="K54" s="232">
        <f>ROUND(E54*J54,2)</f>
        <v>0</v>
      </c>
      <c r="L54" s="232">
        <v>21</v>
      </c>
      <c r="M54" s="232">
        <f>G54*(1+L54/100)</f>
        <v>0</v>
      </c>
      <c r="N54" s="231">
        <v>0.43683</v>
      </c>
      <c r="O54" s="231">
        <f>ROUND(E54*N54,2)</f>
        <v>6.99</v>
      </c>
      <c r="P54" s="231">
        <v>0</v>
      </c>
      <c r="Q54" s="231">
        <f>ROUND(E54*P54,2)</f>
        <v>0</v>
      </c>
      <c r="R54" s="232"/>
      <c r="S54" s="232" t="s">
        <v>130</v>
      </c>
      <c r="T54" s="232" t="s">
        <v>130</v>
      </c>
      <c r="U54" s="232">
        <v>0.78512999999999999</v>
      </c>
      <c r="V54" s="232">
        <f>ROUND(E54*U54,2)</f>
        <v>12.56</v>
      </c>
      <c r="W54" s="232"/>
      <c r="X54" s="232" t="s">
        <v>190</v>
      </c>
      <c r="Y54" s="232" t="s">
        <v>132</v>
      </c>
      <c r="Z54" s="212"/>
      <c r="AA54" s="212"/>
      <c r="AB54" s="212"/>
      <c r="AC54" s="212"/>
      <c r="AD54" s="212"/>
      <c r="AE54" s="212"/>
      <c r="AF54" s="212"/>
      <c r="AG54" s="212" t="s">
        <v>191</v>
      </c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2"/>
      <c r="AY54" s="212"/>
      <c r="AZ54" s="212"/>
      <c r="BA54" s="212"/>
      <c r="BB54" s="212"/>
      <c r="BC54" s="212"/>
      <c r="BD54" s="212"/>
      <c r="BE54" s="212"/>
      <c r="BF54" s="212"/>
      <c r="BG54" s="212"/>
      <c r="BH54" s="212"/>
    </row>
    <row r="55" spans="1:60" outlineLevel="2" x14ac:dyDescent="0.25">
      <c r="A55" s="229"/>
      <c r="B55" s="230"/>
      <c r="C55" s="265" t="s">
        <v>345</v>
      </c>
      <c r="D55" s="234"/>
      <c r="E55" s="235"/>
      <c r="F55" s="232"/>
      <c r="G55" s="232"/>
      <c r="H55" s="232"/>
      <c r="I55" s="232"/>
      <c r="J55" s="232"/>
      <c r="K55" s="232"/>
      <c r="L55" s="232"/>
      <c r="M55" s="232"/>
      <c r="N55" s="231"/>
      <c r="O55" s="231"/>
      <c r="P55" s="231"/>
      <c r="Q55" s="231"/>
      <c r="R55" s="232"/>
      <c r="S55" s="232"/>
      <c r="T55" s="232"/>
      <c r="U55" s="232"/>
      <c r="V55" s="232"/>
      <c r="W55" s="232"/>
      <c r="X55" s="232"/>
      <c r="Y55" s="232"/>
      <c r="Z55" s="212"/>
      <c r="AA55" s="212"/>
      <c r="AB55" s="212"/>
      <c r="AC55" s="212"/>
      <c r="AD55" s="212"/>
      <c r="AE55" s="212"/>
      <c r="AF55" s="212"/>
      <c r="AG55" s="212" t="s">
        <v>135</v>
      </c>
      <c r="AH55" s="212">
        <v>0</v>
      </c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</row>
    <row r="56" spans="1:60" outlineLevel="3" x14ac:dyDescent="0.25">
      <c r="A56" s="229"/>
      <c r="B56" s="230"/>
      <c r="C56" s="265" t="s">
        <v>346</v>
      </c>
      <c r="D56" s="234"/>
      <c r="E56" s="235">
        <v>16</v>
      </c>
      <c r="F56" s="232"/>
      <c r="G56" s="232"/>
      <c r="H56" s="232"/>
      <c r="I56" s="232"/>
      <c r="J56" s="232"/>
      <c r="K56" s="232"/>
      <c r="L56" s="232"/>
      <c r="M56" s="232"/>
      <c r="N56" s="231"/>
      <c r="O56" s="231"/>
      <c r="P56" s="231"/>
      <c r="Q56" s="231"/>
      <c r="R56" s="232"/>
      <c r="S56" s="232"/>
      <c r="T56" s="232"/>
      <c r="U56" s="232"/>
      <c r="V56" s="232"/>
      <c r="W56" s="232"/>
      <c r="X56" s="232"/>
      <c r="Y56" s="232"/>
      <c r="Z56" s="212"/>
      <c r="AA56" s="212"/>
      <c r="AB56" s="212"/>
      <c r="AC56" s="212"/>
      <c r="AD56" s="212"/>
      <c r="AE56" s="212"/>
      <c r="AF56" s="212"/>
      <c r="AG56" s="212" t="s">
        <v>135</v>
      </c>
      <c r="AH56" s="212">
        <v>0</v>
      </c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</row>
    <row r="57" spans="1:60" outlineLevel="1" x14ac:dyDescent="0.25">
      <c r="A57" s="248">
        <v>17</v>
      </c>
      <c r="B57" s="249" t="s">
        <v>347</v>
      </c>
      <c r="C57" s="264" t="s">
        <v>348</v>
      </c>
      <c r="D57" s="250" t="s">
        <v>189</v>
      </c>
      <c r="E57" s="251">
        <v>12.4</v>
      </c>
      <c r="F57" s="252"/>
      <c r="G57" s="253">
        <f>ROUND(E57*F57,2)</f>
        <v>0</v>
      </c>
      <c r="H57" s="233"/>
      <c r="I57" s="232">
        <f>ROUND(E57*H57,2)</f>
        <v>0</v>
      </c>
      <c r="J57" s="233"/>
      <c r="K57" s="232">
        <f>ROUND(E57*J57,2)</f>
        <v>0</v>
      </c>
      <c r="L57" s="232">
        <v>21</v>
      </c>
      <c r="M57" s="232">
        <f>G57*(1+L57/100)</f>
        <v>0</v>
      </c>
      <c r="N57" s="231">
        <v>2.5275599999999998</v>
      </c>
      <c r="O57" s="231">
        <f>ROUND(E57*N57,2)</f>
        <v>31.34</v>
      </c>
      <c r="P57" s="231">
        <v>0</v>
      </c>
      <c r="Q57" s="231">
        <f>ROUND(E57*P57,2)</f>
        <v>0</v>
      </c>
      <c r="R57" s="232"/>
      <c r="S57" s="232" t="s">
        <v>130</v>
      </c>
      <c r="T57" s="232" t="s">
        <v>130</v>
      </c>
      <c r="U57" s="232">
        <v>7.5125900000000003</v>
      </c>
      <c r="V57" s="232">
        <f>ROUND(E57*U57,2)</f>
        <v>93.16</v>
      </c>
      <c r="W57" s="232"/>
      <c r="X57" s="232" t="s">
        <v>190</v>
      </c>
      <c r="Y57" s="232" t="s">
        <v>132</v>
      </c>
      <c r="Z57" s="212"/>
      <c r="AA57" s="212"/>
      <c r="AB57" s="212"/>
      <c r="AC57" s="212"/>
      <c r="AD57" s="212"/>
      <c r="AE57" s="212"/>
      <c r="AF57" s="212"/>
      <c r="AG57" s="212" t="s">
        <v>191</v>
      </c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</row>
    <row r="58" spans="1:60" outlineLevel="2" x14ac:dyDescent="0.25">
      <c r="A58" s="229"/>
      <c r="B58" s="230"/>
      <c r="C58" s="265" t="s">
        <v>349</v>
      </c>
      <c r="D58" s="234"/>
      <c r="E58" s="235"/>
      <c r="F58" s="232"/>
      <c r="G58" s="232"/>
      <c r="H58" s="232"/>
      <c r="I58" s="232"/>
      <c r="J58" s="232"/>
      <c r="K58" s="232"/>
      <c r="L58" s="232"/>
      <c r="M58" s="232"/>
      <c r="N58" s="231"/>
      <c r="O58" s="231"/>
      <c r="P58" s="231"/>
      <c r="Q58" s="231"/>
      <c r="R58" s="232"/>
      <c r="S58" s="232"/>
      <c r="T58" s="232"/>
      <c r="U58" s="232"/>
      <c r="V58" s="232"/>
      <c r="W58" s="232"/>
      <c r="X58" s="232"/>
      <c r="Y58" s="232"/>
      <c r="Z58" s="212"/>
      <c r="AA58" s="212"/>
      <c r="AB58" s="212"/>
      <c r="AC58" s="212"/>
      <c r="AD58" s="212"/>
      <c r="AE58" s="212"/>
      <c r="AF58" s="212"/>
      <c r="AG58" s="212" t="s">
        <v>135</v>
      </c>
      <c r="AH58" s="212">
        <v>0</v>
      </c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</row>
    <row r="59" spans="1:60" outlineLevel="3" x14ac:dyDescent="0.25">
      <c r="A59" s="229"/>
      <c r="B59" s="230"/>
      <c r="C59" s="265" t="s">
        <v>350</v>
      </c>
      <c r="D59" s="234"/>
      <c r="E59" s="235"/>
      <c r="F59" s="232"/>
      <c r="G59" s="232"/>
      <c r="H59" s="232"/>
      <c r="I59" s="232"/>
      <c r="J59" s="232"/>
      <c r="K59" s="232"/>
      <c r="L59" s="232"/>
      <c r="M59" s="232"/>
      <c r="N59" s="231"/>
      <c r="O59" s="231"/>
      <c r="P59" s="231"/>
      <c r="Q59" s="231"/>
      <c r="R59" s="232"/>
      <c r="S59" s="232"/>
      <c r="T59" s="232"/>
      <c r="U59" s="232"/>
      <c r="V59" s="232"/>
      <c r="W59" s="232"/>
      <c r="X59" s="232"/>
      <c r="Y59" s="232"/>
      <c r="Z59" s="212"/>
      <c r="AA59" s="212"/>
      <c r="AB59" s="212"/>
      <c r="AC59" s="212"/>
      <c r="AD59" s="212"/>
      <c r="AE59" s="212"/>
      <c r="AF59" s="212"/>
      <c r="AG59" s="212" t="s">
        <v>135</v>
      </c>
      <c r="AH59" s="212">
        <v>0</v>
      </c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2"/>
      <c r="AW59" s="212"/>
      <c r="AX59" s="212"/>
      <c r="AY59" s="212"/>
      <c r="AZ59" s="212"/>
      <c r="BA59" s="212"/>
      <c r="BB59" s="212"/>
      <c r="BC59" s="212"/>
      <c r="BD59" s="212"/>
      <c r="BE59" s="212"/>
      <c r="BF59" s="212"/>
      <c r="BG59" s="212"/>
      <c r="BH59" s="212"/>
    </row>
    <row r="60" spans="1:60" outlineLevel="3" x14ac:dyDescent="0.25">
      <c r="A60" s="229"/>
      <c r="B60" s="230"/>
      <c r="C60" s="265" t="s">
        <v>351</v>
      </c>
      <c r="D60" s="234"/>
      <c r="E60" s="235">
        <v>12.4</v>
      </c>
      <c r="F60" s="232"/>
      <c r="G60" s="232"/>
      <c r="H60" s="232"/>
      <c r="I60" s="232"/>
      <c r="J60" s="232"/>
      <c r="K60" s="232"/>
      <c r="L60" s="232"/>
      <c r="M60" s="232"/>
      <c r="N60" s="231"/>
      <c r="O60" s="231"/>
      <c r="P60" s="231"/>
      <c r="Q60" s="231"/>
      <c r="R60" s="232"/>
      <c r="S60" s="232"/>
      <c r="T60" s="232"/>
      <c r="U60" s="232"/>
      <c r="V60" s="232"/>
      <c r="W60" s="232"/>
      <c r="X60" s="232"/>
      <c r="Y60" s="232"/>
      <c r="Z60" s="212"/>
      <c r="AA60" s="212"/>
      <c r="AB60" s="212"/>
      <c r="AC60" s="212"/>
      <c r="AD60" s="212"/>
      <c r="AE60" s="212"/>
      <c r="AF60" s="212"/>
      <c r="AG60" s="212" t="s">
        <v>135</v>
      </c>
      <c r="AH60" s="212">
        <v>0</v>
      </c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  <c r="AV60" s="212"/>
      <c r="AW60" s="212"/>
      <c r="AX60" s="212"/>
      <c r="AY60" s="212"/>
      <c r="AZ60" s="212"/>
      <c r="BA60" s="212"/>
      <c r="BB60" s="212"/>
      <c r="BC60" s="212"/>
      <c r="BD60" s="212"/>
      <c r="BE60" s="212"/>
      <c r="BF60" s="212"/>
      <c r="BG60" s="212"/>
      <c r="BH60" s="212"/>
    </row>
    <row r="61" spans="1:60" outlineLevel="1" x14ac:dyDescent="0.25">
      <c r="A61" s="248">
        <v>18</v>
      </c>
      <c r="B61" s="249" t="s">
        <v>352</v>
      </c>
      <c r="C61" s="264" t="s">
        <v>353</v>
      </c>
      <c r="D61" s="250" t="s">
        <v>189</v>
      </c>
      <c r="E61" s="251">
        <v>8.25</v>
      </c>
      <c r="F61" s="252"/>
      <c r="G61" s="253">
        <f>ROUND(E61*F61,2)</f>
        <v>0</v>
      </c>
      <c r="H61" s="233"/>
      <c r="I61" s="232">
        <f>ROUND(E61*H61,2)</f>
        <v>0</v>
      </c>
      <c r="J61" s="233"/>
      <c r="K61" s="232">
        <f>ROUND(E61*J61,2)</f>
        <v>0</v>
      </c>
      <c r="L61" s="232">
        <v>21</v>
      </c>
      <c r="M61" s="232">
        <f>G61*(1+L61/100)</f>
        <v>0</v>
      </c>
      <c r="N61" s="231">
        <v>2.5275599999999998</v>
      </c>
      <c r="O61" s="231">
        <f>ROUND(E61*N61,2)</f>
        <v>20.85</v>
      </c>
      <c r="P61" s="231">
        <v>0</v>
      </c>
      <c r="Q61" s="231">
        <f>ROUND(E61*P61,2)</f>
        <v>0</v>
      </c>
      <c r="R61" s="232"/>
      <c r="S61" s="232" t="s">
        <v>130</v>
      </c>
      <c r="T61" s="232" t="s">
        <v>130</v>
      </c>
      <c r="U61" s="232">
        <v>7.49559</v>
      </c>
      <c r="V61" s="232">
        <f>ROUND(E61*U61,2)</f>
        <v>61.84</v>
      </c>
      <c r="W61" s="232"/>
      <c r="X61" s="232" t="s">
        <v>190</v>
      </c>
      <c r="Y61" s="232" t="s">
        <v>132</v>
      </c>
      <c r="Z61" s="212"/>
      <c r="AA61" s="212"/>
      <c r="AB61" s="212"/>
      <c r="AC61" s="212"/>
      <c r="AD61" s="212"/>
      <c r="AE61" s="212"/>
      <c r="AF61" s="212"/>
      <c r="AG61" s="212" t="s">
        <v>191</v>
      </c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</row>
    <row r="62" spans="1:60" outlineLevel="2" x14ac:dyDescent="0.25">
      <c r="A62" s="229"/>
      <c r="B62" s="230"/>
      <c r="C62" s="265" t="s">
        <v>354</v>
      </c>
      <c r="D62" s="234"/>
      <c r="E62" s="235"/>
      <c r="F62" s="232"/>
      <c r="G62" s="232"/>
      <c r="H62" s="232"/>
      <c r="I62" s="232"/>
      <c r="J62" s="232"/>
      <c r="K62" s="232"/>
      <c r="L62" s="232"/>
      <c r="M62" s="232"/>
      <c r="N62" s="231"/>
      <c r="O62" s="231"/>
      <c r="P62" s="231"/>
      <c r="Q62" s="231"/>
      <c r="R62" s="232"/>
      <c r="S62" s="232"/>
      <c r="T62" s="232"/>
      <c r="U62" s="232"/>
      <c r="V62" s="232"/>
      <c r="W62" s="232"/>
      <c r="X62" s="232"/>
      <c r="Y62" s="232"/>
      <c r="Z62" s="212"/>
      <c r="AA62" s="212"/>
      <c r="AB62" s="212"/>
      <c r="AC62" s="212"/>
      <c r="AD62" s="212"/>
      <c r="AE62" s="212"/>
      <c r="AF62" s="212"/>
      <c r="AG62" s="212" t="s">
        <v>135</v>
      </c>
      <c r="AH62" s="212">
        <v>0</v>
      </c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</row>
    <row r="63" spans="1:60" outlineLevel="3" x14ac:dyDescent="0.25">
      <c r="A63" s="229"/>
      <c r="B63" s="230"/>
      <c r="C63" s="265" t="s">
        <v>355</v>
      </c>
      <c r="D63" s="234"/>
      <c r="E63" s="235">
        <v>8.25</v>
      </c>
      <c r="F63" s="232"/>
      <c r="G63" s="232"/>
      <c r="H63" s="232"/>
      <c r="I63" s="232"/>
      <c r="J63" s="232"/>
      <c r="K63" s="232"/>
      <c r="L63" s="232"/>
      <c r="M63" s="232"/>
      <c r="N63" s="231"/>
      <c r="O63" s="231"/>
      <c r="P63" s="231"/>
      <c r="Q63" s="231"/>
      <c r="R63" s="232"/>
      <c r="S63" s="232"/>
      <c r="T63" s="232"/>
      <c r="U63" s="232"/>
      <c r="V63" s="232"/>
      <c r="W63" s="232"/>
      <c r="X63" s="232"/>
      <c r="Y63" s="232"/>
      <c r="Z63" s="212"/>
      <c r="AA63" s="212"/>
      <c r="AB63" s="212"/>
      <c r="AC63" s="212"/>
      <c r="AD63" s="212"/>
      <c r="AE63" s="212"/>
      <c r="AF63" s="212"/>
      <c r="AG63" s="212" t="s">
        <v>135</v>
      </c>
      <c r="AH63" s="212">
        <v>0</v>
      </c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2"/>
      <c r="AY63" s="212"/>
      <c r="AZ63" s="212"/>
      <c r="BA63" s="212"/>
      <c r="BB63" s="212"/>
      <c r="BC63" s="212"/>
      <c r="BD63" s="212"/>
      <c r="BE63" s="212"/>
      <c r="BF63" s="212"/>
      <c r="BG63" s="212"/>
      <c r="BH63" s="212"/>
    </row>
    <row r="64" spans="1:60" outlineLevel="1" x14ac:dyDescent="0.25">
      <c r="A64" s="248">
        <v>19</v>
      </c>
      <c r="B64" s="249" t="s">
        <v>356</v>
      </c>
      <c r="C64" s="264" t="s">
        <v>357</v>
      </c>
      <c r="D64" s="250" t="s">
        <v>238</v>
      </c>
      <c r="E64" s="251">
        <v>0.90749999999999997</v>
      </c>
      <c r="F64" s="252"/>
      <c r="G64" s="253">
        <f>ROUND(E64*F64,2)</f>
        <v>0</v>
      </c>
      <c r="H64" s="233"/>
      <c r="I64" s="232">
        <f>ROUND(E64*H64,2)</f>
        <v>0</v>
      </c>
      <c r="J64" s="233"/>
      <c r="K64" s="232">
        <f>ROUND(E64*J64,2)</f>
        <v>0</v>
      </c>
      <c r="L64" s="232">
        <v>21</v>
      </c>
      <c r="M64" s="232">
        <f>G64*(1+L64/100)</f>
        <v>0</v>
      </c>
      <c r="N64" s="231">
        <v>1.0080199999999999</v>
      </c>
      <c r="O64" s="231">
        <f>ROUND(E64*N64,2)</f>
        <v>0.91</v>
      </c>
      <c r="P64" s="231">
        <v>0</v>
      </c>
      <c r="Q64" s="231">
        <f>ROUND(E64*P64,2)</f>
        <v>0</v>
      </c>
      <c r="R64" s="232"/>
      <c r="S64" s="232" t="s">
        <v>130</v>
      </c>
      <c r="T64" s="232" t="s">
        <v>195</v>
      </c>
      <c r="U64" s="232">
        <v>23.3918</v>
      </c>
      <c r="V64" s="232">
        <f>ROUND(E64*U64,2)</f>
        <v>21.23</v>
      </c>
      <c r="W64" s="232"/>
      <c r="X64" s="232" t="s">
        <v>190</v>
      </c>
      <c r="Y64" s="232" t="s">
        <v>132</v>
      </c>
      <c r="Z64" s="212"/>
      <c r="AA64" s="212"/>
      <c r="AB64" s="212"/>
      <c r="AC64" s="212"/>
      <c r="AD64" s="212"/>
      <c r="AE64" s="212"/>
      <c r="AF64" s="212"/>
      <c r="AG64" s="212" t="s">
        <v>191</v>
      </c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  <c r="AV64" s="212"/>
      <c r="AW64" s="212"/>
      <c r="AX64" s="212"/>
      <c r="AY64" s="212"/>
      <c r="AZ64" s="212"/>
      <c r="BA64" s="212"/>
      <c r="BB64" s="212"/>
      <c r="BC64" s="212"/>
      <c r="BD64" s="212"/>
      <c r="BE64" s="212"/>
      <c r="BF64" s="212"/>
      <c r="BG64" s="212"/>
      <c r="BH64" s="212"/>
    </row>
    <row r="65" spans="1:60" outlineLevel="2" x14ac:dyDescent="0.25">
      <c r="A65" s="229"/>
      <c r="B65" s="230"/>
      <c r="C65" s="265" t="s">
        <v>358</v>
      </c>
      <c r="D65" s="234"/>
      <c r="E65" s="235"/>
      <c r="F65" s="232"/>
      <c r="G65" s="232"/>
      <c r="H65" s="232"/>
      <c r="I65" s="232"/>
      <c r="J65" s="232"/>
      <c r="K65" s="232"/>
      <c r="L65" s="232"/>
      <c r="M65" s="232"/>
      <c r="N65" s="231"/>
      <c r="O65" s="231"/>
      <c r="P65" s="231"/>
      <c r="Q65" s="231"/>
      <c r="R65" s="232"/>
      <c r="S65" s="232"/>
      <c r="T65" s="232"/>
      <c r="U65" s="232"/>
      <c r="V65" s="232"/>
      <c r="W65" s="232"/>
      <c r="X65" s="232"/>
      <c r="Y65" s="232"/>
      <c r="Z65" s="212"/>
      <c r="AA65" s="212"/>
      <c r="AB65" s="212"/>
      <c r="AC65" s="212"/>
      <c r="AD65" s="212"/>
      <c r="AE65" s="212"/>
      <c r="AF65" s="212"/>
      <c r="AG65" s="212" t="s">
        <v>135</v>
      </c>
      <c r="AH65" s="212">
        <v>0</v>
      </c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  <c r="AV65" s="212"/>
      <c r="AW65" s="212"/>
      <c r="AX65" s="212"/>
      <c r="AY65" s="212"/>
      <c r="AZ65" s="212"/>
      <c r="BA65" s="212"/>
      <c r="BB65" s="212"/>
      <c r="BC65" s="212"/>
      <c r="BD65" s="212"/>
      <c r="BE65" s="212"/>
      <c r="BF65" s="212"/>
      <c r="BG65" s="212"/>
      <c r="BH65" s="212"/>
    </row>
    <row r="66" spans="1:60" outlineLevel="3" x14ac:dyDescent="0.25">
      <c r="A66" s="229"/>
      <c r="B66" s="230"/>
      <c r="C66" s="265" t="s">
        <v>359</v>
      </c>
      <c r="D66" s="234"/>
      <c r="E66" s="235">
        <v>0.91</v>
      </c>
      <c r="F66" s="232"/>
      <c r="G66" s="232"/>
      <c r="H66" s="232"/>
      <c r="I66" s="232"/>
      <c r="J66" s="232"/>
      <c r="K66" s="232"/>
      <c r="L66" s="232"/>
      <c r="M66" s="232"/>
      <c r="N66" s="231"/>
      <c r="O66" s="231"/>
      <c r="P66" s="231"/>
      <c r="Q66" s="231"/>
      <c r="R66" s="232"/>
      <c r="S66" s="232"/>
      <c r="T66" s="232"/>
      <c r="U66" s="232"/>
      <c r="V66" s="232"/>
      <c r="W66" s="232"/>
      <c r="X66" s="232"/>
      <c r="Y66" s="232"/>
      <c r="Z66" s="212"/>
      <c r="AA66" s="212"/>
      <c r="AB66" s="212"/>
      <c r="AC66" s="212"/>
      <c r="AD66" s="212"/>
      <c r="AE66" s="212"/>
      <c r="AF66" s="212"/>
      <c r="AG66" s="212" t="s">
        <v>135</v>
      </c>
      <c r="AH66" s="212">
        <v>0</v>
      </c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  <c r="AV66" s="212"/>
      <c r="AW66" s="212"/>
      <c r="AX66" s="212"/>
      <c r="AY66" s="212"/>
      <c r="AZ66" s="212"/>
      <c r="BA66" s="212"/>
      <c r="BB66" s="212"/>
      <c r="BC66" s="212"/>
      <c r="BD66" s="212"/>
      <c r="BE66" s="212"/>
      <c r="BF66" s="212"/>
      <c r="BG66" s="212"/>
      <c r="BH66" s="212"/>
    </row>
    <row r="67" spans="1:60" ht="13" x14ac:dyDescent="0.25">
      <c r="A67" s="241" t="s">
        <v>125</v>
      </c>
      <c r="B67" s="242" t="s">
        <v>77</v>
      </c>
      <c r="C67" s="263" t="s">
        <v>78</v>
      </c>
      <c r="D67" s="243"/>
      <c r="E67" s="244"/>
      <c r="F67" s="245"/>
      <c r="G67" s="246">
        <f>SUMIF(AG68:AG81,"&lt;&gt;NOR",G68:G81)</f>
        <v>0</v>
      </c>
      <c r="H67" s="240"/>
      <c r="I67" s="240">
        <f>SUM(I68:I81)</f>
        <v>0</v>
      </c>
      <c r="J67" s="240"/>
      <c r="K67" s="240">
        <f>SUM(K68:K81)</f>
        <v>0</v>
      </c>
      <c r="L67" s="240"/>
      <c r="M67" s="240">
        <f>SUM(M68:M81)</f>
        <v>0</v>
      </c>
      <c r="N67" s="239"/>
      <c r="O67" s="239">
        <f>SUM(O68:O81)</f>
        <v>38.669999999999995</v>
      </c>
      <c r="P67" s="239"/>
      <c r="Q67" s="239">
        <f>SUM(Q68:Q81)</f>
        <v>0</v>
      </c>
      <c r="R67" s="240"/>
      <c r="S67" s="240"/>
      <c r="T67" s="240"/>
      <c r="U67" s="240"/>
      <c r="V67" s="240">
        <f>SUM(V68:V81)</f>
        <v>211.65</v>
      </c>
      <c r="W67" s="240"/>
      <c r="X67" s="240"/>
      <c r="Y67" s="240"/>
      <c r="AG67" t="s">
        <v>126</v>
      </c>
    </row>
    <row r="68" spans="1:60" outlineLevel="1" x14ac:dyDescent="0.25">
      <c r="A68" s="248">
        <v>20</v>
      </c>
      <c r="B68" s="249" t="s">
        <v>360</v>
      </c>
      <c r="C68" s="264" t="s">
        <v>361</v>
      </c>
      <c r="D68" s="250" t="s">
        <v>129</v>
      </c>
      <c r="E68" s="251">
        <v>4.8</v>
      </c>
      <c r="F68" s="252"/>
      <c r="G68" s="253">
        <f>ROUND(E68*F68,2)</f>
        <v>0</v>
      </c>
      <c r="H68" s="233"/>
      <c r="I68" s="232">
        <f>ROUND(E68*H68,2)</f>
        <v>0</v>
      </c>
      <c r="J68" s="233"/>
      <c r="K68" s="232">
        <f>ROUND(E68*J68,2)</f>
        <v>0</v>
      </c>
      <c r="L68" s="232">
        <v>21</v>
      </c>
      <c r="M68" s="232">
        <f>G68*(1+L68/100)</f>
        <v>0</v>
      </c>
      <c r="N68" s="231">
        <v>2.01525</v>
      </c>
      <c r="O68" s="231">
        <f>ROUND(E68*N68,2)</f>
        <v>9.67</v>
      </c>
      <c r="P68" s="231">
        <v>0</v>
      </c>
      <c r="Q68" s="231">
        <f>ROUND(E68*P68,2)</f>
        <v>0</v>
      </c>
      <c r="R68" s="232"/>
      <c r="S68" s="232" t="s">
        <v>130</v>
      </c>
      <c r="T68" s="232" t="s">
        <v>195</v>
      </c>
      <c r="U68" s="232">
        <v>7.53308</v>
      </c>
      <c r="V68" s="232">
        <f>ROUND(E68*U68,2)</f>
        <v>36.159999999999997</v>
      </c>
      <c r="W68" s="232"/>
      <c r="X68" s="232" t="s">
        <v>190</v>
      </c>
      <c r="Y68" s="232" t="s">
        <v>132</v>
      </c>
      <c r="Z68" s="212"/>
      <c r="AA68" s="212"/>
      <c r="AB68" s="212"/>
      <c r="AC68" s="212"/>
      <c r="AD68" s="212"/>
      <c r="AE68" s="212"/>
      <c r="AF68" s="212"/>
      <c r="AG68" s="212" t="s">
        <v>191</v>
      </c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</row>
    <row r="69" spans="1:60" outlineLevel="2" x14ac:dyDescent="0.25">
      <c r="A69" s="229"/>
      <c r="B69" s="230"/>
      <c r="C69" s="265" t="s">
        <v>362</v>
      </c>
      <c r="D69" s="234"/>
      <c r="E69" s="235"/>
      <c r="F69" s="232"/>
      <c r="G69" s="232"/>
      <c r="H69" s="232"/>
      <c r="I69" s="232"/>
      <c r="J69" s="232"/>
      <c r="K69" s="232"/>
      <c r="L69" s="232"/>
      <c r="M69" s="232"/>
      <c r="N69" s="231"/>
      <c r="O69" s="231"/>
      <c r="P69" s="231"/>
      <c r="Q69" s="231"/>
      <c r="R69" s="232"/>
      <c r="S69" s="232"/>
      <c r="T69" s="232"/>
      <c r="U69" s="232"/>
      <c r="V69" s="232"/>
      <c r="W69" s="232"/>
      <c r="X69" s="232"/>
      <c r="Y69" s="232"/>
      <c r="Z69" s="212"/>
      <c r="AA69" s="212"/>
      <c r="AB69" s="212"/>
      <c r="AC69" s="212"/>
      <c r="AD69" s="212"/>
      <c r="AE69" s="212"/>
      <c r="AF69" s="212"/>
      <c r="AG69" s="212" t="s">
        <v>135</v>
      </c>
      <c r="AH69" s="212">
        <v>0</v>
      </c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</row>
    <row r="70" spans="1:60" outlineLevel="3" x14ac:dyDescent="0.25">
      <c r="A70" s="229"/>
      <c r="B70" s="230"/>
      <c r="C70" s="265" t="s">
        <v>363</v>
      </c>
      <c r="D70" s="234"/>
      <c r="E70" s="235">
        <v>4.8</v>
      </c>
      <c r="F70" s="232"/>
      <c r="G70" s="232"/>
      <c r="H70" s="232"/>
      <c r="I70" s="232"/>
      <c r="J70" s="232"/>
      <c r="K70" s="232"/>
      <c r="L70" s="232"/>
      <c r="M70" s="232"/>
      <c r="N70" s="231"/>
      <c r="O70" s="231"/>
      <c r="P70" s="231"/>
      <c r="Q70" s="231"/>
      <c r="R70" s="232"/>
      <c r="S70" s="232"/>
      <c r="T70" s="232"/>
      <c r="U70" s="232"/>
      <c r="V70" s="232"/>
      <c r="W70" s="232"/>
      <c r="X70" s="232"/>
      <c r="Y70" s="232"/>
      <c r="Z70" s="212"/>
      <c r="AA70" s="212"/>
      <c r="AB70" s="212"/>
      <c r="AC70" s="212"/>
      <c r="AD70" s="212"/>
      <c r="AE70" s="212"/>
      <c r="AF70" s="212"/>
      <c r="AG70" s="212" t="s">
        <v>135</v>
      </c>
      <c r="AH70" s="212">
        <v>0</v>
      </c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2"/>
      <c r="BF70" s="212"/>
      <c r="BG70" s="212"/>
      <c r="BH70" s="212"/>
    </row>
    <row r="71" spans="1:60" outlineLevel="1" x14ac:dyDescent="0.25">
      <c r="A71" s="248">
        <v>21</v>
      </c>
      <c r="B71" s="249" t="s">
        <v>364</v>
      </c>
      <c r="C71" s="264" t="s">
        <v>365</v>
      </c>
      <c r="D71" s="250" t="s">
        <v>129</v>
      </c>
      <c r="E71" s="251">
        <v>1.0900000000000001</v>
      </c>
      <c r="F71" s="252"/>
      <c r="G71" s="253">
        <f>ROUND(E71*F71,2)</f>
        <v>0</v>
      </c>
      <c r="H71" s="233"/>
      <c r="I71" s="232">
        <f>ROUND(E71*H71,2)</f>
        <v>0</v>
      </c>
      <c r="J71" s="233"/>
      <c r="K71" s="232">
        <f>ROUND(E71*J71,2)</f>
        <v>0</v>
      </c>
      <c r="L71" s="232">
        <v>21</v>
      </c>
      <c r="M71" s="232">
        <f>G71*(1+L71/100)</f>
        <v>0</v>
      </c>
      <c r="N71" s="231">
        <v>2.0817800000000002</v>
      </c>
      <c r="O71" s="231">
        <f>ROUND(E71*N71,2)</f>
        <v>2.27</v>
      </c>
      <c r="P71" s="231">
        <v>0</v>
      </c>
      <c r="Q71" s="231">
        <f>ROUND(E71*P71,2)</f>
        <v>0</v>
      </c>
      <c r="R71" s="232"/>
      <c r="S71" s="232" t="s">
        <v>130</v>
      </c>
      <c r="T71" s="232" t="s">
        <v>195</v>
      </c>
      <c r="U71" s="232">
        <v>9.4841599999999993</v>
      </c>
      <c r="V71" s="232">
        <f>ROUND(E71*U71,2)</f>
        <v>10.34</v>
      </c>
      <c r="W71" s="232"/>
      <c r="X71" s="232" t="s">
        <v>190</v>
      </c>
      <c r="Y71" s="232" t="s">
        <v>132</v>
      </c>
      <c r="Z71" s="212"/>
      <c r="AA71" s="212"/>
      <c r="AB71" s="212"/>
      <c r="AC71" s="212"/>
      <c r="AD71" s="212"/>
      <c r="AE71" s="212"/>
      <c r="AF71" s="212"/>
      <c r="AG71" s="212" t="s">
        <v>191</v>
      </c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212"/>
      <c r="BA71" s="212"/>
      <c r="BB71" s="212"/>
      <c r="BC71" s="212"/>
      <c r="BD71" s="212"/>
      <c r="BE71" s="212"/>
      <c r="BF71" s="212"/>
      <c r="BG71" s="212"/>
      <c r="BH71" s="212"/>
    </row>
    <row r="72" spans="1:60" outlineLevel="2" x14ac:dyDescent="0.25">
      <c r="A72" s="229"/>
      <c r="B72" s="230"/>
      <c r="C72" s="265" t="s">
        <v>366</v>
      </c>
      <c r="D72" s="234"/>
      <c r="E72" s="235"/>
      <c r="F72" s="232"/>
      <c r="G72" s="232"/>
      <c r="H72" s="232"/>
      <c r="I72" s="232"/>
      <c r="J72" s="232"/>
      <c r="K72" s="232"/>
      <c r="L72" s="232"/>
      <c r="M72" s="232"/>
      <c r="N72" s="231"/>
      <c r="O72" s="231"/>
      <c r="P72" s="231"/>
      <c r="Q72" s="231"/>
      <c r="R72" s="232"/>
      <c r="S72" s="232"/>
      <c r="T72" s="232"/>
      <c r="U72" s="232"/>
      <c r="V72" s="232"/>
      <c r="W72" s="232"/>
      <c r="X72" s="232"/>
      <c r="Y72" s="232"/>
      <c r="Z72" s="212"/>
      <c r="AA72" s="212"/>
      <c r="AB72" s="212"/>
      <c r="AC72" s="212"/>
      <c r="AD72" s="212"/>
      <c r="AE72" s="212"/>
      <c r="AF72" s="212"/>
      <c r="AG72" s="212" t="s">
        <v>135</v>
      </c>
      <c r="AH72" s="212">
        <v>0</v>
      </c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</row>
    <row r="73" spans="1:60" outlineLevel="3" x14ac:dyDescent="0.25">
      <c r="A73" s="229"/>
      <c r="B73" s="230"/>
      <c r="C73" s="265" t="s">
        <v>367</v>
      </c>
      <c r="D73" s="234"/>
      <c r="E73" s="235">
        <v>1.0900000000000001</v>
      </c>
      <c r="F73" s="232"/>
      <c r="G73" s="232"/>
      <c r="H73" s="232"/>
      <c r="I73" s="232"/>
      <c r="J73" s="232"/>
      <c r="K73" s="232"/>
      <c r="L73" s="232"/>
      <c r="M73" s="232"/>
      <c r="N73" s="231"/>
      <c r="O73" s="231"/>
      <c r="P73" s="231"/>
      <c r="Q73" s="231"/>
      <c r="R73" s="232"/>
      <c r="S73" s="232"/>
      <c r="T73" s="232"/>
      <c r="U73" s="232"/>
      <c r="V73" s="232"/>
      <c r="W73" s="232"/>
      <c r="X73" s="232"/>
      <c r="Y73" s="232"/>
      <c r="Z73" s="212"/>
      <c r="AA73" s="212"/>
      <c r="AB73" s="212"/>
      <c r="AC73" s="212"/>
      <c r="AD73" s="212"/>
      <c r="AE73" s="212"/>
      <c r="AF73" s="212"/>
      <c r="AG73" s="212" t="s">
        <v>135</v>
      </c>
      <c r="AH73" s="212">
        <v>0</v>
      </c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12"/>
      <c r="BD73" s="212"/>
      <c r="BE73" s="212"/>
      <c r="BF73" s="212"/>
      <c r="BG73" s="212"/>
      <c r="BH73" s="212"/>
    </row>
    <row r="74" spans="1:60" ht="20" outlineLevel="1" x14ac:dyDescent="0.25">
      <c r="A74" s="248">
        <v>22</v>
      </c>
      <c r="B74" s="249" t="s">
        <v>368</v>
      </c>
      <c r="C74" s="264" t="s">
        <v>369</v>
      </c>
      <c r="D74" s="250" t="s">
        <v>129</v>
      </c>
      <c r="E74" s="251">
        <v>9.4</v>
      </c>
      <c r="F74" s="252"/>
      <c r="G74" s="253">
        <f>ROUND(E74*F74,2)</f>
        <v>0</v>
      </c>
      <c r="H74" s="233"/>
      <c r="I74" s="232">
        <f>ROUND(E74*H74,2)</f>
        <v>0</v>
      </c>
      <c r="J74" s="233"/>
      <c r="K74" s="232">
        <f>ROUND(E74*J74,2)</f>
        <v>0</v>
      </c>
      <c r="L74" s="232">
        <v>21</v>
      </c>
      <c r="M74" s="232">
        <f>G74*(1+L74/100)</f>
        <v>0</v>
      </c>
      <c r="N74" s="231">
        <v>2.7317399999999998</v>
      </c>
      <c r="O74" s="231">
        <f>ROUND(E74*N74,2)</f>
        <v>25.68</v>
      </c>
      <c r="P74" s="231">
        <v>0</v>
      </c>
      <c r="Q74" s="231">
        <f>ROUND(E74*P74,2)</f>
        <v>0</v>
      </c>
      <c r="R74" s="232"/>
      <c r="S74" s="232" t="s">
        <v>130</v>
      </c>
      <c r="T74" s="232" t="s">
        <v>195</v>
      </c>
      <c r="U74" s="232">
        <v>13.57727</v>
      </c>
      <c r="V74" s="232">
        <f>ROUND(E74*U74,2)</f>
        <v>127.63</v>
      </c>
      <c r="W74" s="232"/>
      <c r="X74" s="232" t="s">
        <v>190</v>
      </c>
      <c r="Y74" s="232" t="s">
        <v>132</v>
      </c>
      <c r="Z74" s="212"/>
      <c r="AA74" s="212"/>
      <c r="AB74" s="212"/>
      <c r="AC74" s="212"/>
      <c r="AD74" s="212"/>
      <c r="AE74" s="212"/>
      <c r="AF74" s="212"/>
      <c r="AG74" s="212" t="s">
        <v>191</v>
      </c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212"/>
      <c r="BH74" s="212"/>
    </row>
    <row r="75" spans="1:60" outlineLevel="2" x14ac:dyDescent="0.25">
      <c r="A75" s="229"/>
      <c r="B75" s="230"/>
      <c r="C75" s="265" t="s">
        <v>370</v>
      </c>
      <c r="D75" s="234"/>
      <c r="E75" s="235"/>
      <c r="F75" s="232"/>
      <c r="G75" s="232"/>
      <c r="H75" s="232"/>
      <c r="I75" s="232"/>
      <c r="J75" s="232"/>
      <c r="K75" s="232"/>
      <c r="L75" s="232"/>
      <c r="M75" s="232"/>
      <c r="N75" s="231"/>
      <c r="O75" s="231"/>
      <c r="P75" s="231"/>
      <c r="Q75" s="231"/>
      <c r="R75" s="232"/>
      <c r="S75" s="232"/>
      <c r="T75" s="232"/>
      <c r="U75" s="232"/>
      <c r="V75" s="232"/>
      <c r="W75" s="232"/>
      <c r="X75" s="232"/>
      <c r="Y75" s="232"/>
      <c r="Z75" s="212"/>
      <c r="AA75" s="212"/>
      <c r="AB75" s="212"/>
      <c r="AC75" s="212"/>
      <c r="AD75" s="212"/>
      <c r="AE75" s="212"/>
      <c r="AF75" s="212"/>
      <c r="AG75" s="212" t="s">
        <v>135</v>
      </c>
      <c r="AH75" s="212">
        <v>0</v>
      </c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</row>
    <row r="76" spans="1:60" outlineLevel="3" x14ac:dyDescent="0.25">
      <c r="A76" s="229"/>
      <c r="B76" s="230"/>
      <c r="C76" s="265" t="s">
        <v>371</v>
      </c>
      <c r="D76" s="234"/>
      <c r="E76" s="235"/>
      <c r="F76" s="232"/>
      <c r="G76" s="232"/>
      <c r="H76" s="232"/>
      <c r="I76" s="232"/>
      <c r="J76" s="232"/>
      <c r="K76" s="232"/>
      <c r="L76" s="232"/>
      <c r="M76" s="232"/>
      <c r="N76" s="231"/>
      <c r="O76" s="231"/>
      <c r="P76" s="231"/>
      <c r="Q76" s="231"/>
      <c r="R76" s="232"/>
      <c r="S76" s="232"/>
      <c r="T76" s="232"/>
      <c r="U76" s="232"/>
      <c r="V76" s="232"/>
      <c r="W76" s="232"/>
      <c r="X76" s="232"/>
      <c r="Y76" s="232"/>
      <c r="Z76" s="212"/>
      <c r="AA76" s="212"/>
      <c r="AB76" s="212"/>
      <c r="AC76" s="212"/>
      <c r="AD76" s="212"/>
      <c r="AE76" s="212"/>
      <c r="AF76" s="212"/>
      <c r="AG76" s="212" t="s">
        <v>135</v>
      </c>
      <c r="AH76" s="212">
        <v>0</v>
      </c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  <c r="AV76" s="212"/>
      <c r="AW76" s="212"/>
      <c r="AX76" s="212"/>
      <c r="AY76" s="212"/>
      <c r="AZ76" s="212"/>
      <c r="BA76" s="212"/>
      <c r="BB76" s="212"/>
      <c r="BC76" s="212"/>
      <c r="BD76" s="212"/>
      <c r="BE76" s="212"/>
      <c r="BF76" s="212"/>
      <c r="BG76" s="212"/>
      <c r="BH76" s="212"/>
    </row>
    <row r="77" spans="1:60" outlineLevel="3" x14ac:dyDescent="0.25">
      <c r="A77" s="229"/>
      <c r="B77" s="230"/>
      <c r="C77" s="265" t="s">
        <v>372</v>
      </c>
      <c r="D77" s="234"/>
      <c r="E77" s="235"/>
      <c r="F77" s="232"/>
      <c r="G77" s="232"/>
      <c r="H77" s="232"/>
      <c r="I77" s="232"/>
      <c r="J77" s="232"/>
      <c r="K77" s="232"/>
      <c r="L77" s="232"/>
      <c r="M77" s="232"/>
      <c r="N77" s="231"/>
      <c r="O77" s="231"/>
      <c r="P77" s="231"/>
      <c r="Q77" s="231"/>
      <c r="R77" s="232"/>
      <c r="S77" s="232"/>
      <c r="T77" s="232"/>
      <c r="U77" s="232"/>
      <c r="V77" s="232"/>
      <c r="W77" s="232"/>
      <c r="X77" s="232"/>
      <c r="Y77" s="232"/>
      <c r="Z77" s="212"/>
      <c r="AA77" s="212"/>
      <c r="AB77" s="212"/>
      <c r="AC77" s="212"/>
      <c r="AD77" s="212"/>
      <c r="AE77" s="212"/>
      <c r="AF77" s="212"/>
      <c r="AG77" s="212" t="s">
        <v>135</v>
      </c>
      <c r="AH77" s="212">
        <v>0</v>
      </c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2"/>
      <c r="AW77" s="212"/>
      <c r="AX77" s="212"/>
      <c r="AY77" s="212"/>
      <c r="AZ77" s="212"/>
      <c r="BA77" s="212"/>
      <c r="BB77" s="212"/>
      <c r="BC77" s="212"/>
      <c r="BD77" s="212"/>
      <c r="BE77" s="212"/>
      <c r="BF77" s="212"/>
      <c r="BG77" s="212"/>
      <c r="BH77" s="212"/>
    </row>
    <row r="78" spans="1:60" outlineLevel="3" x14ac:dyDescent="0.25">
      <c r="A78" s="229"/>
      <c r="B78" s="230"/>
      <c r="C78" s="265" t="s">
        <v>373</v>
      </c>
      <c r="D78" s="234"/>
      <c r="E78" s="235">
        <v>9.4</v>
      </c>
      <c r="F78" s="232"/>
      <c r="G78" s="232"/>
      <c r="H78" s="232"/>
      <c r="I78" s="232"/>
      <c r="J78" s="232"/>
      <c r="K78" s="232"/>
      <c r="L78" s="232"/>
      <c r="M78" s="232"/>
      <c r="N78" s="231"/>
      <c r="O78" s="231"/>
      <c r="P78" s="231"/>
      <c r="Q78" s="231"/>
      <c r="R78" s="232"/>
      <c r="S78" s="232"/>
      <c r="T78" s="232"/>
      <c r="U78" s="232"/>
      <c r="V78" s="232"/>
      <c r="W78" s="232"/>
      <c r="X78" s="232"/>
      <c r="Y78" s="232"/>
      <c r="Z78" s="212"/>
      <c r="AA78" s="212"/>
      <c r="AB78" s="212"/>
      <c r="AC78" s="212"/>
      <c r="AD78" s="212"/>
      <c r="AE78" s="212"/>
      <c r="AF78" s="212"/>
      <c r="AG78" s="212" t="s">
        <v>135</v>
      </c>
      <c r="AH78" s="212">
        <v>0</v>
      </c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</row>
    <row r="79" spans="1:60" outlineLevel="1" x14ac:dyDescent="0.25">
      <c r="A79" s="248">
        <v>23</v>
      </c>
      <c r="B79" s="249" t="s">
        <v>374</v>
      </c>
      <c r="C79" s="264" t="s">
        <v>375</v>
      </c>
      <c r="D79" s="250" t="s">
        <v>238</v>
      </c>
      <c r="E79" s="251">
        <v>1.034</v>
      </c>
      <c r="F79" s="252"/>
      <c r="G79" s="253">
        <f>ROUND(E79*F79,2)</f>
        <v>0</v>
      </c>
      <c r="H79" s="233"/>
      <c r="I79" s="232">
        <f>ROUND(E79*H79,2)</f>
        <v>0</v>
      </c>
      <c r="J79" s="233"/>
      <c r="K79" s="232">
        <f>ROUND(E79*J79,2)</f>
        <v>0</v>
      </c>
      <c r="L79" s="232">
        <v>21</v>
      </c>
      <c r="M79" s="232">
        <f>G79*(1+L79/100)</f>
        <v>0</v>
      </c>
      <c r="N79" s="231">
        <v>1.0142199999999999</v>
      </c>
      <c r="O79" s="231">
        <f>ROUND(E79*N79,2)</f>
        <v>1.05</v>
      </c>
      <c r="P79" s="231">
        <v>0</v>
      </c>
      <c r="Q79" s="231">
        <f>ROUND(E79*P79,2)</f>
        <v>0</v>
      </c>
      <c r="R79" s="232"/>
      <c r="S79" s="232" t="s">
        <v>130</v>
      </c>
      <c r="T79" s="232" t="s">
        <v>195</v>
      </c>
      <c r="U79" s="232">
        <v>36.286189999999998</v>
      </c>
      <c r="V79" s="232">
        <f>ROUND(E79*U79,2)</f>
        <v>37.520000000000003</v>
      </c>
      <c r="W79" s="232"/>
      <c r="X79" s="232" t="s">
        <v>190</v>
      </c>
      <c r="Y79" s="232" t="s">
        <v>132</v>
      </c>
      <c r="Z79" s="212"/>
      <c r="AA79" s="212"/>
      <c r="AB79" s="212"/>
      <c r="AC79" s="212"/>
      <c r="AD79" s="212"/>
      <c r="AE79" s="212"/>
      <c r="AF79" s="212"/>
      <c r="AG79" s="212" t="s">
        <v>191</v>
      </c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  <c r="AV79" s="212"/>
      <c r="AW79" s="212"/>
      <c r="AX79" s="212"/>
      <c r="AY79" s="212"/>
      <c r="AZ79" s="212"/>
      <c r="BA79" s="212"/>
      <c r="BB79" s="212"/>
      <c r="BC79" s="212"/>
      <c r="BD79" s="212"/>
      <c r="BE79" s="212"/>
      <c r="BF79" s="212"/>
      <c r="BG79" s="212"/>
      <c r="BH79" s="212"/>
    </row>
    <row r="80" spans="1:60" outlineLevel="2" x14ac:dyDescent="0.25">
      <c r="A80" s="229"/>
      <c r="B80" s="230"/>
      <c r="C80" s="265" t="s">
        <v>376</v>
      </c>
      <c r="D80" s="234"/>
      <c r="E80" s="235"/>
      <c r="F80" s="232"/>
      <c r="G80" s="232"/>
      <c r="H80" s="232"/>
      <c r="I80" s="232"/>
      <c r="J80" s="232"/>
      <c r="K80" s="232"/>
      <c r="L80" s="232"/>
      <c r="M80" s="232"/>
      <c r="N80" s="231"/>
      <c r="O80" s="231"/>
      <c r="P80" s="231"/>
      <c r="Q80" s="231"/>
      <c r="R80" s="232"/>
      <c r="S80" s="232"/>
      <c r="T80" s="232"/>
      <c r="U80" s="232"/>
      <c r="V80" s="232"/>
      <c r="W80" s="232"/>
      <c r="X80" s="232"/>
      <c r="Y80" s="232"/>
      <c r="Z80" s="212"/>
      <c r="AA80" s="212"/>
      <c r="AB80" s="212"/>
      <c r="AC80" s="212"/>
      <c r="AD80" s="212"/>
      <c r="AE80" s="212"/>
      <c r="AF80" s="212"/>
      <c r="AG80" s="212" t="s">
        <v>135</v>
      </c>
      <c r="AH80" s="212">
        <v>0</v>
      </c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  <c r="AV80" s="212"/>
      <c r="AW80" s="212"/>
      <c r="AX80" s="212"/>
      <c r="AY80" s="212"/>
      <c r="AZ80" s="212"/>
      <c r="BA80" s="212"/>
      <c r="BB80" s="212"/>
      <c r="BC80" s="212"/>
      <c r="BD80" s="212"/>
      <c r="BE80" s="212"/>
      <c r="BF80" s="212"/>
      <c r="BG80" s="212"/>
      <c r="BH80" s="212"/>
    </row>
    <row r="81" spans="1:60" outlineLevel="3" x14ac:dyDescent="0.25">
      <c r="A81" s="229"/>
      <c r="B81" s="230"/>
      <c r="C81" s="265" t="s">
        <v>377</v>
      </c>
      <c r="D81" s="234"/>
      <c r="E81" s="235">
        <v>1.03</v>
      </c>
      <c r="F81" s="232"/>
      <c r="G81" s="232"/>
      <c r="H81" s="232"/>
      <c r="I81" s="232"/>
      <c r="J81" s="232"/>
      <c r="K81" s="232"/>
      <c r="L81" s="232"/>
      <c r="M81" s="232"/>
      <c r="N81" s="231"/>
      <c r="O81" s="231"/>
      <c r="P81" s="231"/>
      <c r="Q81" s="231"/>
      <c r="R81" s="232"/>
      <c r="S81" s="232"/>
      <c r="T81" s="232"/>
      <c r="U81" s="232"/>
      <c r="V81" s="232"/>
      <c r="W81" s="232"/>
      <c r="X81" s="232"/>
      <c r="Y81" s="232"/>
      <c r="Z81" s="212"/>
      <c r="AA81" s="212"/>
      <c r="AB81" s="212"/>
      <c r="AC81" s="212"/>
      <c r="AD81" s="212"/>
      <c r="AE81" s="212"/>
      <c r="AF81" s="212"/>
      <c r="AG81" s="212" t="s">
        <v>135</v>
      </c>
      <c r="AH81" s="212">
        <v>0</v>
      </c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  <c r="AV81" s="212"/>
      <c r="AW81" s="212"/>
      <c r="AX81" s="212"/>
      <c r="AY81" s="212"/>
      <c r="AZ81" s="212"/>
      <c r="BA81" s="212"/>
      <c r="BB81" s="212"/>
      <c r="BC81" s="212"/>
      <c r="BD81" s="212"/>
      <c r="BE81" s="212"/>
      <c r="BF81" s="212"/>
      <c r="BG81" s="212"/>
      <c r="BH81" s="212"/>
    </row>
    <row r="82" spans="1:60" ht="13" x14ac:dyDescent="0.25">
      <c r="A82" s="241" t="s">
        <v>125</v>
      </c>
      <c r="B82" s="242" t="s">
        <v>79</v>
      </c>
      <c r="C82" s="263" t="s">
        <v>80</v>
      </c>
      <c r="D82" s="243"/>
      <c r="E82" s="244"/>
      <c r="F82" s="245"/>
      <c r="G82" s="246">
        <f>SUMIF(AG83:AG94,"&lt;&gt;NOR",G83:G94)</f>
        <v>0</v>
      </c>
      <c r="H82" s="240"/>
      <c r="I82" s="240">
        <f>SUM(I83:I94)</f>
        <v>0</v>
      </c>
      <c r="J82" s="240"/>
      <c r="K82" s="240">
        <f>SUM(K83:K94)</f>
        <v>0</v>
      </c>
      <c r="L82" s="240"/>
      <c r="M82" s="240">
        <f>SUM(M83:M94)</f>
        <v>0</v>
      </c>
      <c r="N82" s="239"/>
      <c r="O82" s="239">
        <f>SUM(O83:O94)</f>
        <v>80.56</v>
      </c>
      <c r="P82" s="239"/>
      <c r="Q82" s="239">
        <f>SUM(Q83:Q94)</f>
        <v>0</v>
      </c>
      <c r="R82" s="240"/>
      <c r="S82" s="240"/>
      <c r="T82" s="240"/>
      <c r="U82" s="240"/>
      <c r="V82" s="240">
        <f>SUM(V83:V94)</f>
        <v>247.81</v>
      </c>
      <c r="W82" s="240"/>
      <c r="X82" s="240"/>
      <c r="Y82" s="240"/>
      <c r="AG82" t="s">
        <v>126</v>
      </c>
    </row>
    <row r="83" spans="1:60" ht="20" outlineLevel="1" x14ac:dyDescent="0.25">
      <c r="A83" s="248">
        <v>24</v>
      </c>
      <c r="B83" s="249" t="s">
        <v>378</v>
      </c>
      <c r="C83" s="264" t="s">
        <v>379</v>
      </c>
      <c r="D83" s="250" t="s">
        <v>129</v>
      </c>
      <c r="E83" s="251">
        <v>8.5</v>
      </c>
      <c r="F83" s="252"/>
      <c r="G83" s="253">
        <f>ROUND(E83*F83,2)</f>
        <v>0</v>
      </c>
      <c r="H83" s="233"/>
      <c r="I83" s="232">
        <f>ROUND(E83*H83,2)</f>
        <v>0</v>
      </c>
      <c r="J83" s="233"/>
      <c r="K83" s="232">
        <f>ROUND(E83*J83,2)</f>
        <v>0</v>
      </c>
      <c r="L83" s="232">
        <v>21</v>
      </c>
      <c r="M83" s="232">
        <f>G83*(1+L83/100)</f>
        <v>0</v>
      </c>
      <c r="N83" s="231">
        <v>2.6681499999999998</v>
      </c>
      <c r="O83" s="231">
        <f>ROUND(E83*N83,2)</f>
        <v>22.68</v>
      </c>
      <c r="P83" s="231">
        <v>0</v>
      </c>
      <c r="Q83" s="231">
        <f>ROUND(E83*P83,2)</f>
        <v>0</v>
      </c>
      <c r="R83" s="232"/>
      <c r="S83" s="232" t="s">
        <v>130</v>
      </c>
      <c r="T83" s="232" t="s">
        <v>195</v>
      </c>
      <c r="U83" s="232">
        <v>14.782299999999999</v>
      </c>
      <c r="V83" s="232">
        <f>ROUND(E83*U83,2)</f>
        <v>125.65</v>
      </c>
      <c r="W83" s="232"/>
      <c r="X83" s="232" t="s">
        <v>190</v>
      </c>
      <c r="Y83" s="232" t="s">
        <v>132</v>
      </c>
      <c r="Z83" s="212"/>
      <c r="AA83" s="212"/>
      <c r="AB83" s="212"/>
      <c r="AC83" s="212"/>
      <c r="AD83" s="212"/>
      <c r="AE83" s="212"/>
      <c r="AF83" s="212"/>
      <c r="AG83" s="212" t="s">
        <v>191</v>
      </c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212"/>
      <c r="BA83" s="212"/>
      <c r="BB83" s="212"/>
      <c r="BC83" s="212"/>
      <c r="BD83" s="212"/>
      <c r="BE83" s="212"/>
      <c r="BF83" s="212"/>
      <c r="BG83" s="212"/>
      <c r="BH83" s="212"/>
    </row>
    <row r="84" spans="1:60" outlineLevel="2" x14ac:dyDescent="0.25">
      <c r="A84" s="229"/>
      <c r="B84" s="230"/>
      <c r="C84" s="265" t="s">
        <v>380</v>
      </c>
      <c r="D84" s="234"/>
      <c r="E84" s="235"/>
      <c r="F84" s="232"/>
      <c r="G84" s="232"/>
      <c r="H84" s="232"/>
      <c r="I84" s="232"/>
      <c r="J84" s="232"/>
      <c r="K84" s="232"/>
      <c r="L84" s="232"/>
      <c r="M84" s="232"/>
      <c r="N84" s="231"/>
      <c r="O84" s="231"/>
      <c r="P84" s="231"/>
      <c r="Q84" s="231"/>
      <c r="R84" s="232"/>
      <c r="S84" s="232"/>
      <c r="T84" s="232"/>
      <c r="U84" s="232"/>
      <c r="V84" s="232"/>
      <c r="W84" s="232"/>
      <c r="X84" s="232"/>
      <c r="Y84" s="232"/>
      <c r="Z84" s="212"/>
      <c r="AA84" s="212"/>
      <c r="AB84" s="212"/>
      <c r="AC84" s="212"/>
      <c r="AD84" s="212"/>
      <c r="AE84" s="212"/>
      <c r="AF84" s="212"/>
      <c r="AG84" s="212" t="s">
        <v>135</v>
      </c>
      <c r="AH84" s="212">
        <v>0</v>
      </c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  <c r="AV84" s="212"/>
      <c r="AW84" s="212"/>
      <c r="AX84" s="212"/>
      <c r="AY84" s="212"/>
      <c r="AZ84" s="212"/>
      <c r="BA84" s="212"/>
      <c r="BB84" s="212"/>
      <c r="BC84" s="212"/>
      <c r="BD84" s="212"/>
      <c r="BE84" s="212"/>
      <c r="BF84" s="212"/>
      <c r="BG84" s="212"/>
      <c r="BH84" s="212"/>
    </row>
    <row r="85" spans="1:60" outlineLevel="3" x14ac:dyDescent="0.25">
      <c r="A85" s="229"/>
      <c r="B85" s="230"/>
      <c r="C85" s="265" t="s">
        <v>381</v>
      </c>
      <c r="D85" s="234"/>
      <c r="E85" s="235">
        <v>8.5</v>
      </c>
      <c r="F85" s="232"/>
      <c r="G85" s="232"/>
      <c r="H85" s="232"/>
      <c r="I85" s="232"/>
      <c r="J85" s="232"/>
      <c r="K85" s="232"/>
      <c r="L85" s="232"/>
      <c r="M85" s="232"/>
      <c r="N85" s="231"/>
      <c r="O85" s="231"/>
      <c r="P85" s="231"/>
      <c r="Q85" s="231"/>
      <c r="R85" s="232"/>
      <c r="S85" s="232"/>
      <c r="T85" s="232"/>
      <c r="U85" s="232"/>
      <c r="V85" s="232"/>
      <c r="W85" s="232"/>
      <c r="X85" s="232"/>
      <c r="Y85" s="232"/>
      <c r="Z85" s="212"/>
      <c r="AA85" s="212"/>
      <c r="AB85" s="212"/>
      <c r="AC85" s="212"/>
      <c r="AD85" s="212"/>
      <c r="AE85" s="212"/>
      <c r="AF85" s="212"/>
      <c r="AG85" s="212" t="s">
        <v>135</v>
      </c>
      <c r="AH85" s="212">
        <v>0</v>
      </c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</row>
    <row r="86" spans="1:60" ht="20" outlineLevel="1" x14ac:dyDescent="0.25">
      <c r="A86" s="248">
        <v>25</v>
      </c>
      <c r="B86" s="249" t="s">
        <v>382</v>
      </c>
      <c r="C86" s="264" t="s">
        <v>383</v>
      </c>
      <c r="D86" s="250" t="s">
        <v>238</v>
      </c>
      <c r="E86" s="251">
        <v>0.76500000000000001</v>
      </c>
      <c r="F86" s="252"/>
      <c r="G86" s="253">
        <f>ROUND(E86*F86,2)</f>
        <v>0</v>
      </c>
      <c r="H86" s="233"/>
      <c r="I86" s="232">
        <f>ROUND(E86*H86,2)</f>
        <v>0</v>
      </c>
      <c r="J86" s="233"/>
      <c r="K86" s="232">
        <f>ROUND(E86*J86,2)</f>
        <v>0</v>
      </c>
      <c r="L86" s="232">
        <v>21</v>
      </c>
      <c r="M86" s="232">
        <f>G86*(1+L86/100)</f>
        <v>0</v>
      </c>
      <c r="N86" s="231">
        <v>1.0320499999999999</v>
      </c>
      <c r="O86" s="231">
        <f>ROUND(E86*N86,2)</f>
        <v>0.79</v>
      </c>
      <c r="P86" s="231">
        <v>0</v>
      </c>
      <c r="Q86" s="231">
        <f>ROUND(E86*P86,2)</f>
        <v>0</v>
      </c>
      <c r="R86" s="232"/>
      <c r="S86" s="232" t="s">
        <v>130</v>
      </c>
      <c r="T86" s="232" t="s">
        <v>195</v>
      </c>
      <c r="U86" s="232">
        <v>45.257950000000001</v>
      </c>
      <c r="V86" s="232">
        <f>ROUND(E86*U86,2)</f>
        <v>34.619999999999997</v>
      </c>
      <c r="W86" s="232"/>
      <c r="X86" s="232" t="s">
        <v>190</v>
      </c>
      <c r="Y86" s="232" t="s">
        <v>132</v>
      </c>
      <c r="Z86" s="212"/>
      <c r="AA86" s="212"/>
      <c r="AB86" s="212"/>
      <c r="AC86" s="212"/>
      <c r="AD86" s="212"/>
      <c r="AE86" s="212"/>
      <c r="AF86" s="212"/>
      <c r="AG86" s="212" t="s">
        <v>191</v>
      </c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</row>
    <row r="87" spans="1:60" outlineLevel="2" x14ac:dyDescent="0.25">
      <c r="A87" s="229"/>
      <c r="B87" s="230"/>
      <c r="C87" s="265" t="s">
        <v>384</v>
      </c>
      <c r="D87" s="234"/>
      <c r="E87" s="235"/>
      <c r="F87" s="232"/>
      <c r="G87" s="232"/>
      <c r="H87" s="232"/>
      <c r="I87" s="232"/>
      <c r="J87" s="232"/>
      <c r="K87" s="232"/>
      <c r="L87" s="232"/>
      <c r="M87" s="232"/>
      <c r="N87" s="231"/>
      <c r="O87" s="231"/>
      <c r="P87" s="231"/>
      <c r="Q87" s="231"/>
      <c r="R87" s="232"/>
      <c r="S87" s="232"/>
      <c r="T87" s="232"/>
      <c r="U87" s="232"/>
      <c r="V87" s="232"/>
      <c r="W87" s="232"/>
      <c r="X87" s="232"/>
      <c r="Y87" s="232"/>
      <c r="Z87" s="212"/>
      <c r="AA87" s="212"/>
      <c r="AB87" s="212"/>
      <c r="AC87" s="212"/>
      <c r="AD87" s="212"/>
      <c r="AE87" s="212"/>
      <c r="AF87" s="212"/>
      <c r="AG87" s="212" t="s">
        <v>135</v>
      </c>
      <c r="AH87" s="212">
        <v>0</v>
      </c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</row>
    <row r="88" spans="1:60" outlineLevel="3" x14ac:dyDescent="0.25">
      <c r="A88" s="229"/>
      <c r="B88" s="230"/>
      <c r="C88" s="265" t="s">
        <v>385</v>
      </c>
      <c r="D88" s="234"/>
      <c r="E88" s="235">
        <v>0.77</v>
      </c>
      <c r="F88" s="232"/>
      <c r="G88" s="232"/>
      <c r="H88" s="232"/>
      <c r="I88" s="232"/>
      <c r="J88" s="232"/>
      <c r="K88" s="232"/>
      <c r="L88" s="232"/>
      <c r="M88" s="232"/>
      <c r="N88" s="231"/>
      <c r="O88" s="231"/>
      <c r="P88" s="231"/>
      <c r="Q88" s="231"/>
      <c r="R88" s="232"/>
      <c r="S88" s="232"/>
      <c r="T88" s="232"/>
      <c r="U88" s="232"/>
      <c r="V88" s="232"/>
      <c r="W88" s="232"/>
      <c r="X88" s="232"/>
      <c r="Y88" s="232"/>
      <c r="Z88" s="212"/>
      <c r="AA88" s="212"/>
      <c r="AB88" s="212"/>
      <c r="AC88" s="212"/>
      <c r="AD88" s="212"/>
      <c r="AE88" s="212"/>
      <c r="AF88" s="212"/>
      <c r="AG88" s="212" t="s">
        <v>135</v>
      </c>
      <c r="AH88" s="212">
        <v>0</v>
      </c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  <c r="AV88" s="212"/>
      <c r="AW88" s="212"/>
      <c r="AX88" s="212"/>
      <c r="AY88" s="212"/>
      <c r="AZ88" s="212"/>
      <c r="BA88" s="212"/>
      <c r="BB88" s="212"/>
      <c r="BC88" s="212"/>
      <c r="BD88" s="212"/>
      <c r="BE88" s="212"/>
      <c r="BF88" s="212"/>
      <c r="BG88" s="212"/>
      <c r="BH88" s="212"/>
    </row>
    <row r="89" spans="1:60" ht="20" outlineLevel="1" x14ac:dyDescent="0.25">
      <c r="A89" s="248">
        <v>26</v>
      </c>
      <c r="B89" s="249" t="s">
        <v>386</v>
      </c>
      <c r="C89" s="264" t="s">
        <v>387</v>
      </c>
      <c r="D89" s="250" t="s">
        <v>388</v>
      </c>
      <c r="E89" s="251">
        <v>5.3</v>
      </c>
      <c r="F89" s="252"/>
      <c r="G89" s="253">
        <f>ROUND(E89*F89,2)</f>
        <v>0</v>
      </c>
      <c r="H89" s="233"/>
      <c r="I89" s="232">
        <f>ROUND(E89*H89,2)</f>
        <v>0</v>
      </c>
      <c r="J89" s="233"/>
      <c r="K89" s="232">
        <f>ROUND(E89*J89,2)</f>
        <v>0</v>
      </c>
      <c r="L89" s="232">
        <v>21</v>
      </c>
      <c r="M89" s="232">
        <f>G89*(1+L89/100)</f>
        <v>0</v>
      </c>
      <c r="N89" s="231">
        <v>0</v>
      </c>
      <c r="O89" s="231">
        <f>ROUND(E89*N89,2)</f>
        <v>0</v>
      </c>
      <c r="P89" s="231">
        <v>0</v>
      </c>
      <c r="Q89" s="231">
        <f>ROUND(E89*P89,2)</f>
        <v>0</v>
      </c>
      <c r="R89" s="232"/>
      <c r="S89" s="232" t="s">
        <v>130</v>
      </c>
      <c r="T89" s="232" t="s">
        <v>228</v>
      </c>
      <c r="U89" s="232">
        <v>0</v>
      </c>
      <c r="V89" s="232">
        <f>ROUND(E89*U89,2)</f>
        <v>0</v>
      </c>
      <c r="W89" s="232"/>
      <c r="X89" s="232" t="s">
        <v>190</v>
      </c>
      <c r="Y89" s="232" t="s">
        <v>132</v>
      </c>
      <c r="Z89" s="212"/>
      <c r="AA89" s="212"/>
      <c r="AB89" s="212"/>
      <c r="AC89" s="212"/>
      <c r="AD89" s="212"/>
      <c r="AE89" s="212"/>
      <c r="AF89" s="212"/>
      <c r="AG89" s="212" t="s">
        <v>191</v>
      </c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2"/>
      <c r="AW89" s="212"/>
      <c r="AX89" s="212"/>
      <c r="AY89" s="212"/>
      <c r="AZ89" s="212"/>
      <c r="BA89" s="212"/>
      <c r="BB89" s="212"/>
      <c r="BC89" s="212"/>
      <c r="BD89" s="212"/>
      <c r="BE89" s="212"/>
      <c r="BF89" s="212"/>
      <c r="BG89" s="212"/>
      <c r="BH89" s="212"/>
    </row>
    <row r="90" spans="1:60" outlineLevel="2" x14ac:dyDescent="0.25">
      <c r="A90" s="229"/>
      <c r="B90" s="230"/>
      <c r="C90" s="265" t="s">
        <v>389</v>
      </c>
      <c r="D90" s="234"/>
      <c r="E90" s="235"/>
      <c r="F90" s="232"/>
      <c r="G90" s="232"/>
      <c r="H90" s="232"/>
      <c r="I90" s="232"/>
      <c r="J90" s="232"/>
      <c r="K90" s="232"/>
      <c r="L90" s="232"/>
      <c r="M90" s="232"/>
      <c r="N90" s="231"/>
      <c r="O90" s="231"/>
      <c r="P90" s="231"/>
      <c r="Q90" s="231"/>
      <c r="R90" s="232"/>
      <c r="S90" s="232"/>
      <c r="T90" s="232"/>
      <c r="U90" s="232"/>
      <c r="V90" s="232"/>
      <c r="W90" s="232"/>
      <c r="X90" s="232"/>
      <c r="Y90" s="232"/>
      <c r="Z90" s="212"/>
      <c r="AA90" s="212"/>
      <c r="AB90" s="212"/>
      <c r="AC90" s="212"/>
      <c r="AD90" s="212"/>
      <c r="AE90" s="212"/>
      <c r="AF90" s="212"/>
      <c r="AG90" s="212" t="s">
        <v>135</v>
      </c>
      <c r="AH90" s="212">
        <v>0</v>
      </c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212"/>
      <c r="AW90" s="212"/>
      <c r="AX90" s="212"/>
      <c r="AY90" s="212"/>
      <c r="AZ90" s="212"/>
      <c r="BA90" s="212"/>
      <c r="BB90" s="212"/>
      <c r="BC90" s="212"/>
      <c r="BD90" s="212"/>
      <c r="BE90" s="212"/>
      <c r="BF90" s="212"/>
      <c r="BG90" s="212"/>
      <c r="BH90" s="212"/>
    </row>
    <row r="91" spans="1:60" outlineLevel="3" x14ac:dyDescent="0.25">
      <c r="A91" s="229"/>
      <c r="B91" s="230"/>
      <c r="C91" s="265" t="s">
        <v>390</v>
      </c>
      <c r="D91" s="234"/>
      <c r="E91" s="235">
        <v>5.3</v>
      </c>
      <c r="F91" s="232"/>
      <c r="G91" s="232"/>
      <c r="H91" s="232"/>
      <c r="I91" s="232"/>
      <c r="J91" s="232"/>
      <c r="K91" s="232"/>
      <c r="L91" s="232"/>
      <c r="M91" s="232"/>
      <c r="N91" s="231"/>
      <c r="O91" s="231"/>
      <c r="P91" s="231"/>
      <c r="Q91" s="231"/>
      <c r="R91" s="232"/>
      <c r="S91" s="232"/>
      <c r="T91" s="232"/>
      <c r="U91" s="232"/>
      <c r="V91" s="232"/>
      <c r="W91" s="232"/>
      <c r="X91" s="232"/>
      <c r="Y91" s="232"/>
      <c r="Z91" s="212"/>
      <c r="AA91" s="212"/>
      <c r="AB91" s="212"/>
      <c r="AC91" s="212"/>
      <c r="AD91" s="212"/>
      <c r="AE91" s="212"/>
      <c r="AF91" s="212"/>
      <c r="AG91" s="212" t="s">
        <v>135</v>
      </c>
      <c r="AH91" s="212">
        <v>0</v>
      </c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  <c r="AV91" s="212"/>
      <c r="AW91" s="212"/>
      <c r="AX91" s="212"/>
      <c r="AY91" s="212"/>
      <c r="AZ91" s="212"/>
      <c r="BA91" s="212"/>
      <c r="BB91" s="212"/>
      <c r="BC91" s="212"/>
      <c r="BD91" s="212"/>
      <c r="BE91" s="212"/>
      <c r="BF91" s="212"/>
      <c r="BG91" s="212"/>
      <c r="BH91" s="212"/>
    </row>
    <row r="92" spans="1:60" outlineLevel="1" x14ac:dyDescent="0.25">
      <c r="A92" s="248">
        <v>27</v>
      </c>
      <c r="B92" s="249" t="s">
        <v>391</v>
      </c>
      <c r="C92" s="264" t="s">
        <v>392</v>
      </c>
      <c r="D92" s="250" t="s">
        <v>189</v>
      </c>
      <c r="E92" s="251">
        <v>25.2</v>
      </c>
      <c r="F92" s="252"/>
      <c r="G92" s="253">
        <f>ROUND(E92*F92,2)</f>
        <v>0</v>
      </c>
      <c r="H92" s="233"/>
      <c r="I92" s="232">
        <f>ROUND(E92*H92,2)</f>
        <v>0</v>
      </c>
      <c r="J92" s="233"/>
      <c r="K92" s="232">
        <f>ROUND(E92*J92,2)</f>
        <v>0</v>
      </c>
      <c r="L92" s="232">
        <v>21</v>
      </c>
      <c r="M92" s="232">
        <f>G92*(1+L92/100)</f>
        <v>0</v>
      </c>
      <c r="N92" s="231">
        <v>2.2654999999999998</v>
      </c>
      <c r="O92" s="231">
        <f>ROUND(E92*N92,2)</f>
        <v>57.09</v>
      </c>
      <c r="P92" s="231">
        <v>0</v>
      </c>
      <c r="Q92" s="231">
        <f>ROUND(E92*P92,2)</f>
        <v>0</v>
      </c>
      <c r="R92" s="232"/>
      <c r="S92" s="232" t="s">
        <v>130</v>
      </c>
      <c r="T92" s="232" t="s">
        <v>130</v>
      </c>
      <c r="U92" s="232">
        <v>3.4737900000000002</v>
      </c>
      <c r="V92" s="232">
        <f>ROUND(E92*U92,2)</f>
        <v>87.54</v>
      </c>
      <c r="W92" s="232"/>
      <c r="X92" s="232" t="s">
        <v>190</v>
      </c>
      <c r="Y92" s="232" t="s">
        <v>132</v>
      </c>
      <c r="Z92" s="212"/>
      <c r="AA92" s="212"/>
      <c r="AB92" s="212"/>
      <c r="AC92" s="212"/>
      <c r="AD92" s="212"/>
      <c r="AE92" s="212"/>
      <c r="AF92" s="212"/>
      <c r="AG92" s="212" t="s">
        <v>191</v>
      </c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212"/>
      <c r="AX92" s="212"/>
      <c r="AY92" s="212"/>
      <c r="AZ92" s="212"/>
      <c r="BA92" s="212"/>
      <c r="BB92" s="212"/>
      <c r="BC92" s="212"/>
      <c r="BD92" s="212"/>
      <c r="BE92" s="212"/>
      <c r="BF92" s="212"/>
      <c r="BG92" s="212"/>
      <c r="BH92" s="212"/>
    </row>
    <row r="93" spans="1:60" outlineLevel="2" x14ac:dyDescent="0.25">
      <c r="A93" s="229"/>
      <c r="B93" s="230"/>
      <c r="C93" s="265" t="s">
        <v>393</v>
      </c>
      <c r="D93" s="234"/>
      <c r="E93" s="235"/>
      <c r="F93" s="232"/>
      <c r="G93" s="232"/>
      <c r="H93" s="232"/>
      <c r="I93" s="232"/>
      <c r="J93" s="232"/>
      <c r="K93" s="232"/>
      <c r="L93" s="232"/>
      <c r="M93" s="232"/>
      <c r="N93" s="231"/>
      <c r="O93" s="231"/>
      <c r="P93" s="231"/>
      <c r="Q93" s="231"/>
      <c r="R93" s="232"/>
      <c r="S93" s="232"/>
      <c r="T93" s="232"/>
      <c r="U93" s="232"/>
      <c r="V93" s="232"/>
      <c r="W93" s="232"/>
      <c r="X93" s="232"/>
      <c r="Y93" s="232"/>
      <c r="Z93" s="212"/>
      <c r="AA93" s="212"/>
      <c r="AB93" s="212"/>
      <c r="AC93" s="212"/>
      <c r="AD93" s="212"/>
      <c r="AE93" s="212"/>
      <c r="AF93" s="212"/>
      <c r="AG93" s="212" t="s">
        <v>135</v>
      </c>
      <c r="AH93" s="212">
        <v>0</v>
      </c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  <c r="AV93" s="212"/>
      <c r="AW93" s="212"/>
      <c r="AX93" s="212"/>
      <c r="AY93" s="212"/>
      <c r="AZ93" s="212"/>
      <c r="BA93" s="212"/>
      <c r="BB93" s="212"/>
      <c r="BC93" s="212"/>
      <c r="BD93" s="212"/>
      <c r="BE93" s="212"/>
      <c r="BF93" s="212"/>
      <c r="BG93" s="212"/>
      <c r="BH93" s="212"/>
    </row>
    <row r="94" spans="1:60" outlineLevel="3" x14ac:dyDescent="0.25">
      <c r="A94" s="229"/>
      <c r="B94" s="230"/>
      <c r="C94" s="265" t="s">
        <v>394</v>
      </c>
      <c r="D94" s="234"/>
      <c r="E94" s="235">
        <v>25.2</v>
      </c>
      <c r="F94" s="232"/>
      <c r="G94" s="232"/>
      <c r="H94" s="232"/>
      <c r="I94" s="232"/>
      <c r="J94" s="232"/>
      <c r="K94" s="232"/>
      <c r="L94" s="232"/>
      <c r="M94" s="232"/>
      <c r="N94" s="231"/>
      <c r="O94" s="231"/>
      <c r="P94" s="231"/>
      <c r="Q94" s="231"/>
      <c r="R94" s="232"/>
      <c r="S94" s="232"/>
      <c r="T94" s="232"/>
      <c r="U94" s="232"/>
      <c r="V94" s="232"/>
      <c r="W94" s="232"/>
      <c r="X94" s="232"/>
      <c r="Y94" s="232"/>
      <c r="Z94" s="212"/>
      <c r="AA94" s="212"/>
      <c r="AB94" s="212"/>
      <c r="AC94" s="212"/>
      <c r="AD94" s="212"/>
      <c r="AE94" s="212"/>
      <c r="AF94" s="212"/>
      <c r="AG94" s="212" t="s">
        <v>135</v>
      </c>
      <c r="AH94" s="212">
        <v>0</v>
      </c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  <c r="AV94" s="212"/>
      <c r="AW94" s="212"/>
      <c r="AX94" s="212"/>
      <c r="AY94" s="212"/>
      <c r="AZ94" s="212"/>
      <c r="BA94" s="212"/>
      <c r="BB94" s="212"/>
      <c r="BC94" s="212"/>
      <c r="BD94" s="212"/>
      <c r="BE94" s="212"/>
      <c r="BF94" s="212"/>
      <c r="BG94" s="212"/>
      <c r="BH94" s="212"/>
    </row>
    <row r="95" spans="1:60" ht="13" x14ac:dyDescent="0.25">
      <c r="A95" s="241" t="s">
        <v>125</v>
      </c>
      <c r="B95" s="242" t="s">
        <v>81</v>
      </c>
      <c r="C95" s="263" t="s">
        <v>82</v>
      </c>
      <c r="D95" s="243"/>
      <c r="E95" s="244"/>
      <c r="F95" s="245"/>
      <c r="G95" s="246">
        <f>SUMIF(AG96:AG98,"&lt;&gt;NOR",G96:G98)</f>
        <v>0</v>
      </c>
      <c r="H95" s="240"/>
      <c r="I95" s="240">
        <f>SUM(I96:I98)</f>
        <v>0</v>
      </c>
      <c r="J95" s="240"/>
      <c r="K95" s="240">
        <f>SUM(K96:K98)</f>
        <v>0</v>
      </c>
      <c r="L95" s="240"/>
      <c r="M95" s="240">
        <f>SUM(M96:M98)</f>
        <v>0</v>
      </c>
      <c r="N95" s="239"/>
      <c r="O95" s="239">
        <f>SUM(O96:O98)</f>
        <v>22.96</v>
      </c>
      <c r="P95" s="239"/>
      <c r="Q95" s="239">
        <f>SUM(Q96:Q98)</f>
        <v>0</v>
      </c>
      <c r="R95" s="240"/>
      <c r="S95" s="240"/>
      <c r="T95" s="240"/>
      <c r="U95" s="240"/>
      <c r="V95" s="240">
        <f>SUM(V96:V98)</f>
        <v>1.45</v>
      </c>
      <c r="W95" s="240"/>
      <c r="X95" s="240"/>
      <c r="Y95" s="240"/>
      <c r="AG95" t="s">
        <v>126</v>
      </c>
    </row>
    <row r="96" spans="1:60" ht="20" outlineLevel="1" x14ac:dyDescent="0.25">
      <c r="A96" s="248">
        <v>28</v>
      </c>
      <c r="B96" s="249" t="s">
        <v>395</v>
      </c>
      <c r="C96" s="264" t="s">
        <v>396</v>
      </c>
      <c r="D96" s="250" t="s">
        <v>153</v>
      </c>
      <c r="E96" s="251">
        <v>49.92</v>
      </c>
      <c r="F96" s="252"/>
      <c r="G96" s="253">
        <f>ROUND(E96*F96,2)</f>
        <v>0</v>
      </c>
      <c r="H96" s="233"/>
      <c r="I96" s="232">
        <f>ROUND(E96*H96,2)</f>
        <v>0</v>
      </c>
      <c r="J96" s="233"/>
      <c r="K96" s="232">
        <f>ROUND(E96*J96,2)</f>
        <v>0</v>
      </c>
      <c r="L96" s="232">
        <v>21</v>
      </c>
      <c r="M96" s="232">
        <f>G96*(1+L96/100)</f>
        <v>0</v>
      </c>
      <c r="N96" s="231">
        <v>0.46</v>
      </c>
      <c r="O96" s="231">
        <f>ROUND(E96*N96,2)</f>
        <v>22.96</v>
      </c>
      <c r="P96" s="231">
        <v>0</v>
      </c>
      <c r="Q96" s="231">
        <f>ROUND(E96*P96,2)</f>
        <v>0</v>
      </c>
      <c r="R96" s="232"/>
      <c r="S96" s="232" t="s">
        <v>130</v>
      </c>
      <c r="T96" s="232" t="s">
        <v>130</v>
      </c>
      <c r="U96" s="232">
        <v>2.9000000000000001E-2</v>
      </c>
      <c r="V96" s="232">
        <f>ROUND(E96*U96,2)</f>
        <v>1.45</v>
      </c>
      <c r="W96" s="232"/>
      <c r="X96" s="232" t="s">
        <v>131</v>
      </c>
      <c r="Y96" s="232" t="s">
        <v>132</v>
      </c>
      <c r="Z96" s="212"/>
      <c r="AA96" s="212"/>
      <c r="AB96" s="212"/>
      <c r="AC96" s="212"/>
      <c r="AD96" s="212"/>
      <c r="AE96" s="212"/>
      <c r="AF96" s="212"/>
      <c r="AG96" s="212" t="s">
        <v>288</v>
      </c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2"/>
      <c r="AY96" s="212"/>
      <c r="AZ96" s="212"/>
      <c r="BA96" s="212"/>
      <c r="BB96" s="212"/>
      <c r="BC96" s="212"/>
      <c r="BD96" s="212"/>
      <c r="BE96" s="212"/>
      <c r="BF96" s="212"/>
      <c r="BG96" s="212"/>
      <c r="BH96" s="212"/>
    </row>
    <row r="97" spans="1:60" outlineLevel="2" x14ac:dyDescent="0.25">
      <c r="A97" s="229"/>
      <c r="B97" s="230"/>
      <c r="C97" s="265" t="s">
        <v>397</v>
      </c>
      <c r="D97" s="234"/>
      <c r="E97" s="235"/>
      <c r="F97" s="232"/>
      <c r="G97" s="232"/>
      <c r="H97" s="232"/>
      <c r="I97" s="232"/>
      <c r="J97" s="232"/>
      <c r="K97" s="232"/>
      <c r="L97" s="232"/>
      <c r="M97" s="232"/>
      <c r="N97" s="231"/>
      <c r="O97" s="231"/>
      <c r="P97" s="231"/>
      <c r="Q97" s="231"/>
      <c r="R97" s="232"/>
      <c r="S97" s="232"/>
      <c r="T97" s="232"/>
      <c r="U97" s="232"/>
      <c r="V97" s="232"/>
      <c r="W97" s="232"/>
      <c r="X97" s="232"/>
      <c r="Y97" s="232"/>
      <c r="Z97" s="212"/>
      <c r="AA97" s="212"/>
      <c r="AB97" s="212"/>
      <c r="AC97" s="212"/>
      <c r="AD97" s="212"/>
      <c r="AE97" s="212"/>
      <c r="AF97" s="212"/>
      <c r="AG97" s="212" t="s">
        <v>135</v>
      </c>
      <c r="AH97" s="212">
        <v>0</v>
      </c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  <c r="BD97" s="212"/>
      <c r="BE97" s="212"/>
      <c r="BF97" s="212"/>
      <c r="BG97" s="212"/>
      <c r="BH97" s="212"/>
    </row>
    <row r="98" spans="1:60" outlineLevel="3" x14ac:dyDescent="0.25">
      <c r="A98" s="229"/>
      <c r="B98" s="230"/>
      <c r="C98" s="265" t="s">
        <v>398</v>
      </c>
      <c r="D98" s="234"/>
      <c r="E98" s="235">
        <v>49.92</v>
      </c>
      <c r="F98" s="232"/>
      <c r="G98" s="232"/>
      <c r="H98" s="232"/>
      <c r="I98" s="232"/>
      <c r="J98" s="232"/>
      <c r="K98" s="232"/>
      <c r="L98" s="232"/>
      <c r="M98" s="232"/>
      <c r="N98" s="231"/>
      <c r="O98" s="231"/>
      <c r="P98" s="231"/>
      <c r="Q98" s="231"/>
      <c r="R98" s="232"/>
      <c r="S98" s="232"/>
      <c r="T98" s="232"/>
      <c r="U98" s="232"/>
      <c r="V98" s="232"/>
      <c r="W98" s="232"/>
      <c r="X98" s="232"/>
      <c r="Y98" s="232"/>
      <c r="Z98" s="212"/>
      <c r="AA98" s="212"/>
      <c r="AB98" s="212"/>
      <c r="AC98" s="212"/>
      <c r="AD98" s="212"/>
      <c r="AE98" s="212"/>
      <c r="AF98" s="212"/>
      <c r="AG98" s="212" t="s">
        <v>135</v>
      </c>
      <c r="AH98" s="212">
        <v>0</v>
      </c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  <c r="AV98" s="212"/>
      <c r="AW98" s="212"/>
      <c r="AX98" s="212"/>
      <c r="AY98" s="212"/>
      <c r="AZ98" s="212"/>
      <c r="BA98" s="212"/>
      <c r="BB98" s="212"/>
      <c r="BC98" s="212"/>
      <c r="BD98" s="212"/>
      <c r="BE98" s="212"/>
      <c r="BF98" s="212"/>
      <c r="BG98" s="212"/>
      <c r="BH98" s="212"/>
    </row>
    <row r="99" spans="1:60" ht="13" x14ac:dyDescent="0.25">
      <c r="A99" s="241" t="s">
        <v>125</v>
      </c>
      <c r="B99" s="242" t="s">
        <v>83</v>
      </c>
      <c r="C99" s="263" t="s">
        <v>84</v>
      </c>
      <c r="D99" s="243"/>
      <c r="E99" s="244"/>
      <c r="F99" s="245"/>
      <c r="G99" s="246">
        <f>SUMIF(AG100:AG113,"&lt;&gt;NOR",G100:G113)</f>
        <v>0</v>
      </c>
      <c r="H99" s="240"/>
      <c r="I99" s="240">
        <f>SUM(I100:I113)</f>
        <v>0</v>
      </c>
      <c r="J99" s="240"/>
      <c r="K99" s="240">
        <f>SUM(K100:K113)</f>
        <v>0</v>
      </c>
      <c r="L99" s="240"/>
      <c r="M99" s="240">
        <f>SUM(M100:M113)</f>
        <v>0</v>
      </c>
      <c r="N99" s="239"/>
      <c r="O99" s="239">
        <f>SUM(O100:O113)</f>
        <v>0.16</v>
      </c>
      <c r="P99" s="239"/>
      <c r="Q99" s="239">
        <f>SUM(Q100:Q113)</f>
        <v>0</v>
      </c>
      <c r="R99" s="240"/>
      <c r="S99" s="240"/>
      <c r="T99" s="240"/>
      <c r="U99" s="240"/>
      <c r="V99" s="240">
        <f>SUM(V100:V113)</f>
        <v>17.66</v>
      </c>
      <c r="W99" s="240"/>
      <c r="X99" s="240"/>
      <c r="Y99" s="240"/>
      <c r="AG99" t="s">
        <v>126</v>
      </c>
    </row>
    <row r="100" spans="1:60" ht="20" outlineLevel="1" x14ac:dyDescent="0.25">
      <c r="A100" s="248">
        <v>29</v>
      </c>
      <c r="B100" s="249" t="s">
        <v>399</v>
      </c>
      <c r="C100" s="264" t="s">
        <v>400</v>
      </c>
      <c r="D100" s="250" t="s">
        <v>153</v>
      </c>
      <c r="E100" s="251">
        <v>71.5</v>
      </c>
      <c r="F100" s="252"/>
      <c r="G100" s="253">
        <f>ROUND(E100*F100,2)</f>
        <v>0</v>
      </c>
      <c r="H100" s="233"/>
      <c r="I100" s="232">
        <f>ROUND(E100*H100,2)</f>
        <v>0</v>
      </c>
      <c r="J100" s="233"/>
      <c r="K100" s="232">
        <f>ROUND(E100*J100,2)</f>
        <v>0</v>
      </c>
      <c r="L100" s="232">
        <v>21</v>
      </c>
      <c r="M100" s="232">
        <f>G100*(1+L100/100)</f>
        <v>0</v>
      </c>
      <c r="N100" s="231">
        <v>5.0000000000000001E-4</v>
      </c>
      <c r="O100" s="231">
        <f>ROUND(E100*N100,2)</f>
        <v>0.04</v>
      </c>
      <c r="P100" s="231">
        <v>0</v>
      </c>
      <c r="Q100" s="231">
        <f>ROUND(E100*P100,2)</f>
        <v>0</v>
      </c>
      <c r="R100" s="232"/>
      <c r="S100" s="232" t="s">
        <v>324</v>
      </c>
      <c r="T100" s="232" t="s">
        <v>215</v>
      </c>
      <c r="U100" s="232">
        <v>0</v>
      </c>
      <c r="V100" s="232">
        <f>ROUND(E100*U100,2)</f>
        <v>0</v>
      </c>
      <c r="W100" s="232"/>
      <c r="X100" s="232" t="s">
        <v>131</v>
      </c>
      <c r="Y100" s="232" t="s">
        <v>132</v>
      </c>
      <c r="Z100" s="212"/>
      <c r="AA100" s="212"/>
      <c r="AB100" s="212"/>
      <c r="AC100" s="212"/>
      <c r="AD100" s="212"/>
      <c r="AE100" s="212"/>
      <c r="AF100" s="212"/>
      <c r="AG100" s="212" t="s">
        <v>288</v>
      </c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</row>
    <row r="101" spans="1:60" ht="20" outlineLevel="2" x14ac:dyDescent="0.25">
      <c r="A101" s="229"/>
      <c r="B101" s="230"/>
      <c r="C101" s="265" t="s">
        <v>401</v>
      </c>
      <c r="D101" s="234"/>
      <c r="E101" s="235"/>
      <c r="F101" s="232"/>
      <c r="G101" s="232"/>
      <c r="H101" s="232"/>
      <c r="I101" s="232"/>
      <c r="J101" s="232"/>
      <c r="K101" s="232"/>
      <c r="L101" s="232"/>
      <c r="M101" s="232"/>
      <c r="N101" s="231"/>
      <c r="O101" s="231"/>
      <c r="P101" s="231"/>
      <c r="Q101" s="231"/>
      <c r="R101" s="232"/>
      <c r="S101" s="232"/>
      <c r="T101" s="232"/>
      <c r="U101" s="232"/>
      <c r="V101" s="232"/>
      <c r="W101" s="232"/>
      <c r="X101" s="232"/>
      <c r="Y101" s="232"/>
      <c r="Z101" s="212"/>
      <c r="AA101" s="212"/>
      <c r="AB101" s="212"/>
      <c r="AC101" s="212"/>
      <c r="AD101" s="212"/>
      <c r="AE101" s="212"/>
      <c r="AF101" s="212"/>
      <c r="AG101" s="212" t="s">
        <v>135</v>
      </c>
      <c r="AH101" s="212">
        <v>0</v>
      </c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2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212"/>
    </row>
    <row r="102" spans="1:60" outlineLevel="3" x14ac:dyDescent="0.25">
      <c r="A102" s="229"/>
      <c r="B102" s="230"/>
      <c r="C102" s="265" t="s">
        <v>402</v>
      </c>
      <c r="D102" s="234"/>
      <c r="E102" s="235">
        <v>71.5</v>
      </c>
      <c r="F102" s="232"/>
      <c r="G102" s="232"/>
      <c r="H102" s="232"/>
      <c r="I102" s="232"/>
      <c r="J102" s="232"/>
      <c r="K102" s="232"/>
      <c r="L102" s="232"/>
      <c r="M102" s="232"/>
      <c r="N102" s="231"/>
      <c r="O102" s="231"/>
      <c r="P102" s="231"/>
      <c r="Q102" s="231"/>
      <c r="R102" s="232"/>
      <c r="S102" s="232"/>
      <c r="T102" s="232"/>
      <c r="U102" s="232"/>
      <c r="V102" s="232"/>
      <c r="W102" s="232"/>
      <c r="X102" s="232"/>
      <c r="Y102" s="232"/>
      <c r="Z102" s="212"/>
      <c r="AA102" s="212"/>
      <c r="AB102" s="212"/>
      <c r="AC102" s="212"/>
      <c r="AD102" s="212"/>
      <c r="AE102" s="212"/>
      <c r="AF102" s="212"/>
      <c r="AG102" s="212" t="s">
        <v>135</v>
      </c>
      <c r="AH102" s="212">
        <v>0</v>
      </c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2"/>
      <c r="AZ102" s="212"/>
      <c r="BA102" s="212"/>
      <c r="BB102" s="212"/>
      <c r="BC102" s="212"/>
      <c r="BD102" s="212"/>
      <c r="BE102" s="212"/>
      <c r="BF102" s="212"/>
      <c r="BG102" s="212"/>
      <c r="BH102" s="212"/>
    </row>
    <row r="103" spans="1:60" ht="30" outlineLevel="1" x14ac:dyDescent="0.25">
      <c r="A103" s="248">
        <v>30</v>
      </c>
      <c r="B103" s="249" t="s">
        <v>403</v>
      </c>
      <c r="C103" s="264" t="s">
        <v>404</v>
      </c>
      <c r="D103" s="250" t="s">
        <v>153</v>
      </c>
      <c r="E103" s="251">
        <v>26.416</v>
      </c>
      <c r="F103" s="252"/>
      <c r="G103" s="253">
        <f>ROUND(E103*F103,2)</f>
        <v>0</v>
      </c>
      <c r="H103" s="233"/>
      <c r="I103" s="232">
        <f>ROUND(E103*H103,2)</f>
        <v>0</v>
      </c>
      <c r="J103" s="233"/>
      <c r="K103" s="232">
        <f>ROUND(E103*J103,2)</f>
        <v>0</v>
      </c>
      <c r="L103" s="232">
        <v>21</v>
      </c>
      <c r="M103" s="232">
        <f>G103*(1+L103/100)</f>
        <v>0</v>
      </c>
      <c r="N103" s="231">
        <v>5.1999999999999995E-4</v>
      </c>
      <c r="O103" s="231">
        <f>ROUND(E103*N103,2)</f>
        <v>0.01</v>
      </c>
      <c r="P103" s="231">
        <v>0</v>
      </c>
      <c r="Q103" s="231">
        <f>ROUND(E103*P103,2)</f>
        <v>0</v>
      </c>
      <c r="R103" s="232"/>
      <c r="S103" s="232" t="s">
        <v>130</v>
      </c>
      <c r="T103" s="232" t="s">
        <v>130</v>
      </c>
      <c r="U103" s="232">
        <v>4.9000000000000002E-2</v>
      </c>
      <c r="V103" s="232">
        <f>ROUND(E103*U103,2)</f>
        <v>1.29</v>
      </c>
      <c r="W103" s="232"/>
      <c r="X103" s="232" t="s">
        <v>131</v>
      </c>
      <c r="Y103" s="232" t="s">
        <v>132</v>
      </c>
      <c r="Z103" s="212"/>
      <c r="AA103" s="212"/>
      <c r="AB103" s="212"/>
      <c r="AC103" s="212"/>
      <c r="AD103" s="212"/>
      <c r="AE103" s="212"/>
      <c r="AF103" s="212"/>
      <c r="AG103" s="212" t="s">
        <v>288</v>
      </c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2"/>
      <c r="AZ103" s="212"/>
      <c r="BA103" s="212"/>
      <c r="BB103" s="212"/>
      <c r="BC103" s="212"/>
      <c r="BD103" s="212"/>
      <c r="BE103" s="212"/>
      <c r="BF103" s="212"/>
      <c r="BG103" s="212"/>
      <c r="BH103" s="212"/>
    </row>
    <row r="104" spans="1:60" outlineLevel="2" x14ac:dyDescent="0.25">
      <c r="A104" s="229"/>
      <c r="B104" s="230"/>
      <c r="C104" s="265" t="s">
        <v>405</v>
      </c>
      <c r="D104" s="234"/>
      <c r="E104" s="235"/>
      <c r="F104" s="232"/>
      <c r="G104" s="232"/>
      <c r="H104" s="232"/>
      <c r="I104" s="232"/>
      <c r="J104" s="232"/>
      <c r="K104" s="232"/>
      <c r="L104" s="232"/>
      <c r="M104" s="232"/>
      <c r="N104" s="231"/>
      <c r="O104" s="231"/>
      <c r="P104" s="231"/>
      <c r="Q104" s="231"/>
      <c r="R104" s="232"/>
      <c r="S104" s="232"/>
      <c r="T104" s="232"/>
      <c r="U104" s="232"/>
      <c r="V104" s="232"/>
      <c r="W104" s="232"/>
      <c r="X104" s="232"/>
      <c r="Y104" s="232"/>
      <c r="Z104" s="212"/>
      <c r="AA104" s="212"/>
      <c r="AB104" s="212"/>
      <c r="AC104" s="212"/>
      <c r="AD104" s="212"/>
      <c r="AE104" s="212"/>
      <c r="AF104" s="212"/>
      <c r="AG104" s="212" t="s">
        <v>135</v>
      </c>
      <c r="AH104" s="212">
        <v>0</v>
      </c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2"/>
      <c r="AZ104" s="212"/>
      <c r="BA104" s="212"/>
      <c r="BB104" s="212"/>
      <c r="BC104" s="212"/>
      <c r="BD104" s="212"/>
      <c r="BE104" s="212"/>
      <c r="BF104" s="212"/>
      <c r="BG104" s="212"/>
      <c r="BH104" s="212"/>
    </row>
    <row r="105" spans="1:60" outlineLevel="3" x14ac:dyDescent="0.25">
      <c r="A105" s="229"/>
      <c r="B105" s="230"/>
      <c r="C105" s="265" t="s">
        <v>406</v>
      </c>
      <c r="D105" s="234"/>
      <c r="E105" s="235">
        <v>26.42</v>
      </c>
      <c r="F105" s="232"/>
      <c r="G105" s="232"/>
      <c r="H105" s="232"/>
      <c r="I105" s="232"/>
      <c r="J105" s="232"/>
      <c r="K105" s="232"/>
      <c r="L105" s="232"/>
      <c r="M105" s="232"/>
      <c r="N105" s="231"/>
      <c r="O105" s="231"/>
      <c r="P105" s="231"/>
      <c r="Q105" s="231"/>
      <c r="R105" s="232"/>
      <c r="S105" s="232"/>
      <c r="T105" s="232"/>
      <c r="U105" s="232"/>
      <c r="V105" s="232"/>
      <c r="W105" s="232"/>
      <c r="X105" s="232"/>
      <c r="Y105" s="232"/>
      <c r="Z105" s="212"/>
      <c r="AA105" s="212"/>
      <c r="AB105" s="212"/>
      <c r="AC105" s="212"/>
      <c r="AD105" s="212"/>
      <c r="AE105" s="212"/>
      <c r="AF105" s="212"/>
      <c r="AG105" s="212" t="s">
        <v>135</v>
      </c>
      <c r="AH105" s="212">
        <v>0</v>
      </c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2"/>
      <c r="AZ105" s="212"/>
      <c r="BA105" s="212"/>
      <c r="BB105" s="212"/>
      <c r="BC105" s="212"/>
      <c r="BD105" s="212"/>
      <c r="BE105" s="212"/>
      <c r="BF105" s="212"/>
      <c r="BG105" s="212"/>
      <c r="BH105" s="212"/>
    </row>
    <row r="106" spans="1:60" ht="30" outlineLevel="1" x14ac:dyDescent="0.25">
      <c r="A106" s="248">
        <v>31</v>
      </c>
      <c r="B106" s="249" t="s">
        <v>407</v>
      </c>
      <c r="C106" s="264" t="s">
        <v>408</v>
      </c>
      <c r="D106" s="250" t="s">
        <v>153</v>
      </c>
      <c r="E106" s="251">
        <v>26.416</v>
      </c>
      <c r="F106" s="252"/>
      <c r="G106" s="253">
        <f>ROUND(E106*F106,2)</f>
        <v>0</v>
      </c>
      <c r="H106" s="233"/>
      <c r="I106" s="232">
        <f>ROUND(E106*H106,2)</f>
        <v>0</v>
      </c>
      <c r="J106" s="233"/>
      <c r="K106" s="232">
        <f>ROUND(E106*J106,2)</f>
        <v>0</v>
      </c>
      <c r="L106" s="232">
        <v>21</v>
      </c>
      <c r="M106" s="232">
        <f>G106*(1+L106/100)</f>
        <v>0</v>
      </c>
      <c r="N106" s="231">
        <v>1.09E-3</v>
      </c>
      <c r="O106" s="231">
        <f>ROUND(E106*N106,2)</f>
        <v>0.03</v>
      </c>
      <c r="P106" s="231">
        <v>0</v>
      </c>
      <c r="Q106" s="231">
        <f>ROUND(E106*P106,2)</f>
        <v>0</v>
      </c>
      <c r="R106" s="232"/>
      <c r="S106" s="232" t="s">
        <v>130</v>
      </c>
      <c r="T106" s="232" t="s">
        <v>215</v>
      </c>
      <c r="U106" s="232">
        <v>0</v>
      </c>
      <c r="V106" s="232">
        <f>ROUND(E106*U106,2)</f>
        <v>0</v>
      </c>
      <c r="W106" s="232"/>
      <c r="X106" s="232" t="s">
        <v>131</v>
      </c>
      <c r="Y106" s="232" t="s">
        <v>132</v>
      </c>
      <c r="Z106" s="212"/>
      <c r="AA106" s="212"/>
      <c r="AB106" s="212"/>
      <c r="AC106" s="212"/>
      <c r="AD106" s="212"/>
      <c r="AE106" s="212"/>
      <c r="AF106" s="212"/>
      <c r="AG106" s="212" t="s">
        <v>288</v>
      </c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</row>
    <row r="107" spans="1:60" outlineLevel="2" x14ac:dyDescent="0.25">
      <c r="A107" s="229"/>
      <c r="B107" s="230"/>
      <c r="C107" s="265" t="s">
        <v>405</v>
      </c>
      <c r="D107" s="234"/>
      <c r="E107" s="235"/>
      <c r="F107" s="232"/>
      <c r="G107" s="232"/>
      <c r="H107" s="232"/>
      <c r="I107" s="232"/>
      <c r="J107" s="232"/>
      <c r="K107" s="232"/>
      <c r="L107" s="232"/>
      <c r="M107" s="232"/>
      <c r="N107" s="231"/>
      <c r="O107" s="231"/>
      <c r="P107" s="231"/>
      <c r="Q107" s="231"/>
      <c r="R107" s="232"/>
      <c r="S107" s="232"/>
      <c r="T107" s="232"/>
      <c r="U107" s="232"/>
      <c r="V107" s="232"/>
      <c r="W107" s="232"/>
      <c r="X107" s="232"/>
      <c r="Y107" s="232"/>
      <c r="Z107" s="212"/>
      <c r="AA107" s="212"/>
      <c r="AB107" s="212"/>
      <c r="AC107" s="212"/>
      <c r="AD107" s="212"/>
      <c r="AE107" s="212"/>
      <c r="AF107" s="212"/>
      <c r="AG107" s="212" t="s">
        <v>135</v>
      </c>
      <c r="AH107" s="212">
        <v>0</v>
      </c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</row>
    <row r="108" spans="1:60" outlineLevel="3" x14ac:dyDescent="0.25">
      <c r="A108" s="229"/>
      <c r="B108" s="230"/>
      <c r="C108" s="265" t="s">
        <v>406</v>
      </c>
      <c r="D108" s="234"/>
      <c r="E108" s="235">
        <v>26.42</v>
      </c>
      <c r="F108" s="232"/>
      <c r="G108" s="232"/>
      <c r="H108" s="232"/>
      <c r="I108" s="232"/>
      <c r="J108" s="232"/>
      <c r="K108" s="232"/>
      <c r="L108" s="232"/>
      <c r="M108" s="232"/>
      <c r="N108" s="231"/>
      <c r="O108" s="231"/>
      <c r="P108" s="231"/>
      <c r="Q108" s="231"/>
      <c r="R108" s="232"/>
      <c r="S108" s="232"/>
      <c r="T108" s="232"/>
      <c r="U108" s="232"/>
      <c r="V108" s="232"/>
      <c r="W108" s="232"/>
      <c r="X108" s="232"/>
      <c r="Y108" s="232"/>
      <c r="Z108" s="212"/>
      <c r="AA108" s="212"/>
      <c r="AB108" s="212"/>
      <c r="AC108" s="212"/>
      <c r="AD108" s="212"/>
      <c r="AE108" s="212"/>
      <c r="AF108" s="212"/>
      <c r="AG108" s="212" t="s">
        <v>135</v>
      </c>
      <c r="AH108" s="212">
        <v>0</v>
      </c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</row>
    <row r="109" spans="1:60" outlineLevel="1" x14ac:dyDescent="0.25">
      <c r="A109" s="248">
        <v>32</v>
      </c>
      <c r="B109" s="249" t="s">
        <v>409</v>
      </c>
      <c r="C109" s="264" t="s">
        <v>410</v>
      </c>
      <c r="D109" s="250" t="s">
        <v>153</v>
      </c>
      <c r="E109" s="251">
        <v>59.5</v>
      </c>
      <c r="F109" s="252"/>
      <c r="G109" s="253">
        <f>ROUND(E109*F109,2)</f>
        <v>0</v>
      </c>
      <c r="H109" s="233"/>
      <c r="I109" s="232">
        <f>ROUND(E109*H109,2)</f>
        <v>0</v>
      </c>
      <c r="J109" s="233"/>
      <c r="K109" s="232">
        <f>ROUND(E109*J109,2)</f>
        <v>0</v>
      </c>
      <c r="L109" s="232">
        <v>21</v>
      </c>
      <c r="M109" s="232">
        <f>G109*(1+L109/100)</f>
        <v>0</v>
      </c>
      <c r="N109" s="231">
        <v>1.3600000000000001E-3</v>
      </c>
      <c r="O109" s="231">
        <f>ROUND(E109*N109,2)</f>
        <v>0.08</v>
      </c>
      <c r="P109" s="231">
        <v>0</v>
      </c>
      <c r="Q109" s="231">
        <f>ROUND(E109*P109,2)</f>
        <v>0</v>
      </c>
      <c r="R109" s="232"/>
      <c r="S109" s="232" t="s">
        <v>130</v>
      </c>
      <c r="T109" s="232" t="s">
        <v>130</v>
      </c>
      <c r="U109" s="232">
        <v>0.27517000000000003</v>
      </c>
      <c r="V109" s="232">
        <f>ROUND(E109*U109,2)</f>
        <v>16.37</v>
      </c>
      <c r="W109" s="232"/>
      <c r="X109" s="232" t="s">
        <v>190</v>
      </c>
      <c r="Y109" s="232" t="s">
        <v>132</v>
      </c>
      <c r="Z109" s="212"/>
      <c r="AA109" s="212"/>
      <c r="AB109" s="212"/>
      <c r="AC109" s="212"/>
      <c r="AD109" s="212"/>
      <c r="AE109" s="212"/>
      <c r="AF109" s="212"/>
      <c r="AG109" s="212" t="s">
        <v>191</v>
      </c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2"/>
      <c r="BF109" s="212"/>
      <c r="BG109" s="212"/>
      <c r="BH109" s="212"/>
    </row>
    <row r="110" spans="1:60" ht="20.5" outlineLevel="2" x14ac:dyDescent="0.25">
      <c r="A110" s="229"/>
      <c r="B110" s="230"/>
      <c r="C110" s="266" t="s">
        <v>411</v>
      </c>
      <c r="D110" s="255"/>
      <c r="E110" s="255"/>
      <c r="F110" s="255"/>
      <c r="G110" s="255"/>
      <c r="H110" s="232"/>
      <c r="I110" s="232"/>
      <c r="J110" s="232"/>
      <c r="K110" s="232"/>
      <c r="L110" s="232"/>
      <c r="M110" s="232"/>
      <c r="N110" s="231"/>
      <c r="O110" s="231"/>
      <c r="P110" s="231"/>
      <c r="Q110" s="231"/>
      <c r="R110" s="232"/>
      <c r="S110" s="232"/>
      <c r="T110" s="232"/>
      <c r="U110" s="232"/>
      <c r="V110" s="232"/>
      <c r="W110" s="232"/>
      <c r="X110" s="232"/>
      <c r="Y110" s="232"/>
      <c r="Z110" s="212"/>
      <c r="AA110" s="212"/>
      <c r="AB110" s="212"/>
      <c r="AC110" s="212"/>
      <c r="AD110" s="212"/>
      <c r="AE110" s="212"/>
      <c r="AF110" s="212"/>
      <c r="AG110" s="212" t="s">
        <v>139</v>
      </c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54" t="str">
        <f>C110</f>
        <v>Nanesení hydroizolačního nátěru válečkem ve dvou vrstvách, nebo stěrkou v jedné vrstvě. Vlepení těsnicí pásky do spoje podlaha-stěna, přitlačení a uhlazení, přetažení pásky další vrstvou izolační stěrky.</v>
      </c>
      <c r="BB110" s="212"/>
      <c r="BC110" s="212"/>
      <c r="BD110" s="212"/>
      <c r="BE110" s="212"/>
      <c r="BF110" s="212"/>
      <c r="BG110" s="212"/>
      <c r="BH110" s="212"/>
    </row>
    <row r="111" spans="1:60" outlineLevel="2" x14ac:dyDescent="0.25">
      <c r="A111" s="229"/>
      <c r="B111" s="230"/>
      <c r="C111" s="265" t="s">
        <v>412</v>
      </c>
      <c r="D111" s="234"/>
      <c r="E111" s="235"/>
      <c r="F111" s="232"/>
      <c r="G111" s="232"/>
      <c r="H111" s="232"/>
      <c r="I111" s="232"/>
      <c r="J111" s="232"/>
      <c r="K111" s="232"/>
      <c r="L111" s="232"/>
      <c r="M111" s="232"/>
      <c r="N111" s="231"/>
      <c r="O111" s="231"/>
      <c r="P111" s="231"/>
      <c r="Q111" s="231"/>
      <c r="R111" s="232"/>
      <c r="S111" s="232"/>
      <c r="T111" s="232"/>
      <c r="U111" s="232"/>
      <c r="V111" s="232"/>
      <c r="W111" s="232"/>
      <c r="X111" s="232"/>
      <c r="Y111" s="232"/>
      <c r="Z111" s="212"/>
      <c r="AA111" s="212"/>
      <c r="AB111" s="212"/>
      <c r="AC111" s="212"/>
      <c r="AD111" s="212"/>
      <c r="AE111" s="212"/>
      <c r="AF111" s="212"/>
      <c r="AG111" s="212" t="s">
        <v>135</v>
      </c>
      <c r="AH111" s="212">
        <v>0</v>
      </c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2"/>
      <c r="BF111" s="212"/>
      <c r="BG111" s="212"/>
      <c r="BH111" s="212"/>
    </row>
    <row r="112" spans="1:60" outlineLevel="3" x14ac:dyDescent="0.25">
      <c r="A112" s="229"/>
      <c r="B112" s="230"/>
      <c r="C112" s="265" t="s">
        <v>413</v>
      </c>
      <c r="D112" s="234"/>
      <c r="E112" s="235"/>
      <c r="F112" s="232"/>
      <c r="G112" s="232"/>
      <c r="H112" s="232"/>
      <c r="I112" s="232"/>
      <c r="J112" s="232"/>
      <c r="K112" s="232"/>
      <c r="L112" s="232"/>
      <c r="M112" s="232"/>
      <c r="N112" s="231"/>
      <c r="O112" s="231"/>
      <c r="P112" s="231"/>
      <c r="Q112" s="231"/>
      <c r="R112" s="232"/>
      <c r="S112" s="232"/>
      <c r="T112" s="232"/>
      <c r="U112" s="232"/>
      <c r="V112" s="232"/>
      <c r="W112" s="232"/>
      <c r="X112" s="232"/>
      <c r="Y112" s="232"/>
      <c r="Z112" s="212"/>
      <c r="AA112" s="212"/>
      <c r="AB112" s="212"/>
      <c r="AC112" s="212"/>
      <c r="AD112" s="212"/>
      <c r="AE112" s="212"/>
      <c r="AF112" s="212"/>
      <c r="AG112" s="212" t="s">
        <v>135</v>
      </c>
      <c r="AH112" s="212">
        <v>0</v>
      </c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</row>
    <row r="113" spans="1:60" outlineLevel="3" x14ac:dyDescent="0.25">
      <c r="A113" s="229"/>
      <c r="B113" s="230"/>
      <c r="C113" s="265" t="s">
        <v>414</v>
      </c>
      <c r="D113" s="234"/>
      <c r="E113" s="235">
        <v>59.5</v>
      </c>
      <c r="F113" s="232"/>
      <c r="G113" s="232"/>
      <c r="H113" s="232"/>
      <c r="I113" s="232"/>
      <c r="J113" s="232"/>
      <c r="K113" s="232"/>
      <c r="L113" s="232"/>
      <c r="M113" s="232"/>
      <c r="N113" s="231"/>
      <c r="O113" s="231"/>
      <c r="P113" s="231"/>
      <c r="Q113" s="231"/>
      <c r="R113" s="232"/>
      <c r="S113" s="232"/>
      <c r="T113" s="232"/>
      <c r="U113" s="232"/>
      <c r="V113" s="232"/>
      <c r="W113" s="232"/>
      <c r="X113" s="232"/>
      <c r="Y113" s="232"/>
      <c r="Z113" s="212"/>
      <c r="AA113" s="212"/>
      <c r="AB113" s="212"/>
      <c r="AC113" s="212"/>
      <c r="AD113" s="212"/>
      <c r="AE113" s="212"/>
      <c r="AF113" s="212"/>
      <c r="AG113" s="212" t="s">
        <v>135</v>
      </c>
      <c r="AH113" s="212">
        <v>0</v>
      </c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</row>
    <row r="114" spans="1:60" ht="13" x14ac:dyDescent="0.25">
      <c r="A114" s="241" t="s">
        <v>125</v>
      </c>
      <c r="B114" s="242" t="s">
        <v>85</v>
      </c>
      <c r="C114" s="263" t="s">
        <v>86</v>
      </c>
      <c r="D114" s="243"/>
      <c r="E114" s="244"/>
      <c r="F114" s="245"/>
      <c r="G114" s="246">
        <f>SUMIF(AG115:AG117,"&lt;&gt;NOR",G115:G117)</f>
        <v>0</v>
      </c>
      <c r="H114" s="240"/>
      <c r="I114" s="240">
        <f>SUM(I115:I117)</f>
        <v>0</v>
      </c>
      <c r="J114" s="240"/>
      <c r="K114" s="240">
        <f>SUM(K115:K117)</f>
        <v>0</v>
      </c>
      <c r="L114" s="240"/>
      <c r="M114" s="240">
        <f>SUM(M115:M117)</f>
        <v>0</v>
      </c>
      <c r="N114" s="239"/>
      <c r="O114" s="239">
        <f>SUM(O115:O117)</f>
        <v>0.03</v>
      </c>
      <c r="P114" s="239"/>
      <c r="Q114" s="239">
        <f>SUM(Q115:Q117)</f>
        <v>0</v>
      </c>
      <c r="R114" s="240"/>
      <c r="S114" s="240"/>
      <c r="T114" s="240"/>
      <c r="U114" s="240"/>
      <c r="V114" s="240">
        <f>SUM(V115:V117)</f>
        <v>1.84</v>
      </c>
      <c r="W114" s="240"/>
      <c r="X114" s="240"/>
      <c r="Y114" s="240"/>
      <c r="AG114" t="s">
        <v>126</v>
      </c>
    </row>
    <row r="115" spans="1:60" outlineLevel="1" x14ac:dyDescent="0.25">
      <c r="A115" s="248">
        <v>33</v>
      </c>
      <c r="B115" s="249" t="s">
        <v>415</v>
      </c>
      <c r="C115" s="264" t="s">
        <v>416</v>
      </c>
      <c r="D115" s="250" t="s">
        <v>388</v>
      </c>
      <c r="E115" s="251">
        <v>17</v>
      </c>
      <c r="F115" s="252"/>
      <c r="G115" s="253">
        <f>ROUND(E115*F115,2)</f>
        <v>0</v>
      </c>
      <c r="H115" s="233"/>
      <c r="I115" s="232">
        <f>ROUND(E115*H115,2)</f>
        <v>0</v>
      </c>
      <c r="J115" s="233"/>
      <c r="K115" s="232">
        <f>ROUND(E115*J115,2)</f>
        <v>0</v>
      </c>
      <c r="L115" s="232">
        <v>21</v>
      </c>
      <c r="M115" s="232">
        <f>G115*(1+L115/100)</f>
        <v>0</v>
      </c>
      <c r="N115" s="231">
        <v>1.5399999999999999E-3</v>
      </c>
      <c r="O115" s="231">
        <f>ROUND(E115*N115,2)</f>
        <v>0.03</v>
      </c>
      <c r="P115" s="231">
        <v>0</v>
      </c>
      <c r="Q115" s="231">
        <f>ROUND(E115*P115,2)</f>
        <v>0</v>
      </c>
      <c r="R115" s="232"/>
      <c r="S115" s="232" t="s">
        <v>130</v>
      </c>
      <c r="T115" s="232" t="s">
        <v>130</v>
      </c>
      <c r="U115" s="232">
        <v>0.10852000000000001</v>
      </c>
      <c r="V115" s="232">
        <f>ROUND(E115*U115,2)</f>
        <v>1.84</v>
      </c>
      <c r="W115" s="232"/>
      <c r="X115" s="232" t="s">
        <v>190</v>
      </c>
      <c r="Y115" s="232" t="s">
        <v>132</v>
      </c>
      <c r="Z115" s="212"/>
      <c r="AA115" s="212"/>
      <c r="AB115" s="212"/>
      <c r="AC115" s="212"/>
      <c r="AD115" s="212"/>
      <c r="AE115" s="212"/>
      <c r="AF115" s="212"/>
      <c r="AG115" s="212" t="s">
        <v>191</v>
      </c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2"/>
      <c r="BF115" s="212"/>
      <c r="BG115" s="212"/>
      <c r="BH115" s="212"/>
    </row>
    <row r="116" spans="1:60" outlineLevel="2" x14ac:dyDescent="0.25">
      <c r="A116" s="229"/>
      <c r="B116" s="230"/>
      <c r="C116" s="265" t="s">
        <v>417</v>
      </c>
      <c r="D116" s="234"/>
      <c r="E116" s="235"/>
      <c r="F116" s="232"/>
      <c r="G116" s="232"/>
      <c r="H116" s="232"/>
      <c r="I116" s="232"/>
      <c r="J116" s="232"/>
      <c r="K116" s="232"/>
      <c r="L116" s="232"/>
      <c r="M116" s="232"/>
      <c r="N116" s="231"/>
      <c r="O116" s="231"/>
      <c r="P116" s="231"/>
      <c r="Q116" s="231"/>
      <c r="R116" s="232"/>
      <c r="S116" s="232"/>
      <c r="T116" s="232"/>
      <c r="U116" s="232"/>
      <c r="V116" s="232"/>
      <c r="W116" s="232"/>
      <c r="X116" s="232"/>
      <c r="Y116" s="232"/>
      <c r="Z116" s="212"/>
      <c r="AA116" s="212"/>
      <c r="AB116" s="212"/>
      <c r="AC116" s="212"/>
      <c r="AD116" s="212"/>
      <c r="AE116" s="212"/>
      <c r="AF116" s="212"/>
      <c r="AG116" s="212" t="s">
        <v>135</v>
      </c>
      <c r="AH116" s="212">
        <v>0</v>
      </c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</row>
    <row r="117" spans="1:60" outlineLevel="3" x14ac:dyDescent="0.25">
      <c r="A117" s="229"/>
      <c r="B117" s="230"/>
      <c r="C117" s="265" t="s">
        <v>418</v>
      </c>
      <c r="D117" s="234"/>
      <c r="E117" s="235">
        <v>17</v>
      </c>
      <c r="F117" s="232"/>
      <c r="G117" s="232"/>
      <c r="H117" s="232"/>
      <c r="I117" s="232"/>
      <c r="J117" s="232"/>
      <c r="K117" s="232"/>
      <c r="L117" s="232"/>
      <c r="M117" s="232"/>
      <c r="N117" s="231"/>
      <c r="O117" s="231"/>
      <c r="P117" s="231"/>
      <c r="Q117" s="231"/>
      <c r="R117" s="232"/>
      <c r="S117" s="232"/>
      <c r="T117" s="232"/>
      <c r="U117" s="232"/>
      <c r="V117" s="232"/>
      <c r="W117" s="232"/>
      <c r="X117" s="232"/>
      <c r="Y117" s="232"/>
      <c r="Z117" s="212"/>
      <c r="AA117" s="212"/>
      <c r="AB117" s="212"/>
      <c r="AC117" s="212"/>
      <c r="AD117" s="212"/>
      <c r="AE117" s="212"/>
      <c r="AF117" s="212"/>
      <c r="AG117" s="212" t="s">
        <v>135</v>
      </c>
      <c r="AH117" s="212">
        <v>0</v>
      </c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</row>
    <row r="118" spans="1:60" ht="13" x14ac:dyDescent="0.25">
      <c r="A118" s="241" t="s">
        <v>125</v>
      </c>
      <c r="B118" s="242" t="s">
        <v>89</v>
      </c>
      <c r="C118" s="263" t="s">
        <v>90</v>
      </c>
      <c r="D118" s="243"/>
      <c r="E118" s="244"/>
      <c r="F118" s="245"/>
      <c r="G118" s="246">
        <f>SUMIF(AG119:AG125,"&lt;&gt;NOR",G119:G125)</f>
        <v>0</v>
      </c>
      <c r="H118" s="240"/>
      <c r="I118" s="240">
        <f>SUM(I119:I125)</f>
        <v>0</v>
      </c>
      <c r="J118" s="240"/>
      <c r="K118" s="240">
        <f>SUM(K119:K125)</f>
        <v>0</v>
      </c>
      <c r="L118" s="240"/>
      <c r="M118" s="240">
        <f>SUM(M119:M125)</f>
        <v>0</v>
      </c>
      <c r="N118" s="239"/>
      <c r="O118" s="239">
        <f>SUM(O119:O125)</f>
        <v>0</v>
      </c>
      <c r="P118" s="239"/>
      <c r="Q118" s="239">
        <f>SUM(Q119:Q125)</f>
        <v>0</v>
      </c>
      <c r="R118" s="240"/>
      <c r="S118" s="240"/>
      <c r="T118" s="240"/>
      <c r="U118" s="240"/>
      <c r="V118" s="240">
        <f>SUM(V119:V125)</f>
        <v>0</v>
      </c>
      <c r="W118" s="240"/>
      <c r="X118" s="240"/>
      <c r="Y118" s="240"/>
      <c r="AG118" t="s">
        <v>126</v>
      </c>
    </row>
    <row r="119" spans="1:60" ht="20" outlineLevel="1" x14ac:dyDescent="0.25">
      <c r="A119" s="248">
        <v>34</v>
      </c>
      <c r="B119" s="249" t="s">
        <v>419</v>
      </c>
      <c r="C119" s="264" t="s">
        <v>420</v>
      </c>
      <c r="D119" s="250" t="s">
        <v>388</v>
      </c>
      <c r="E119" s="251">
        <v>18.600000000000001</v>
      </c>
      <c r="F119" s="252"/>
      <c r="G119" s="253">
        <f>ROUND(E119*F119,2)</f>
        <v>0</v>
      </c>
      <c r="H119" s="233"/>
      <c r="I119" s="232">
        <f>ROUND(E119*H119,2)</f>
        <v>0</v>
      </c>
      <c r="J119" s="233"/>
      <c r="K119" s="232">
        <f>ROUND(E119*J119,2)</f>
        <v>0</v>
      </c>
      <c r="L119" s="232">
        <v>21</v>
      </c>
      <c r="M119" s="232">
        <f>G119*(1+L119/100)</f>
        <v>0</v>
      </c>
      <c r="N119" s="231">
        <v>0</v>
      </c>
      <c r="O119" s="231">
        <f>ROUND(E119*N119,2)</f>
        <v>0</v>
      </c>
      <c r="P119" s="231">
        <v>0</v>
      </c>
      <c r="Q119" s="231">
        <f>ROUND(E119*P119,2)</f>
        <v>0</v>
      </c>
      <c r="R119" s="232"/>
      <c r="S119" s="232" t="s">
        <v>130</v>
      </c>
      <c r="T119" s="232" t="s">
        <v>228</v>
      </c>
      <c r="U119" s="232">
        <v>0</v>
      </c>
      <c r="V119" s="232">
        <f>ROUND(E119*U119,2)</f>
        <v>0</v>
      </c>
      <c r="W119" s="232"/>
      <c r="X119" s="232" t="s">
        <v>190</v>
      </c>
      <c r="Y119" s="232" t="s">
        <v>132</v>
      </c>
      <c r="Z119" s="212"/>
      <c r="AA119" s="212"/>
      <c r="AB119" s="212"/>
      <c r="AC119" s="212"/>
      <c r="AD119" s="212"/>
      <c r="AE119" s="212"/>
      <c r="AF119" s="212"/>
      <c r="AG119" s="212" t="s">
        <v>191</v>
      </c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2"/>
      <c r="BF119" s="212"/>
      <c r="BG119" s="212"/>
      <c r="BH119" s="212"/>
    </row>
    <row r="120" spans="1:60" outlineLevel="2" x14ac:dyDescent="0.25">
      <c r="A120" s="229"/>
      <c r="B120" s="230"/>
      <c r="C120" s="265" t="s">
        <v>421</v>
      </c>
      <c r="D120" s="234"/>
      <c r="E120" s="235"/>
      <c r="F120" s="232"/>
      <c r="G120" s="232"/>
      <c r="H120" s="232"/>
      <c r="I120" s="232"/>
      <c r="J120" s="232"/>
      <c r="K120" s="232"/>
      <c r="L120" s="232"/>
      <c r="M120" s="232"/>
      <c r="N120" s="231"/>
      <c r="O120" s="231"/>
      <c r="P120" s="231"/>
      <c r="Q120" s="231"/>
      <c r="R120" s="232"/>
      <c r="S120" s="232"/>
      <c r="T120" s="232"/>
      <c r="U120" s="232"/>
      <c r="V120" s="232"/>
      <c r="W120" s="232"/>
      <c r="X120" s="232"/>
      <c r="Y120" s="232"/>
      <c r="Z120" s="212"/>
      <c r="AA120" s="212"/>
      <c r="AB120" s="212"/>
      <c r="AC120" s="212"/>
      <c r="AD120" s="212"/>
      <c r="AE120" s="212"/>
      <c r="AF120" s="212"/>
      <c r="AG120" s="212" t="s">
        <v>135</v>
      </c>
      <c r="AH120" s="212">
        <v>0</v>
      </c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</row>
    <row r="121" spans="1:60" outlineLevel="3" x14ac:dyDescent="0.25">
      <c r="A121" s="229"/>
      <c r="B121" s="230"/>
      <c r="C121" s="265" t="s">
        <v>422</v>
      </c>
      <c r="D121" s="234"/>
      <c r="E121" s="235">
        <v>18.600000000000001</v>
      </c>
      <c r="F121" s="232"/>
      <c r="G121" s="232"/>
      <c r="H121" s="232"/>
      <c r="I121" s="232"/>
      <c r="J121" s="232"/>
      <c r="K121" s="232"/>
      <c r="L121" s="232"/>
      <c r="M121" s="232"/>
      <c r="N121" s="231"/>
      <c r="O121" s="231"/>
      <c r="P121" s="231"/>
      <c r="Q121" s="231"/>
      <c r="R121" s="232"/>
      <c r="S121" s="232"/>
      <c r="T121" s="232"/>
      <c r="U121" s="232"/>
      <c r="V121" s="232"/>
      <c r="W121" s="232"/>
      <c r="X121" s="232"/>
      <c r="Y121" s="232"/>
      <c r="Z121" s="212"/>
      <c r="AA121" s="212"/>
      <c r="AB121" s="212"/>
      <c r="AC121" s="212"/>
      <c r="AD121" s="212"/>
      <c r="AE121" s="212"/>
      <c r="AF121" s="212"/>
      <c r="AG121" s="212" t="s">
        <v>135</v>
      </c>
      <c r="AH121" s="212">
        <v>0</v>
      </c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</row>
    <row r="122" spans="1:60" outlineLevel="1" x14ac:dyDescent="0.25">
      <c r="A122" s="257">
        <v>35</v>
      </c>
      <c r="B122" s="258" t="s">
        <v>423</v>
      </c>
      <c r="C122" s="268" t="s">
        <v>424</v>
      </c>
      <c r="D122" s="259" t="s">
        <v>425</v>
      </c>
      <c r="E122" s="260">
        <v>1</v>
      </c>
      <c r="F122" s="261"/>
      <c r="G122" s="262">
        <f>ROUND(E122*F122,2)</f>
        <v>0</v>
      </c>
      <c r="H122" s="233"/>
      <c r="I122" s="232">
        <f>ROUND(E122*H122,2)</f>
        <v>0</v>
      </c>
      <c r="J122" s="233"/>
      <c r="K122" s="232">
        <f>ROUND(E122*J122,2)</f>
        <v>0</v>
      </c>
      <c r="L122" s="232">
        <v>21</v>
      </c>
      <c r="M122" s="232">
        <f>G122*(1+L122/100)</f>
        <v>0</v>
      </c>
      <c r="N122" s="231">
        <v>0</v>
      </c>
      <c r="O122" s="231">
        <f>ROUND(E122*N122,2)</f>
        <v>0</v>
      </c>
      <c r="P122" s="231">
        <v>0</v>
      </c>
      <c r="Q122" s="231">
        <f>ROUND(E122*P122,2)</f>
        <v>0</v>
      </c>
      <c r="R122" s="232"/>
      <c r="S122" s="232" t="s">
        <v>130</v>
      </c>
      <c r="T122" s="232" t="s">
        <v>426</v>
      </c>
      <c r="U122" s="232">
        <v>0</v>
      </c>
      <c r="V122" s="232">
        <f>ROUND(E122*U122,2)</f>
        <v>0</v>
      </c>
      <c r="W122" s="232"/>
      <c r="X122" s="232" t="s">
        <v>190</v>
      </c>
      <c r="Y122" s="232" t="s">
        <v>132</v>
      </c>
      <c r="Z122" s="212"/>
      <c r="AA122" s="212"/>
      <c r="AB122" s="212"/>
      <c r="AC122" s="212"/>
      <c r="AD122" s="212"/>
      <c r="AE122" s="212"/>
      <c r="AF122" s="212"/>
      <c r="AG122" s="212" t="s">
        <v>191</v>
      </c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</row>
    <row r="123" spans="1:60" ht="20" outlineLevel="1" x14ac:dyDescent="0.25">
      <c r="A123" s="248">
        <v>36</v>
      </c>
      <c r="B123" s="249" t="s">
        <v>427</v>
      </c>
      <c r="C123" s="264" t="s">
        <v>428</v>
      </c>
      <c r="D123" s="250" t="s">
        <v>388</v>
      </c>
      <c r="E123" s="251">
        <v>17</v>
      </c>
      <c r="F123" s="252"/>
      <c r="G123" s="253">
        <f>ROUND(E123*F123,2)</f>
        <v>0</v>
      </c>
      <c r="H123" s="233"/>
      <c r="I123" s="232">
        <f>ROUND(E123*H123,2)</f>
        <v>0</v>
      </c>
      <c r="J123" s="233"/>
      <c r="K123" s="232">
        <f>ROUND(E123*J123,2)</f>
        <v>0</v>
      </c>
      <c r="L123" s="232">
        <v>21</v>
      </c>
      <c r="M123" s="232">
        <f>G123*(1+L123/100)</f>
        <v>0</v>
      </c>
      <c r="N123" s="231">
        <v>0</v>
      </c>
      <c r="O123" s="231">
        <f>ROUND(E123*N123,2)</f>
        <v>0</v>
      </c>
      <c r="P123" s="231">
        <v>0</v>
      </c>
      <c r="Q123" s="231">
        <f>ROUND(E123*P123,2)</f>
        <v>0</v>
      </c>
      <c r="R123" s="232"/>
      <c r="S123" s="232" t="s">
        <v>130</v>
      </c>
      <c r="T123" s="232" t="s">
        <v>228</v>
      </c>
      <c r="U123" s="232">
        <v>0</v>
      </c>
      <c r="V123" s="232">
        <f>ROUND(E123*U123,2)</f>
        <v>0</v>
      </c>
      <c r="W123" s="232"/>
      <c r="X123" s="232" t="s">
        <v>190</v>
      </c>
      <c r="Y123" s="232" t="s">
        <v>132</v>
      </c>
      <c r="Z123" s="212"/>
      <c r="AA123" s="212"/>
      <c r="AB123" s="212"/>
      <c r="AC123" s="212"/>
      <c r="AD123" s="212"/>
      <c r="AE123" s="212"/>
      <c r="AF123" s="212"/>
      <c r="AG123" s="212" t="s">
        <v>191</v>
      </c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</row>
    <row r="124" spans="1:60" outlineLevel="2" x14ac:dyDescent="0.25">
      <c r="A124" s="229"/>
      <c r="B124" s="230"/>
      <c r="C124" s="265" t="s">
        <v>429</v>
      </c>
      <c r="D124" s="234"/>
      <c r="E124" s="235"/>
      <c r="F124" s="232"/>
      <c r="G124" s="232"/>
      <c r="H124" s="232"/>
      <c r="I124" s="232"/>
      <c r="J124" s="232"/>
      <c r="K124" s="232"/>
      <c r="L124" s="232"/>
      <c r="M124" s="232"/>
      <c r="N124" s="231"/>
      <c r="O124" s="231"/>
      <c r="P124" s="231"/>
      <c r="Q124" s="231"/>
      <c r="R124" s="232"/>
      <c r="S124" s="232"/>
      <c r="T124" s="232"/>
      <c r="U124" s="232"/>
      <c r="V124" s="232"/>
      <c r="W124" s="232"/>
      <c r="X124" s="232"/>
      <c r="Y124" s="232"/>
      <c r="Z124" s="212"/>
      <c r="AA124" s="212"/>
      <c r="AB124" s="212"/>
      <c r="AC124" s="212"/>
      <c r="AD124" s="212"/>
      <c r="AE124" s="212"/>
      <c r="AF124" s="212"/>
      <c r="AG124" s="212" t="s">
        <v>135</v>
      </c>
      <c r="AH124" s="212">
        <v>0</v>
      </c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212"/>
      <c r="AX124" s="212"/>
      <c r="AY124" s="212"/>
      <c r="AZ124" s="212"/>
      <c r="BA124" s="212"/>
      <c r="BB124" s="212"/>
      <c r="BC124" s="212"/>
      <c r="BD124" s="212"/>
      <c r="BE124" s="212"/>
      <c r="BF124" s="212"/>
      <c r="BG124" s="212"/>
      <c r="BH124" s="212"/>
    </row>
    <row r="125" spans="1:60" outlineLevel="3" x14ac:dyDescent="0.25">
      <c r="A125" s="229"/>
      <c r="B125" s="230"/>
      <c r="C125" s="265" t="s">
        <v>418</v>
      </c>
      <c r="D125" s="234"/>
      <c r="E125" s="235">
        <v>17</v>
      </c>
      <c r="F125" s="232"/>
      <c r="G125" s="232"/>
      <c r="H125" s="232"/>
      <c r="I125" s="232"/>
      <c r="J125" s="232"/>
      <c r="K125" s="232"/>
      <c r="L125" s="232"/>
      <c r="M125" s="232"/>
      <c r="N125" s="231"/>
      <c r="O125" s="231"/>
      <c r="P125" s="231"/>
      <c r="Q125" s="231"/>
      <c r="R125" s="232"/>
      <c r="S125" s="232"/>
      <c r="T125" s="232"/>
      <c r="U125" s="232"/>
      <c r="V125" s="232"/>
      <c r="W125" s="232"/>
      <c r="X125" s="232"/>
      <c r="Y125" s="232"/>
      <c r="Z125" s="212"/>
      <c r="AA125" s="212"/>
      <c r="AB125" s="212"/>
      <c r="AC125" s="212"/>
      <c r="AD125" s="212"/>
      <c r="AE125" s="212"/>
      <c r="AF125" s="212"/>
      <c r="AG125" s="212" t="s">
        <v>135</v>
      </c>
      <c r="AH125" s="212">
        <v>0</v>
      </c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212"/>
      <c r="AX125" s="212"/>
      <c r="AY125" s="212"/>
      <c r="AZ125" s="212"/>
      <c r="BA125" s="212"/>
      <c r="BB125" s="212"/>
      <c r="BC125" s="212"/>
      <c r="BD125" s="212"/>
      <c r="BE125" s="212"/>
      <c r="BF125" s="212"/>
      <c r="BG125" s="212"/>
      <c r="BH125" s="212"/>
    </row>
    <row r="126" spans="1:60" ht="13" x14ac:dyDescent="0.25">
      <c r="A126" s="241" t="s">
        <v>125</v>
      </c>
      <c r="B126" s="242" t="s">
        <v>95</v>
      </c>
      <c r="C126" s="263" t="s">
        <v>96</v>
      </c>
      <c r="D126" s="243"/>
      <c r="E126" s="244"/>
      <c r="F126" s="245"/>
      <c r="G126" s="246">
        <f>SUMIF(AG127:AG127,"&lt;&gt;NOR",G127:G127)</f>
        <v>0</v>
      </c>
      <c r="H126" s="240"/>
      <c r="I126" s="240">
        <f>SUM(I127:I127)</f>
        <v>0</v>
      </c>
      <c r="J126" s="240"/>
      <c r="K126" s="240">
        <f>SUM(K127:K127)</f>
        <v>0</v>
      </c>
      <c r="L126" s="240"/>
      <c r="M126" s="240">
        <f>SUM(M127:M127)</f>
        <v>0</v>
      </c>
      <c r="N126" s="239"/>
      <c r="O126" s="239">
        <f>SUM(O127:O127)</f>
        <v>0</v>
      </c>
      <c r="P126" s="239"/>
      <c r="Q126" s="239">
        <f>SUM(Q127:Q127)</f>
        <v>0</v>
      </c>
      <c r="R126" s="240"/>
      <c r="S126" s="240"/>
      <c r="T126" s="240"/>
      <c r="U126" s="240"/>
      <c r="V126" s="240">
        <f>SUM(V127:V127)</f>
        <v>55.28</v>
      </c>
      <c r="W126" s="240"/>
      <c r="X126" s="240"/>
      <c r="Y126" s="240"/>
      <c r="AG126" t="s">
        <v>126</v>
      </c>
    </row>
    <row r="127" spans="1:60" outlineLevel="1" x14ac:dyDescent="0.25">
      <c r="A127" s="257">
        <v>37</v>
      </c>
      <c r="B127" s="258" t="s">
        <v>430</v>
      </c>
      <c r="C127" s="268" t="s">
        <v>431</v>
      </c>
      <c r="D127" s="259" t="s">
        <v>238</v>
      </c>
      <c r="E127" s="260">
        <v>122.3074</v>
      </c>
      <c r="F127" s="261"/>
      <c r="G127" s="262">
        <f>ROUND(E127*F127,2)</f>
        <v>0</v>
      </c>
      <c r="H127" s="233"/>
      <c r="I127" s="232">
        <f>ROUND(E127*H127,2)</f>
        <v>0</v>
      </c>
      <c r="J127" s="233"/>
      <c r="K127" s="232">
        <f>ROUND(E127*J127,2)</f>
        <v>0</v>
      </c>
      <c r="L127" s="232">
        <v>21</v>
      </c>
      <c r="M127" s="232">
        <f>G127*(1+L127/100)</f>
        <v>0</v>
      </c>
      <c r="N127" s="231">
        <v>0</v>
      </c>
      <c r="O127" s="231">
        <f>ROUND(E127*N127,2)</f>
        <v>0</v>
      </c>
      <c r="P127" s="231">
        <v>0</v>
      </c>
      <c r="Q127" s="231">
        <f>ROUND(E127*P127,2)</f>
        <v>0</v>
      </c>
      <c r="R127" s="232"/>
      <c r="S127" s="232" t="s">
        <v>130</v>
      </c>
      <c r="T127" s="232" t="s">
        <v>130</v>
      </c>
      <c r="U127" s="232">
        <v>0.45200000000000001</v>
      </c>
      <c r="V127" s="232">
        <f>ROUND(E127*U127,2)</f>
        <v>55.28</v>
      </c>
      <c r="W127" s="232"/>
      <c r="X127" s="232" t="s">
        <v>131</v>
      </c>
      <c r="Y127" s="232" t="s">
        <v>132</v>
      </c>
      <c r="Z127" s="212"/>
      <c r="AA127" s="212"/>
      <c r="AB127" s="212"/>
      <c r="AC127" s="212"/>
      <c r="AD127" s="212"/>
      <c r="AE127" s="212"/>
      <c r="AF127" s="212"/>
      <c r="AG127" s="212" t="s">
        <v>288</v>
      </c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212"/>
      <c r="AX127" s="212"/>
      <c r="AY127" s="212"/>
      <c r="AZ127" s="212"/>
      <c r="BA127" s="212"/>
      <c r="BB127" s="212"/>
      <c r="BC127" s="212"/>
      <c r="BD127" s="212"/>
      <c r="BE127" s="212"/>
      <c r="BF127" s="212"/>
      <c r="BG127" s="212"/>
      <c r="BH127" s="212"/>
    </row>
    <row r="128" spans="1:60" ht="13" x14ac:dyDescent="0.25">
      <c r="A128" s="241" t="s">
        <v>125</v>
      </c>
      <c r="B128" s="242" t="s">
        <v>97</v>
      </c>
      <c r="C128" s="263" t="s">
        <v>30</v>
      </c>
      <c r="D128" s="243"/>
      <c r="E128" s="244"/>
      <c r="F128" s="245"/>
      <c r="G128" s="246">
        <f>SUMIF(AG129:AG136,"&lt;&gt;NOR",G129:G136)</f>
        <v>0</v>
      </c>
      <c r="H128" s="240"/>
      <c r="I128" s="240">
        <f>SUM(I129:I136)</f>
        <v>0</v>
      </c>
      <c r="J128" s="240"/>
      <c r="K128" s="240">
        <f>SUM(K129:K136)</f>
        <v>0</v>
      </c>
      <c r="L128" s="240"/>
      <c r="M128" s="240">
        <f>SUM(M129:M136)</f>
        <v>0</v>
      </c>
      <c r="N128" s="239"/>
      <c r="O128" s="239">
        <f>SUM(O129:O136)</f>
        <v>0</v>
      </c>
      <c r="P128" s="239"/>
      <c r="Q128" s="239">
        <f>SUM(Q129:Q136)</f>
        <v>0</v>
      </c>
      <c r="R128" s="240"/>
      <c r="S128" s="240"/>
      <c r="T128" s="240"/>
      <c r="U128" s="240"/>
      <c r="V128" s="240">
        <f>SUM(V129:V136)</f>
        <v>0</v>
      </c>
      <c r="W128" s="240"/>
      <c r="X128" s="240"/>
      <c r="Y128" s="240"/>
      <c r="AG128" t="s">
        <v>126</v>
      </c>
    </row>
    <row r="129" spans="1:60" outlineLevel="1" x14ac:dyDescent="0.25">
      <c r="A129" s="257">
        <v>38</v>
      </c>
      <c r="B129" s="258" t="s">
        <v>432</v>
      </c>
      <c r="C129" s="268" t="s">
        <v>433</v>
      </c>
      <c r="D129" s="259" t="s">
        <v>256</v>
      </c>
      <c r="E129" s="260">
        <v>1</v>
      </c>
      <c r="F129" s="261"/>
      <c r="G129" s="262">
        <f>ROUND(E129*F129,2)</f>
        <v>0</v>
      </c>
      <c r="H129" s="233"/>
      <c r="I129" s="232">
        <f>ROUND(E129*H129,2)</f>
        <v>0</v>
      </c>
      <c r="J129" s="233"/>
      <c r="K129" s="232">
        <f>ROUND(E129*J129,2)</f>
        <v>0</v>
      </c>
      <c r="L129" s="232">
        <v>21</v>
      </c>
      <c r="M129" s="232">
        <f>G129*(1+L129/100)</f>
        <v>0</v>
      </c>
      <c r="N129" s="231">
        <v>0</v>
      </c>
      <c r="O129" s="231">
        <f>ROUND(E129*N129,2)</f>
        <v>0</v>
      </c>
      <c r="P129" s="231">
        <v>0</v>
      </c>
      <c r="Q129" s="231">
        <f>ROUND(E129*P129,2)</f>
        <v>0</v>
      </c>
      <c r="R129" s="232"/>
      <c r="S129" s="232" t="s">
        <v>324</v>
      </c>
      <c r="T129" s="232" t="s">
        <v>215</v>
      </c>
      <c r="U129" s="232">
        <v>0</v>
      </c>
      <c r="V129" s="232">
        <f>ROUND(E129*U129,2)</f>
        <v>0</v>
      </c>
      <c r="W129" s="232"/>
      <c r="X129" s="232" t="s">
        <v>339</v>
      </c>
      <c r="Y129" s="232" t="s">
        <v>132</v>
      </c>
      <c r="Z129" s="212"/>
      <c r="AA129" s="212"/>
      <c r="AB129" s="212"/>
      <c r="AC129" s="212"/>
      <c r="AD129" s="212"/>
      <c r="AE129" s="212"/>
      <c r="AF129" s="212"/>
      <c r="AG129" s="212" t="s">
        <v>340</v>
      </c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2"/>
      <c r="BD129" s="212"/>
      <c r="BE129" s="212"/>
      <c r="BF129" s="212"/>
      <c r="BG129" s="212"/>
      <c r="BH129" s="212"/>
    </row>
    <row r="130" spans="1:60" outlineLevel="1" x14ac:dyDescent="0.25">
      <c r="A130" s="257">
        <v>39</v>
      </c>
      <c r="B130" s="258" t="s">
        <v>434</v>
      </c>
      <c r="C130" s="268" t="s">
        <v>435</v>
      </c>
      <c r="D130" s="259" t="s">
        <v>256</v>
      </c>
      <c r="E130" s="260">
        <v>1</v>
      </c>
      <c r="F130" s="261"/>
      <c r="G130" s="262">
        <f>ROUND(E130*F130,2)</f>
        <v>0</v>
      </c>
      <c r="H130" s="233"/>
      <c r="I130" s="232">
        <f>ROUND(E130*H130,2)</f>
        <v>0</v>
      </c>
      <c r="J130" s="233"/>
      <c r="K130" s="232">
        <f>ROUND(E130*J130,2)</f>
        <v>0</v>
      </c>
      <c r="L130" s="232">
        <v>21</v>
      </c>
      <c r="M130" s="232">
        <f>G130*(1+L130/100)</f>
        <v>0</v>
      </c>
      <c r="N130" s="231">
        <v>0</v>
      </c>
      <c r="O130" s="231">
        <f>ROUND(E130*N130,2)</f>
        <v>0</v>
      </c>
      <c r="P130" s="231">
        <v>0</v>
      </c>
      <c r="Q130" s="231">
        <f>ROUND(E130*P130,2)</f>
        <v>0</v>
      </c>
      <c r="R130" s="232"/>
      <c r="S130" s="232" t="s">
        <v>324</v>
      </c>
      <c r="T130" s="232" t="s">
        <v>215</v>
      </c>
      <c r="U130" s="232">
        <v>0</v>
      </c>
      <c r="V130" s="232">
        <f>ROUND(E130*U130,2)</f>
        <v>0</v>
      </c>
      <c r="W130" s="232"/>
      <c r="X130" s="232" t="s">
        <v>339</v>
      </c>
      <c r="Y130" s="232" t="s">
        <v>132</v>
      </c>
      <c r="Z130" s="212"/>
      <c r="AA130" s="212"/>
      <c r="AB130" s="212"/>
      <c r="AC130" s="212"/>
      <c r="AD130" s="212"/>
      <c r="AE130" s="212"/>
      <c r="AF130" s="212"/>
      <c r="AG130" s="212" t="s">
        <v>340</v>
      </c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2"/>
      <c r="BD130" s="212"/>
      <c r="BE130" s="212"/>
      <c r="BF130" s="212"/>
      <c r="BG130" s="212"/>
      <c r="BH130" s="212"/>
    </row>
    <row r="131" spans="1:60" outlineLevel="1" x14ac:dyDescent="0.25">
      <c r="A131" s="257">
        <v>40</v>
      </c>
      <c r="B131" s="258" t="s">
        <v>436</v>
      </c>
      <c r="C131" s="268" t="s">
        <v>437</v>
      </c>
      <c r="D131" s="259" t="s">
        <v>256</v>
      </c>
      <c r="E131" s="260">
        <v>1</v>
      </c>
      <c r="F131" s="261"/>
      <c r="G131" s="262">
        <f>ROUND(E131*F131,2)</f>
        <v>0</v>
      </c>
      <c r="H131" s="233"/>
      <c r="I131" s="232">
        <f>ROUND(E131*H131,2)</f>
        <v>0</v>
      </c>
      <c r="J131" s="233"/>
      <c r="K131" s="232">
        <f>ROUND(E131*J131,2)</f>
        <v>0</v>
      </c>
      <c r="L131" s="232">
        <v>21</v>
      </c>
      <c r="M131" s="232">
        <f>G131*(1+L131/100)</f>
        <v>0</v>
      </c>
      <c r="N131" s="231">
        <v>0</v>
      </c>
      <c r="O131" s="231">
        <f>ROUND(E131*N131,2)</f>
        <v>0</v>
      </c>
      <c r="P131" s="231">
        <v>0</v>
      </c>
      <c r="Q131" s="231">
        <f>ROUND(E131*P131,2)</f>
        <v>0</v>
      </c>
      <c r="R131" s="232"/>
      <c r="S131" s="232" t="s">
        <v>324</v>
      </c>
      <c r="T131" s="232" t="s">
        <v>215</v>
      </c>
      <c r="U131" s="232">
        <v>0</v>
      </c>
      <c r="V131" s="232">
        <f>ROUND(E131*U131,2)</f>
        <v>0</v>
      </c>
      <c r="W131" s="232"/>
      <c r="X131" s="232" t="s">
        <v>131</v>
      </c>
      <c r="Y131" s="232" t="s">
        <v>132</v>
      </c>
      <c r="Z131" s="212"/>
      <c r="AA131" s="212"/>
      <c r="AB131" s="212"/>
      <c r="AC131" s="212"/>
      <c r="AD131" s="212"/>
      <c r="AE131" s="212"/>
      <c r="AF131" s="212"/>
      <c r="AG131" s="212" t="s">
        <v>288</v>
      </c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2"/>
      <c r="BD131" s="212"/>
      <c r="BE131" s="212"/>
      <c r="BF131" s="212"/>
      <c r="BG131" s="212"/>
      <c r="BH131" s="212"/>
    </row>
    <row r="132" spans="1:60" outlineLevel="1" x14ac:dyDescent="0.25">
      <c r="A132" s="257">
        <v>41</v>
      </c>
      <c r="B132" s="258" t="s">
        <v>438</v>
      </c>
      <c r="C132" s="268" t="s">
        <v>439</v>
      </c>
      <c r="D132" s="259" t="s">
        <v>256</v>
      </c>
      <c r="E132" s="260">
        <v>1</v>
      </c>
      <c r="F132" s="261"/>
      <c r="G132" s="262">
        <f>ROUND(E132*F132,2)</f>
        <v>0</v>
      </c>
      <c r="H132" s="233"/>
      <c r="I132" s="232">
        <f>ROUND(E132*H132,2)</f>
        <v>0</v>
      </c>
      <c r="J132" s="233"/>
      <c r="K132" s="232">
        <f>ROUND(E132*J132,2)</f>
        <v>0</v>
      </c>
      <c r="L132" s="232">
        <v>21</v>
      </c>
      <c r="M132" s="232">
        <f>G132*(1+L132/100)</f>
        <v>0</v>
      </c>
      <c r="N132" s="231">
        <v>0</v>
      </c>
      <c r="O132" s="231">
        <f>ROUND(E132*N132,2)</f>
        <v>0</v>
      </c>
      <c r="P132" s="231">
        <v>0</v>
      </c>
      <c r="Q132" s="231">
        <f>ROUND(E132*P132,2)</f>
        <v>0</v>
      </c>
      <c r="R132" s="232"/>
      <c r="S132" s="232" t="s">
        <v>324</v>
      </c>
      <c r="T132" s="232" t="s">
        <v>215</v>
      </c>
      <c r="U132" s="232">
        <v>0</v>
      </c>
      <c r="V132" s="232">
        <f>ROUND(E132*U132,2)</f>
        <v>0</v>
      </c>
      <c r="W132" s="232"/>
      <c r="X132" s="232" t="s">
        <v>339</v>
      </c>
      <c r="Y132" s="232" t="s">
        <v>132</v>
      </c>
      <c r="Z132" s="212"/>
      <c r="AA132" s="212"/>
      <c r="AB132" s="212"/>
      <c r="AC132" s="212"/>
      <c r="AD132" s="212"/>
      <c r="AE132" s="212"/>
      <c r="AF132" s="212"/>
      <c r="AG132" s="212" t="s">
        <v>340</v>
      </c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2"/>
      <c r="BD132" s="212"/>
      <c r="BE132" s="212"/>
      <c r="BF132" s="212"/>
      <c r="BG132" s="212"/>
      <c r="BH132" s="212"/>
    </row>
    <row r="133" spans="1:60" outlineLevel="1" x14ac:dyDescent="0.25">
      <c r="A133" s="257">
        <v>42</v>
      </c>
      <c r="B133" s="258" t="s">
        <v>440</v>
      </c>
      <c r="C133" s="268" t="s">
        <v>441</v>
      </c>
      <c r="D133" s="259" t="s">
        <v>256</v>
      </c>
      <c r="E133" s="260">
        <v>1</v>
      </c>
      <c r="F133" s="261"/>
      <c r="G133" s="262">
        <f>ROUND(E133*F133,2)</f>
        <v>0</v>
      </c>
      <c r="H133" s="233"/>
      <c r="I133" s="232">
        <f>ROUND(E133*H133,2)</f>
        <v>0</v>
      </c>
      <c r="J133" s="233"/>
      <c r="K133" s="232">
        <f>ROUND(E133*J133,2)</f>
        <v>0</v>
      </c>
      <c r="L133" s="232">
        <v>21</v>
      </c>
      <c r="M133" s="232">
        <f>G133*(1+L133/100)</f>
        <v>0</v>
      </c>
      <c r="N133" s="231">
        <v>0</v>
      </c>
      <c r="O133" s="231">
        <f>ROUND(E133*N133,2)</f>
        <v>0</v>
      </c>
      <c r="P133" s="231">
        <v>0</v>
      </c>
      <c r="Q133" s="231">
        <f>ROUND(E133*P133,2)</f>
        <v>0</v>
      </c>
      <c r="R133" s="232"/>
      <c r="S133" s="232" t="s">
        <v>324</v>
      </c>
      <c r="T133" s="232" t="s">
        <v>215</v>
      </c>
      <c r="U133" s="232">
        <v>0</v>
      </c>
      <c r="V133" s="232">
        <f>ROUND(E133*U133,2)</f>
        <v>0</v>
      </c>
      <c r="W133" s="232"/>
      <c r="X133" s="232" t="s">
        <v>339</v>
      </c>
      <c r="Y133" s="232" t="s">
        <v>132</v>
      </c>
      <c r="Z133" s="212"/>
      <c r="AA133" s="212"/>
      <c r="AB133" s="212"/>
      <c r="AC133" s="212"/>
      <c r="AD133" s="212"/>
      <c r="AE133" s="212"/>
      <c r="AF133" s="212"/>
      <c r="AG133" s="212" t="s">
        <v>340</v>
      </c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2"/>
      <c r="BD133" s="212"/>
      <c r="BE133" s="212"/>
      <c r="BF133" s="212"/>
      <c r="BG133" s="212"/>
      <c r="BH133" s="212"/>
    </row>
    <row r="134" spans="1:60" outlineLevel="1" x14ac:dyDescent="0.25">
      <c r="A134" s="257">
        <v>43</v>
      </c>
      <c r="B134" s="258" t="s">
        <v>442</v>
      </c>
      <c r="C134" s="268" t="s">
        <v>443</v>
      </c>
      <c r="D134" s="259" t="s">
        <v>256</v>
      </c>
      <c r="E134" s="260">
        <v>1</v>
      </c>
      <c r="F134" s="261"/>
      <c r="G134" s="262">
        <f>ROUND(E134*F134,2)</f>
        <v>0</v>
      </c>
      <c r="H134" s="233"/>
      <c r="I134" s="232">
        <f>ROUND(E134*H134,2)</f>
        <v>0</v>
      </c>
      <c r="J134" s="233"/>
      <c r="K134" s="232">
        <f>ROUND(E134*J134,2)</f>
        <v>0</v>
      </c>
      <c r="L134" s="232">
        <v>21</v>
      </c>
      <c r="M134" s="232">
        <f>G134*(1+L134/100)</f>
        <v>0</v>
      </c>
      <c r="N134" s="231">
        <v>0</v>
      </c>
      <c r="O134" s="231">
        <f>ROUND(E134*N134,2)</f>
        <v>0</v>
      </c>
      <c r="P134" s="231">
        <v>0</v>
      </c>
      <c r="Q134" s="231">
        <f>ROUND(E134*P134,2)</f>
        <v>0</v>
      </c>
      <c r="R134" s="232"/>
      <c r="S134" s="232" t="s">
        <v>324</v>
      </c>
      <c r="T134" s="232" t="s">
        <v>215</v>
      </c>
      <c r="U134" s="232">
        <v>0</v>
      </c>
      <c r="V134" s="232">
        <f>ROUND(E134*U134,2)</f>
        <v>0</v>
      </c>
      <c r="W134" s="232"/>
      <c r="X134" s="232" t="s">
        <v>339</v>
      </c>
      <c r="Y134" s="232" t="s">
        <v>132</v>
      </c>
      <c r="Z134" s="212"/>
      <c r="AA134" s="212"/>
      <c r="AB134" s="212"/>
      <c r="AC134" s="212"/>
      <c r="AD134" s="212"/>
      <c r="AE134" s="212"/>
      <c r="AF134" s="212"/>
      <c r="AG134" s="212" t="s">
        <v>340</v>
      </c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2"/>
      <c r="BD134" s="212"/>
      <c r="BE134" s="212"/>
      <c r="BF134" s="212"/>
      <c r="BG134" s="212"/>
      <c r="BH134" s="212"/>
    </row>
    <row r="135" spans="1:60" ht="20" outlineLevel="1" x14ac:dyDescent="0.25">
      <c r="A135" s="257">
        <v>44</v>
      </c>
      <c r="B135" s="258" t="s">
        <v>444</v>
      </c>
      <c r="C135" s="268" t="s">
        <v>445</v>
      </c>
      <c r="D135" s="259" t="s">
        <v>256</v>
      </c>
      <c r="E135" s="260">
        <v>1</v>
      </c>
      <c r="F135" s="261"/>
      <c r="G135" s="262">
        <f>ROUND(E135*F135,2)</f>
        <v>0</v>
      </c>
      <c r="H135" s="233"/>
      <c r="I135" s="232">
        <f>ROUND(E135*H135,2)</f>
        <v>0</v>
      </c>
      <c r="J135" s="233"/>
      <c r="K135" s="232">
        <f>ROUND(E135*J135,2)</f>
        <v>0</v>
      </c>
      <c r="L135" s="232">
        <v>21</v>
      </c>
      <c r="M135" s="232">
        <f>G135*(1+L135/100)</f>
        <v>0</v>
      </c>
      <c r="N135" s="231">
        <v>0</v>
      </c>
      <c r="O135" s="231">
        <f>ROUND(E135*N135,2)</f>
        <v>0</v>
      </c>
      <c r="P135" s="231">
        <v>0</v>
      </c>
      <c r="Q135" s="231">
        <f>ROUND(E135*P135,2)</f>
        <v>0</v>
      </c>
      <c r="R135" s="232"/>
      <c r="S135" s="232" t="s">
        <v>324</v>
      </c>
      <c r="T135" s="232" t="s">
        <v>215</v>
      </c>
      <c r="U135" s="232">
        <v>0</v>
      </c>
      <c r="V135" s="232">
        <f>ROUND(E135*U135,2)</f>
        <v>0</v>
      </c>
      <c r="W135" s="232"/>
      <c r="X135" s="232" t="s">
        <v>339</v>
      </c>
      <c r="Y135" s="232" t="s">
        <v>132</v>
      </c>
      <c r="Z135" s="212"/>
      <c r="AA135" s="212"/>
      <c r="AB135" s="212"/>
      <c r="AC135" s="212"/>
      <c r="AD135" s="212"/>
      <c r="AE135" s="212"/>
      <c r="AF135" s="212"/>
      <c r="AG135" s="212" t="s">
        <v>340</v>
      </c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2"/>
      <c r="BF135" s="212"/>
      <c r="BG135" s="212"/>
      <c r="BH135" s="212"/>
    </row>
    <row r="136" spans="1:60" outlineLevel="1" x14ac:dyDescent="0.25">
      <c r="A136" s="248">
        <v>45</v>
      </c>
      <c r="B136" s="249" t="s">
        <v>446</v>
      </c>
      <c r="C136" s="264" t="s">
        <v>447</v>
      </c>
      <c r="D136" s="250" t="s">
        <v>256</v>
      </c>
      <c r="E136" s="251">
        <v>1</v>
      </c>
      <c r="F136" s="252"/>
      <c r="G136" s="253">
        <f>ROUND(E136*F136,2)</f>
        <v>0</v>
      </c>
      <c r="H136" s="233"/>
      <c r="I136" s="232">
        <f>ROUND(E136*H136,2)</f>
        <v>0</v>
      </c>
      <c r="J136" s="233"/>
      <c r="K136" s="232">
        <f>ROUND(E136*J136,2)</f>
        <v>0</v>
      </c>
      <c r="L136" s="232">
        <v>21</v>
      </c>
      <c r="M136" s="232">
        <f>G136*(1+L136/100)</f>
        <v>0</v>
      </c>
      <c r="N136" s="231">
        <v>0</v>
      </c>
      <c r="O136" s="231">
        <f>ROUND(E136*N136,2)</f>
        <v>0</v>
      </c>
      <c r="P136" s="231">
        <v>0</v>
      </c>
      <c r="Q136" s="231">
        <f>ROUND(E136*P136,2)</f>
        <v>0</v>
      </c>
      <c r="R136" s="232"/>
      <c r="S136" s="232" t="s">
        <v>324</v>
      </c>
      <c r="T136" s="232" t="s">
        <v>215</v>
      </c>
      <c r="U136" s="232">
        <v>0</v>
      </c>
      <c r="V136" s="232">
        <f>ROUND(E136*U136,2)</f>
        <v>0</v>
      </c>
      <c r="W136" s="232"/>
      <c r="X136" s="232" t="s">
        <v>339</v>
      </c>
      <c r="Y136" s="232" t="s">
        <v>132</v>
      </c>
      <c r="Z136" s="212"/>
      <c r="AA136" s="212"/>
      <c r="AB136" s="212"/>
      <c r="AC136" s="212"/>
      <c r="AD136" s="212"/>
      <c r="AE136" s="212"/>
      <c r="AF136" s="212"/>
      <c r="AG136" s="212" t="s">
        <v>340</v>
      </c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2"/>
      <c r="BD136" s="212"/>
      <c r="BE136" s="212"/>
      <c r="BF136" s="212"/>
      <c r="BG136" s="212"/>
      <c r="BH136" s="212"/>
    </row>
    <row r="137" spans="1:60" x14ac:dyDescent="0.25">
      <c r="A137" s="3"/>
      <c r="B137" s="4"/>
      <c r="C137" s="270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E137">
        <v>12</v>
      </c>
      <c r="AF137">
        <v>21</v>
      </c>
      <c r="AG137" t="s">
        <v>111</v>
      </c>
    </row>
    <row r="138" spans="1:60" ht="13" x14ac:dyDescent="0.25">
      <c r="A138" s="215"/>
      <c r="B138" s="216" t="s">
        <v>31</v>
      </c>
      <c r="C138" s="271"/>
      <c r="D138" s="217"/>
      <c r="E138" s="218"/>
      <c r="F138" s="218"/>
      <c r="G138" s="247">
        <f>G8+G53+G67+G82+G95+G99+G114+G118+G126+G128</f>
        <v>0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E138">
        <f>SUMIF(L7:L136,AE137,G7:G136)</f>
        <v>0</v>
      </c>
      <c r="AF138">
        <f>SUMIF(L7:L136,AF137,G7:G136)</f>
        <v>0</v>
      </c>
      <c r="AG138" t="s">
        <v>271</v>
      </c>
    </row>
    <row r="139" spans="1:60" x14ac:dyDescent="0.25">
      <c r="A139" s="3"/>
      <c r="B139" s="4"/>
      <c r="C139" s="270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60" x14ac:dyDescent="0.25">
      <c r="A140" s="3"/>
      <c r="B140" s="4"/>
      <c r="C140" s="270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60" x14ac:dyDescent="0.25">
      <c r="A141" s="219" t="s">
        <v>272</v>
      </c>
      <c r="B141" s="219"/>
      <c r="C141" s="272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60" x14ac:dyDescent="0.25">
      <c r="A142" s="220"/>
      <c r="B142" s="221"/>
      <c r="C142" s="273"/>
      <c r="D142" s="221"/>
      <c r="E142" s="221"/>
      <c r="F142" s="221"/>
      <c r="G142" s="22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AG142" t="s">
        <v>273</v>
      </c>
    </row>
    <row r="143" spans="1:60" x14ac:dyDescent="0.25">
      <c r="A143" s="223"/>
      <c r="B143" s="224"/>
      <c r="C143" s="274"/>
      <c r="D143" s="224"/>
      <c r="E143" s="224"/>
      <c r="F143" s="224"/>
      <c r="G143" s="22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60" x14ac:dyDescent="0.25">
      <c r="A144" s="223"/>
      <c r="B144" s="224"/>
      <c r="C144" s="274"/>
      <c r="D144" s="224"/>
      <c r="E144" s="224"/>
      <c r="F144" s="224"/>
      <c r="G144" s="22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33" x14ac:dyDescent="0.25">
      <c r="A145" s="223"/>
      <c r="B145" s="224"/>
      <c r="C145" s="274"/>
      <c r="D145" s="224"/>
      <c r="E145" s="224"/>
      <c r="F145" s="224"/>
      <c r="G145" s="22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33" x14ac:dyDescent="0.25">
      <c r="A146" s="226"/>
      <c r="B146" s="227"/>
      <c r="C146" s="275"/>
      <c r="D146" s="227"/>
      <c r="E146" s="227"/>
      <c r="F146" s="227"/>
      <c r="G146" s="228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33" x14ac:dyDescent="0.25">
      <c r="A147" s="3"/>
      <c r="B147" s="4"/>
      <c r="C147" s="270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33" x14ac:dyDescent="0.25">
      <c r="C148" s="276"/>
      <c r="D148" s="10"/>
      <c r="AG148" t="s">
        <v>281</v>
      </c>
    </row>
    <row r="149" spans="1:33" x14ac:dyDescent="0.25">
      <c r="D149" s="10"/>
    </row>
    <row r="150" spans="1:33" x14ac:dyDescent="0.25">
      <c r="D150" s="10"/>
    </row>
    <row r="151" spans="1:33" x14ac:dyDescent="0.25">
      <c r="D151" s="10"/>
    </row>
    <row r="152" spans="1:33" x14ac:dyDescent="0.25">
      <c r="D152" s="10"/>
    </row>
    <row r="153" spans="1:33" x14ac:dyDescent="0.25">
      <c r="D153" s="10"/>
    </row>
    <row r="154" spans="1:33" x14ac:dyDescent="0.25">
      <c r="D154" s="10"/>
    </row>
    <row r="155" spans="1:33" x14ac:dyDescent="0.25">
      <c r="D155" s="10"/>
    </row>
    <row r="156" spans="1:33" x14ac:dyDescent="0.25">
      <c r="D156" s="10"/>
    </row>
    <row r="157" spans="1:33" x14ac:dyDescent="0.25">
      <c r="D157" s="10"/>
    </row>
    <row r="158" spans="1:33" x14ac:dyDescent="0.25">
      <c r="D158" s="10"/>
    </row>
    <row r="159" spans="1:33" x14ac:dyDescent="0.25">
      <c r="D159" s="10"/>
    </row>
    <row r="160" spans="1:33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0EIXcKWfloHgsut111vSWCHnG2tFjmOqDPw4xZjDn7wbnjFXks6Iff5YrJba2sLsYXCVWqxNhjo81zxehQr3Vg==" saltValue="kmir81XpkIHDiUlhle3sxQ==" spinCount="100000" sheet="1" formatRows="0"/>
  <mergeCells count="8">
    <mergeCell ref="A1:G1"/>
    <mergeCell ref="C2:G2"/>
    <mergeCell ref="C3:G3"/>
    <mergeCell ref="C4:G4"/>
    <mergeCell ref="A141:C141"/>
    <mergeCell ref="A142:G146"/>
    <mergeCell ref="C33:G33"/>
    <mergeCell ref="C110:G11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100 101 Pol</vt:lpstr>
      <vt:lpstr>200 201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'100 101 Pol'!Názvy_tisku</vt:lpstr>
      <vt:lpstr>'200 201 Pol'!Názvy_tisku</vt:lpstr>
      <vt:lpstr>oadresa</vt:lpstr>
      <vt:lpstr>Stavba!Objednatel</vt:lpstr>
      <vt:lpstr>Stavba!Objekt</vt:lpstr>
      <vt:lpstr>'100 101 Pol'!Oblast_tisku</vt:lpstr>
      <vt:lpstr>'200 201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Hvorecký</dc:creator>
  <cp:lastModifiedBy>Jan Hvorecký</cp:lastModifiedBy>
  <cp:lastPrinted>2019-03-19T12:27:02Z</cp:lastPrinted>
  <dcterms:created xsi:type="dcterms:W3CDTF">2009-04-08T07:15:50Z</dcterms:created>
  <dcterms:modified xsi:type="dcterms:W3CDTF">2025-06-23T07:30:15Z</dcterms:modified>
</cp:coreProperties>
</file>