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19 Odborná a komplexná starostlivosť o plochy zelene/žiadost o vysvetlenie/"/>
    </mc:Choice>
  </mc:AlternateContent>
  <xr:revisionPtr revIDLastSave="1" documentId="8_{E7A157DA-7A73-4627-BC0D-B7CA86DD5E92}" xr6:coauthVersionLast="47" xr6:coauthVersionMax="47" xr10:uidLastSave="{6281507C-1ED1-40D1-AE87-FB43F874C149}"/>
  <bookViews>
    <workbookView xWindow="-120" yWindow="-120" windowWidth="29040" windowHeight="15840" firstSheet="1" activeTab="2" xr2:uid="{00000000-000D-0000-FFFF-FFFF00000000}"/>
  </bookViews>
  <sheets>
    <sheet name="Zákl. nastavenie" sheetId="11" state="hidden" r:id="rId1"/>
    <sheet name="Ponuka" sheetId="10" r:id="rId2"/>
    <sheet name="Rozpočet" sheetId="15" r:id="rId3"/>
    <sheet name="Osobné postavenie" sheetId="12" r:id="rId4"/>
    <sheet name="Koneční užívatelia výhod" sheetId="13" r:id="rId5"/>
    <sheet name="Medzinárodné sankcie" sheetId="14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1">Ponuka!$B$2:$F$54</definedName>
    <definedName name="_xlnm.Print_Area" localSheetId="2">Rozpočet!$C$1:$I$103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NLRUBXORjdDz5uhUI3755Ow+mMGE8SaO367ZMNPO6Bs="/>
    </ext>
  </extLst>
</workbook>
</file>

<file path=xl/calcChain.xml><?xml version="1.0" encoding="utf-8"?>
<calcChain xmlns="http://schemas.openxmlformats.org/spreadsheetml/2006/main">
  <c r="I43" i="15" l="1"/>
  <c r="I49" i="15"/>
  <c r="I88" i="15"/>
  <c r="I73" i="15"/>
  <c r="I8" i="15"/>
  <c r="I33" i="15"/>
  <c r="I75" i="15"/>
  <c r="F36" i="10"/>
  <c r="I70" i="15" l="1"/>
  <c r="I20" i="15"/>
  <c r="I14" i="15"/>
  <c r="I13" i="15"/>
  <c r="I12" i="15"/>
  <c r="I11" i="15"/>
  <c r="I10" i="15"/>
  <c r="I9" i="15"/>
  <c r="I7" i="15"/>
  <c r="I97" i="15"/>
  <c r="I96" i="15"/>
  <c r="I95" i="15"/>
  <c r="I94" i="15"/>
  <c r="I93" i="15"/>
  <c r="I92" i="15"/>
  <c r="I90" i="15"/>
  <c r="I89" i="15"/>
  <c r="I87" i="15"/>
  <c r="I86" i="15"/>
  <c r="I85" i="15"/>
  <c r="I84" i="15"/>
  <c r="I83" i="15"/>
  <c r="I82" i="15"/>
  <c r="I81" i="15"/>
  <c r="I80" i="15"/>
  <c r="I79" i="15"/>
  <c r="I78" i="15"/>
  <c r="I77" i="15"/>
  <c r="I76" i="15"/>
  <c r="I74" i="15"/>
  <c r="I72" i="15"/>
  <c r="I71" i="15"/>
  <c r="I69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8" i="15"/>
  <c r="I47" i="15"/>
  <c r="I46" i="15"/>
  <c r="I45" i="15"/>
  <c r="I44" i="15"/>
  <c r="I42" i="15"/>
  <c r="I39" i="15"/>
  <c r="I38" i="15"/>
  <c r="I37" i="15"/>
  <c r="I36" i="15"/>
  <c r="I35" i="15"/>
  <c r="I34" i="15"/>
  <c r="I32" i="15"/>
  <c r="I31" i="15"/>
  <c r="I30" i="15"/>
  <c r="I29" i="15"/>
  <c r="I28" i="15"/>
  <c r="I27" i="15"/>
  <c r="I26" i="15"/>
  <c r="I25" i="15"/>
  <c r="I24" i="15"/>
  <c r="I22" i="15"/>
  <c r="I21" i="15"/>
  <c r="I19" i="15"/>
  <c r="I18" i="15"/>
  <c r="I17" i="15"/>
  <c r="I16" i="15"/>
  <c r="I15" i="15"/>
  <c r="I98" i="15" l="1"/>
  <c r="D27" i="10" s="1"/>
  <c r="E27" i="10" s="1"/>
  <c r="F27" i="10" s="1"/>
  <c r="C31" i="10"/>
  <c r="I58" i="11"/>
  <c r="G58" i="11"/>
  <c r="E58" i="11"/>
  <c r="I57" i="11"/>
  <c r="G57" i="11"/>
  <c r="E57" i="11"/>
  <c r="I56" i="11"/>
  <c r="G56" i="11"/>
  <c r="E56" i="11"/>
  <c r="I55" i="11"/>
  <c r="G55" i="11"/>
  <c r="E55" i="11"/>
  <c r="I54" i="11"/>
  <c r="G54" i="11"/>
  <c r="E54" i="11"/>
  <c r="I53" i="11"/>
  <c r="G53" i="11"/>
  <c r="E53" i="11"/>
  <c r="I52" i="11"/>
  <c r="G52" i="11"/>
  <c r="E52" i="11"/>
  <c r="I51" i="11"/>
  <c r="G51" i="11"/>
  <c r="E51" i="11"/>
  <c r="I50" i="11"/>
  <c r="G50" i="11"/>
  <c r="E50" i="11"/>
  <c r="I49" i="11"/>
  <c r="J49" i="11" s="1"/>
  <c r="H49" i="11"/>
  <c r="G49" i="11"/>
  <c r="E49" i="11"/>
  <c r="F49" i="11" s="1"/>
  <c r="I43" i="11"/>
  <c r="G43" i="11"/>
  <c r="E43" i="11"/>
  <c r="I42" i="11"/>
  <c r="G42" i="11"/>
  <c r="E42" i="11"/>
  <c r="I41" i="11"/>
  <c r="G41" i="11"/>
  <c r="E41" i="11"/>
  <c r="I40" i="11"/>
  <c r="G40" i="11"/>
  <c r="E40" i="11"/>
  <c r="I39" i="11"/>
  <c r="G39" i="11"/>
  <c r="E39" i="11"/>
  <c r="I38" i="11"/>
  <c r="G38" i="11"/>
  <c r="E38" i="11"/>
  <c r="I37" i="11"/>
  <c r="G37" i="11"/>
  <c r="E37" i="11"/>
  <c r="I36" i="11"/>
  <c r="G36" i="11"/>
  <c r="E36" i="11"/>
  <c r="I35" i="11"/>
  <c r="G35" i="11"/>
  <c r="E35" i="11"/>
  <c r="J34" i="11"/>
  <c r="I34" i="11"/>
  <c r="H34" i="11"/>
  <c r="G34" i="11"/>
  <c r="F34" i="11"/>
  <c r="E34" i="11"/>
  <c r="C19" i="11" a="1"/>
  <c r="C19" i="11" s="1"/>
  <c r="C34" i="11" s="1" a="1"/>
  <c r="C34" i="11" s="1"/>
  <c r="C49" i="11" s="1" a="1"/>
  <c r="C49" i="11" s="1"/>
  <c r="B19" i="11" a="1"/>
  <c r="B19" i="11" s="1"/>
  <c r="B34" i="11" s="1" a="1"/>
  <c r="B34" i="11" s="1"/>
  <c r="B49" i="11" s="1" a="1"/>
  <c r="B49" i="11" s="1"/>
  <c r="K13" i="11"/>
  <c r="K12" i="11"/>
  <c r="K11" i="11"/>
  <c r="K10" i="11"/>
  <c r="K9" i="11"/>
  <c r="K8" i="11"/>
  <c r="K7" i="11"/>
  <c r="K6" i="11"/>
  <c r="K5" i="11"/>
  <c r="K4" i="11"/>
  <c r="H14" i="11"/>
  <c r="I99" i="15" l="1"/>
  <c r="I100" i="15" s="1"/>
  <c r="I7" i="11"/>
  <c r="I9" i="11"/>
  <c r="I10" i="11"/>
  <c r="I12" i="11"/>
  <c r="I4" i="11"/>
  <c r="I6" i="11"/>
  <c r="I11" i="11"/>
  <c r="I8" i="11"/>
  <c r="I13" i="11"/>
  <c r="I5" i="11"/>
  <c r="F28" i="10"/>
  <c r="C29" i="10" s="1"/>
  <c r="F38" i="10" s="1"/>
  <c r="F51" i="11" l="1"/>
  <c r="F21" i="11"/>
  <c r="F36" i="11"/>
  <c r="J51" i="11"/>
  <c r="J6" i="11"/>
  <c r="H51" i="11"/>
  <c r="J21" i="11"/>
  <c r="J36" i="11"/>
  <c r="H21" i="11"/>
  <c r="H36" i="11"/>
  <c r="J57" i="11"/>
  <c r="H57" i="11"/>
  <c r="J42" i="11"/>
  <c r="J12" i="11"/>
  <c r="J27" i="11"/>
  <c r="F57" i="11"/>
  <c r="H42" i="11"/>
  <c r="H27" i="11"/>
  <c r="F27" i="11"/>
  <c r="F42" i="11"/>
  <c r="D19" i="11" a="1"/>
  <c r="D19" i="11" s="1"/>
  <c r="D29" i="11" s="1"/>
  <c r="J4" i="11"/>
  <c r="J19" i="11"/>
  <c r="H19" i="11"/>
  <c r="I14" i="11"/>
  <c r="F19" i="11"/>
  <c r="F55" i="11"/>
  <c r="F40" i="11"/>
  <c r="H25" i="11"/>
  <c r="F25" i="11"/>
  <c r="J55" i="11"/>
  <c r="H55" i="11"/>
  <c r="J40" i="11"/>
  <c r="H40" i="11"/>
  <c r="J10" i="11"/>
  <c r="J25" i="11"/>
  <c r="J50" i="11"/>
  <c r="F20" i="11"/>
  <c r="H50" i="11"/>
  <c r="J35" i="11"/>
  <c r="F50" i="11"/>
  <c r="H35" i="11"/>
  <c r="J5" i="11"/>
  <c r="F35" i="11"/>
  <c r="J20" i="11"/>
  <c r="H20" i="11"/>
  <c r="J54" i="11"/>
  <c r="H54" i="11"/>
  <c r="J39" i="11"/>
  <c r="J24" i="11"/>
  <c r="J9" i="11"/>
  <c r="F54" i="11"/>
  <c r="H24" i="11"/>
  <c r="H39" i="11"/>
  <c r="F24" i="11"/>
  <c r="F39" i="11"/>
  <c r="J58" i="11"/>
  <c r="F28" i="11"/>
  <c r="H58" i="11"/>
  <c r="J43" i="11"/>
  <c r="F58" i="11"/>
  <c r="H43" i="11"/>
  <c r="J13" i="11"/>
  <c r="F43" i="11"/>
  <c r="J28" i="11"/>
  <c r="H28" i="11"/>
  <c r="H52" i="11"/>
  <c r="F52" i="11"/>
  <c r="H37" i="11"/>
  <c r="J22" i="11"/>
  <c r="H22" i="11"/>
  <c r="F37" i="11"/>
  <c r="F22" i="11"/>
  <c r="J7" i="11"/>
  <c r="J52" i="11"/>
  <c r="J37" i="11"/>
  <c r="J53" i="11"/>
  <c r="J23" i="11"/>
  <c r="H53" i="11"/>
  <c r="J38" i="11"/>
  <c r="F53" i="11"/>
  <c r="H38" i="11"/>
  <c r="F38" i="11"/>
  <c r="J8" i="11"/>
  <c r="H23" i="11"/>
  <c r="F23" i="11"/>
  <c r="H56" i="11"/>
  <c r="H26" i="11"/>
  <c r="F56" i="11"/>
  <c r="H41" i="11"/>
  <c r="F41" i="11"/>
  <c r="J56" i="11"/>
  <c r="J11" i="11"/>
  <c r="J26" i="11"/>
  <c r="J41" i="11"/>
  <c r="F26" i="11"/>
  <c r="F29" i="11" l="1"/>
  <c r="F44" i="11"/>
  <c r="H44" i="11"/>
  <c r="F59" i="11"/>
  <c r="J44" i="11"/>
  <c r="H29" i="11"/>
  <c r="H59" i="11"/>
  <c r="J29" i="11"/>
  <c r="J59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<sst xmlns="http://schemas.openxmlformats.org/spreadsheetml/2006/main" count="471" uniqueCount="236">
  <si>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</si>
  <si>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</si>
  <si>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</si>
  <si>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</si>
  <si>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</si>
  <si>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</si>
  <si>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</si>
  <si>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</si>
  <si>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</si>
  <si>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</si>
  <si>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</si>
  <si>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</si>
  <si>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</si>
  <si>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</si>
  <si>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Podpora zamestnávania znevýhodnených uchádzačov o zamestnanie</t>
  </si>
  <si>
    <t>počet</t>
  </si>
  <si>
    <t>čím viac, tým lepšie</t>
  </si>
  <si>
    <t>žiadna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</si>
  <si>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</si>
  <si>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</si>
  <si>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</si>
  <si>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</si>
  <si>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</si>
  <si>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</si>
  <si>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</si>
  <si>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</si>
  <si>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</si>
  <si>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</si>
  <si>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</si>
  <si>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</si>
  <si>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</si>
  <si>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</si>
  <si>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</si>
  <si>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Ponuka v zákazke „Odborná a komplexná starostlivosť o plochy zelene na Dúbravsko -
Karloveskej radiále“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</si>
  <si>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</si>
  <si>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</si>
  <si>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</si>
  <si>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</si>
  <si>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</si>
  <si>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</si>
  <si>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</si>
  <si>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</si>
  <si>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</si>
  <si>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</si>
  <si>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</si>
  <si>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</si>
  <si>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</si>
  <si>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</si>
  <si>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</si>
  <si>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r>
      <t xml:space="preserve">Vypracoval uchádzač ponuku sám? - </t>
    </r>
    <r>
      <rPr>
        <sz val="11"/>
        <color rgb="FFC00000"/>
        <rFont val="Calibri"/>
        <family val="2"/>
        <charset val="238"/>
        <scheme val="minor"/>
      </rPr>
      <t xml:space="preserve">vybrať odpoveď z rozbaľovacieho hárku	</t>
    </r>
  </si>
  <si>
    <t>Áno</t>
  </si>
  <si>
    <r>
      <t xml:space="preserve">Ak uchádzač nevypracoval ponuku sám, uvedie </t>
    </r>
    <r>
      <rPr>
        <b/>
        <sz val="11"/>
        <rFont val="Calibri"/>
        <family val="2"/>
        <charset val="238"/>
        <scheme val="minor"/>
      </rPr>
      <t>Identifikačné údaje osoby, kt. participovala na príprave ponuky</t>
    </r>
  </si>
  <si>
    <t>Kritérium K1:</t>
  </si>
  <si>
    <t>Ponuková cena</t>
  </si>
  <si>
    <t>Logika kritéria:</t>
  </si>
  <si>
    <t>Minimálna hodnota:</t>
  </si>
  <si>
    <t>Maximálna hodnota:</t>
  </si>
  <si>
    <t>Názov položky</t>
  </si>
  <si>
    <t>Počet</t>
  </si>
  <si>
    <t>Suma v EUR bez DPH</t>
  </si>
  <si>
    <t>Výška DPH</t>
  </si>
  <si>
    <t xml:space="preserve">Suma v EUR s DPH </t>
  </si>
  <si>
    <t>Cena za celý predmet zákazky</t>
  </si>
  <si>
    <t>Ponuková cena:</t>
  </si>
  <si>
    <t>Kritérium K2:</t>
  </si>
  <si>
    <t>Logika kritéria</t>
  </si>
  <si>
    <t>Maximálny finančný bonus na účely hodnotenia ponúk</t>
  </si>
  <si>
    <t>Minimálna hodnota kritéria</t>
  </si>
  <si>
    <t>Maximálna hodnota kritéria</t>
  </si>
  <si>
    <r>
      <t xml:space="preserve">zapojenie znevýhodneného uchádzača o zamestnanie
- 
</t>
    </r>
    <r>
      <rPr>
        <sz val="11"/>
        <color rgb="FFC00000"/>
        <rFont val="Calibri"/>
        <family val="2"/>
        <charset val="238"/>
        <scheme val="minor"/>
      </rPr>
      <t>vybrať odpoveď z rozbaľovacieho hárku</t>
    </r>
    <r>
      <rPr>
        <b/>
        <sz val="11"/>
        <rFont val="Calibri"/>
        <family val="2"/>
        <charset val="238"/>
        <scheme val="minor"/>
      </rPr>
      <t xml:space="preserve">	</t>
    </r>
  </si>
  <si>
    <t>meno a priezvisko znevýhodnenej ososby</t>
  </si>
  <si>
    <t>status osoby znevýhodnenej na trhu práce</t>
  </si>
  <si>
    <t>činnosť osoby znevýhodnenej na trhu práce, ktorú bude pre uchádzača vykonávať</t>
  </si>
  <si>
    <t>áno, zapojím osobu znevýhodnenú na trhu práce</t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</si>
  <si>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meno a priezvisko osoby znevýhodnenej na trhu práce</t>
    </r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</si>
  <si>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status osoby v dôsledku ktorého je osobou znevýhodnenou na trhu práce</t>
    </r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</si>
  <si>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činnosť/ pozíciu ktorú bude pre účely plnenia predmetu zákazky vykonávať</t>
    </r>
  </si>
  <si>
    <t>Peňažný bonus na účely vyhodnotenia ponúk:</t>
  </si>
  <si>
    <t>Celková cena na účely hodnotenia ponúk:</t>
  </si>
  <si>
    <t xml:space="preserve">Podmienka účasti </t>
  </si>
  <si>
    <t>§ 34 ods. 1 písm. a) ZVO Zoznam poskytnutých služieb</t>
  </si>
  <si>
    <r>
      <t xml:space="preserve">Podrobný opis realizovanej zákazky
</t>
    </r>
    <r>
      <rPr>
        <sz val="11"/>
        <rFont val="Calibri"/>
        <family val="2"/>
        <charset val="238"/>
        <scheme val="minor"/>
      </rPr>
      <t>z ktorého bude zrejmé, že ide o zákazky ktorých predmetom bolo zakladanie a zároveň údržba verejnej zelene (t.j. rozchodníková - sukulentná zeleň, trvalky) v koľajovej, resp. električkovej trati alebo na zelených strechách</t>
    </r>
  </si>
  <si>
    <r>
      <t>Rozlohu plochy  verejnej zelene 
(min. 1500 m2</t>
    </r>
    <r>
      <rPr>
        <sz val="11"/>
        <rFont val="Calibri"/>
        <family val="2"/>
        <charset val="238"/>
        <scheme val="minor"/>
      </rPr>
      <t>)</t>
    </r>
  </si>
  <si>
    <t>Termín plnenia zmluvy od – do (min. 24 mesiacov)</t>
  </si>
  <si>
    <r>
      <t xml:space="preserve">Meno a adresa objednávateľa/odberateľa,
kontaktnú osobu za objednávateľa/odberateľa 
</t>
    </r>
    <r>
      <rPr>
        <sz val="11"/>
        <rFont val="Calibri"/>
        <family val="2"/>
        <charset val="238"/>
        <scheme val="minor"/>
      </rPr>
      <t>jej  kontaktné údaje e-mail a telefónne číslo, resp. link na overenie rferencie</t>
    </r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</si>
  <si>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</si>
  <si>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záhradného a krajinného architekta</t>
    </r>
  </si>
  <si>
    <r>
      <t xml:space="preserve">Vzťah k ucházačovi - </t>
    </r>
    <r>
      <rPr>
        <sz val="11"/>
        <color rgb="FFFF0000"/>
        <rFont val="Calibri"/>
        <family val="2"/>
        <charset val="238"/>
        <scheme val="minor"/>
      </rPr>
      <t>vybrať možnosť  z rozbaľovacieho zoznamu</t>
    </r>
  </si>
  <si>
    <t>Zamestnanec uchádzača</t>
  </si>
  <si>
    <t>Doklad o kvalifikácii predložený v ponuke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</si>
  <si>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zamestnanca s odbornou spôsobilosťou s nakladaním 
s chemickými prípravkami na ochranu rastlín 2. stupňa</t>
    </r>
  </si>
  <si>
    <t>V ...</t>
  </si>
  <si>
    <t xml:space="preserve">Dátum: </t>
  </si>
  <si>
    <t>Podpis</t>
  </si>
  <si>
    <t>Príloha č. 2 - Ponuka</t>
  </si>
  <si>
    <t>ROZPOČET</t>
  </si>
  <si>
    <t>Názov:</t>
  </si>
  <si>
    <t>Odborná a komplexná starostlivosť o plochy zelene na Dúbravsko -
Karloveskej radiále - k.ú. Dúbravka, k.ú.Karlova Ves_x000D_</t>
  </si>
  <si>
    <t>ID položky</t>
  </si>
  <si>
    <t>Typ položky</t>
  </si>
  <si>
    <t>Popis</t>
  </si>
  <si>
    <t>MJ</t>
  </si>
  <si>
    <t>Predpokladané množstvo</t>
  </si>
  <si>
    <t>Jednotková cena 
[EUR bez DPH]</t>
  </si>
  <si>
    <t>Cena celkom 
 [EUR bez DPH]</t>
  </si>
  <si>
    <t>4.3.1.1	Komplexná údržba plochy rozchodníka</t>
  </si>
  <si>
    <t>S</t>
  </si>
  <si>
    <t>Odburinenie výsadieb - mechanické</t>
  </si>
  <si>
    <r>
      <t>m</t>
    </r>
    <r>
      <rPr>
        <vertAlign val="superscript"/>
        <sz val="11"/>
        <color rgb="FF000000"/>
        <rFont val="Arial"/>
        <family val="2"/>
        <charset val="238"/>
      </rPr>
      <t>2</t>
    </r>
  </si>
  <si>
    <t>Pokládka textílie </t>
  </si>
  <si>
    <t xml:space="preserve">T </t>
  </si>
  <si>
    <t xml:space="preserve"> Polyesterová priepustná tkanina; priepustnosť - 20kPa, min. 25 ročná životnosť </t>
  </si>
  <si>
    <r>
      <t>m</t>
    </r>
    <r>
      <rPr>
        <vertAlign val="superscript"/>
        <sz val="11"/>
        <color rgb="FF2F75B5"/>
        <rFont val="Arial"/>
        <family val="2"/>
        <charset val="238"/>
      </rPr>
      <t>2</t>
    </r>
  </si>
  <si>
    <t xml:space="preserve">Hnojenie pôdy umelým hnojivom na široko </t>
  </si>
  <si>
    <t>Hnojivo - viaczložkové, tabletové/ granulové (Osmocote hiK)</t>
  </si>
  <si>
    <t>kg</t>
  </si>
  <si>
    <t>T</t>
  </si>
  <si>
    <t>Hnojivo - vodný roztok liadku vapenatého</t>
  </si>
  <si>
    <t>l</t>
  </si>
  <si>
    <t xml:space="preserve">Chemické odburinenie pred založením kultúry postrekom na široko  </t>
  </si>
  <si>
    <t>Postrek pre odburinenie plôch - pred založením porastu</t>
  </si>
  <si>
    <t>Obrobenie pôdy hrabaním v rovine a svahu do 1:5</t>
  </si>
  <si>
    <t>Prerezanie rozchodníkového koberca</t>
  </si>
  <si>
    <t xml:space="preserve">Rozprestretie substrátu </t>
  </si>
  <si>
    <t>Substrát pre rozchodníkovú zeleň</t>
  </si>
  <si>
    <r>
      <t>m</t>
    </r>
    <r>
      <rPr>
        <vertAlign val="superscript"/>
        <sz val="11"/>
        <color rgb="FF000000"/>
        <rFont val="Arial"/>
        <family val="2"/>
        <charset val="238"/>
      </rPr>
      <t>3</t>
    </r>
  </si>
  <si>
    <t xml:space="preserve">Odstraňovanie pieskových nánosov </t>
  </si>
  <si>
    <t>Rozmetanie rezkov rozchodníkov - ( 0,15 kg / m2)</t>
  </si>
  <si>
    <t>Rezky rozchodníkov - mix 12 druhov</t>
  </si>
  <si>
    <t>4.3.1.2 	Zhutnenie prešľapov</t>
  </si>
  <si>
    <t>Odstránenie kameniva hrúbky do 100 mm - netriedený riečny štrk / štrkodrva rôznych frakcií</t>
  </si>
  <si>
    <r>
      <t>Úprava pláne so zhutnením</t>
    </r>
    <r>
      <rPr>
        <b/>
        <sz val="11"/>
        <color rgb="FF000000"/>
        <rFont val="Arial"/>
        <family val="2"/>
        <charset val="238"/>
      </rPr>
      <t> </t>
    </r>
  </si>
  <si>
    <t>Plošná úprava terénu bez doplnenia ornice</t>
  </si>
  <si>
    <t>Pokládla textílie </t>
  </si>
  <si>
    <t>Pokládka pochôdznej tvárnice v rovine a svahu do 1:5</t>
  </si>
  <si>
    <t>Pochôdzna tvárnica / zátravňovacia dlažba</t>
  </si>
  <si>
    <t>ks</t>
  </si>
  <si>
    <t xml:space="preserve">Násyp kameniva do pochôdzných tvárnic </t>
  </si>
  <si>
    <t>t</t>
  </si>
  <si>
    <t>Drvené kamenivo frakcie 8/16 mm</t>
  </si>
  <si>
    <t xml:space="preserve">Obrobenie pôdy hrabaním </t>
  </si>
  <si>
    <t>Valcovanie plochy</t>
  </si>
  <si>
    <r>
      <t>Výsadba sadeníc rozchodníkov - bodovo (16 ks / m</t>
    </r>
    <r>
      <rPr>
        <vertAlign val="superscript"/>
        <sz val="11"/>
        <color rgb="FF000000"/>
        <rFont val="Arial"/>
        <family val="2"/>
        <charset val="238"/>
      </rPr>
      <t>2</t>
    </r>
    <r>
      <rPr>
        <sz val="11"/>
        <color rgb="FF000000"/>
        <rFont val="Arial"/>
        <family val="2"/>
        <charset val="238"/>
      </rPr>
      <t>)</t>
    </r>
  </si>
  <si>
    <t>Sadenica rozchodníka z multiplata - mix 12 druhov</t>
  </si>
  <si>
    <t>4.3.1.3 Rekonštrukcia plochy rozchodníka</t>
  </si>
  <si>
    <t>22a</t>
  </si>
  <si>
    <t>Odstránenie vegetačného krytu</t>
  </si>
  <si>
    <t>22b</t>
  </si>
  <si>
    <t xml:space="preserve">Šetrné odstránenie vegetačného krytu  </t>
  </si>
  <si>
    <t>m2</t>
  </si>
  <si>
    <t>Odstránenie substrátu</t>
  </si>
  <si>
    <t>Odstránenie nevhodných geotextilií</t>
  </si>
  <si>
    <t xml:space="preserve">Odstránenie kameniva </t>
  </si>
  <si>
    <t xml:space="preserve">Násyp kameniva </t>
  </si>
  <si>
    <t>Uhrabanie drenážnej vrstvy do roviny</t>
  </si>
  <si>
    <t xml:space="preserve">Pokládka nopovej fólie </t>
  </si>
  <si>
    <t>HDPE perforovaná hydroakumulačná fólia 20mm</t>
  </si>
  <si>
    <t xml:space="preserve">Pokládka hydroakumulačnej vrstvy </t>
  </si>
  <si>
    <r>
      <t>Hydroakumulačná vrstva z bikomponentného PES vlákna 2000 g/m</t>
    </r>
    <r>
      <rPr>
        <i/>
        <vertAlign val="superscript"/>
        <sz val="11"/>
        <color rgb="FF808080"/>
        <rFont val="Arial"/>
        <family val="2"/>
        <charset val="238"/>
      </rPr>
      <t>2</t>
    </r>
  </si>
  <si>
    <t>Úprava pláne so zhutnením </t>
  </si>
  <si>
    <t>Hnojenie pôdy a rastlín</t>
  </si>
  <si>
    <t>Hnojivo -viaczložkové, tabletové/ granulové  (Osmocote hiK)</t>
  </si>
  <si>
    <t>Aplikácia priečne zosieťovaného polyakrylátu draselného - hydrogelu</t>
  </si>
  <si>
    <t>Pôdny koncentrát - hydrogél</t>
  </si>
  <si>
    <t>Založenie vegetačného krytu rozchodníkovým kobercom</t>
  </si>
  <si>
    <t xml:space="preserve">Rozchodníkový koberec </t>
  </si>
  <si>
    <t xml:space="preserve">4.3.2    Starostlivosť o ostatné plochy  </t>
  </si>
  <si>
    <t xml:space="preserve">Chemické odburinenie po založení kultúry </t>
  </si>
  <si>
    <t>Postrek pre odburinenie plôch - po založení porastu</t>
  </si>
  <si>
    <t>Vytýčenie výsadieb zapojených alebo v záhone plochy cez 100 m2 s rozmiestnením rastlín v spone</t>
  </si>
  <si>
    <t>Hĺbenie jamiek pre výsadbu s výmenou pôdy 100 %</t>
  </si>
  <si>
    <t>14b</t>
  </si>
  <si>
    <t>Výsadba rastlín</t>
  </si>
  <si>
    <t>Záhradnícky substrát</t>
  </si>
  <si>
    <t>Rastlina v kvetináčí K9</t>
  </si>
  <si>
    <t>Rastlina v kvetináčí C1</t>
  </si>
  <si>
    <t xml:space="preserve">Odstránenie odkvitnutých a odumretých častí rastlín </t>
  </si>
  <si>
    <t xml:space="preserve">Zálievka rastlín vodou </t>
  </si>
  <si>
    <t>Mulčovanie záhonu štrkom alebo štrkodrvou</t>
  </si>
  <si>
    <t>Kosba porastu</t>
  </si>
  <si>
    <t>Rez trvaliek</t>
  </si>
  <si>
    <t>Rez krov</t>
  </si>
  <si>
    <t xml:space="preserve">Ostatné položky </t>
  </si>
  <si>
    <t>Základná hodinová sadzba – priamo v pevnej jazdnej dráhe el. trate  - práce nenároče</t>
  </si>
  <si>
    <t>h</t>
  </si>
  <si>
    <t>Základná hodinová sadzba – mimo jazdnej dráhy el. trate - práce nenároče</t>
  </si>
  <si>
    <t>Základná hodinová sadzba – priamo v pevnej jazdnej dráhe el. trate - odborné práce</t>
  </si>
  <si>
    <t>Základná hodinová sadzba – mimo jazdnej dráhy el. trate - odborné práce</t>
  </si>
  <si>
    <t>Zhodnotenie odpadu, podľa zákona o odpadoch č. 79/2015 Z.z.</t>
  </si>
  <si>
    <t>Zneškodňovanie odpadu, podľa zákona o odpadoch č. 79/2015 Z.z.</t>
  </si>
  <si>
    <t>Cena za celý predmet zákazky v EUR bez DPH</t>
  </si>
  <si>
    <t>Cena za celý predmet zákazky v EUR s DPH</t>
  </si>
  <si>
    <t>S - služba</t>
  </si>
  <si>
    <t>T- tovar</t>
  </si>
  <si>
    <t>Všetky pložky sú uplatniteľné na ktorúkoľvek udržiavanú alebo rekonštruovanú plochu.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</si>
  <si>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</si>
  <si>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</si>
  <si>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</si>
  <si>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</si>
  <si>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</si>
  <si>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</si>
  <si>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</si>
  <si>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</si>
  <si>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</si>
  <si>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</si>
  <si>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</si>
  <si>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</si>
  <si>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</si>
  <si>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</si>
  <si>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</si>
  <si>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</si>
  <si>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</si>
  <si>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</si>
  <si>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</si>
  <si>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</si>
  <si>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</si>
  <si>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</si>
  <si>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</si>
  <si>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</si>
  <si>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</si>
  <si>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</si>
  <si>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</si>
  <si>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</si>
  <si>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</si>
  <si>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</si>
  <si>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</si>
  <si>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</si>
  <si>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</si>
  <si>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</si>
  <si>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</si>
  <si>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20</t>
    </r>
    <r>
      <rPr>
        <sz val="11"/>
        <color rgb="FFFF0000"/>
        <rFont val="Arial"/>
        <family val="2"/>
        <charset val="238"/>
      </rPr>
      <t>a</t>
    </r>
  </si>
  <si>
    <r>
      <t>20</t>
    </r>
    <r>
      <rPr>
        <sz val="11"/>
        <color rgb="FFFF0000"/>
        <rFont val="Arial"/>
        <family val="2"/>
        <charset val="238"/>
      </rPr>
      <t>b</t>
    </r>
  </si>
  <si>
    <t>Drvené kamenivo frakcie 4/8 mm</t>
  </si>
  <si>
    <t>Zber rozptýleneho odpadu</t>
  </si>
  <si>
    <r>
      <t>m</t>
    </r>
    <r>
      <rPr>
        <vertAlign val="superscript"/>
        <sz val="11"/>
        <color rgb="FFFF0000"/>
        <rFont val="Arial"/>
        <family val="2"/>
        <charset val="238"/>
      </rPr>
      <t>2</t>
    </r>
  </si>
  <si>
    <r>
      <t>14</t>
    </r>
    <r>
      <rPr>
        <sz val="11"/>
        <color rgb="FFFF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</si>
</sst>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_-* #,##0.0_-;\-* #,##0.0_-;_-* &quot;-&quot;??_-;_-@_-"/>
    <numFmt numFmtId="166" formatCode="_-* #,##0_-;\-* #,##0_-;_-* &quot;-&quot;??_-;_-@_-"/>
    <numFmt numFmtId="167" formatCode="_-* #,##0.00\ _€_-;\-* #,##0.00\ _€_-;_-* &quot;-&quot;??\ _€_-;_-@_-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24242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aj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ajor"/>
    </font>
    <font>
      <sz val="16"/>
      <color theme="0"/>
      <name val="Calibri"/>
      <family val="2"/>
      <charset val="238"/>
      <scheme val="maj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theme="1"/>
      <name val="Calibri"/>
      <scheme val="minor"/>
    </font>
    <font>
      <sz val="9"/>
      <color rgb="FF000000"/>
      <name val="Inter"/>
      <charset val="1"/>
    </font>
    <font>
      <b/>
      <sz val="9"/>
      <color rgb="FF000000"/>
      <name val="Inter"/>
      <charset val="1"/>
    </font>
    <font>
      <sz val="11"/>
      <color rgb="FF000000"/>
      <name val="Calibri"/>
    </font>
    <font>
      <i/>
      <sz val="8"/>
      <color rgb="FF2F75B5"/>
      <name val="Arial"/>
    </font>
    <font>
      <sz val="10"/>
      <color theme="4" tint="-0.249977111117893"/>
      <name val="Inter"/>
      <charset val="1"/>
    </font>
    <font>
      <sz val="11"/>
      <color rgb="FF00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i/>
      <sz val="11"/>
      <color rgb="FF2F75B5"/>
      <name val="Arial"/>
      <family val="2"/>
      <charset val="238"/>
    </font>
    <font>
      <sz val="11"/>
      <color rgb="FF2F75B5"/>
      <name val="Arial"/>
      <family val="2"/>
      <charset val="238"/>
    </font>
    <font>
      <vertAlign val="superscript"/>
      <sz val="11"/>
      <color rgb="FF2F75B5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vertAlign val="superscript"/>
      <sz val="11"/>
      <color rgb="FF808080"/>
      <name val="Arial"/>
      <family val="2"/>
      <charset val="238"/>
    </font>
    <font>
      <sz val="1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theme="4"/>
      <name val="Calibri Light"/>
      <family val="2"/>
      <charset val="238"/>
    </font>
    <font>
      <b/>
      <sz val="16"/>
      <color theme="4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  <font>
      <sz val="8"/>
      <name val="Calibri"/>
      <scheme val="minor"/>
    </font>
    <font>
      <sz val="11"/>
      <color rgb="FFFF0000"/>
      <name val="Arial"/>
      <family val="2"/>
      <charset val="238"/>
    </font>
    <font>
      <sz val="11"/>
      <color rgb="FFFF0000"/>
      <name val="Calibri"/>
      <scheme val="minor"/>
    </font>
    <font>
      <i/>
      <sz val="11"/>
      <color rgb="FFFF0000"/>
      <name val="Arial"/>
      <family val="2"/>
      <charset val="238"/>
    </font>
    <font>
      <vertAlign val="superscript"/>
      <sz val="11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0" borderId="0"/>
    <xf numFmtId="0" fontId="4" fillId="7" borderId="15" applyNumberFormat="0" applyFont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83" applyNumberFormat="0" applyFill="0" applyAlignment="0" applyProtection="0"/>
    <xf numFmtId="0" fontId="3" fillId="0" borderId="0"/>
  </cellStyleXfs>
  <cellXfs count="440">
    <xf numFmtId="0" fontId="0" fillId="0" borderId="0" xfId="0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indent="1"/>
    </xf>
    <xf numFmtId="0" fontId="5" fillId="0" borderId="0" xfId="0" applyFont="1" applyAlignment="1">
      <alignment vertical="center" indent="1"/>
    </xf>
    <xf numFmtId="0" fontId="7" fillId="0" borderId="0" xfId="0" applyFont="1"/>
    <xf numFmtId="0" fontId="4" fillId="0" borderId="0" xfId="3" applyProtection="1">
      <protection hidden="1"/>
    </xf>
    <xf numFmtId="0" fontId="4" fillId="0" borderId="0" xfId="3" applyAlignment="1" applyProtection="1">
      <alignment wrapText="1"/>
      <protection hidden="1"/>
    </xf>
    <xf numFmtId="0" fontId="4" fillId="9" borderId="24" xfId="3" applyFill="1" applyBorder="1" applyAlignment="1" applyProtection="1">
      <alignment horizontal="center" wrapText="1"/>
      <protection hidden="1"/>
    </xf>
    <xf numFmtId="0" fontId="4" fillId="9" borderId="58" xfId="3" applyFill="1" applyBorder="1" applyAlignment="1" applyProtection="1">
      <alignment horizontal="center"/>
      <protection hidden="1"/>
    </xf>
    <xf numFmtId="0" fontId="4" fillId="0" borderId="59" xfId="3" applyBorder="1" applyAlignment="1" applyProtection="1">
      <alignment wrapText="1"/>
      <protection locked="0" hidden="1"/>
    </xf>
    <xf numFmtId="0" fontId="4" fillId="0" borderId="3" xfId="3" applyBorder="1" applyAlignment="1" applyProtection="1">
      <alignment wrapText="1"/>
      <protection locked="0" hidden="1"/>
    </xf>
    <xf numFmtId="2" fontId="0" fillId="0" borderId="3" xfId="5" applyNumberFormat="1" applyFont="1" applyFill="1" applyBorder="1" applyAlignment="1" applyProtection="1">
      <alignment wrapText="1"/>
      <protection locked="0" hidden="1"/>
    </xf>
    <xf numFmtId="2" fontId="0" fillId="0" borderId="4" xfId="5" applyNumberFormat="1" applyFont="1" applyFill="1" applyBorder="1" applyAlignment="1" applyProtection="1">
      <alignment wrapText="1"/>
      <protection locked="0" hidden="1"/>
    </xf>
    <xf numFmtId="2" fontId="4" fillId="9" borderId="4" xfId="3" applyNumberFormat="1" applyFill="1" applyBorder="1" applyProtection="1">
      <protection hidden="1"/>
    </xf>
    <xf numFmtId="2" fontId="4" fillId="9" borderId="1" xfId="3" applyNumberFormat="1" applyFill="1" applyBorder="1" applyProtection="1">
      <protection hidden="1"/>
    </xf>
    <xf numFmtId="2" fontId="4" fillId="9" borderId="60" xfId="3" applyNumberFormat="1" applyFill="1" applyBorder="1" applyProtection="1">
      <protection hidden="1"/>
    </xf>
    <xf numFmtId="0" fontId="4" fillId="0" borderId="61" xfId="3" applyBorder="1" applyAlignment="1" applyProtection="1">
      <alignment wrapText="1"/>
      <protection locked="0" hidden="1"/>
    </xf>
    <xf numFmtId="0" fontId="4" fillId="0" borderId="1" xfId="3" applyBorder="1" applyAlignment="1" applyProtection="1">
      <alignment wrapText="1"/>
      <protection locked="0" hidden="1"/>
    </xf>
    <xf numFmtId="2" fontId="0" fillId="0" borderId="1" xfId="5" applyNumberFormat="1" applyFont="1" applyFill="1" applyBorder="1" applyAlignment="1" applyProtection="1">
      <alignment wrapText="1"/>
      <protection locked="0" hidden="1"/>
    </xf>
    <xf numFmtId="2" fontId="0" fillId="0" borderId="9" xfId="5" applyNumberFormat="1" applyFont="1" applyFill="1" applyBorder="1" applyAlignment="1" applyProtection="1">
      <alignment wrapText="1"/>
      <protection locked="0" hidden="1"/>
    </xf>
    <xf numFmtId="2" fontId="4" fillId="9" borderId="9" xfId="3" applyNumberFormat="1" applyFill="1" applyBorder="1" applyProtection="1">
      <protection hidden="1"/>
    </xf>
    <xf numFmtId="0" fontId="4" fillId="0" borderId="62" xfId="3" applyBorder="1" applyAlignment="1" applyProtection="1">
      <alignment wrapText="1"/>
      <protection locked="0" hidden="1"/>
    </xf>
    <xf numFmtId="0" fontId="4" fillId="0" borderId="6" xfId="3" applyBorder="1" applyAlignment="1" applyProtection="1">
      <alignment wrapText="1"/>
      <protection locked="0" hidden="1"/>
    </xf>
    <xf numFmtId="2" fontId="0" fillId="0" borderId="6" xfId="5" applyNumberFormat="1" applyFont="1" applyFill="1" applyBorder="1" applyAlignment="1" applyProtection="1">
      <alignment wrapText="1"/>
      <protection locked="0" hidden="1"/>
    </xf>
    <xf numFmtId="2" fontId="0" fillId="0" borderId="63" xfId="5" applyNumberFormat="1" applyFont="1" applyFill="1" applyBorder="1" applyAlignment="1" applyProtection="1">
      <alignment wrapText="1"/>
      <protection locked="0" hidden="1"/>
    </xf>
    <xf numFmtId="0" fontId="4" fillId="9" borderId="64" xfId="3" applyFill="1" applyBorder="1" applyProtection="1">
      <protection hidden="1"/>
    </xf>
    <xf numFmtId="0" fontId="4" fillId="9" borderId="65" xfId="3" applyFill="1" applyBorder="1" applyAlignment="1" applyProtection="1">
      <alignment wrapText="1"/>
      <protection hidden="1"/>
    </xf>
    <xf numFmtId="0" fontId="4" fillId="9" borderId="66" xfId="3" applyFill="1" applyBorder="1" applyAlignment="1" applyProtection="1">
      <alignment wrapText="1"/>
      <protection hidden="1"/>
    </xf>
    <xf numFmtId="2" fontId="4" fillId="9" borderId="67" xfId="3" applyNumberFormat="1" applyFill="1" applyBorder="1" applyAlignment="1" applyProtection="1">
      <alignment wrapText="1"/>
      <protection hidden="1"/>
    </xf>
    <xf numFmtId="2" fontId="4" fillId="9" borderId="67" xfId="3" applyNumberFormat="1" applyFill="1" applyBorder="1" applyProtection="1">
      <protection hidden="1"/>
    </xf>
    <xf numFmtId="2" fontId="4" fillId="9" borderId="66" xfId="3" applyNumberFormat="1" applyFill="1" applyBorder="1" applyProtection="1">
      <protection hidden="1"/>
    </xf>
    <xf numFmtId="0" fontId="4" fillId="9" borderId="68" xfId="3" applyFill="1" applyBorder="1" applyProtection="1">
      <protection hidden="1"/>
    </xf>
    <xf numFmtId="0" fontId="4" fillId="10" borderId="61" xfId="3" applyFill="1" applyBorder="1" applyProtection="1">
      <protection hidden="1"/>
    </xf>
    <xf numFmtId="0" fontId="4" fillId="10" borderId="77" xfId="3" applyFill="1" applyBorder="1" applyProtection="1">
      <protection hidden="1"/>
    </xf>
    <xf numFmtId="0" fontId="4" fillId="9" borderId="61" xfId="3" applyFill="1" applyBorder="1" applyProtection="1">
      <protection hidden="1"/>
    </xf>
    <xf numFmtId="0" fontId="4" fillId="9" borderId="77" xfId="3" applyFill="1" applyBorder="1" applyProtection="1">
      <protection hidden="1"/>
    </xf>
    <xf numFmtId="0" fontId="4" fillId="10" borderId="5" xfId="3" applyFill="1" applyBorder="1" applyProtection="1">
      <protection hidden="1"/>
    </xf>
    <xf numFmtId="0" fontId="4" fillId="10" borderId="65" xfId="3" applyFill="1" applyBorder="1" applyProtection="1">
      <protection hidden="1"/>
    </xf>
    <xf numFmtId="0" fontId="4" fillId="9" borderId="1" xfId="3" applyFill="1" applyBorder="1" applyProtection="1">
      <protection hidden="1"/>
    </xf>
    <xf numFmtId="0" fontId="4" fillId="9" borderId="66" xfId="3" applyFill="1" applyBorder="1" applyProtection="1">
      <protection hidden="1"/>
    </xf>
    <xf numFmtId="0" fontId="4" fillId="9" borderId="9" xfId="3" applyFill="1" applyBorder="1" applyAlignment="1" applyProtection="1">
      <alignment horizontal="center"/>
      <protection hidden="1"/>
    </xf>
    <xf numFmtId="0" fontId="4" fillId="9" borderId="67" xfId="3" applyFill="1" applyBorder="1" applyAlignment="1" applyProtection="1">
      <alignment horizontal="center"/>
      <protection hidden="1"/>
    </xf>
    <xf numFmtId="2" fontId="4" fillId="0" borderId="61" xfId="3" applyNumberFormat="1" applyBorder="1" applyProtection="1">
      <protection locked="0" hidden="1"/>
    </xf>
    <xf numFmtId="2" fontId="4" fillId="10" borderId="77" xfId="3" applyNumberFormat="1" applyFill="1" applyBorder="1" applyProtection="1">
      <protection hidden="1"/>
    </xf>
    <xf numFmtId="2" fontId="4" fillId="9" borderId="77" xfId="3" applyNumberFormat="1" applyFill="1" applyBorder="1" applyProtection="1">
      <protection hidden="1"/>
    </xf>
    <xf numFmtId="0" fontId="4" fillId="10" borderId="55" xfId="3" applyFill="1" applyBorder="1" applyProtection="1">
      <protection hidden="1"/>
    </xf>
    <xf numFmtId="0" fontId="4" fillId="10" borderId="56" xfId="3" applyFill="1" applyBorder="1" applyAlignment="1" applyProtection="1">
      <alignment wrapText="1"/>
      <protection hidden="1"/>
    </xf>
    <xf numFmtId="0" fontId="4" fillId="10" borderId="56" xfId="3" applyFill="1" applyBorder="1" applyAlignment="1" applyProtection="1">
      <alignment horizontal="center" wrapText="1"/>
      <protection hidden="1"/>
    </xf>
    <xf numFmtId="0" fontId="4" fillId="3" borderId="61" xfId="3" applyFill="1" applyBorder="1" applyAlignment="1" applyProtection="1">
      <alignment wrapText="1"/>
      <protection hidden="1"/>
    </xf>
    <xf numFmtId="0" fontId="4" fillId="3" borderId="77" xfId="3" applyFill="1" applyBorder="1" applyAlignment="1" applyProtection="1">
      <alignment wrapText="1"/>
      <protection hidden="1"/>
    </xf>
    <xf numFmtId="0" fontId="4" fillId="2" borderId="61" xfId="3" applyFill="1" applyBorder="1" applyAlignment="1" applyProtection="1">
      <alignment wrapText="1"/>
      <protection hidden="1"/>
    </xf>
    <xf numFmtId="0" fontId="4" fillId="2" borderId="77" xfId="3" applyFill="1" applyBorder="1" applyAlignment="1" applyProtection="1">
      <alignment wrapText="1"/>
      <protection hidden="1"/>
    </xf>
    <xf numFmtId="0" fontId="4" fillId="3" borderId="5" xfId="3" applyFill="1" applyBorder="1" applyProtection="1">
      <protection hidden="1"/>
    </xf>
    <xf numFmtId="0" fontId="4" fillId="3" borderId="77" xfId="3" applyFill="1" applyBorder="1" applyProtection="1">
      <protection hidden="1"/>
    </xf>
    <xf numFmtId="0" fontId="4" fillId="3" borderId="61" xfId="3" applyFill="1" applyBorder="1" applyProtection="1">
      <protection hidden="1"/>
    </xf>
    <xf numFmtId="0" fontId="4" fillId="3" borderId="62" xfId="3" applyFill="1" applyBorder="1" applyProtection="1">
      <protection hidden="1"/>
    </xf>
    <xf numFmtId="0" fontId="4" fillId="2" borderId="1" xfId="3" applyFill="1" applyBorder="1" applyProtection="1">
      <protection hidden="1"/>
    </xf>
    <xf numFmtId="0" fontId="4" fillId="2" borderId="6" xfId="3" applyFill="1" applyBorder="1" applyProtection="1">
      <protection hidden="1"/>
    </xf>
    <xf numFmtId="0" fontId="4" fillId="2" borderId="9" xfId="3" applyFill="1" applyBorder="1" applyAlignment="1" applyProtection="1">
      <alignment wrapText="1"/>
      <protection hidden="1"/>
    </xf>
    <xf numFmtId="2" fontId="4" fillId="11" borderId="61" xfId="3" applyNumberFormat="1" applyFill="1" applyBorder="1" applyProtection="1">
      <protection hidden="1"/>
    </xf>
    <xf numFmtId="2" fontId="4" fillId="3" borderId="77" xfId="3" applyNumberFormat="1" applyFill="1" applyBorder="1" applyAlignment="1" applyProtection="1">
      <alignment wrapText="1"/>
      <protection hidden="1"/>
    </xf>
    <xf numFmtId="2" fontId="4" fillId="2" borderId="77" xfId="3" applyNumberFormat="1" applyFill="1" applyBorder="1" applyAlignment="1" applyProtection="1">
      <alignment wrapText="1"/>
      <protection hidden="1"/>
    </xf>
    <xf numFmtId="2" fontId="4" fillId="3" borderId="77" xfId="3" applyNumberFormat="1" applyFill="1" applyBorder="1" applyProtection="1">
      <protection hidden="1"/>
    </xf>
    <xf numFmtId="0" fontId="4" fillId="2" borderId="63" xfId="3" applyFill="1" applyBorder="1" applyAlignment="1" applyProtection="1">
      <alignment wrapText="1"/>
      <protection hidden="1"/>
    </xf>
    <xf numFmtId="0" fontId="4" fillId="3" borderId="55" xfId="3" applyFill="1" applyBorder="1" applyProtection="1">
      <protection hidden="1"/>
    </xf>
    <xf numFmtId="0" fontId="4" fillId="3" borderId="56" xfId="3" applyFill="1" applyBorder="1" applyAlignment="1" applyProtection="1">
      <alignment wrapText="1"/>
      <protection hidden="1"/>
    </xf>
    <xf numFmtId="2" fontId="4" fillId="3" borderId="56" xfId="3" applyNumberFormat="1" applyFill="1" applyBorder="1" applyAlignment="1" applyProtection="1">
      <alignment wrapText="1"/>
      <protection hidden="1"/>
    </xf>
    <xf numFmtId="2" fontId="4" fillId="3" borderId="57" xfId="3" applyNumberFormat="1" applyFill="1" applyBorder="1" applyAlignment="1" applyProtection="1">
      <alignment wrapText="1"/>
      <protection hidden="1"/>
    </xf>
    <xf numFmtId="0" fontId="4" fillId="12" borderId="61" xfId="3" applyFill="1" applyBorder="1" applyAlignment="1" applyProtection="1">
      <alignment wrapText="1"/>
      <protection hidden="1"/>
    </xf>
    <xf numFmtId="0" fontId="4" fillId="12" borderId="77" xfId="3" applyFill="1" applyBorder="1" applyAlignment="1" applyProtection="1">
      <alignment wrapText="1"/>
      <protection hidden="1"/>
    </xf>
    <xf numFmtId="0" fontId="4" fillId="13" borderId="61" xfId="3" applyFill="1" applyBorder="1" applyAlignment="1" applyProtection="1">
      <alignment wrapText="1"/>
      <protection hidden="1"/>
    </xf>
    <xf numFmtId="0" fontId="4" fillId="13" borderId="77" xfId="3" applyFill="1" applyBorder="1" applyAlignment="1" applyProtection="1">
      <alignment wrapText="1"/>
      <protection hidden="1"/>
    </xf>
    <xf numFmtId="0" fontId="4" fillId="12" borderId="5" xfId="3" applyFill="1" applyBorder="1" applyProtection="1">
      <protection hidden="1"/>
    </xf>
    <xf numFmtId="0" fontId="4" fillId="12" borderId="77" xfId="3" applyFill="1" applyBorder="1" applyProtection="1">
      <protection hidden="1"/>
    </xf>
    <xf numFmtId="0" fontId="4" fillId="12" borderId="61" xfId="3" applyFill="1" applyBorder="1" applyProtection="1">
      <protection hidden="1"/>
    </xf>
    <xf numFmtId="0" fontId="4" fillId="12" borderId="65" xfId="3" applyFill="1" applyBorder="1" applyProtection="1">
      <protection hidden="1"/>
    </xf>
    <xf numFmtId="0" fontId="4" fillId="13" borderId="1" xfId="3" applyFill="1" applyBorder="1" applyProtection="1">
      <protection hidden="1"/>
    </xf>
    <xf numFmtId="0" fontId="4" fillId="13" borderId="66" xfId="3" applyFill="1" applyBorder="1" applyProtection="1">
      <protection hidden="1"/>
    </xf>
    <xf numFmtId="0" fontId="4" fillId="13" borderId="9" xfId="3" applyFill="1" applyBorder="1" applyAlignment="1" applyProtection="1">
      <alignment wrapText="1"/>
      <protection hidden="1"/>
    </xf>
    <xf numFmtId="2" fontId="4" fillId="12" borderId="77" xfId="3" applyNumberFormat="1" applyFill="1" applyBorder="1" applyAlignment="1" applyProtection="1">
      <alignment wrapText="1"/>
      <protection hidden="1"/>
    </xf>
    <xf numFmtId="2" fontId="4" fillId="13" borderId="77" xfId="3" applyNumberFormat="1" applyFill="1" applyBorder="1" applyAlignment="1" applyProtection="1">
      <alignment wrapText="1"/>
      <protection hidden="1"/>
    </xf>
    <xf numFmtId="2" fontId="4" fillId="12" borderId="77" xfId="3" applyNumberFormat="1" applyFill="1" applyBorder="1" applyProtection="1">
      <protection hidden="1"/>
    </xf>
    <xf numFmtId="0" fontId="4" fillId="13" borderId="67" xfId="3" applyFill="1" applyBorder="1" applyAlignment="1" applyProtection="1">
      <alignment wrapText="1"/>
      <protection hidden="1"/>
    </xf>
    <xf numFmtId="0" fontId="4" fillId="12" borderId="55" xfId="3" applyFill="1" applyBorder="1" applyProtection="1">
      <protection hidden="1"/>
    </xf>
    <xf numFmtId="0" fontId="4" fillId="12" borderId="56" xfId="3" applyFill="1" applyBorder="1" applyAlignment="1" applyProtection="1">
      <alignment wrapText="1"/>
      <protection hidden="1"/>
    </xf>
    <xf numFmtId="2" fontId="4" fillId="12" borderId="56" xfId="3" applyNumberFormat="1" applyFill="1" applyBorder="1" applyAlignment="1" applyProtection="1">
      <alignment wrapText="1"/>
      <protection hidden="1"/>
    </xf>
    <xf numFmtId="2" fontId="4" fillId="12" borderId="57" xfId="3" applyNumberFormat="1" applyFill="1" applyBorder="1" applyAlignment="1" applyProtection="1">
      <alignment wrapText="1"/>
      <protection hidden="1"/>
    </xf>
    <xf numFmtId="0" fontId="4" fillId="0" borderId="0" xfId="3"/>
    <xf numFmtId="0" fontId="21" fillId="0" borderId="79" xfId="3" applyFont="1" applyBorder="1" applyAlignment="1">
      <alignment horizontal="center" vertical="center"/>
    </xf>
    <xf numFmtId="0" fontId="22" fillId="0" borderId="58" xfId="3" applyFont="1" applyBorder="1" applyAlignment="1">
      <alignment horizontal="justify" vertical="center"/>
    </xf>
    <xf numFmtId="0" fontId="4" fillId="0" borderId="58" xfId="3" applyBorder="1" applyAlignment="1">
      <alignment horizontal="left" vertical="center" wrapText="1" indent="1"/>
    </xf>
    <xf numFmtId="0" fontId="22" fillId="0" borderId="58" xfId="3" applyFont="1" applyBorder="1" applyAlignment="1">
      <alignment horizontal="left" vertical="center" wrapText="1" indent="1"/>
    </xf>
    <xf numFmtId="0" fontId="23" fillId="0" borderId="58" xfId="6" applyBorder="1" applyAlignment="1">
      <alignment horizontal="left" vertical="center" wrapText="1" indent="1"/>
    </xf>
    <xf numFmtId="0" fontId="4" fillId="0" borderId="58" xfId="3" applyBorder="1" applyAlignment="1" applyProtection="1">
      <alignment horizontal="left" vertical="center" wrapText="1" indent="1"/>
      <protection locked="0"/>
    </xf>
    <xf numFmtId="0" fontId="4" fillId="0" borderId="58" xfId="3" applyBorder="1" applyAlignment="1">
      <alignment horizontal="left" wrapText="1" indent="1"/>
    </xf>
    <xf numFmtId="0" fontId="22" fillId="0" borderId="64" xfId="3" applyFont="1" applyBorder="1" applyAlignment="1">
      <alignment vertical="center"/>
    </xf>
    <xf numFmtId="0" fontId="22" fillId="0" borderId="0" xfId="3" applyFont="1" applyAlignment="1">
      <alignment vertical="center"/>
    </xf>
    <xf numFmtId="0" fontId="24" fillId="0" borderId="0" xfId="3" applyFont="1" applyAlignment="1">
      <alignment horizontal="justify" vertical="center"/>
    </xf>
    <xf numFmtId="0" fontId="4" fillId="0" borderId="58" xfId="3" applyBorder="1" applyAlignment="1">
      <alignment horizontal="left" vertical="center" indent="1"/>
    </xf>
    <xf numFmtId="0" fontId="4" fillId="0" borderId="58" xfId="3" applyBorder="1" applyAlignment="1">
      <alignment horizontal="justify" vertical="center"/>
    </xf>
    <xf numFmtId="0" fontId="4" fillId="0" borderId="64" xfId="3" applyBorder="1"/>
    <xf numFmtId="0" fontId="34" fillId="0" borderId="0" xfId="0" applyFont="1"/>
    <xf numFmtId="0" fontId="37" fillId="5" borderId="8" xfId="0" applyFont="1" applyFill="1" applyBorder="1" applyAlignment="1">
      <alignment wrapText="1"/>
    </xf>
    <xf numFmtId="0" fontId="40" fillId="2" borderId="10" xfId="0" applyFont="1" applyFill="1" applyBorder="1" applyAlignment="1">
      <alignment horizontal="center" vertical="center" wrapText="1"/>
    </xf>
    <xf numFmtId="0" fontId="35" fillId="5" borderId="8" xfId="0" applyFont="1" applyFill="1" applyBorder="1"/>
    <xf numFmtId="0" fontId="35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17" fillId="0" borderId="65" xfId="7" applyFont="1" applyBorder="1" applyAlignment="1" applyProtection="1">
      <alignment horizontal="center" vertical="top" wrapText="1"/>
      <protection hidden="1"/>
    </xf>
    <xf numFmtId="0" fontId="17" fillId="0" borderId="66" xfId="7" applyFont="1" applyBorder="1" applyAlignment="1" applyProtection="1">
      <alignment horizontal="center" vertical="top" wrapText="1"/>
      <protection hidden="1"/>
    </xf>
    <xf numFmtId="0" fontId="17" fillId="0" borderId="84" xfId="7" applyFont="1" applyBorder="1" applyAlignment="1" applyProtection="1">
      <alignment horizontal="center" vertical="top" wrapText="1"/>
      <protection hidden="1"/>
    </xf>
    <xf numFmtId="0" fontId="9" fillId="9" borderId="55" xfId="3" applyFont="1" applyFill="1" applyBorder="1" applyAlignment="1" applyProtection="1">
      <alignment wrapText="1"/>
      <protection hidden="1"/>
    </xf>
    <xf numFmtId="0" fontId="9" fillId="9" borderId="56" xfId="3" applyFont="1" applyFill="1" applyBorder="1" applyAlignment="1" applyProtection="1">
      <alignment wrapText="1"/>
      <protection hidden="1"/>
    </xf>
    <xf numFmtId="0" fontId="9" fillId="9" borderId="57" xfId="3" applyFont="1" applyFill="1" applyBorder="1" applyAlignment="1" applyProtection="1">
      <alignment wrapText="1"/>
      <protection hidden="1"/>
    </xf>
    <xf numFmtId="0" fontId="9" fillId="9" borderId="25" xfId="3" applyFont="1" applyFill="1" applyBorder="1" applyAlignment="1" applyProtection="1">
      <alignment wrapText="1"/>
      <protection hidden="1"/>
    </xf>
    <xf numFmtId="0" fontId="9" fillId="9" borderId="24" xfId="3" applyFont="1" applyFill="1" applyBorder="1" applyAlignment="1" applyProtection="1">
      <alignment wrapText="1"/>
      <protection hidden="1"/>
    </xf>
    <xf numFmtId="164" fontId="9" fillId="10" borderId="56" xfId="3" applyNumberFormat="1" applyFont="1" applyFill="1" applyBorder="1" applyAlignment="1" applyProtection="1">
      <alignment wrapText="1"/>
      <protection hidden="1"/>
    </xf>
    <xf numFmtId="2" fontId="9" fillId="10" borderId="56" xfId="3" applyNumberFormat="1" applyFont="1" applyFill="1" applyBorder="1" applyAlignment="1" applyProtection="1">
      <alignment wrapText="1"/>
      <protection hidden="1"/>
    </xf>
    <xf numFmtId="164" fontId="9" fillId="10" borderId="57" xfId="3" applyNumberFormat="1" applyFont="1" applyFill="1" applyBorder="1" applyAlignment="1" applyProtection="1">
      <alignment wrapText="1"/>
      <protection hidden="1"/>
    </xf>
    <xf numFmtId="0" fontId="9" fillId="0" borderId="58" xfId="3" applyFont="1" applyBorder="1" applyAlignment="1">
      <alignment horizontal="center" vertical="center" wrapText="1"/>
    </xf>
    <xf numFmtId="0" fontId="9" fillId="0" borderId="58" xfId="3" applyFont="1" applyBorder="1" applyAlignment="1">
      <alignment horizontal="center" vertical="center"/>
    </xf>
    <xf numFmtId="43" fontId="35" fillId="14" borderId="0" xfId="1" applyFont="1" applyFill="1" applyBorder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165" fontId="35" fillId="14" borderId="0" xfId="1" applyNumberFormat="1" applyFont="1" applyFill="1" applyBorder="1" applyAlignment="1">
      <alignment horizontal="center" vertical="center"/>
    </xf>
    <xf numFmtId="0" fontId="41" fillId="3" borderId="54" xfId="0" applyFont="1" applyFill="1" applyBorder="1" applyAlignment="1">
      <alignment horizontal="left" vertical="center" wrapText="1" indent="8"/>
    </xf>
    <xf numFmtId="0" fontId="41" fillId="3" borderId="54" xfId="0" applyFont="1" applyFill="1" applyBorder="1" applyAlignment="1">
      <alignment vertical="center" indent="8"/>
    </xf>
    <xf numFmtId="0" fontId="5" fillId="0" borderId="0" xfId="0" applyFont="1" applyAlignment="1">
      <alignment horizontal="left" vertical="center" indent="1"/>
    </xf>
    <xf numFmtId="0" fontId="35" fillId="0" borderId="8" xfId="0" applyFont="1" applyBorder="1" applyAlignment="1">
      <alignment wrapText="1"/>
    </xf>
    <xf numFmtId="0" fontId="35" fillId="0" borderId="8" xfId="0" applyFont="1" applyBorder="1"/>
    <xf numFmtId="0" fontId="35" fillId="5" borderId="85" xfId="0" applyFont="1" applyFill="1" applyBorder="1"/>
    <xf numFmtId="0" fontId="37" fillId="0" borderId="8" xfId="0" applyFont="1" applyBorder="1" applyAlignment="1">
      <alignment wrapText="1"/>
    </xf>
    <xf numFmtId="0" fontId="38" fillId="0" borderId="8" xfId="0" applyFont="1" applyBorder="1" applyAlignment="1">
      <alignment horizontal="center"/>
    </xf>
    <xf numFmtId="0" fontId="35" fillId="0" borderId="85" xfId="0" applyFont="1" applyBorder="1"/>
    <xf numFmtId="0" fontId="37" fillId="5" borderId="86" xfId="0" applyFont="1" applyFill="1" applyBorder="1" applyAlignment="1">
      <alignment wrapText="1"/>
    </xf>
    <xf numFmtId="0" fontId="37" fillId="0" borderId="86" xfId="0" applyFont="1" applyBorder="1" applyAlignment="1">
      <alignment wrapText="1"/>
    </xf>
    <xf numFmtId="0" fontId="38" fillId="0" borderId="86" xfId="0" applyFont="1" applyBorder="1" applyAlignment="1">
      <alignment horizontal="center"/>
    </xf>
    <xf numFmtId="0" fontId="35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5" fillId="0" borderId="85" xfId="0" applyFont="1" applyBorder="1" applyAlignment="1">
      <alignment horizontal="center" vertical="center"/>
    </xf>
    <xf numFmtId="2" fontId="35" fillId="0" borderId="85" xfId="0" applyNumberFormat="1" applyFont="1" applyBorder="1" applyAlignment="1">
      <alignment horizontal="center" vertical="center"/>
    </xf>
    <xf numFmtId="2" fontId="35" fillId="0" borderId="8" xfId="0" applyNumberFormat="1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0" fillId="0" borderId="0" xfId="0" applyProtection="1">
      <protection locked="0"/>
    </xf>
    <xf numFmtId="43" fontId="35" fillId="6" borderId="8" xfId="1" applyFont="1" applyFill="1" applyBorder="1" applyAlignment="1" applyProtection="1">
      <alignment horizontal="center" vertical="center"/>
      <protection locked="0"/>
    </xf>
    <xf numFmtId="43" fontId="35" fillId="6" borderId="86" xfId="1" applyFont="1" applyFill="1" applyBorder="1" applyAlignment="1" applyProtection="1">
      <alignment horizontal="center" vertical="center"/>
      <protection locked="0"/>
    </xf>
    <xf numFmtId="0" fontId="26" fillId="9" borderId="71" xfId="4" applyFont="1" applyFill="1" applyBorder="1" applyAlignment="1" applyProtection="1">
      <alignment horizontal="center" vertical="center" wrapText="1"/>
      <protection locked="0"/>
    </xf>
    <xf numFmtId="0" fontId="12" fillId="0" borderId="21" xfId="4" applyFont="1" applyFill="1" applyBorder="1" applyAlignment="1" applyProtection="1">
      <alignment vertical="center" wrapText="1"/>
      <protection hidden="1"/>
    </xf>
    <xf numFmtId="0" fontId="12" fillId="0" borderId="36" xfId="4" applyFont="1" applyFill="1" applyBorder="1" applyAlignment="1" applyProtection="1">
      <alignment vertical="center" wrapText="1"/>
      <protection hidden="1"/>
    </xf>
    <xf numFmtId="0" fontId="12" fillId="0" borderId="18" xfId="4" applyFont="1" applyFill="1" applyBorder="1" applyAlignment="1" applyProtection="1">
      <alignment vertical="center" wrapText="1"/>
      <protection hidden="1"/>
    </xf>
    <xf numFmtId="0" fontId="11" fillId="9" borderId="50" xfId="4" applyFont="1" applyFill="1" applyBorder="1" applyProtection="1">
      <protection hidden="1"/>
    </xf>
    <xf numFmtId="0" fontId="11" fillId="9" borderId="46" xfId="4" applyFont="1" applyFill="1" applyBorder="1" applyProtection="1">
      <protection hidden="1"/>
    </xf>
    <xf numFmtId="0" fontId="11" fillId="9" borderId="16" xfId="4" applyFont="1" applyFill="1" applyBorder="1" applyProtection="1">
      <protection hidden="1"/>
    </xf>
    <xf numFmtId="0" fontId="14" fillId="0" borderId="34" xfId="4" applyFont="1" applyFill="1" applyBorder="1" applyAlignment="1" applyProtection="1">
      <alignment horizontal="right" vertical="center" wrapText="1"/>
      <protection hidden="1"/>
    </xf>
    <xf numFmtId="0" fontId="17" fillId="0" borderId="49" xfId="4" applyFont="1" applyFill="1" applyBorder="1" applyProtection="1">
      <protection hidden="1"/>
    </xf>
    <xf numFmtId="0" fontId="17" fillId="0" borderId="53" xfId="4" applyFont="1" applyFill="1" applyBorder="1" applyProtection="1">
      <protection hidden="1"/>
    </xf>
    <xf numFmtId="2" fontId="12" fillId="0" borderId="48" xfId="4" applyNumberFormat="1" applyFont="1" applyFill="1" applyBorder="1" applyProtection="1">
      <protection hidden="1"/>
    </xf>
    <xf numFmtId="2" fontId="12" fillId="0" borderId="51" xfId="4" applyNumberFormat="1" applyFont="1" applyFill="1" applyBorder="1" applyProtection="1">
      <protection hidden="1"/>
    </xf>
    <xf numFmtId="0" fontId="17" fillId="0" borderId="38" xfId="4" applyFont="1" applyFill="1" applyBorder="1" applyAlignment="1" applyProtection="1">
      <alignment wrapText="1"/>
      <protection hidden="1"/>
    </xf>
    <xf numFmtId="0" fontId="17" fillId="0" borderId="37" xfId="4" applyFont="1" applyFill="1" applyBorder="1" applyAlignment="1" applyProtection="1">
      <alignment horizontal="center" vertical="center" wrapText="1"/>
      <protection hidden="1"/>
    </xf>
    <xf numFmtId="0" fontId="17" fillId="0" borderId="39" xfId="4" applyFont="1" applyFill="1" applyBorder="1" applyAlignment="1" applyProtection="1">
      <alignment wrapText="1"/>
      <protection hidden="1"/>
    </xf>
    <xf numFmtId="0" fontId="17" fillId="0" borderId="37" xfId="4" applyFont="1" applyFill="1" applyBorder="1" applyAlignment="1" applyProtection="1">
      <alignment wrapText="1"/>
      <protection hidden="1"/>
    </xf>
    <xf numFmtId="0" fontId="17" fillId="0" borderId="50" xfId="4" applyFont="1" applyFill="1" applyBorder="1" applyAlignment="1" applyProtection="1">
      <alignment wrapText="1"/>
      <protection hidden="1"/>
    </xf>
    <xf numFmtId="0" fontId="12" fillId="0" borderId="36" xfId="4" applyFont="1" applyFill="1" applyBorder="1" applyProtection="1">
      <protection hidden="1"/>
    </xf>
    <xf numFmtId="0" fontId="12" fillId="0" borderId="35" xfId="4" applyFont="1" applyFill="1" applyBorder="1" applyAlignment="1" applyProtection="1">
      <alignment horizontal="center"/>
      <protection hidden="1"/>
    </xf>
    <xf numFmtId="43" fontId="12" fillId="0" borderId="47" xfId="1" applyFont="1" applyFill="1" applyBorder="1" applyProtection="1">
      <protection hidden="1"/>
    </xf>
    <xf numFmtId="43" fontId="12" fillId="0" borderId="46" xfId="1" applyFont="1" applyFill="1" applyBorder="1" applyProtection="1">
      <protection hidden="1"/>
    </xf>
    <xf numFmtId="43" fontId="17" fillId="0" borderId="42" xfId="1" applyFont="1" applyFill="1" applyBorder="1" applyProtection="1">
      <protection hidden="1"/>
    </xf>
    <xf numFmtId="0" fontId="15" fillId="0" borderId="34" xfId="4" applyFont="1" applyFill="1" applyBorder="1" applyProtection="1">
      <protection hidden="1"/>
    </xf>
    <xf numFmtId="0" fontId="14" fillId="0" borderId="25" xfId="4" applyFont="1" applyFill="1" applyBorder="1" applyAlignment="1" applyProtection="1">
      <alignment horizontal="right" vertical="center" wrapText="1"/>
      <protection hidden="1"/>
    </xf>
    <xf numFmtId="0" fontId="17" fillId="0" borderId="32" xfId="4" applyFont="1" applyFill="1" applyBorder="1" applyAlignment="1" applyProtection="1">
      <protection hidden="1"/>
    </xf>
    <xf numFmtId="0" fontId="17" fillId="0" borderId="20" xfId="4" applyFont="1" applyFill="1" applyBorder="1" applyProtection="1">
      <protection hidden="1"/>
    </xf>
    <xf numFmtId="0" fontId="17" fillId="0" borderId="19" xfId="4" applyFont="1" applyFill="1" applyBorder="1" applyProtection="1">
      <protection hidden="1"/>
    </xf>
    <xf numFmtId="0" fontId="12" fillId="0" borderId="29" xfId="4" applyFont="1" applyFill="1" applyBorder="1" applyAlignment="1" applyProtection="1">
      <protection hidden="1"/>
    </xf>
    <xf numFmtId="2" fontId="12" fillId="0" borderId="17" xfId="4" applyNumberFormat="1" applyFont="1" applyFill="1" applyBorder="1" applyProtection="1">
      <protection hidden="1"/>
    </xf>
    <xf numFmtId="2" fontId="12" fillId="0" borderId="16" xfId="4" applyNumberFormat="1" applyFont="1" applyFill="1" applyBorder="1" applyProtection="1">
      <protection hidden="1"/>
    </xf>
    <xf numFmtId="0" fontId="17" fillId="0" borderId="12" xfId="4" applyFont="1" applyFill="1" applyBorder="1" applyAlignment="1" applyProtection="1">
      <alignment horizontal="center" vertical="center" wrapText="1"/>
      <protection hidden="1"/>
    </xf>
    <xf numFmtId="0" fontId="17" fillId="0" borderId="54" xfId="4" applyFont="1" applyFill="1" applyBorder="1" applyAlignment="1" applyProtection="1">
      <alignment horizontal="center" vertical="center" wrapText="1"/>
      <protection hidden="1"/>
    </xf>
    <xf numFmtId="0" fontId="17" fillId="0" borderId="81" xfId="4" applyFont="1" applyFill="1" applyBorder="1" applyAlignment="1" applyProtection="1">
      <alignment horizontal="center" vertical="center" wrapText="1"/>
      <protection hidden="1"/>
    </xf>
    <xf numFmtId="2" fontId="15" fillId="0" borderId="26" xfId="4" applyNumberFormat="1" applyFont="1" applyFill="1" applyBorder="1" applyAlignment="1" applyProtection="1">
      <alignment vertical="center"/>
      <protection hidden="1"/>
    </xf>
    <xf numFmtId="0" fontId="15" fillId="0" borderId="0" xfId="4" applyFont="1" applyFill="1" applyBorder="1" applyAlignment="1" applyProtection="1">
      <alignment horizontal="left"/>
      <protection hidden="1"/>
    </xf>
    <xf numFmtId="2" fontId="15" fillId="0" borderId="0" xfId="4" applyNumberFormat="1" applyFont="1" applyFill="1" applyBorder="1" applyAlignment="1" applyProtection="1">
      <alignment vertical="center"/>
      <protection hidden="1"/>
    </xf>
    <xf numFmtId="2" fontId="14" fillId="0" borderId="24" xfId="4" applyNumberFormat="1" applyFont="1" applyFill="1" applyBorder="1" applyAlignment="1" applyProtection="1">
      <protection hidden="1"/>
    </xf>
    <xf numFmtId="0" fontId="14" fillId="0" borderId="12" xfId="4" applyFont="1" applyFill="1" applyBorder="1" applyAlignment="1" applyProtection="1">
      <alignment horizontal="right" vertical="center" wrapText="1"/>
      <protection hidden="1"/>
    </xf>
    <xf numFmtId="0" fontId="12" fillId="9" borderId="59" xfId="7" applyFont="1" applyFill="1" applyBorder="1" applyAlignment="1" applyProtection="1">
      <alignment horizontal="left" vertical="top" wrapText="1"/>
      <protection locked="0"/>
    </xf>
    <xf numFmtId="0" fontId="0" fillId="9" borderId="3" xfId="0" applyFill="1" applyBorder="1" applyAlignment="1" applyProtection="1">
      <alignment horizontal="left" vertical="top" wrapText="1"/>
      <protection locked="0"/>
    </xf>
    <xf numFmtId="0" fontId="0" fillId="9" borderId="78" xfId="0" applyFill="1" applyBorder="1" applyAlignment="1" applyProtection="1">
      <alignment horizontal="left" vertical="top" wrapText="1"/>
      <protection locked="0"/>
    </xf>
    <xf numFmtId="0" fontId="12" fillId="9" borderId="65" xfId="7" applyFont="1" applyFill="1" applyBorder="1" applyAlignment="1" applyProtection="1">
      <alignment horizontal="left" vertical="top" wrapText="1"/>
      <protection locked="0"/>
    </xf>
    <xf numFmtId="0" fontId="0" fillId="9" borderId="66" xfId="0" applyFill="1" applyBorder="1" applyAlignment="1" applyProtection="1">
      <alignment horizontal="left" vertical="top" wrapText="1"/>
      <protection locked="0"/>
    </xf>
    <xf numFmtId="0" fontId="0" fillId="9" borderId="84" xfId="0" applyFill="1" applyBorder="1" applyAlignment="1" applyProtection="1">
      <alignment horizontal="left" vertical="top" wrapText="1"/>
      <protection locked="0"/>
    </xf>
    <xf numFmtId="43" fontId="16" fillId="9" borderId="24" xfId="4" applyNumberFormat="1" applyFont="1" applyFill="1" applyBorder="1" applyProtection="1">
      <protection hidden="1"/>
    </xf>
    <xf numFmtId="43" fontId="35" fillId="6" borderId="0" xfId="1" applyFont="1" applyFill="1" applyBorder="1" applyAlignment="1" applyProtection="1">
      <alignment horizontal="center" vertical="center"/>
      <protection locked="0"/>
    </xf>
    <xf numFmtId="0" fontId="2" fillId="0" borderId="3" xfId="4" applyFont="1" applyFill="1" applyBorder="1" applyProtection="1">
      <protection locked="0" hidden="1"/>
    </xf>
    <xf numFmtId="0" fontId="2" fillId="9" borderId="61" xfId="4" applyFont="1" applyFill="1" applyBorder="1" applyAlignment="1" applyProtection="1">
      <alignment horizontal="center" vertical="top" wrapText="1"/>
      <protection locked="0"/>
    </xf>
    <xf numFmtId="0" fontId="2" fillId="9" borderId="1" xfId="4" applyFont="1" applyFill="1" applyBorder="1" applyAlignment="1" applyProtection="1">
      <alignment horizontal="center" vertical="top" wrapText="1"/>
      <protection locked="0"/>
    </xf>
    <xf numFmtId="0" fontId="2" fillId="9" borderId="77" xfId="4" applyFont="1" applyFill="1" applyBorder="1" applyAlignment="1" applyProtection="1">
      <alignment horizontal="center" vertical="top" wrapText="1"/>
      <protection locked="0"/>
    </xf>
    <xf numFmtId="0" fontId="2" fillId="0" borderId="58" xfId="3" applyFont="1" applyBorder="1" applyAlignment="1" applyProtection="1">
      <alignment horizontal="left" vertical="center" wrapText="1" indent="1"/>
      <protection locked="0"/>
    </xf>
    <xf numFmtId="0" fontId="54" fillId="0" borderId="0" xfId="0" applyFont="1"/>
    <xf numFmtId="0" fontId="55" fillId="0" borderId="8" xfId="0" applyFont="1" applyBorder="1" applyAlignment="1">
      <alignment wrapText="1"/>
    </xf>
    <xf numFmtId="0" fontId="53" fillId="0" borderId="8" xfId="0" applyFont="1" applyBorder="1" applyAlignment="1">
      <alignment horizontal="center"/>
    </xf>
    <xf numFmtId="0" fontId="53" fillId="0" borderId="8" xfId="0" applyFont="1" applyBorder="1" applyAlignment="1">
      <alignment horizontal="center" vertical="center"/>
    </xf>
    <xf numFmtId="0" fontId="54" fillId="0" borderId="0" xfId="0" applyFont="1" applyAlignment="1">
      <alignment horizontal="right"/>
    </xf>
    <xf numFmtId="43" fontId="53" fillId="6" borderId="8" xfId="1" applyFont="1" applyFill="1" applyBorder="1" applyAlignment="1" applyProtection="1">
      <alignment horizontal="center" vertical="center"/>
      <protection locked="0"/>
    </xf>
    <xf numFmtId="0" fontId="44" fillId="0" borderId="8" xfId="0" applyFont="1" applyBorder="1"/>
    <xf numFmtId="0" fontId="53" fillId="0" borderId="8" xfId="0" applyFont="1" applyBorder="1"/>
    <xf numFmtId="0" fontId="53" fillId="0" borderId="8" xfId="0" applyFont="1" applyBorder="1" applyAlignment="1">
      <alignment wrapText="1"/>
    </xf>
    <xf numFmtId="0" fontId="53" fillId="0" borderId="85" xfId="0" applyFont="1" applyBorder="1"/>
    <xf numFmtId="0" fontId="53" fillId="0" borderId="85" xfId="0" applyFont="1" applyBorder="1" applyAlignment="1">
      <alignment horizontal="center"/>
    </xf>
    <xf numFmtId="0" fontId="53" fillId="0" borderId="85" xfId="0" applyFont="1" applyBorder="1" applyAlignment="1">
      <alignment horizontal="center" vertical="center"/>
    </xf>
    <xf numFmtId="0" fontId="47" fillId="0" borderId="0" xfId="0" applyFont="1"/>
    <xf numFmtId="0" fontId="53" fillId="0" borderId="89" xfId="0" applyFont="1" applyBorder="1"/>
    <xf numFmtId="0" fontId="40" fillId="2" borderId="91" xfId="0" applyFont="1" applyFill="1" applyBorder="1" applyAlignment="1">
      <alignment horizontal="left" vertical="center" indent="1"/>
    </xf>
    <xf numFmtId="0" fontId="40" fillId="2" borderId="91" xfId="0" applyFont="1" applyFill="1" applyBorder="1" applyAlignment="1">
      <alignment horizontal="center" vertical="center"/>
    </xf>
    <xf numFmtId="0" fontId="40" fillId="2" borderId="91" xfId="0" applyFont="1" applyFill="1" applyBorder="1" applyAlignment="1">
      <alignment horizontal="center" vertical="center" wrapText="1" indent="1"/>
    </xf>
    <xf numFmtId="0" fontId="40" fillId="4" borderId="91" xfId="0" applyFont="1" applyFill="1" applyBorder="1" applyAlignment="1">
      <alignment horizontal="center" vertical="center" wrapText="1"/>
    </xf>
    <xf numFmtId="0" fontId="37" fillId="5" borderId="92" xfId="0" applyFont="1" applyFill="1" applyBorder="1" applyAlignment="1">
      <alignment wrapText="1"/>
    </xf>
    <xf numFmtId="0" fontId="37" fillId="0" borderId="92" xfId="0" applyFont="1" applyBorder="1" applyAlignment="1">
      <alignment wrapText="1"/>
    </xf>
    <xf numFmtId="0" fontId="38" fillId="0" borderId="92" xfId="0" applyFont="1" applyBorder="1" applyAlignment="1">
      <alignment horizontal="center" vertical="center"/>
    </xf>
    <xf numFmtId="2" fontId="35" fillId="0" borderId="92" xfId="0" applyNumberFormat="1" applyFont="1" applyBorder="1" applyAlignment="1">
      <alignment horizontal="center" vertical="center"/>
    </xf>
    <xf numFmtId="43" fontId="35" fillId="6" borderId="92" xfId="1" applyFont="1" applyFill="1" applyBorder="1" applyAlignment="1" applyProtection="1">
      <alignment horizontal="center" vertical="center"/>
      <protection locked="0"/>
    </xf>
    <xf numFmtId="0" fontId="35" fillId="5" borderId="89" xfId="0" applyFont="1" applyFill="1" applyBorder="1"/>
    <xf numFmtId="0" fontId="35" fillId="0" borderId="89" xfId="0" applyFont="1" applyBorder="1" applyAlignment="1">
      <alignment wrapText="1"/>
    </xf>
    <xf numFmtId="0" fontId="35" fillId="0" borderId="89" xfId="0" applyFont="1" applyBorder="1" applyAlignment="1">
      <alignment horizontal="center"/>
    </xf>
    <xf numFmtId="0" fontId="40" fillId="0" borderId="89" xfId="0" applyFont="1" applyBorder="1" applyAlignment="1">
      <alignment horizontal="center" vertical="center"/>
    </xf>
    <xf numFmtId="43" fontId="35" fillId="6" borderId="89" xfId="1" applyFont="1" applyFill="1" applyBorder="1" applyAlignment="1" applyProtection="1">
      <alignment horizontal="center" vertical="center"/>
      <protection locked="0"/>
    </xf>
    <xf numFmtId="0" fontId="41" fillId="3" borderId="13" xfId="0" applyFont="1" applyFill="1" applyBorder="1" applyAlignment="1">
      <alignment horizontal="left" vertical="center" wrapText="1" indent="8"/>
    </xf>
    <xf numFmtId="0" fontId="41" fillId="3" borderId="13" xfId="0" applyFont="1" applyFill="1" applyBorder="1" applyAlignment="1">
      <alignment vertical="center" indent="8"/>
    </xf>
    <xf numFmtId="0" fontId="41" fillId="3" borderId="33" xfId="0" applyFont="1" applyFill="1" applyBorder="1" applyAlignment="1">
      <alignment vertical="center" indent="8"/>
    </xf>
    <xf numFmtId="0" fontId="53" fillId="0" borderId="89" xfId="0" applyFont="1" applyBorder="1" applyAlignment="1">
      <alignment horizontal="center"/>
    </xf>
    <xf numFmtId="0" fontId="53" fillId="0" borderId="89" xfId="0" applyFont="1" applyBorder="1" applyAlignment="1">
      <alignment horizontal="center" vertical="center"/>
    </xf>
    <xf numFmtId="0" fontId="41" fillId="3" borderId="13" xfId="0" applyFont="1" applyFill="1" applyBorder="1" applyAlignment="1">
      <alignment vertical="center" wrapText="1" indent="8"/>
    </xf>
    <xf numFmtId="0" fontId="41" fillId="3" borderId="33" xfId="0" applyFont="1" applyFill="1" applyBorder="1" applyAlignment="1">
      <alignment vertical="center" wrapText="1" indent="8"/>
    </xf>
    <xf numFmtId="0" fontId="35" fillId="5" borderId="92" xfId="0" applyFont="1" applyFill="1" applyBorder="1"/>
    <xf numFmtId="0" fontId="35" fillId="0" borderId="92" xfId="0" applyFont="1" applyBorder="1"/>
    <xf numFmtId="0" fontId="35" fillId="0" borderId="92" xfId="0" applyFont="1" applyBorder="1" applyAlignment="1">
      <alignment horizontal="center"/>
    </xf>
    <xf numFmtId="0" fontId="40" fillId="0" borderId="92" xfId="0" applyFont="1" applyBorder="1" applyAlignment="1">
      <alignment horizontal="center" vertical="center"/>
    </xf>
    <xf numFmtId="0" fontId="35" fillId="0" borderId="89" xfId="0" applyFont="1" applyBorder="1"/>
    <xf numFmtId="0" fontId="41" fillId="3" borderId="13" xfId="0" applyFont="1" applyFill="1" applyBorder="1" applyAlignment="1">
      <alignment vertical="center" indent="7"/>
    </xf>
    <xf numFmtId="0" fontId="41" fillId="3" borderId="33" xfId="0" applyFont="1" applyFill="1" applyBorder="1" applyAlignment="1">
      <alignment vertical="center" indent="7"/>
    </xf>
    <xf numFmtId="43" fontId="45" fillId="5" borderId="75" xfId="0" applyNumberFormat="1" applyFont="1" applyFill="1" applyBorder="1" applyAlignment="1">
      <alignment horizontal="right" vertical="center"/>
    </xf>
    <xf numFmtId="167" fontId="45" fillId="5" borderId="77" xfId="0" applyNumberFormat="1" applyFont="1" applyFill="1" applyBorder="1" applyAlignment="1">
      <alignment horizontal="right" vertical="center"/>
    </xf>
    <xf numFmtId="167" fontId="45" fillId="5" borderId="95" xfId="0" applyNumberFormat="1" applyFont="1" applyFill="1" applyBorder="1" applyAlignment="1">
      <alignment horizontal="right"/>
    </xf>
    <xf numFmtId="43" fontId="35" fillId="6" borderId="96" xfId="1" applyFont="1" applyFill="1" applyBorder="1" applyAlignment="1" applyProtection="1">
      <alignment horizontal="center" vertical="center"/>
      <protection locked="0"/>
    </xf>
    <xf numFmtId="0" fontId="40" fillId="2" borderId="100" xfId="0" applyFont="1" applyFill="1" applyBorder="1" applyAlignment="1">
      <alignment horizontal="center" vertical="center" wrapText="1"/>
    </xf>
    <xf numFmtId="0" fontId="40" fillId="2" borderId="101" xfId="0" applyFont="1" applyFill="1" applyBorder="1" applyAlignment="1">
      <alignment horizontal="center" vertical="center" wrapText="1"/>
    </xf>
    <xf numFmtId="0" fontId="41" fillId="3" borderId="11" xfId="0" applyFont="1" applyFill="1" applyBorder="1" applyAlignment="1">
      <alignment vertical="center" indent="8"/>
    </xf>
    <xf numFmtId="0" fontId="35" fillId="5" borderId="102" xfId="0" applyFont="1" applyFill="1" applyBorder="1"/>
    <xf numFmtId="43" fontId="35" fillId="14" borderId="103" xfId="1" applyFont="1" applyFill="1" applyBorder="1" applyAlignment="1">
      <alignment horizontal="center" vertical="center"/>
    </xf>
    <xf numFmtId="0" fontId="53" fillId="0" borderId="104" xfId="0" applyFont="1" applyBorder="1"/>
    <xf numFmtId="43" fontId="35" fillId="14" borderId="105" xfId="1" applyFont="1" applyFill="1" applyBorder="1" applyAlignment="1">
      <alignment horizontal="center" vertical="center"/>
    </xf>
    <xf numFmtId="0" fontId="35" fillId="5" borderId="104" xfId="0" applyFont="1" applyFill="1" applyBorder="1"/>
    <xf numFmtId="43" fontId="35" fillId="14" borderId="106" xfId="1" applyFont="1" applyFill="1" applyBorder="1" applyAlignment="1">
      <alignment horizontal="center" vertical="center"/>
    </xf>
    <xf numFmtId="0" fontId="37" fillId="0" borderId="104" xfId="0" applyFont="1" applyBorder="1" applyAlignment="1">
      <alignment wrapText="1"/>
    </xf>
    <xf numFmtId="165" fontId="35" fillId="14" borderId="106" xfId="1" applyNumberFormat="1" applyFont="1" applyFill="1" applyBorder="1" applyAlignment="1">
      <alignment horizontal="center" vertical="center"/>
    </xf>
    <xf numFmtId="0" fontId="37" fillId="0" borderId="107" xfId="0" applyFont="1" applyBorder="1" applyAlignment="1">
      <alignment wrapText="1"/>
    </xf>
    <xf numFmtId="43" fontId="35" fillId="14" borderId="108" xfId="1" applyFont="1" applyFill="1" applyBorder="1" applyAlignment="1">
      <alignment horizontal="center" vertical="center"/>
    </xf>
    <xf numFmtId="0" fontId="35" fillId="5" borderId="109" xfId="0" applyFont="1" applyFill="1" applyBorder="1"/>
    <xf numFmtId="0" fontId="37" fillId="0" borderId="104" xfId="0" applyFont="1" applyBorder="1"/>
    <xf numFmtId="0" fontId="55" fillId="0" borderId="104" xfId="0" applyFont="1" applyBorder="1"/>
    <xf numFmtId="43" fontId="53" fillId="0" borderId="106" xfId="1" applyFont="1" applyFill="1" applyBorder="1" applyAlignment="1">
      <alignment horizontal="center" vertical="center"/>
    </xf>
    <xf numFmtId="0" fontId="37" fillId="0" borderId="110" xfId="0" applyFont="1" applyBorder="1"/>
    <xf numFmtId="43" fontId="35" fillId="14" borderId="111" xfId="1" applyFont="1" applyFill="1" applyBorder="1" applyAlignment="1">
      <alignment horizontal="center" vertical="center"/>
    </xf>
    <xf numFmtId="0" fontId="37" fillId="0" borderId="99" xfId="0" applyFont="1" applyBorder="1"/>
    <xf numFmtId="0" fontId="37" fillId="5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38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43" fontId="35" fillId="14" borderId="98" xfId="1" applyFont="1" applyFill="1" applyBorder="1" applyAlignment="1">
      <alignment horizontal="center" vertical="center"/>
    </xf>
    <xf numFmtId="0" fontId="53" fillId="0" borderId="109" xfId="0" applyFont="1" applyBorder="1" applyAlignment="1">
      <alignment horizontal="right"/>
    </xf>
    <xf numFmtId="43" fontId="53" fillId="0" borderId="105" xfId="1" applyFont="1" applyFill="1" applyBorder="1" applyAlignment="1">
      <alignment horizontal="center" vertical="center"/>
    </xf>
    <xf numFmtId="0" fontId="35" fillId="5" borderId="107" xfId="0" applyFont="1" applyFill="1" applyBorder="1"/>
    <xf numFmtId="166" fontId="35" fillId="14" borderId="105" xfId="1" applyNumberFormat="1" applyFont="1" applyFill="1" applyBorder="1" applyAlignment="1">
      <alignment horizontal="center" vertical="center"/>
    </xf>
    <xf numFmtId="166" fontId="35" fillId="14" borderId="106" xfId="1" applyNumberFormat="1" applyFont="1" applyFill="1" applyBorder="1" applyAlignment="1">
      <alignment horizontal="center" vertical="center"/>
    </xf>
    <xf numFmtId="0" fontId="35" fillId="5" borderId="104" xfId="0" applyFont="1" applyFill="1" applyBorder="1" applyAlignment="1">
      <alignment horizontal="right"/>
    </xf>
    <xf numFmtId="0" fontId="53" fillId="0" borderId="104" xfId="0" applyFont="1" applyBorder="1" applyAlignment="1">
      <alignment horizontal="right"/>
    </xf>
    <xf numFmtId="166" fontId="53" fillId="0" borderId="106" xfId="1" applyNumberFormat="1" applyFont="1" applyFill="1" applyBorder="1" applyAlignment="1">
      <alignment horizontal="center" vertical="center"/>
    </xf>
    <xf numFmtId="0" fontId="44" fillId="0" borderId="104" xfId="0" applyFont="1" applyBorder="1"/>
    <xf numFmtId="166" fontId="35" fillId="0" borderId="106" xfId="1" applyNumberFormat="1" applyFont="1" applyFill="1" applyBorder="1" applyAlignment="1">
      <alignment horizontal="center" vertical="center"/>
    </xf>
    <xf numFmtId="0" fontId="55" fillId="0" borderId="104" xfId="0" applyFont="1" applyBorder="1" applyAlignment="1">
      <alignment wrapText="1"/>
    </xf>
    <xf numFmtId="166" fontId="35" fillId="14" borderId="108" xfId="1" applyNumberFormat="1" applyFont="1" applyFill="1" applyBorder="1" applyAlignment="1">
      <alignment horizontal="center" vertical="center"/>
    </xf>
    <xf numFmtId="0" fontId="20" fillId="10" borderId="25" xfId="3" applyFont="1" applyFill="1" applyBorder="1" applyAlignment="1" applyProtection="1">
      <alignment horizontal="center" vertical="center"/>
      <protection hidden="1"/>
    </xf>
    <xf numFmtId="0" fontId="20" fillId="10" borderId="13" xfId="3" applyFont="1" applyFill="1" applyBorder="1" applyAlignment="1" applyProtection="1">
      <alignment horizontal="center" vertical="center"/>
      <protection hidden="1"/>
    </xf>
    <xf numFmtId="0" fontId="20" fillId="10" borderId="33" xfId="3" applyFont="1" applyFill="1" applyBorder="1" applyAlignment="1" applyProtection="1">
      <alignment horizontal="center" vertical="center"/>
      <protection hidden="1"/>
    </xf>
    <xf numFmtId="0" fontId="20" fillId="10" borderId="69" xfId="3" applyFont="1" applyFill="1" applyBorder="1" applyAlignment="1" applyProtection="1">
      <alignment horizontal="center" vertical="center"/>
      <protection hidden="1"/>
    </xf>
    <xf numFmtId="0" fontId="20" fillId="10" borderId="70" xfId="3" applyFont="1" applyFill="1" applyBorder="1" applyAlignment="1" applyProtection="1">
      <alignment horizontal="center" vertical="center"/>
      <protection hidden="1"/>
    </xf>
    <xf numFmtId="0" fontId="20" fillId="10" borderId="71" xfId="3" applyFont="1" applyFill="1" applyBorder="1" applyAlignment="1" applyProtection="1">
      <alignment horizontal="center" vertical="center"/>
      <protection hidden="1"/>
    </xf>
    <xf numFmtId="0" fontId="4" fillId="10" borderId="72" xfId="3" applyFill="1" applyBorder="1" applyAlignment="1" applyProtection="1">
      <alignment horizontal="center" wrapText="1"/>
      <protection hidden="1"/>
    </xf>
    <xf numFmtId="0" fontId="4" fillId="10" borderId="61" xfId="3" applyFill="1" applyBorder="1" applyAlignment="1" applyProtection="1">
      <alignment horizontal="center" wrapText="1"/>
      <protection hidden="1"/>
    </xf>
    <xf numFmtId="0" fontId="9" fillId="9" borderId="73" xfId="3" applyFont="1" applyFill="1" applyBorder="1" applyAlignment="1" applyProtection="1">
      <alignment horizontal="left" vertical="center" wrapText="1"/>
      <protection hidden="1"/>
    </xf>
    <xf numFmtId="0" fontId="9" fillId="9" borderId="1" xfId="3" applyFont="1" applyFill="1" applyBorder="1" applyAlignment="1" applyProtection="1">
      <alignment horizontal="left" vertical="center" wrapText="1"/>
      <protection hidden="1"/>
    </xf>
    <xf numFmtId="0" fontId="4" fillId="9" borderId="74" xfId="3" applyFill="1" applyBorder="1" applyAlignment="1" applyProtection="1">
      <alignment horizontal="center" vertical="center"/>
      <protection hidden="1"/>
    </xf>
    <xf numFmtId="0" fontId="4" fillId="9" borderId="9" xfId="3" applyFill="1" applyBorder="1" applyAlignment="1" applyProtection="1">
      <alignment horizontal="center" vertical="center"/>
      <protection hidden="1"/>
    </xf>
    <xf numFmtId="0" fontId="4" fillId="10" borderId="72" xfId="3" applyFill="1" applyBorder="1" applyAlignment="1" applyProtection="1">
      <alignment horizontal="center"/>
      <protection hidden="1"/>
    </xf>
    <xf numFmtId="0" fontId="4" fillId="10" borderId="75" xfId="3" applyFill="1" applyBorder="1" applyAlignment="1" applyProtection="1">
      <alignment horizontal="center"/>
      <protection hidden="1"/>
    </xf>
    <xf numFmtId="0" fontId="4" fillId="9" borderId="72" xfId="3" applyFill="1" applyBorder="1" applyAlignment="1" applyProtection="1">
      <alignment horizontal="center"/>
      <protection hidden="1"/>
    </xf>
    <xf numFmtId="0" fontId="4" fillId="9" borderId="75" xfId="3" applyFill="1" applyBorder="1" applyAlignment="1" applyProtection="1">
      <alignment horizontal="center"/>
      <protection hidden="1"/>
    </xf>
    <xf numFmtId="0" fontId="4" fillId="10" borderId="76" xfId="3" applyFill="1" applyBorder="1" applyAlignment="1" applyProtection="1">
      <alignment horizontal="center"/>
      <protection hidden="1"/>
    </xf>
    <xf numFmtId="0" fontId="20" fillId="3" borderId="55" xfId="3" applyFont="1" applyFill="1" applyBorder="1" applyAlignment="1" applyProtection="1">
      <alignment horizontal="center" vertical="center"/>
      <protection hidden="1"/>
    </xf>
    <xf numFmtId="0" fontId="20" fillId="3" borderId="56" xfId="3" applyFont="1" applyFill="1" applyBorder="1" applyAlignment="1" applyProtection="1">
      <alignment horizontal="center" vertical="center"/>
      <protection hidden="1"/>
    </xf>
    <xf numFmtId="0" fontId="20" fillId="3" borderId="57" xfId="3" applyFont="1" applyFill="1" applyBorder="1" applyAlignment="1" applyProtection="1">
      <alignment horizontal="center" vertical="center"/>
      <protection hidden="1"/>
    </xf>
    <xf numFmtId="0" fontId="4" fillId="3" borderId="59" xfId="3" applyFill="1" applyBorder="1" applyAlignment="1" applyProtection="1">
      <alignment horizontal="center" wrapText="1"/>
      <protection hidden="1"/>
    </xf>
    <xf numFmtId="0" fontId="4" fillId="3" borderId="61" xfId="3" applyFill="1" applyBorder="1" applyAlignment="1" applyProtection="1">
      <alignment horizontal="center" wrapText="1"/>
      <protection hidden="1"/>
    </xf>
    <xf numFmtId="0" fontId="9" fillId="2" borderId="3" xfId="3" applyFont="1" applyFill="1" applyBorder="1" applyAlignment="1" applyProtection="1">
      <alignment horizontal="left" vertical="center" wrapText="1"/>
      <protection hidden="1"/>
    </xf>
    <xf numFmtId="0" fontId="9" fillId="2" borderId="4" xfId="3" applyFont="1" applyFill="1" applyBorder="1" applyAlignment="1" applyProtection="1">
      <alignment horizontal="left" vertical="center" wrapText="1"/>
      <protection hidden="1"/>
    </xf>
    <xf numFmtId="0" fontId="9" fillId="2" borderId="1" xfId="3" applyFont="1" applyFill="1" applyBorder="1" applyAlignment="1" applyProtection="1">
      <alignment horizontal="left" vertical="center" wrapText="1"/>
      <protection hidden="1"/>
    </xf>
    <xf numFmtId="0" fontId="9" fillId="2" borderId="9" xfId="3" applyFont="1" applyFill="1" applyBorder="1" applyAlignment="1" applyProtection="1">
      <alignment horizontal="left" vertical="center" wrapText="1"/>
      <protection hidden="1"/>
    </xf>
    <xf numFmtId="0" fontId="4" fillId="3" borderId="72" xfId="3" applyFill="1" applyBorder="1" applyAlignment="1" applyProtection="1">
      <alignment horizontal="center" wrapText="1"/>
      <protection hidden="1"/>
    </xf>
    <xf numFmtId="0" fontId="4" fillId="3" borderId="75" xfId="3" applyFill="1" applyBorder="1" applyAlignment="1" applyProtection="1">
      <alignment horizontal="center" wrapText="1"/>
      <protection hidden="1"/>
    </xf>
    <xf numFmtId="0" fontId="4" fillId="2" borderId="72" xfId="3" applyFill="1" applyBorder="1" applyAlignment="1" applyProtection="1">
      <alignment horizontal="center" wrapText="1"/>
      <protection hidden="1"/>
    </xf>
    <xf numFmtId="0" fontId="4" fillId="2" borderId="75" xfId="3" applyFill="1" applyBorder="1" applyAlignment="1" applyProtection="1">
      <alignment horizontal="center" wrapText="1"/>
      <protection hidden="1"/>
    </xf>
    <xf numFmtId="0" fontId="4" fillId="3" borderId="7" xfId="3" applyFill="1" applyBorder="1" applyAlignment="1" applyProtection="1">
      <alignment horizontal="center"/>
      <protection hidden="1"/>
    </xf>
    <xf numFmtId="0" fontId="4" fillId="3" borderId="78" xfId="3" applyFill="1" applyBorder="1" applyAlignment="1" applyProtection="1">
      <alignment horizontal="center"/>
      <protection hidden="1"/>
    </xf>
    <xf numFmtId="0" fontId="20" fillId="12" borderId="12" xfId="3" applyFont="1" applyFill="1" applyBorder="1" applyAlignment="1" applyProtection="1">
      <alignment horizontal="center" vertical="center"/>
      <protection hidden="1"/>
    </xf>
    <xf numFmtId="0" fontId="20" fillId="12" borderId="54" xfId="3" applyFont="1" applyFill="1" applyBorder="1" applyAlignment="1" applyProtection="1">
      <alignment horizontal="center" vertical="center"/>
      <protection hidden="1"/>
    </xf>
    <xf numFmtId="0" fontId="20" fillId="12" borderId="11" xfId="3" applyFont="1" applyFill="1" applyBorder="1" applyAlignment="1" applyProtection="1">
      <alignment horizontal="center" vertical="center"/>
      <protection hidden="1"/>
    </xf>
    <xf numFmtId="0" fontId="4" fillId="12" borderId="72" xfId="3" applyFill="1" applyBorder="1" applyAlignment="1" applyProtection="1">
      <alignment horizontal="center" wrapText="1"/>
      <protection hidden="1"/>
    </xf>
    <xf numFmtId="0" fontId="4" fillId="12" borderId="61" xfId="3" applyFill="1" applyBorder="1" applyAlignment="1" applyProtection="1">
      <alignment horizontal="center" wrapText="1"/>
      <protection hidden="1"/>
    </xf>
    <xf numFmtId="0" fontId="9" fillId="13" borderId="73" xfId="3" applyFont="1" applyFill="1" applyBorder="1" applyAlignment="1" applyProtection="1">
      <alignment horizontal="left" vertical="center" wrapText="1"/>
      <protection hidden="1"/>
    </xf>
    <xf numFmtId="0" fontId="9" fillId="13" borderId="74" xfId="3" applyFont="1" applyFill="1" applyBorder="1" applyAlignment="1" applyProtection="1">
      <alignment horizontal="left" vertical="center" wrapText="1"/>
      <protection hidden="1"/>
    </xf>
    <xf numFmtId="0" fontId="9" fillId="13" borderId="1" xfId="3" applyFont="1" applyFill="1" applyBorder="1" applyAlignment="1" applyProtection="1">
      <alignment horizontal="left" vertical="center" wrapText="1"/>
      <protection hidden="1"/>
    </xf>
    <xf numFmtId="0" fontId="9" fillId="13" borderId="9" xfId="3" applyFont="1" applyFill="1" applyBorder="1" applyAlignment="1" applyProtection="1">
      <alignment horizontal="left" vertical="center" wrapText="1"/>
      <protection hidden="1"/>
    </xf>
    <xf numFmtId="0" fontId="4" fillId="12" borderId="75" xfId="3" applyFill="1" applyBorder="1" applyAlignment="1" applyProtection="1">
      <alignment horizontal="center" wrapText="1"/>
      <protection hidden="1"/>
    </xf>
    <xf numFmtId="0" fontId="4" fillId="13" borderId="72" xfId="3" applyFill="1" applyBorder="1" applyAlignment="1" applyProtection="1">
      <alignment horizontal="center" wrapText="1"/>
      <protection hidden="1"/>
    </xf>
    <xf numFmtId="0" fontId="4" fillId="13" borderId="75" xfId="3" applyFill="1" applyBorder="1" applyAlignment="1" applyProtection="1">
      <alignment horizontal="center" wrapText="1"/>
      <protection hidden="1"/>
    </xf>
    <xf numFmtId="0" fontId="4" fillId="12" borderId="76" xfId="3" applyFill="1" applyBorder="1" applyAlignment="1" applyProtection="1">
      <alignment horizontal="center"/>
      <protection hidden="1"/>
    </xf>
    <xf numFmtId="0" fontId="4" fillId="12" borderId="75" xfId="3" applyFill="1" applyBorder="1" applyAlignment="1" applyProtection="1">
      <alignment horizontal="center"/>
      <protection hidden="1"/>
    </xf>
    <xf numFmtId="0" fontId="12" fillId="9" borderId="20" xfId="4" applyFont="1" applyFill="1" applyBorder="1" applyAlignment="1" applyProtection="1">
      <alignment horizontal="center"/>
      <protection locked="0"/>
    </xf>
    <xf numFmtId="0" fontId="12" fillId="9" borderId="19" xfId="4" applyFont="1" applyFill="1" applyBorder="1" applyAlignment="1" applyProtection="1">
      <alignment horizontal="center"/>
      <protection locked="0"/>
    </xf>
    <xf numFmtId="0" fontId="12" fillId="9" borderId="17" xfId="4" applyFont="1" applyFill="1" applyBorder="1" applyAlignment="1" applyProtection="1">
      <alignment horizontal="center"/>
      <protection locked="0"/>
    </xf>
    <xf numFmtId="0" fontId="12" fillId="9" borderId="16" xfId="4" applyFont="1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left" vertical="top" wrapText="1"/>
      <protection locked="0"/>
    </xf>
    <xf numFmtId="0" fontId="17" fillId="0" borderId="66" xfId="7" applyFont="1" applyBorder="1" applyAlignment="1" applyProtection="1">
      <alignment horizontal="center" vertical="top" wrapText="1"/>
      <protection hidden="1"/>
    </xf>
    <xf numFmtId="0" fontId="0" fillId="9" borderId="66" xfId="0" applyFill="1" applyBorder="1" applyAlignment="1" applyProtection="1">
      <alignment horizontal="left" vertical="top" wrapText="1"/>
      <protection locked="0"/>
    </xf>
    <xf numFmtId="0" fontId="12" fillId="9" borderId="21" xfId="4" applyFont="1" applyFill="1" applyBorder="1" applyAlignment="1" applyProtection="1">
      <alignment horizontal="left"/>
      <protection locked="0"/>
    </xf>
    <xf numFmtId="0" fontId="12" fillId="9" borderId="18" xfId="4" applyFont="1" applyFill="1" applyBorder="1" applyAlignment="1" applyProtection="1">
      <alignment horizontal="left"/>
      <protection locked="0"/>
    </xf>
    <xf numFmtId="0" fontId="12" fillId="9" borderId="20" xfId="4" applyFont="1" applyFill="1" applyBorder="1" applyAlignment="1" applyProtection="1">
      <alignment horizontal="left"/>
      <protection locked="0"/>
    </xf>
    <xf numFmtId="0" fontId="12" fillId="9" borderId="17" xfId="4" applyFont="1" applyFill="1" applyBorder="1" applyAlignment="1" applyProtection="1">
      <alignment horizontal="left"/>
      <protection locked="0"/>
    </xf>
    <xf numFmtId="0" fontId="48" fillId="0" borderId="12" xfId="4" applyFont="1" applyFill="1" applyBorder="1" applyAlignment="1" applyProtection="1">
      <alignment horizontal="left" vertical="center" wrapText="1"/>
      <protection hidden="1"/>
    </xf>
    <xf numFmtId="0" fontId="51" fillId="0" borderId="54" xfId="4" applyFont="1" applyFill="1" applyBorder="1" applyAlignment="1" applyProtection="1">
      <alignment horizontal="left" vertical="center" wrapText="1"/>
      <protection hidden="1"/>
    </xf>
    <xf numFmtId="0" fontId="51" fillId="0" borderId="11" xfId="4" applyFont="1" applyFill="1" applyBorder="1" applyAlignment="1" applyProtection="1">
      <alignment horizontal="left" vertical="center" wrapText="1"/>
      <protection hidden="1"/>
    </xf>
    <xf numFmtId="0" fontId="3" fillId="0" borderId="61" xfId="8" applyBorder="1" applyAlignment="1">
      <alignment horizontal="left" vertical="center"/>
    </xf>
    <xf numFmtId="0" fontId="3" fillId="0" borderId="1" xfId="8" applyBorder="1" applyAlignment="1">
      <alignment horizontal="left" vertical="center"/>
    </xf>
    <xf numFmtId="0" fontId="3" fillId="9" borderId="1" xfId="8" applyFill="1" applyBorder="1" applyAlignment="1" applyProtection="1">
      <alignment horizontal="center"/>
      <protection locked="0"/>
    </xf>
    <xf numFmtId="0" fontId="3" fillId="9" borderId="77" xfId="8" applyFill="1" applyBorder="1" applyAlignment="1" applyProtection="1">
      <alignment horizontal="center"/>
      <protection locked="0"/>
    </xf>
    <xf numFmtId="0" fontId="3" fillId="9" borderId="1" xfId="8" applyFill="1" applyBorder="1" applyAlignment="1" applyProtection="1">
      <alignment horizontal="center" vertical="center"/>
      <protection locked="0"/>
    </xf>
    <xf numFmtId="0" fontId="3" fillId="9" borderId="77" xfId="8" applyFill="1" applyBorder="1" applyAlignment="1" applyProtection="1">
      <alignment horizontal="center" vertical="center"/>
      <protection locked="0"/>
    </xf>
    <xf numFmtId="0" fontId="3" fillId="9" borderId="66" xfId="8" applyFill="1" applyBorder="1" applyAlignment="1" applyProtection="1">
      <alignment horizontal="center"/>
      <protection locked="0"/>
    </xf>
    <xf numFmtId="0" fontId="3" fillId="9" borderId="84" xfId="8" applyFill="1" applyBorder="1" applyAlignment="1" applyProtection="1">
      <alignment horizontal="center"/>
      <protection locked="0"/>
    </xf>
    <xf numFmtId="0" fontId="3" fillId="0" borderId="61" xfId="8" applyBorder="1" applyAlignment="1">
      <alignment horizontal="left" vertical="center" wrapText="1"/>
    </xf>
    <xf numFmtId="0" fontId="3" fillId="0" borderId="1" xfId="8" applyBorder="1" applyAlignment="1">
      <alignment horizontal="left" vertical="center" wrapText="1"/>
    </xf>
    <xf numFmtId="0" fontId="3" fillId="0" borderId="65" xfId="8" applyBorder="1" applyAlignment="1">
      <alignment horizontal="left" vertical="center" wrapText="1"/>
    </xf>
    <xf numFmtId="0" fontId="3" fillId="0" borderId="66" xfId="8" applyBorder="1" applyAlignment="1">
      <alignment horizontal="left" vertical="center" wrapText="1"/>
    </xf>
    <xf numFmtId="0" fontId="17" fillId="0" borderId="12" xfId="4" applyFont="1" applyFill="1" applyBorder="1" applyAlignment="1" applyProtection="1">
      <alignment horizontal="left"/>
      <protection hidden="1"/>
    </xf>
    <xf numFmtId="0" fontId="17" fillId="0" borderId="54" xfId="4" applyFont="1" applyFill="1" applyBorder="1" applyAlignment="1" applyProtection="1">
      <alignment horizontal="left"/>
      <protection hidden="1"/>
    </xf>
    <xf numFmtId="0" fontId="12" fillId="0" borderId="14" xfId="4" applyFont="1" applyFill="1" applyBorder="1" applyAlignment="1" applyProtection="1">
      <alignment horizontal="left"/>
      <protection hidden="1"/>
    </xf>
    <xf numFmtId="0" fontId="12" fillId="0" borderId="52" xfId="4" applyFont="1" applyFill="1" applyBorder="1" applyAlignment="1" applyProtection="1">
      <alignment horizontal="left"/>
      <protection hidden="1"/>
    </xf>
    <xf numFmtId="0" fontId="15" fillId="0" borderId="14" xfId="4" applyFont="1" applyFill="1" applyBorder="1" applyAlignment="1" applyProtection="1">
      <alignment horizontal="left"/>
      <protection hidden="1"/>
    </xf>
    <xf numFmtId="0" fontId="15" fillId="0" borderId="52" xfId="4" applyFont="1" applyFill="1" applyBorder="1" applyAlignment="1" applyProtection="1">
      <alignment horizontal="left"/>
      <protection hidden="1"/>
    </xf>
    <xf numFmtId="0" fontId="15" fillId="0" borderId="80" xfId="4" applyFont="1" applyFill="1" applyBorder="1" applyAlignment="1" applyProtection="1">
      <alignment horizontal="left"/>
      <protection hidden="1"/>
    </xf>
    <xf numFmtId="0" fontId="17" fillId="0" borderId="54" xfId="4" applyFont="1" applyFill="1" applyBorder="1" applyAlignment="1" applyProtection="1">
      <alignment horizontal="center" vertical="center" wrapText="1"/>
      <protection hidden="1"/>
    </xf>
    <xf numFmtId="0" fontId="2" fillId="9" borderId="1" xfId="4" applyFont="1" applyFill="1" applyBorder="1" applyAlignment="1" applyProtection="1">
      <alignment horizontal="center" vertical="top" wrapText="1"/>
      <protection locked="0"/>
    </xf>
    <xf numFmtId="0" fontId="17" fillId="0" borderId="45" xfId="4" applyFont="1" applyFill="1" applyBorder="1" applyAlignment="1" applyProtection="1">
      <alignment horizontal="left" vertical="center"/>
      <protection hidden="1"/>
    </xf>
    <xf numFmtId="0" fontId="17" fillId="0" borderId="44" xfId="4" applyFont="1" applyFill="1" applyBorder="1" applyAlignment="1" applyProtection="1">
      <alignment horizontal="left" vertical="center"/>
      <protection hidden="1"/>
    </xf>
    <xf numFmtId="0" fontId="17" fillId="0" borderId="0" xfId="4" applyFont="1" applyFill="1" applyBorder="1" applyAlignment="1" applyProtection="1">
      <alignment horizontal="left" vertical="center"/>
      <protection hidden="1"/>
    </xf>
    <xf numFmtId="0" fontId="17" fillId="0" borderId="43" xfId="4" applyFont="1" applyFill="1" applyBorder="1" applyAlignment="1" applyProtection="1">
      <alignment horizontal="left" vertical="center"/>
      <protection hidden="1"/>
    </xf>
    <xf numFmtId="0" fontId="11" fillId="0" borderId="0" xfId="4" applyFont="1" applyFill="1" applyBorder="1" applyAlignment="1" applyProtection="1">
      <alignment horizontal="center"/>
      <protection hidden="1"/>
    </xf>
    <xf numFmtId="0" fontId="14" fillId="0" borderId="25" xfId="4" applyFont="1" applyFill="1" applyBorder="1" applyAlignment="1" applyProtection="1">
      <alignment horizontal="left"/>
      <protection hidden="1"/>
    </xf>
    <xf numFmtId="0" fontId="14" fillId="0" borderId="13" xfId="4" applyFont="1" applyFill="1" applyBorder="1" applyAlignment="1" applyProtection="1">
      <alignment horizontal="left"/>
      <protection hidden="1"/>
    </xf>
    <xf numFmtId="0" fontId="14" fillId="0" borderId="22" xfId="4" applyFont="1" applyFill="1" applyBorder="1" applyAlignment="1" applyProtection="1">
      <alignment horizontal="left"/>
      <protection hidden="1"/>
    </xf>
    <xf numFmtId="0" fontId="13" fillId="0" borderId="88" xfId="4" applyFont="1" applyFill="1" applyBorder="1" applyAlignment="1" applyProtection="1">
      <alignment horizontal="center"/>
      <protection hidden="1"/>
    </xf>
    <xf numFmtId="0" fontId="13" fillId="0" borderId="52" xfId="4" applyFont="1" applyFill="1" applyBorder="1" applyAlignment="1" applyProtection="1">
      <alignment horizontal="center"/>
      <protection hidden="1"/>
    </xf>
    <xf numFmtId="0" fontId="13" fillId="0" borderId="80" xfId="4" applyFont="1" applyFill="1" applyBorder="1" applyAlignment="1" applyProtection="1">
      <alignment horizontal="center"/>
      <protection hidden="1"/>
    </xf>
    <xf numFmtId="43" fontId="15" fillId="0" borderId="41" xfId="1" applyFont="1" applyFill="1" applyBorder="1" applyAlignment="1" applyProtection="1">
      <alignment horizontal="right" vertical="center"/>
      <protection hidden="1"/>
    </xf>
    <xf numFmtId="43" fontId="15" fillId="0" borderId="40" xfId="1" applyFont="1" applyFill="1" applyBorder="1" applyAlignment="1" applyProtection="1">
      <alignment horizontal="right" vertical="center"/>
      <protection hidden="1"/>
    </xf>
    <xf numFmtId="0" fontId="11" fillId="0" borderId="23" xfId="4" applyFont="1" applyFill="1" applyBorder="1" applyAlignment="1" applyProtection="1">
      <alignment horizontal="center"/>
      <protection hidden="1"/>
    </xf>
    <xf numFmtId="0" fontId="11" fillId="0" borderId="13" xfId="4" applyFont="1" applyFill="1" applyBorder="1" applyAlignment="1" applyProtection="1">
      <alignment horizontal="center"/>
      <protection hidden="1"/>
    </xf>
    <xf numFmtId="0" fontId="11" fillId="0" borderId="22" xfId="4" applyFont="1" applyFill="1" applyBorder="1" applyAlignment="1" applyProtection="1">
      <alignment horizontal="center"/>
      <protection hidden="1"/>
    </xf>
    <xf numFmtId="0" fontId="14" fillId="0" borderId="13" xfId="4" applyFont="1" applyFill="1" applyBorder="1" applyAlignment="1" applyProtection="1">
      <alignment horizontal="left" vertical="center" wrapText="1"/>
      <protection hidden="1"/>
    </xf>
    <xf numFmtId="0" fontId="14" fillId="0" borderId="33" xfId="4" applyFont="1" applyFill="1" applyBorder="1" applyAlignment="1" applyProtection="1">
      <alignment horizontal="left" vertical="center" wrapText="1"/>
      <protection hidden="1"/>
    </xf>
    <xf numFmtId="2" fontId="12" fillId="0" borderId="28" xfId="4" applyNumberFormat="1" applyFont="1" applyFill="1" applyBorder="1" applyAlignment="1" applyProtection="1">
      <alignment horizontal="left"/>
      <protection hidden="1"/>
    </xf>
    <xf numFmtId="0" fontId="12" fillId="0" borderId="27" xfId="4" applyFont="1" applyFill="1" applyBorder="1" applyAlignment="1" applyProtection="1">
      <alignment horizontal="left"/>
      <protection hidden="1"/>
    </xf>
    <xf numFmtId="0" fontId="17" fillId="0" borderId="31" xfId="4" applyFont="1" applyFill="1" applyBorder="1" applyAlignment="1" applyProtection="1">
      <alignment horizontal="left" wrapText="1"/>
      <protection hidden="1"/>
    </xf>
    <xf numFmtId="0" fontId="17" fillId="0" borderId="30" xfId="4" applyFont="1" applyFill="1" applyBorder="1" applyAlignment="1" applyProtection="1">
      <alignment horizontal="left" wrapText="1"/>
      <protection hidden="1"/>
    </xf>
    <xf numFmtId="0" fontId="14" fillId="0" borderId="54" xfId="4" applyFont="1" applyFill="1" applyBorder="1" applyAlignment="1" applyProtection="1">
      <alignment horizontal="left" vertical="center" wrapText="1"/>
      <protection hidden="1"/>
    </xf>
    <xf numFmtId="0" fontId="14" fillId="0" borderId="11" xfId="4" applyFont="1" applyFill="1" applyBorder="1" applyAlignment="1" applyProtection="1">
      <alignment horizontal="left" vertical="center" wrapText="1"/>
      <protection hidden="1"/>
    </xf>
    <xf numFmtId="0" fontId="11" fillId="0" borderId="39" xfId="4" applyFont="1" applyFill="1" applyBorder="1" applyAlignment="1" applyProtection="1">
      <alignment horizontal="center"/>
      <protection hidden="1"/>
    </xf>
    <xf numFmtId="0" fontId="14" fillId="0" borderId="23" xfId="4" applyFont="1" applyFill="1" applyBorder="1" applyAlignment="1" applyProtection="1">
      <alignment horizontal="left" vertical="center" wrapText="1"/>
      <protection hidden="1"/>
    </xf>
    <xf numFmtId="0" fontId="12" fillId="0" borderId="18" xfId="4" applyFont="1" applyFill="1" applyBorder="1" applyAlignment="1" applyProtection="1">
      <alignment horizontal="left" vertical="center" wrapText="1"/>
      <protection hidden="1"/>
    </xf>
    <xf numFmtId="0" fontId="12" fillId="0" borderId="17" xfId="4" applyFont="1" applyFill="1" applyBorder="1" applyAlignment="1" applyProtection="1">
      <alignment horizontal="left" vertical="center" wrapText="1"/>
      <protection hidden="1"/>
    </xf>
    <xf numFmtId="0" fontId="4" fillId="9" borderId="15" xfId="2" applyFill="1" applyBorder="1" applyAlignment="1" applyProtection="1">
      <alignment horizontal="left" vertical="center" wrapText="1"/>
      <protection locked="0"/>
    </xf>
    <xf numFmtId="0" fontId="4" fillId="9" borderId="46" xfId="2" applyFill="1" applyBorder="1" applyAlignment="1" applyProtection="1">
      <alignment horizontal="left" vertical="center" wrapText="1"/>
      <protection locked="0"/>
    </xf>
    <xf numFmtId="0" fontId="4" fillId="0" borderId="32" xfId="3" applyBorder="1" applyAlignment="1" applyProtection="1">
      <alignment horizontal="left" vertical="center" wrapText="1"/>
      <protection hidden="1"/>
    </xf>
    <xf numFmtId="0" fontId="4" fillId="0" borderId="31" xfId="3" applyBorder="1" applyAlignment="1" applyProtection="1">
      <alignment horizontal="left" vertical="center" wrapText="1"/>
      <protection hidden="1"/>
    </xf>
    <xf numFmtId="0" fontId="4" fillId="0" borderId="30" xfId="3" applyBorder="1" applyAlignment="1" applyProtection="1">
      <alignment horizontal="left" vertical="center" wrapText="1"/>
      <protection hidden="1"/>
    </xf>
    <xf numFmtId="0" fontId="0" fillId="9" borderId="17" xfId="2" applyFont="1" applyFill="1" applyBorder="1" applyAlignment="1" applyProtection="1">
      <alignment vertical="center" wrapText="1"/>
      <protection locked="0"/>
    </xf>
    <xf numFmtId="0" fontId="4" fillId="9" borderId="17" xfId="2" applyFill="1" applyBorder="1" applyAlignment="1" applyProtection="1">
      <alignment vertical="center" wrapText="1"/>
      <protection locked="0"/>
    </xf>
    <xf numFmtId="0" fontId="11" fillId="0" borderId="17" xfId="4" applyFont="1" applyFill="1" applyBorder="1" applyAlignment="1" applyProtection="1">
      <alignment horizontal="center" vertical="center" wrapText="1"/>
      <protection hidden="1"/>
    </xf>
    <xf numFmtId="0" fontId="11" fillId="0" borderId="16" xfId="4" applyFont="1" applyFill="1" applyBorder="1" applyAlignment="1" applyProtection="1">
      <alignment horizontal="center" vertical="center" wrapText="1"/>
      <protection hidden="1"/>
    </xf>
    <xf numFmtId="0" fontId="14" fillId="0" borderId="34" xfId="4" applyFont="1" applyFill="1" applyBorder="1" applyAlignment="1" applyProtection="1">
      <alignment horizontal="center" vertical="center" wrapText="1"/>
      <protection hidden="1"/>
    </xf>
    <xf numFmtId="0" fontId="19" fillId="0" borderId="41" xfId="4" applyFont="1" applyFill="1" applyBorder="1" applyAlignment="1" applyProtection="1">
      <alignment horizontal="center" vertical="center" wrapText="1"/>
      <protection hidden="1"/>
    </xf>
    <xf numFmtId="0" fontId="19" fillId="0" borderId="40" xfId="4" applyFont="1" applyFill="1" applyBorder="1" applyAlignment="1" applyProtection="1">
      <alignment horizontal="center" vertical="center" wrapText="1"/>
      <protection hidden="1"/>
    </xf>
    <xf numFmtId="0" fontId="12" fillId="0" borderId="12" xfId="4" applyFont="1" applyFill="1" applyBorder="1" applyAlignment="1" applyProtection="1">
      <alignment horizontal="center" vertical="center" wrapText="1"/>
      <protection hidden="1"/>
    </xf>
    <xf numFmtId="0" fontId="12" fillId="0" borderId="54" xfId="4" applyFont="1" applyFill="1" applyBorder="1" applyAlignment="1" applyProtection="1">
      <alignment horizontal="center" vertical="center" wrapText="1"/>
      <protection hidden="1"/>
    </xf>
    <xf numFmtId="0" fontId="12" fillId="0" borderId="87" xfId="4" applyFont="1" applyFill="1" applyBorder="1" applyAlignment="1" applyProtection="1">
      <alignment horizontal="center" vertical="center" wrapText="1"/>
      <protection hidden="1"/>
    </xf>
    <xf numFmtId="0" fontId="12" fillId="0" borderId="36" xfId="4" applyFont="1" applyFill="1" applyBorder="1" applyAlignment="1" applyProtection="1">
      <alignment vertical="center" wrapText="1"/>
      <protection hidden="1"/>
    </xf>
    <xf numFmtId="0" fontId="12" fillId="0" borderId="15" xfId="4" applyFont="1" applyFill="1" applyAlignment="1" applyProtection="1">
      <alignment vertical="center" wrapText="1"/>
      <protection hidden="1"/>
    </xf>
    <xf numFmtId="0" fontId="12" fillId="0" borderId="65" xfId="4" applyFont="1" applyFill="1" applyBorder="1" applyAlignment="1" applyProtection="1">
      <alignment horizontal="center" vertical="center" wrapText="1"/>
      <protection hidden="1"/>
    </xf>
    <xf numFmtId="0" fontId="12" fillId="0" borderId="66" xfId="4" applyFont="1" applyFill="1" applyBorder="1" applyAlignment="1" applyProtection="1">
      <alignment horizontal="center" vertical="center" wrapText="1"/>
      <protection hidden="1"/>
    </xf>
    <xf numFmtId="0" fontId="12" fillId="15" borderId="66" xfId="4" applyFont="1" applyFill="1" applyBorder="1" applyAlignment="1" applyProtection="1">
      <alignment horizontal="center" vertical="center" wrapText="1"/>
      <protection hidden="1"/>
    </xf>
    <xf numFmtId="0" fontId="12" fillId="15" borderId="84" xfId="4" applyFont="1" applyFill="1" applyBorder="1" applyAlignment="1" applyProtection="1">
      <alignment horizontal="center" vertical="center" wrapText="1"/>
      <protection hidden="1"/>
    </xf>
    <xf numFmtId="0" fontId="4" fillId="9" borderId="20" xfId="2" applyFill="1" applyBorder="1" applyAlignment="1" applyProtection="1">
      <alignment horizontal="left" vertical="center" wrapText="1"/>
      <protection locked="0"/>
    </xf>
    <xf numFmtId="0" fontId="4" fillId="9" borderId="19" xfId="2" applyFill="1" applyBorder="1" applyAlignment="1" applyProtection="1">
      <alignment horizontal="left" vertical="center" wrapText="1"/>
      <protection locked="0"/>
    </xf>
    <xf numFmtId="0" fontId="12" fillId="0" borderId="36" xfId="4" applyFont="1" applyFill="1" applyBorder="1" applyAlignment="1" applyProtection="1">
      <alignment horizontal="left" vertical="center" wrapText="1"/>
      <protection hidden="1"/>
    </xf>
    <xf numFmtId="0" fontId="12" fillId="0" borderId="15" xfId="4" applyFont="1" applyFill="1" applyAlignment="1" applyProtection="1">
      <alignment horizontal="left" vertical="center" wrapText="1"/>
      <protection hidden="1"/>
    </xf>
    <xf numFmtId="0" fontId="5" fillId="0" borderId="0" xfId="0" applyFont="1" applyAlignment="1">
      <alignment horizontal="left" vertical="center" indent="1"/>
    </xf>
    <xf numFmtId="0" fontId="8" fillId="3" borderId="25" xfId="0" applyFont="1" applyFill="1" applyBorder="1" applyAlignment="1">
      <alignment horizontal="left" vertical="center" wrapText="1" indent="8"/>
    </xf>
    <xf numFmtId="0" fontId="41" fillId="3" borderId="13" xfId="0" applyFont="1" applyFill="1" applyBorder="1" applyAlignment="1">
      <alignment horizontal="left" vertical="center" wrapText="1" indent="8"/>
    </xf>
    <xf numFmtId="0" fontId="33" fillId="0" borderId="0" xfId="0" applyFont="1" applyAlignment="1">
      <alignment horizontal="left" vertical="center" wrapText="1" indent="1"/>
    </xf>
    <xf numFmtId="0" fontId="45" fillId="5" borderId="93" xfId="0" applyFont="1" applyFill="1" applyBorder="1" applyAlignment="1">
      <alignment horizontal="left"/>
    </xf>
    <xf numFmtId="0" fontId="45" fillId="5" borderId="94" xfId="0" applyFont="1" applyFill="1" applyBorder="1" applyAlignment="1">
      <alignment horizontal="left"/>
    </xf>
    <xf numFmtId="0" fontId="45" fillId="5" borderId="76" xfId="0" applyFont="1" applyFill="1" applyBorder="1" applyAlignment="1">
      <alignment horizontal="left"/>
    </xf>
    <xf numFmtId="0" fontId="45" fillId="5" borderId="65" xfId="0" applyFont="1" applyFill="1" applyBorder="1" applyAlignment="1">
      <alignment horizontal="left"/>
    </xf>
    <xf numFmtId="0" fontId="45" fillId="5" borderId="66" xfId="0" applyFont="1" applyFill="1" applyBorder="1" applyAlignment="1">
      <alignment horizontal="left"/>
    </xf>
    <xf numFmtId="0" fontId="45" fillId="5" borderId="82" xfId="0" applyFont="1" applyFill="1" applyBorder="1" applyAlignment="1">
      <alignment horizontal="left"/>
    </xf>
    <xf numFmtId="0" fontId="45" fillId="5" borderId="2" xfId="0" applyFont="1" applyFill="1" applyBorder="1" applyAlignment="1">
      <alignment horizontal="left"/>
    </xf>
    <xf numFmtId="0" fontId="45" fillId="5" borderId="5" xfId="0" applyFont="1" applyFill="1" applyBorder="1" applyAlignment="1">
      <alignment horizontal="left"/>
    </xf>
    <xf numFmtId="0" fontId="7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9" fillId="0" borderId="97" xfId="0" applyFont="1" applyBorder="1" applyAlignment="1">
      <alignment horizontal="center" vertical="center"/>
    </xf>
    <xf numFmtId="0" fontId="29" fillId="0" borderId="9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98" xfId="0" applyFont="1" applyBorder="1" applyAlignment="1">
      <alignment horizontal="center" vertical="center"/>
    </xf>
    <xf numFmtId="0" fontId="30" fillId="0" borderId="99" xfId="0" applyFont="1" applyBorder="1" applyAlignment="1">
      <alignment horizontal="left" vertical="center" indent="1"/>
    </xf>
    <xf numFmtId="0" fontId="30" fillId="0" borderId="0" xfId="0" applyFont="1" applyAlignment="1">
      <alignment horizontal="left" vertical="center" indent="1"/>
    </xf>
    <xf numFmtId="0" fontId="31" fillId="0" borderId="25" xfId="0" applyFont="1" applyBorder="1" applyAlignment="1">
      <alignment horizontal="left" vertical="center" indent="1"/>
    </xf>
    <xf numFmtId="0" fontId="31" fillId="0" borderId="13" xfId="0" applyFont="1" applyBorder="1" applyAlignment="1">
      <alignment horizontal="left" vertical="center" indent="1"/>
    </xf>
    <xf numFmtId="0" fontId="31" fillId="0" borderId="33" xfId="0" applyFont="1" applyBorder="1" applyAlignment="1">
      <alignment horizontal="left" vertical="center" indent="1"/>
    </xf>
    <xf numFmtId="0" fontId="8" fillId="3" borderId="12" xfId="0" applyFont="1" applyFill="1" applyBorder="1" applyAlignment="1">
      <alignment horizontal="left" vertical="center" wrapText="1" indent="8"/>
    </xf>
    <xf numFmtId="0" fontId="41" fillId="3" borderId="54" xfId="0" applyFont="1" applyFill="1" applyBorder="1" applyAlignment="1">
      <alignment horizontal="left" vertical="center" wrapText="1" indent="8"/>
    </xf>
  </cellXfs>
  <cellStyles count="9">
    <cellStyle name="20 % - zvýraznenie3" xfId="2" builtinId="38"/>
    <cellStyle name="Čiarka" xfId="1" builtinId="3"/>
    <cellStyle name="Čiarka 2" xfId="5" xr:uid="{EE91E812-942F-4E14-B489-C6249D144A10}"/>
    <cellStyle name="Hypertextové prepojenie 2" xfId="6" xr:uid="{FE74C552-22BF-460C-B388-2129916FD86E}"/>
    <cellStyle name="Nadpis 3" xfId="7" builtinId="18"/>
    <cellStyle name="Normálna" xfId="0" builtinId="0"/>
    <cellStyle name="Normálna 2" xfId="3" xr:uid="{4B2889B6-3ECC-47E6-B249-F82431FEA108}"/>
    <cellStyle name="Normálna 3" xfId="8" xr:uid="{9D50FDFA-E17B-406A-B84B-8EDC0913523C}"/>
    <cellStyle name="Poznámka 2" xfId="4" xr:uid="{337AEA51-6F61-493F-B938-E5A197732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13</xdr:row>
          <xdr:rowOff>409575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FD5D-8B6F-49CB-B62D-E4C1FB5380AD}">
  <dimension ref="B1:K86"/>
  <sheetViews>
    <sheetView topLeftCell="C1" zoomScaleNormal="100" workbookViewId="0">
      <selection activeCell="C5" sqref="C5"/>
    </sheetView>
  </sheetViews>
  <sheetFormatPr defaultColWidth="9.140625" defaultRowHeight="15" x14ac:dyDescent="0.25"/>
  <cols>
    <col min="1" max="1" width="3" style="6" customWidth="1"/>
    <col min="2" max="2" width="4.7109375" style="6" customWidth="1"/>
    <col min="3" max="3" width="38" style="7" customWidth="1"/>
    <col min="4" max="4" width="19" style="7" customWidth="1"/>
    <col min="5" max="5" width="15.7109375" style="7" customWidth="1"/>
    <col min="6" max="6" width="14.85546875" style="7" customWidth="1"/>
    <col min="7" max="7" width="19.85546875" style="7" customWidth="1"/>
    <col min="8" max="8" width="18.7109375" style="7" customWidth="1"/>
    <col min="9" max="9" width="14" style="6" customWidth="1"/>
    <col min="10" max="10" width="14.7109375" style="6" customWidth="1"/>
    <col min="11" max="11" width="12.85546875" style="6" bestFit="1" customWidth="1"/>
    <col min="12" max="12" width="15" style="6" bestFit="1" customWidth="1"/>
    <col min="13" max="13" width="16.85546875" style="6" customWidth="1"/>
    <col min="14" max="14" width="12.28515625" style="6" customWidth="1"/>
    <col min="15" max="15" width="15.42578125" style="6" bestFit="1" customWidth="1"/>
    <col min="16" max="16" width="12.7109375" style="6" customWidth="1"/>
    <col min="17" max="17" width="15.42578125" style="6" bestFit="1" customWidth="1"/>
    <col min="18" max="18" width="12.28515625" style="6" bestFit="1" customWidth="1"/>
    <col min="19" max="19" width="15" style="6" bestFit="1" customWidth="1"/>
    <col min="20" max="20" width="12.85546875" style="6" bestFit="1" customWidth="1"/>
    <col min="21" max="21" width="15" style="6" bestFit="1" customWidth="1"/>
    <col min="22" max="16384" width="9.140625" style="6"/>
  </cols>
  <sheetData>
    <row r="1" spans="2:11" ht="15.75" thickBot="1" x14ac:dyDescent="0.3"/>
    <row r="2" spans="2:11" ht="36.75" customHeight="1" thickBot="1" x14ac:dyDescent="0.3">
      <c r="B2" s="280" t="s">
        <v>0</v>
      </c>
      <c r="C2" s="281"/>
      <c r="D2" s="281"/>
      <c r="E2" s="281"/>
      <c r="F2" s="281"/>
      <c r="G2" s="281"/>
      <c r="H2" s="281"/>
      <c r="I2" s="281"/>
      <c r="J2" s="281"/>
      <c r="K2" s="282"/>
    </row>
    <row r="3" spans="2:11" ht="45.75" thickBot="1" x14ac:dyDescent="0.3">
      <c r="B3" s="8" t="s">
        <v>1</v>
      </c>
      <c r="C3" s="111" t="s">
        <v>2</v>
      </c>
      <c r="D3" s="112" t="s">
        <v>3</v>
      </c>
      <c r="E3" s="112" t="s">
        <v>4</v>
      </c>
      <c r="F3" s="112" t="s">
        <v>5</v>
      </c>
      <c r="G3" s="112" t="s">
        <v>6</v>
      </c>
      <c r="H3" s="113" t="s">
        <v>7</v>
      </c>
      <c r="I3" s="114" t="s">
        <v>8</v>
      </c>
      <c r="J3" s="115" t="s">
        <v>9</v>
      </c>
      <c r="K3" s="115" t="s">
        <v>10</v>
      </c>
    </row>
    <row r="4" spans="2:11" x14ac:dyDescent="0.25">
      <c r="B4" s="9">
        <v>1</v>
      </c>
      <c r="C4" s="10" t="s">
        <v>11</v>
      </c>
      <c r="D4" s="11" t="s">
        <v>12</v>
      </c>
      <c r="E4" s="12">
        <v>969663.71</v>
      </c>
      <c r="F4" s="12">
        <v>0</v>
      </c>
      <c r="G4" s="192" t="s">
        <v>13</v>
      </c>
      <c r="H4" s="13">
        <v>961663.71</v>
      </c>
      <c r="I4" s="14">
        <f>H4/H$14*100</f>
        <v>99.174971702302855</v>
      </c>
      <c r="J4" s="15">
        <f t="shared" ref="J4:J6" si="0">IF(I4=0,0,(E4-F4)/I4)</f>
        <v>9777.3026133112999</v>
      </c>
      <c r="K4" s="16">
        <f t="shared" ref="K4:K5" si="1">IF((E4-F4)=0,0,H4/(E4-F4))</f>
        <v>0.9917497170230285</v>
      </c>
    </row>
    <row r="5" spans="2:11" ht="45" x14ac:dyDescent="0.25">
      <c r="B5" s="9">
        <v>2</v>
      </c>
      <c r="C5" s="17" t="s">
        <v>14</v>
      </c>
      <c r="D5" s="18" t="s">
        <v>15</v>
      </c>
      <c r="E5" s="19">
        <v>1</v>
      </c>
      <c r="F5" s="19">
        <v>0</v>
      </c>
      <c r="G5" s="192" t="s">
        <v>16</v>
      </c>
      <c r="H5" s="20">
        <v>8000</v>
      </c>
      <c r="I5" s="21">
        <f t="shared" ref="I5:I13" si="2">H5/H$14*100</f>
        <v>0.82502829769714703</v>
      </c>
      <c r="J5" s="15">
        <f t="shared" si="0"/>
        <v>1.2120796375</v>
      </c>
      <c r="K5" s="16">
        <f t="shared" si="1"/>
        <v>8000</v>
      </c>
    </row>
    <row r="6" spans="2:11" x14ac:dyDescent="0.25">
      <c r="B6" s="9">
        <v>3</v>
      </c>
      <c r="C6" s="17"/>
      <c r="D6" s="18"/>
      <c r="E6" s="19"/>
      <c r="F6" s="19"/>
      <c r="G6" s="192" t="s">
        <v>17</v>
      </c>
      <c r="H6" s="20"/>
      <c r="I6" s="21">
        <f t="shared" si="2"/>
        <v>0</v>
      </c>
      <c r="J6" s="15">
        <f t="shared" si="0"/>
        <v>0</v>
      </c>
      <c r="K6" s="16">
        <f>IF((E6-F6)=0,0,H6/(E6-F6))</f>
        <v>0</v>
      </c>
    </row>
    <row r="7" spans="2:11" x14ac:dyDescent="0.25">
      <c r="B7" s="9">
        <v>4</v>
      </c>
      <c r="C7" s="17" t="s">
        <v>18</v>
      </c>
      <c r="D7" s="18" t="s">
        <v>18</v>
      </c>
      <c r="E7" s="19">
        <v>0</v>
      </c>
      <c r="F7" s="19">
        <v>0</v>
      </c>
      <c r="G7" s="192" t="s">
        <v>17</v>
      </c>
      <c r="H7" s="20">
        <v>0</v>
      </c>
      <c r="I7" s="21">
        <f t="shared" si="2"/>
        <v>0</v>
      </c>
      <c r="J7" s="15">
        <f>IF(I7=0,0,(E7-F7)/I7)</f>
        <v>0</v>
      </c>
      <c r="K7" s="16">
        <f>IF((E7-F7)=0,0,H7/(E7-F7))</f>
        <v>0</v>
      </c>
    </row>
    <row r="8" spans="2:11" x14ac:dyDescent="0.25">
      <c r="B8" s="9">
        <v>5</v>
      </c>
      <c r="C8" s="22" t="s">
        <v>18</v>
      </c>
      <c r="D8" s="23" t="s">
        <v>18</v>
      </c>
      <c r="E8" s="24">
        <v>0</v>
      </c>
      <c r="F8" s="19">
        <v>0</v>
      </c>
      <c r="G8" s="192" t="s">
        <v>17</v>
      </c>
      <c r="H8" s="25">
        <v>0</v>
      </c>
      <c r="I8" s="21">
        <f t="shared" si="2"/>
        <v>0</v>
      </c>
      <c r="J8" s="15">
        <f>IF(I8=0,0,(E8-F8)/I8)</f>
        <v>0</v>
      </c>
      <c r="K8" s="16">
        <f>IF((E8-F8)=0,0,H8/(E8-F8))</f>
        <v>0</v>
      </c>
    </row>
    <row r="9" spans="2:11" x14ac:dyDescent="0.25">
      <c r="B9" s="9">
        <v>6</v>
      </c>
      <c r="C9" s="22" t="s">
        <v>18</v>
      </c>
      <c r="D9" s="23" t="s">
        <v>18</v>
      </c>
      <c r="E9" s="24">
        <v>0</v>
      </c>
      <c r="F9" s="19">
        <v>0</v>
      </c>
      <c r="G9" s="192" t="s">
        <v>17</v>
      </c>
      <c r="H9" s="25">
        <v>0</v>
      </c>
      <c r="I9" s="21">
        <f t="shared" si="2"/>
        <v>0</v>
      </c>
      <c r="J9" s="15">
        <f t="shared" ref="J9:J13" si="3">IF(I9=0,0,(E9-F9)/I9)</f>
        <v>0</v>
      </c>
      <c r="K9" s="16">
        <f t="shared" ref="K9:K13" si="4">IF((E9-F9)=0,0,H9/(E9-F9))</f>
        <v>0</v>
      </c>
    </row>
    <row r="10" spans="2:11" x14ac:dyDescent="0.25">
      <c r="B10" s="9">
        <v>7</v>
      </c>
      <c r="C10" s="22" t="s">
        <v>18</v>
      </c>
      <c r="D10" s="23" t="s">
        <v>18</v>
      </c>
      <c r="E10" s="24">
        <v>0</v>
      </c>
      <c r="F10" s="19">
        <v>0</v>
      </c>
      <c r="G10" s="192" t="s">
        <v>17</v>
      </c>
      <c r="H10" s="25">
        <v>0</v>
      </c>
      <c r="I10" s="21">
        <f t="shared" si="2"/>
        <v>0</v>
      </c>
      <c r="J10" s="15">
        <f t="shared" si="3"/>
        <v>0</v>
      </c>
      <c r="K10" s="16">
        <f t="shared" si="4"/>
        <v>0</v>
      </c>
    </row>
    <row r="11" spans="2:11" x14ac:dyDescent="0.25">
      <c r="B11" s="9">
        <v>8</v>
      </c>
      <c r="C11" s="22" t="s">
        <v>18</v>
      </c>
      <c r="D11" s="23" t="s">
        <v>18</v>
      </c>
      <c r="E11" s="24">
        <v>0</v>
      </c>
      <c r="F11" s="19">
        <v>0</v>
      </c>
      <c r="G11" s="192" t="s">
        <v>17</v>
      </c>
      <c r="H11" s="25">
        <v>0</v>
      </c>
      <c r="I11" s="21">
        <f t="shared" si="2"/>
        <v>0</v>
      </c>
      <c r="J11" s="15">
        <f t="shared" si="3"/>
        <v>0</v>
      </c>
      <c r="K11" s="16">
        <f t="shared" si="4"/>
        <v>0</v>
      </c>
    </row>
    <row r="12" spans="2:11" x14ac:dyDescent="0.25">
      <c r="B12" s="9">
        <v>9</v>
      </c>
      <c r="C12" s="22" t="s">
        <v>18</v>
      </c>
      <c r="D12" s="23" t="s">
        <v>18</v>
      </c>
      <c r="E12" s="24">
        <v>0</v>
      </c>
      <c r="F12" s="19">
        <v>0</v>
      </c>
      <c r="G12" s="192" t="s">
        <v>17</v>
      </c>
      <c r="H12" s="25">
        <v>0</v>
      </c>
      <c r="I12" s="21">
        <f t="shared" si="2"/>
        <v>0</v>
      </c>
      <c r="J12" s="15">
        <f t="shared" si="3"/>
        <v>0</v>
      </c>
      <c r="K12" s="16">
        <f t="shared" si="4"/>
        <v>0</v>
      </c>
    </row>
    <row r="13" spans="2:11" x14ac:dyDescent="0.25">
      <c r="B13" s="9">
        <v>10</v>
      </c>
      <c r="C13" s="22" t="s">
        <v>18</v>
      </c>
      <c r="D13" s="23" t="s">
        <v>18</v>
      </c>
      <c r="E13" s="24">
        <v>0</v>
      </c>
      <c r="F13" s="19">
        <v>0</v>
      </c>
      <c r="G13" s="192" t="s">
        <v>17</v>
      </c>
      <c r="H13" s="25">
        <v>0</v>
      </c>
      <c r="I13" s="21">
        <f t="shared" si="2"/>
        <v>0</v>
      </c>
      <c r="J13" s="15">
        <f t="shared" si="3"/>
        <v>0</v>
      </c>
      <c r="K13" s="16">
        <f t="shared" si="4"/>
        <v>0</v>
      </c>
    </row>
    <row r="14" spans="2:11" ht="15.75" customHeight="1" thickBot="1" x14ac:dyDescent="0.3">
      <c r="B14" s="26"/>
      <c r="C14" s="27" t="s">
        <v>19</v>
      </c>
      <c r="D14" s="28"/>
      <c r="E14" s="28"/>
      <c r="F14" s="28"/>
      <c r="G14" s="28"/>
      <c r="H14" s="29">
        <f>SUM(H4:H13)</f>
        <v>969663.71</v>
      </c>
      <c r="I14" s="30">
        <f>SUM(I4:I13)</f>
        <v>100</v>
      </c>
      <c r="J14" s="31"/>
      <c r="K14" s="32"/>
    </row>
    <row r="15" spans="2:11" ht="15.75" thickBot="1" x14ac:dyDescent="0.3"/>
    <row r="16" spans="2:11" ht="35.25" customHeight="1" thickBot="1" x14ac:dyDescent="0.3">
      <c r="B16" s="283" t="s">
        <v>20</v>
      </c>
      <c r="C16" s="284"/>
      <c r="D16" s="284"/>
      <c r="E16" s="284"/>
      <c r="F16" s="284"/>
      <c r="G16" s="284"/>
      <c r="H16" s="284"/>
      <c r="I16" s="284"/>
      <c r="J16" s="285"/>
    </row>
    <row r="17" spans="2:10" x14ac:dyDescent="0.25">
      <c r="B17" s="286" t="s">
        <v>1</v>
      </c>
      <c r="C17" s="288" t="s">
        <v>2</v>
      </c>
      <c r="D17" s="290" t="s">
        <v>21</v>
      </c>
      <c r="E17" s="292" t="s">
        <v>22</v>
      </c>
      <c r="F17" s="293"/>
      <c r="G17" s="294" t="s">
        <v>23</v>
      </c>
      <c r="H17" s="295"/>
      <c r="I17" s="296" t="s">
        <v>24</v>
      </c>
      <c r="J17" s="293"/>
    </row>
    <row r="18" spans="2:10" x14ac:dyDescent="0.25">
      <c r="B18" s="287"/>
      <c r="C18" s="289"/>
      <c r="D18" s="291"/>
      <c r="E18" s="33" t="s">
        <v>22</v>
      </c>
      <c r="F18" s="34" t="s">
        <v>25</v>
      </c>
      <c r="G18" s="35" t="s">
        <v>23</v>
      </c>
      <c r="H18" s="36" t="s">
        <v>26</v>
      </c>
      <c r="I18" s="37" t="s">
        <v>24</v>
      </c>
      <c r="J18" s="34" t="s">
        <v>27</v>
      </c>
    </row>
    <row r="19" spans="2:10" x14ac:dyDescent="0.25">
      <c r="B19" s="33" cm="1">
        <f t="array" ref="B19:B28">B4:B13</f>
        <v>1</v>
      </c>
      <c r="C19" s="39" t="str" cm="1">
        <f t="array" ref="C19:C28">C4:C13</f>
        <v>Cena celkom</v>
      </c>
      <c r="D19" s="41" cm="1">
        <f t="array" ref="D19:D28">I4:I13</f>
        <v>99.174971702302855</v>
      </c>
      <c r="E19" s="43">
        <v>30000</v>
      </c>
      <c r="F19" s="44">
        <f>IF(I4=100,"0",IF((E4-F4)=0,0,(IF(G4="čím menej, tým lepšie",(I4*(E4-E19)/(E4-F4)),(I4*(E19-F4)/(E4-F4))))))</f>
        <v>96.106640774388595</v>
      </c>
      <c r="G19" s="43">
        <v>15000</v>
      </c>
      <c r="H19" s="45">
        <f>IF(I4=100,"0",IF((E4-F4)=0,0,IF(G4="čím menej, tým lepšie",(I4*(E4-G19)/(E4-F4)),(I4*(G19-F4)/(E4-F4)))))</f>
        <v>97.640806238345732</v>
      </c>
      <c r="I19" s="43">
        <v>0</v>
      </c>
      <c r="J19" s="44">
        <f>IF(I4=100,"0",IF((E4-F4)=0,0,IF(G4="čím menej, tým lepšie",(I4*(E4-I19)/(E4-F4)),(I4*(I19-F4)/(E4-F4)))))</f>
        <v>99.174971702302855</v>
      </c>
    </row>
    <row r="20" spans="2:10" ht="15" customHeight="1" x14ac:dyDescent="0.25">
      <c r="B20" s="33">
        <v>2</v>
      </c>
      <c r="C20" s="39" t="str">
        <v>Podpora zamestnávania znevýhodnených uchádzačov o zamestnanie</v>
      </c>
      <c r="D20" s="41">
        <v>0.82502829769714703</v>
      </c>
      <c r="E20" s="43">
        <v>36</v>
      </c>
      <c r="F20" s="44">
        <f>IF(I5=100,"0",IF((E5-F5)=0,0,(IF(G5="čím menej, tým lepšie",(I5*(E5-E20)/(E5-F5)),(I5*(E20-F5)/(E5-F5))))))</f>
        <v>29.701018717097291</v>
      </c>
      <c r="G20" s="43">
        <v>18</v>
      </c>
      <c r="H20" s="45">
        <f t="shared" ref="H20:H28" si="5">IF(I5=100,"0",IF((E5-F5)=0,0,IF(G5="čím menej, tým lepšie",(I5*(E5-G20)/(E5-F5)),(I5*(G20-F5)/(E5-F5)))))</f>
        <v>14.850509358548646</v>
      </c>
      <c r="I20" s="43">
        <v>0</v>
      </c>
      <c r="J20" s="44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33">
        <v>3</v>
      </c>
      <c r="C21" s="39">
        <v>0</v>
      </c>
      <c r="D21" s="41">
        <v>0</v>
      </c>
      <c r="E21" s="43">
        <v>50</v>
      </c>
      <c r="F21" s="44">
        <f>IF(I6=100,"0",IF((E6-F6)=0,0,(IF(G6="čím menej, tým lepšie",(I6*(E6-E21)/(E6-F6)),(I6*(E21-F6)/(E6-F6))))))</f>
        <v>0</v>
      </c>
      <c r="G21" s="43">
        <v>75</v>
      </c>
      <c r="H21" s="45">
        <f t="shared" si="5"/>
        <v>0</v>
      </c>
      <c r="I21" s="43">
        <v>100</v>
      </c>
      <c r="J21" s="44">
        <f t="shared" si="6"/>
        <v>0</v>
      </c>
    </row>
    <row r="22" spans="2:10" x14ac:dyDescent="0.25">
      <c r="B22" s="33">
        <v>4</v>
      </c>
      <c r="C22" s="39" t="str">
        <v>...</v>
      </c>
      <c r="D22" s="41">
        <v>0</v>
      </c>
      <c r="E22" s="43">
        <v>0</v>
      </c>
      <c r="F22" s="44">
        <f>IF(I7=100,"0",IF((E7-F7)=0,0,(IF(G7="čím menej, tým lepšie",(I7*(E7-E22)/(E7-F7)),(I7*(E22-F7)/(E7-F7))))))</f>
        <v>0</v>
      </c>
      <c r="G22" s="43">
        <v>0</v>
      </c>
      <c r="H22" s="45">
        <f t="shared" si="5"/>
        <v>0</v>
      </c>
      <c r="I22" s="43">
        <v>0</v>
      </c>
      <c r="J22" s="44">
        <f t="shared" si="6"/>
        <v>0</v>
      </c>
    </row>
    <row r="23" spans="2:10" x14ac:dyDescent="0.25">
      <c r="B23" s="33">
        <v>5</v>
      </c>
      <c r="C23" s="39" t="str">
        <v>...</v>
      </c>
      <c r="D23" s="41">
        <v>0</v>
      </c>
      <c r="E23" s="43">
        <v>0</v>
      </c>
      <c r="F23" s="44">
        <f>IF(I8=100,"0",IF((E8-F8)=0,0,(IF(G8="čím menej, tým lepšie",(I8*(E8-E23)/(E8-F8)),(I8*(E23-F8)/(E8-F8))))))</f>
        <v>0</v>
      </c>
      <c r="G23" s="43">
        <v>0</v>
      </c>
      <c r="H23" s="45">
        <f t="shared" si="5"/>
        <v>0</v>
      </c>
      <c r="I23" s="43">
        <v>0</v>
      </c>
      <c r="J23" s="44">
        <f t="shared" si="6"/>
        <v>0</v>
      </c>
    </row>
    <row r="24" spans="2:10" x14ac:dyDescent="0.25">
      <c r="B24" s="33">
        <v>6</v>
      </c>
      <c r="C24" s="39" t="str">
        <v>...</v>
      </c>
      <c r="D24" s="41">
        <v>0</v>
      </c>
      <c r="E24" s="43">
        <v>0</v>
      </c>
      <c r="F24" s="44">
        <f t="shared" ref="F24:F28" si="7">IF(I9=100,"0",IF((E9-F9)=0,0,(IF(G9="čím menej, tým lepšie",(I9*(E9-E24)/(E9-F9)),(I9*(E24-F9)/(E9-F9))))))</f>
        <v>0</v>
      </c>
      <c r="G24" s="43">
        <v>0</v>
      </c>
      <c r="H24" s="45">
        <f t="shared" si="5"/>
        <v>0</v>
      </c>
      <c r="I24" s="43">
        <v>0</v>
      </c>
      <c r="J24" s="44">
        <f t="shared" si="6"/>
        <v>0</v>
      </c>
    </row>
    <row r="25" spans="2:10" x14ac:dyDescent="0.25">
      <c r="B25" s="33">
        <v>7</v>
      </c>
      <c r="C25" s="39" t="str">
        <v>...</v>
      </c>
      <c r="D25" s="41">
        <v>0</v>
      </c>
      <c r="E25" s="43">
        <v>0</v>
      </c>
      <c r="F25" s="44">
        <f t="shared" si="7"/>
        <v>0</v>
      </c>
      <c r="G25" s="43">
        <v>0</v>
      </c>
      <c r="H25" s="45">
        <f t="shared" si="5"/>
        <v>0</v>
      </c>
      <c r="I25" s="43">
        <v>0</v>
      </c>
      <c r="J25" s="44">
        <f t="shared" si="6"/>
        <v>0</v>
      </c>
    </row>
    <row r="26" spans="2:10" x14ac:dyDescent="0.25">
      <c r="B26" s="33">
        <v>8</v>
      </c>
      <c r="C26" s="39" t="str">
        <v>...</v>
      </c>
      <c r="D26" s="41">
        <v>0</v>
      </c>
      <c r="E26" s="43">
        <v>0</v>
      </c>
      <c r="F26" s="44">
        <f t="shared" si="7"/>
        <v>0</v>
      </c>
      <c r="G26" s="43">
        <v>0</v>
      </c>
      <c r="H26" s="45">
        <f t="shared" si="5"/>
        <v>0</v>
      </c>
      <c r="I26" s="43">
        <v>0</v>
      </c>
      <c r="J26" s="44">
        <f t="shared" si="6"/>
        <v>0</v>
      </c>
    </row>
    <row r="27" spans="2:10" x14ac:dyDescent="0.25">
      <c r="B27" s="33">
        <v>9</v>
      </c>
      <c r="C27" s="39" t="str">
        <v>...</v>
      </c>
      <c r="D27" s="41">
        <v>0</v>
      </c>
      <c r="E27" s="43">
        <v>0</v>
      </c>
      <c r="F27" s="44">
        <f t="shared" si="7"/>
        <v>0</v>
      </c>
      <c r="G27" s="43">
        <v>0</v>
      </c>
      <c r="H27" s="45">
        <f t="shared" si="5"/>
        <v>0</v>
      </c>
      <c r="I27" s="43">
        <v>0</v>
      </c>
      <c r="J27" s="44">
        <f t="shared" si="6"/>
        <v>0</v>
      </c>
    </row>
    <row r="28" spans="2:10" ht="15.75" thickBot="1" x14ac:dyDescent="0.3">
      <c r="B28" s="38">
        <v>10</v>
      </c>
      <c r="C28" s="40" t="str">
        <v>...</v>
      </c>
      <c r="D28" s="42">
        <v>0</v>
      </c>
      <c r="E28" s="43">
        <v>0</v>
      </c>
      <c r="F28" s="44">
        <f t="shared" si="7"/>
        <v>0</v>
      </c>
      <c r="G28" s="43">
        <v>0</v>
      </c>
      <c r="H28" s="45">
        <f t="shared" si="5"/>
        <v>0</v>
      </c>
      <c r="I28" s="43">
        <v>0</v>
      </c>
      <c r="J28" s="44">
        <f t="shared" si="6"/>
        <v>0</v>
      </c>
    </row>
    <row r="29" spans="2:10" ht="15.75" thickBot="1" x14ac:dyDescent="0.3">
      <c r="B29" s="46"/>
      <c r="C29" s="47" t="s">
        <v>28</v>
      </c>
      <c r="D29" s="48">
        <f>SUM(_xlfn.ANCHORARRAY(D19))</f>
        <v>100</v>
      </c>
      <c r="E29" s="47"/>
      <c r="F29" s="116">
        <f>SUM(F19:F28)</f>
        <v>125.80765949148588</v>
      </c>
      <c r="G29" s="117"/>
      <c r="H29" s="116">
        <f t="shared" ref="H29:J29" si="8">SUM(H19:H28)</f>
        <v>112.49131559689438</v>
      </c>
      <c r="I29" s="117"/>
      <c r="J29" s="118">
        <f t="shared" si="8"/>
        <v>99.174971702302855</v>
      </c>
    </row>
    <row r="31" spans="2:10" ht="36.75" customHeight="1" thickBot="1" x14ac:dyDescent="0.3">
      <c r="B31" s="297" t="s">
        <v>29</v>
      </c>
      <c r="C31" s="298"/>
      <c r="D31" s="298"/>
      <c r="E31" s="298"/>
      <c r="F31" s="298"/>
      <c r="G31" s="298"/>
      <c r="H31" s="298"/>
      <c r="I31" s="298"/>
      <c r="J31" s="299"/>
    </row>
    <row r="32" spans="2:10" x14ac:dyDescent="0.25">
      <c r="B32" s="300" t="s">
        <v>1</v>
      </c>
      <c r="C32" s="302" t="s">
        <v>2</v>
      </c>
      <c r="D32" s="303"/>
      <c r="E32" s="306" t="s">
        <v>22</v>
      </c>
      <c r="F32" s="307"/>
      <c r="G32" s="308" t="s">
        <v>23</v>
      </c>
      <c r="H32" s="309"/>
      <c r="I32" s="310" t="s">
        <v>24</v>
      </c>
      <c r="J32" s="311"/>
    </row>
    <row r="33" spans="2:10" x14ac:dyDescent="0.25">
      <c r="B33" s="301"/>
      <c r="C33" s="304"/>
      <c r="D33" s="305"/>
      <c r="E33" s="49" t="s">
        <v>22</v>
      </c>
      <c r="F33" s="50" t="s">
        <v>30</v>
      </c>
      <c r="G33" s="51" t="s">
        <v>23</v>
      </c>
      <c r="H33" s="52" t="s">
        <v>31</v>
      </c>
      <c r="I33" s="53" t="s">
        <v>24</v>
      </c>
      <c r="J33" s="54" t="s">
        <v>27</v>
      </c>
    </row>
    <row r="34" spans="2:10" x14ac:dyDescent="0.25">
      <c r="B34" s="55" cm="1">
        <f t="array" ref="B34:B43">B19:B28</f>
        <v>1</v>
      </c>
      <c r="C34" s="57" t="str" cm="1">
        <f t="array" ref="C34:C43">C19:C28</f>
        <v>Cena celkom</v>
      </c>
      <c r="D34" s="59"/>
      <c r="E34" s="60">
        <f>E19</f>
        <v>30000</v>
      </c>
      <c r="F34" s="61">
        <f>E34</f>
        <v>30000</v>
      </c>
      <c r="G34" s="60">
        <f>G19</f>
        <v>15000</v>
      </c>
      <c r="H34" s="62">
        <f>G34</f>
        <v>15000</v>
      </c>
      <c r="I34" s="60">
        <f>I19</f>
        <v>0</v>
      </c>
      <c r="J34" s="63">
        <f>I34</f>
        <v>0</v>
      </c>
    </row>
    <row r="35" spans="2:10" x14ac:dyDescent="0.25">
      <c r="B35" s="55">
        <v>2</v>
      </c>
      <c r="C35" s="57" t="str">
        <v>Podpora zamestnávania znevýhodnených uchádzačov o zamestnanie</v>
      </c>
      <c r="D35" s="59"/>
      <c r="E35" s="60">
        <f>E20</f>
        <v>36</v>
      </c>
      <c r="F35" s="61">
        <f>IF(I5=100,"0",IF((E5-F5)=0,0,IF(G5="čím menej, tým lepšie",(-(E5-E35)*(H5/(E5-F5))),-(E35-F5)*(H5/(E5-F5)))))</f>
        <v>-288000</v>
      </c>
      <c r="G35" s="60">
        <f t="shared" ref="G35:G43" si="9">G20</f>
        <v>18</v>
      </c>
      <c r="H35" s="62">
        <f>IF(I5=100,"0",IF((E5-F5)=0,0,IF(G5="čím menej, tým lepšie",(-(E5-G35)*(H5/(E5-F5))),-(G35-F5)*(H5/(E5-F5)))))</f>
        <v>-144000</v>
      </c>
      <c r="I35" s="60">
        <f t="shared" ref="I35:I43" si="10">I20</f>
        <v>0</v>
      </c>
      <c r="J35" s="63">
        <f>IF(I5=100,"0",IF((E5-F5)=0,0,IF(G5="čím menej, tým lepšie",(-(E5-I35)*(H5/(E5-F5))),-(I35-F5)*(H5/(E5-F5)))))</f>
        <v>0</v>
      </c>
    </row>
    <row r="36" spans="2:10" x14ac:dyDescent="0.25">
      <c r="B36" s="55">
        <v>3</v>
      </c>
      <c r="C36" s="57">
        <v>0</v>
      </c>
      <c r="D36" s="59"/>
      <c r="E36" s="60">
        <f t="shared" ref="E36:E43" si="11">E21</f>
        <v>50</v>
      </c>
      <c r="F36" s="61">
        <f t="shared" ref="F36:F43" si="12">IF(I6=100,"0",IF((E6-F6)=0,0,IF(G6="čím menej, tým lepšie",(-(E6-E36)*(H6/(E6-F6))),-(E36-F6)*(H6/(E6-F6)))))</f>
        <v>0</v>
      </c>
      <c r="G36" s="60">
        <f t="shared" si="9"/>
        <v>75</v>
      </c>
      <c r="H36" s="62">
        <f t="shared" ref="H36:H43" si="13">IF(I6=100,"0",IF((E6-F6)=0,0,IF(G6="čím menej, tým lepšie",(-(E6-G36)*(H6/(E6-F6))),-(G36-F6)*(H6/(E6-F6)))))</f>
        <v>0</v>
      </c>
      <c r="I36" s="60">
        <f>I21</f>
        <v>100</v>
      </c>
      <c r="J36" s="63">
        <f t="shared" ref="J36:J43" si="14">IF(I6=100,"0",IF((E6-F6)=0,0,IF(G6="čím menej, tým lepšie",(-(E6-I36)*(H6/(E6-F6))),-(I36-F6)*(H6/(E6-F6)))))</f>
        <v>0</v>
      </c>
    </row>
    <row r="37" spans="2:10" x14ac:dyDescent="0.25">
      <c r="B37" s="55">
        <v>4</v>
      </c>
      <c r="C37" s="57" t="str">
        <v>...</v>
      </c>
      <c r="D37" s="59"/>
      <c r="E37" s="60">
        <f t="shared" si="11"/>
        <v>0</v>
      </c>
      <c r="F37" s="61">
        <f t="shared" si="12"/>
        <v>0</v>
      </c>
      <c r="G37" s="60">
        <f t="shared" si="9"/>
        <v>0</v>
      </c>
      <c r="H37" s="62">
        <f t="shared" si="13"/>
        <v>0</v>
      </c>
      <c r="I37" s="60">
        <f t="shared" si="10"/>
        <v>0</v>
      </c>
      <c r="J37" s="63">
        <f t="shared" si="14"/>
        <v>0</v>
      </c>
    </row>
    <row r="38" spans="2:10" x14ac:dyDescent="0.25">
      <c r="B38" s="55">
        <v>5</v>
      </c>
      <c r="C38" s="57" t="str">
        <v>...</v>
      </c>
      <c r="D38" s="59"/>
      <c r="E38" s="60">
        <f t="shared" si="11"/>
        <v>0</v>
      </c>
      <c r="F38" s="61">
        <f t="shared" si="12"/>
        <v>0</v>
      </c>
      <c r="G38" s="60">
        <f t="shared" si="9"/>
        <v>0</v>
      </c>
      <c r="H38" s="62">
        <f t="shared" si="13"/>
        <v>0</v>
      </c>
      <c r="I38" s="60">
        <f t="shared" si="10"/>
        <v>0</v>
      </c>
      <c r="J38" s="63">
        <f t="shared" si="14"/>
        <v>0</v>
      </c>
    </row>
    <row r="39" spans="2:10" x14ac:dyDescent="0.25">
      <c r="B39" s="55">
        <v>6</v>
      </c>
      <c r="C39" s="57" t="str">
        <v>...</v>
      </c>
      <c r="D39" s="59"/>
      <c r="E39" s="60">
        <f t="shared" si="11"/>
        <v>0</v>
      </c>
      <c r="F39" s="61">
        <f t="shared" si="12"/>
        <v>0</v>
      </c>
      <c r="G39" s="60">
        <f t="shared" si="9"/>
        <v>0</v>
      </c>
      <c r="H39" s="62">
        <f t="shared" si="13"/>
        <v>0</v>
      </c>
      <c r="I39" s="60">
        <f t="shared" si="10"/>
        <v>0</v>
      </c>
      <c r="J39" s="63">
        <f t="shared" si="14"/>
        <v>0</v>
      </c>
    </row>
    <row r="40" spans="2:10" x14ac:dyDescent="0.25">
      <c r="B40" s="55">
        <v>7</v>
      </c>
      <c r="C40" s="57" t="str">
        <v>...</v>
      </c>
      <c r="D40" s="59"/>
      <c r="E40" s="60">
        <f t="shared" si="11"/>
        <v>0</v>
      </c>
      <c r="F40" s="61">
        <f t="shared" si="12"/>
        <v>0</v>
      </c>
      <c r="G40" s="60">
        <f t="shared" si="9"/>
        <v>0</v>
      </c>
      <c r="H40" s="62">
        <f t="shared" si="13"/>
        <v>0</v>
      </c>
      <c r="I40" s="60">
        <f t="shared" si="10"/>
        <v>0</v>
      </c>
      <c r="J40" s="63">
        <f t="shared" si="14"/>
        <v>0</v>
      </c>
    </row>
    <row r="41" spans="2:10" ht="15.75" customHeight="1" x14ac:dyDescent="0.25">
      <c r="B41" s="55">
        <v>8</v>
      </c>
      <c r="C41" s="57" t="str">
        <v>...</v>
      </c>
      <c r="D41" s="59"/>
      <c r="E41" s="60">
        <f t="shared" si="11"/>
        <v>0</v>
      </c>
      <c r="F41" s="61">
        <f t="shared" si="12"/>
        <v>0</v>
      </c>
      <c r="G41" s="60">
        <f t="shared" si="9"/>
        <v>0</v>
      </c>
      <c r="H41" s="62">
        <f t="shared" si="13"/>
        <v>0</v>
      </c>
      <c r="I41" s="60">
        <f t="shared" si="10"/>
        <v>0</v>
      </c>
      <c r="J41" s="63">
        <f t="shared" si="14"/>
        <v>0</v>
      </c>
    </row>
    <row r="42" spans="2:10" x14ac:dyDescent="0.25">
      <c r="B42" s="55">
        <v>9</v>
      </c>
      <c r="C42" s="57" t="str">
        <v>...</v>
      </c>
      <c r="D42" s="59"/>
      <c r="E42" s="60">
        <f t="shared" si="11"/>
        <v>0</v>
      </c>
      <c r="F42" s="61">
        <f t="shared" si="12"/>
        <v>0</v>
      </c>
      <c r="G42" s="60">
        <f t="shared" si="9"/>
        <v>0</v>
      </c>
      <c r="H42" s="62">
        <f t="shared" si="13"/>
        <v>0</v>
      </c>
      <c r="I42" s="60">
        <f t="shared" si="10"/>
        <v>0</v>
      </c>
      <c r="J42" s="63">
        <f t="shared" si="14"/>
        <v>0</v>
      </c>
    </row>
    <row r="43" spans="2:10" ht="15.75" thickBot="1" x14ac:dyDescent="0.3">
      <c r="B43" s="56">
        <v>10</v>
      </c>
      <c r="C43" s="58" t="str">
        <v>...</v>
      </c>
      <c r="D43" s="64"/>
      <c r="E43" s="60">
        <f t="shared" si="11"/>
        <v>0</v>
      </c>
      <c r="F43" s="61">
        <f t="shared" si="12"/>
        <v>0</v>
      </c>
      <c r="G43" s="60">
        <f t="shared" si="9"/>
        <v>0</v>
      </c>
      <c r="H43" s="62">
        <f t="shared" si="13"/>
        <v>0</v>
      </c>
      <c r="I43" s="60">
        <f t="shared" si="10"/>
        <v>0</v>
      </c>
      <c r="J43" s="63">
        <f t="shared" si="14"/>
        <v>0</v>
      </c>
    </row>
    <row r="44" spans="2:10" ht="15.75" thickBot="1" x14ac:dyDescent="0.3">
      <c r="B44" s="65"/>
      <c r="C44" s="66" t="s">
        <v>28</v>
      </c>
      <c r="D44" s="66"/>
      <c r="E44" s="66"/>
      <c r="F44" s="67">
        <f>SUM(F34:F43)</f>
        <v>-258000</v>
      </c>
      <c r="G44" s="67"/>
      <c r="H44" s="67">
        <f t="shared" ref="H44:J44" si="15">SUM(H34:H43)</f>
        <v>-129000</v>
      </c>
      <c r="I44" s="67"/>
      <c r="J44" s="68">
        <f t="shared" si="15"/>
        <v>0</v>
      </c>
    </row>
    <row r="45" spans="2:10" ht="15.75" thickBot="1" x14ac:dyDescent="0.3"/>
    <row r="46" spans="2:10" ht="36" customHeight="1" thickBot="1" x14ac:dyDescent="0.3">
      <c r="B46" s="312" t="s">
        <v>32</v>
      </c>
      <c r="C46" s="313"/>
      <c r="D46" s="313"/>
      <c r="E46" s="313"/>
      <c r="F46" s="313"/>
      <c r="G46" s="313"/>
      <c r="H46" s="313"/>
      <c r="I46" s="313"/>
      <c r="J46" s="314"/>
    </row>
    <row r="47" spans="2:10" ht="15.75" customHeight="1" x14ac:dyDescent="0.25">
      <c r="B47" s="315" t="s">
        <v>1</v>
      </c>
      <c r="C47" s="317" t="s">
        <v>2</v>
      </c>
      <c r="D47" s="318"/>
      <c r="E47" s="315" t="s">
        <v>22</v>
      </c>
      <c r="F47" s="321"/>
      <c r="G47" s="322" t="s">
        <v>23</v>
      </c>
      <c r="H47" s="323"/>
      <c r="I47" s="324" t="s">
        <v>24</v>
      </c>
      <c r="J47" s="325"/>
    </row>
    <row r="48" spans="2:10" x14ac:dyDescent="0.25">
      <c r="B48" s="316"/>
      <c r="C48" s="319"/>
      <c r="D48" s="320"/>
      <c r="E48" s="69" t="s">
        <v>22</v>
      </c>
      <c r="F48" s="70" t="s">
        <v>30</v>
      </c>
      <c r="G48" s="71" t="s">
        <v>23</v>
      </c>
      <c r="H48" s="72" t="s">
        <v>31</v>
      </c>
      <c r="I48" s="73" t="s">
        <v>24</v>
      </c>
      <c r="J48" s="74" t="s">
        <v>27</v>
      </c>
    </row>
    <row r="49" spans="2:10" x14ac:dyDescent="0.25">
      <c r="B49" s="75" cm="1">
        <f t="array" ref="B49:B58">B34:B43</f>
        <v>1</v>
      </c>
      <c r="C49" s="77" t="str" cm="1">
        <f t="array" ref="C49:C58">C34:C43</f>
        <v>Cena celkom</v>
      </c>
      <c r="D49" s="79"/>
      <c r="E49" s="60">
        <f>E19</f>
        <v>30000</v>
      </c>
      <c r="F49" s="80">
        <f>E49</f>
        <v>30000</v>
      </c>
      <c r="G49" s="60">
        <f>G19</f>
        <v>15000</v>
      </c>
      <c r="H49" s="81">
        <f>G49</f>
        <v>15000</v>
      </c>
      <c r="I49" s="60">
        <f>I19</f>
        <v>0</v>
      </c>
      <c r="J49" s="82">
        <f>I49</f>
        <v>0</v>
      </c>
    </row>
    <row r="50" spans="2:10" x14ac:dyDescent="0.25">
      <c r="B50" s="75">
        <v>2</v>
      </c>
      <c r="C50" s="77" t="str">
        <v>Podpora zamestnávania znevýhodnených uchádzačov o zamestnanie</v>
      </c>
      <c r="D50" s="79"/>
      <c r="E50" s="60">
        <f t="shared" ref="E50:E58" si="16">E20</f>
        <v>36</v>
      </c>
      <c r="F50" s="80">
        <f>IF(I5=100,"0",IF((E5-F5)=0,0,IF(G5="čím menej, tým lepšie",((E50-F5)*H5/(E5-F5)),(E5-E50)*(H5/(E5-F5)))))</f>
        <v>-280000</v>
      </c>
      <c r="G50" s="60">
        <f t="shared" ref="G50:G58" si="17">G20</f>
        <v>18</v>
      </c>
      <c r="H50" s="81">
        <f>IF(I5=100,"0",IF((E5-F5)=0,0,IF(G5="čím menej, tým lepšie",((G50-F5)*H5/(E5-F5)),(E5-G50)*(H5/(E5-F5)))))</f>
        <v>-136000</v>
      </c>
      <c r="I50" s="60">
        <f t="shared" ref="I50:I58" si="18">I20</f>
        <v>0</v>
      </c>
      <c r="J50" s="82">
        <f>IF(I5=100,"0",IF((E5-F5)=0,0,IF(G5="čím menej, tým lepšie",((I50-F5)*H5/(E5-F5)),(E5-I50)*(H5/(E5-F5)))))</f>
        <v>8000</v>
      </c>
    </row>
    <row r="51" spans="2:10" x14ac:dyDescent="0.25">
      <c r="B51" s="75">
        <v>3</v>
      </c>
      <c r="C51" s="77">
        <v>0</v>
      </c>
      <c r="D51" s="79"/>
      <c r="E51" s="60">
        <f t="shared" si="16"/>
        <v>50</v>
      </c>
      <c r="F51" s="80">
        <f t="shared" ref="F51:F58" si="19">IF(I6=100,"0",IF((E6-F6)=0,0,IF(G6="čím menej, tým lepšie",((E51-F6)*H6/(E6-F6)),(E6-E51)*(H6/(E6-F6)))))</f>
        <v>0</v>
      </c>
      <c r="G51" s="60">
        <f t="shared" si="17"/>
        <v>75</v>
      </c>
      <c r="H51" s="81">
        <f t="shared" ref="H51:H58" si="20">IF(I6=100,"0",IF((E6-F6)=0,0,IF(G6="čím menej, tým lepšie",((G51-F6)*H6/(E6-F6)),(E6-G51)*(H6/(E6-F6)))))</f>
        <v>0</v>
      </c>
      <c r="I51" s="60">
        <f t="shared" si="18"/>
        <v>100</v>
      </c>
      <c r="J51" s="82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75">
        <v>4</v>
      </c>
      <c r="C52" s="77" t="str">
        <v>...</v>
      </c>
      <c r="D52" s="79"/>
      <c r="E52" s="60">
        <f t="shared" si="16"/>
        <v>0</v>
      </c>
      <c r="F52" s="80">
        <f t="shared" si="19"/>
        <v>0</v>
      </c>
      <c r="G52" s="60">
        <f t="shared" si="17"/>
        <v>0</v>
      </c>
      <c r="H52" s="81">
        <f t="shared" si="20"/>
        <v>0</v>
      </c>
      <c r="I52" s="60">
        <f t="shared" si="18"/>
        <v>0</v>
      </c>
      <c r="J52" s="82">
        <f t="shared" si="21"/>
        <v>0</v>
      </c>
    </row>
    <row r="53" spans="2:10" x14ac:dyDescent="0.25">
      <c r="B53" s="75">
        <v>5</v>
      </c>
      <c r="C53" s="77" t="str">
        <v>...</v>
      </c>
      <c r="D53" s="79"/>
      <c r="E53" s="60">
        <f t="shared" si="16"/>
        <v>0</v>
      </c>
      <c r="F53" s="80">
        <f t="shared" si="19"/>
        <v>0</v>
      </c>
      <c r="G53" s="60">
        <f t="shared" si="17"/>
        <v>0</v>
      </c>
      <c r="H53" s="81">
        <f t="shared" si="20"/>
        <v>0</v>
      </c>
      <c r="I53" s="60">
        <f t="shared" si="18"/>
        <v>0</v>
      </c>
      <c r="J53" s="82">
        <f t="shared" si="21"/>
        <v>0</v>
      </c>
    </row>
    <row r="54" spans="2:10" x14ac:dyDescent="0.25">
      <c r="B54" s="75">
        <v>6</v>
      </c>
      <c r="C54" s="77" t="str">
        <v>...</v>
      </c>
      <c r="D54" s="79"/>
      <c r="E54" s="60">
        <f t="shared" si="16"/>
        <v>0</v>
      </c>
      <c r="F54" s="80">
        <f t="shared" si="19"/>
        <v>0</v>
      </c>
      <c r="G54" s="60">
        <f t="shared" si="17"/>
        <v>0</v>
      </c>
      <c r="H54" s="81">
        <f t="shared" si="20"/>
        <v>0</v>
      </c>
      <c r="I54" s="60">
        <f t="shared" si="18"/>
        <v>0</v>
      </c>
      <c r="J54" s="82">
        <f t="shared" si="21"/>
        <v>0</v>
      </c>
    </row>
    <row r="55" spans="2:10" x14ac:dyDescent="0.25">
      <c r="B55" s="75">
        <v>7</v>
      </c>
      <c r="C55" s="77" t="str">
        <v>...</v>
      </c>
      <c r="D55" s="79"/>
      <c r="E55" s="60">
        <f t="shared" si="16"/>
        <v>0</v>
      </c>
      <c r="F55" s="80">
        <f t="shared" si="19"/>
        <v>0</v>
      </c>
      <c r="G55" s="60">
        <f t="shared" si="17"/>
        <v>0</v>
      </c>
      <c r="H55" s="81">
        <f t="shared" si="20"/>
        <v>0</v>
      </c>
      <c r="I55" s="60">
        <f t="shared" si="18"/>
        <v>0</v>
      </c>
      <c r="J55" s="82">
        <f t="shared" si="21"/>
        <v>0</v>
      </c>
    </row>
    <row r="56" spans="2:10" x14ac:dyDescent="0.25">
      <c r="B56" s="75">
        <v>8</v>
      </c>
      <c r="C56" s="77" t="str">
        <v>...</v>
      </c>
      <c r="D56" s="79"/>
      <c r="E56" s="60">
        <f t="shared" si="16"/>
        <v>0</v>
      </c>
      <c r="F56" s="80">
        <f t="shared" si="19"/>
        <v>0</v>
      </c>
      <c r="G56" s="60">
        <f t="shared" si="17"/>
        <v>0</v>
      </c>
      <c r="H56" s="81">
        <f t="shared" si="20"/>
        <v>0</v>
      </c>
      <c r="I56" s="60">
        <f t="shared" si="18"/>
        <v>0</v>
      </c>
      <c r="J56" s="82">
        <f t="shared" si="21"/>
        <v>0</v>
      </c>
    </row>
    <row r="57" spans="2:10" x14ac:dyDescent="0.25">
      <c r="B57" s="75">
        <v>9</v>
      </c>
      <c r="C57" s="77" t="str">
        <v>...</v>
      </c>
      <c r="D57" s="79"/>
      <c r="E57" s="60">
        <f t="shared" si="16"/>
        <v>0</v>
      </c>
      <c r="F57" s="80">
        <f t="shared" si="19"/>
        <v>0</v>
      </c>
      <c r="G57" s="60">
        <f t="shared" si="17"/>
        <v>0</v>
      </c>
      <c r="H57" s="81">
        <f t="shared" si="20"/>
        <v>0</v>
      </c>
      <c r="I57" s="60">
        <f t="shared" si="18"/>
        <v>0</v>
      </c>
      <c r="J57" s="82">
        <f t="shared" si="21"/>
        <v>0</v>
      </c>
    </row>
    <row r="58" spans="2:10" ht="15.75" thickBot="1" x14ac:dyDescent="0.3">
      <c r="B58" s="76">
        <v>10</v>
      </c>
      <c r="C58" s="78" t="str">
        <v>...</v>
      </c>
      <c r="D58" s="83"/>
      <c r="E58" s="60">
        <f t="shared" si="16"/>
        <v>0</v>
      </c>
      <c r="F58" s="80">
        <f t="shared" si="19"/>
        <v>0</v>
      </c>
      <c r="G58" s="60">
        <f t="shared" si="17"/>
        <v>0</v>
      </c>
      <c r="H58" s="81">
        <f t="shared" si="20"/>
        <v>0</v>
      </c>
      <c r="I58" s="60">
        <f t="shared" si="18"/>
        <v>0</v>
      </c>
      <c r="J58" s="82">
        <f t="shared" si="21"/>
        <v>0</v>
      </c>
    </row>
    <row r="59" spans="2:10" ht="15.75" thickBot="1" x14ac:dyDescent="0.3">
      <c r="B59" s="84"/>
      <c r="C59" s="85" t="s">
        <v>28</v>
      </c>
      <c r="D59" s="85"/>
      <c r="E59" s="85"/>
      <c r="F59" s="86">
        <f>SUM(F49:F58)</f>
        <v>-250000</v>
      </c>
      <c r="G59" s="86"/>
      <c r="H59" s="86">
        <f t="shared" ref="H59:J59" si="22">SUM(H49:H58)</f>
        <v>-121000</v>
      </c>
      <c r="I59" s="86"/>
      <c r="J59" s="87">
        <f t="shared" si="22"/>
        <v>8000</v>
      </c>
    </row>
    <row r="61" spans="2:10" x14ac:dyDescent="0.25">
      <c r="C61" s="6"/>
      <c r="D61" s="6"/>
      <c r="E61" s="6"/>
      <c r="F61" s="6"/>
      <c r="G61" s="6"/>
      <c r="H61" s="6"/>
    </row>
    <row r="62" spans="2:10" ht="30.75" customHeight="1" x14ac:dyDescent="0.25">
      <c r="C62" s="6"/>
      <c r="D62" s="6"/>
      <c r="E62" s="6"/>
      <c r="F62" s="6"/>
      <c r="G62" s="6"/>
      <c r="H62" s="6"/>
    </row>
    <row r="63" spans="2:10" x14ac:dyDescent="0.25">
      <c r="C63" s="6"/>
      <c r="D63" s="6"/>
      <c r="E63" s="6"/>
      <c r="F63" s="6"/>
      <c r="G63" s="6"/>
      <c r="H63" s="6"/>
    </row>
    <row r="64" spans="2:10" x14ac:dyDescent="0.25">
      <c r="C64" s="6"/>
      <c r="D64" s="6"/>
      <c r="E64" s="6"/>
      <c r="F64" s="6"/>
      <c r="G64" s="6"/>
      <c r="H64" s="6"/>
    </row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ht="15.75" customHeight="1" x14ac:dyDescent="0.25"/>
    <row r="73" s="6" customFormat="1" ht="15.75" customHeigh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46:J46"/>
    <mergeCell ref="B47:B48"/>
    <mergeCell ref="C47:D48"/>
    <mergeCell ref="E47:F47"/>
    <mergeCell ref="G47:H47"/>
    <mergeCell ref="I47:J47"/>
    <mergeCell ref="B31:J31"/>
    <mergeCell ref="B32:B33"/>
    <mergeCell ref="C32:D33"/>
    <mergeCell ref="E32:F32"/>
    <mergeCell ref="G32:H32"/>
    <mergeCell ref="I32:J32"/>
    <mergeCell ref="B2:K2"/>
    <mergeCell ref="B16:J16"/>
    <mergeCell ref="B17:B18"/>
    <mergeCell ref="C17:C18"/>
    <mergeCell ref="D17:D18"/>
    <mergeCell ref="E17:F17"/>
    <mergeCell ref="G17:H17"/>
    <mergeCell ref="I17:J17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F0A48522-A44A-46FD-8D40-C6494D7707FA}">
      <formula1>F5</formula1>
      <formula2>E5</formula2>
    </dataValidation>
    <dataValidation type="list" allowBlank="1" showInputMessage="1" showErrorMessage="1" sqref="G4:G13" xr:uid="{31059A39-1497-46A5-89D3-3F3D1E81D4F1}">
      <formula1>"žiadna,čím menej, tým lepšie,čím viac, tým lepšie"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F393-039A-4F74-811E-DE5C1B2D703C}">
  <sheetPr>
    <tabColor theme="9"/>
  </sheetPr>
  <dimension ref="B1:I54"/>
  <sheetViews>
    <sheetView topLeftCell="A38" zoomScaleNormal="100" zoomScaleSheetLayoutView="100" workbookViewId="0">
      <selection activeCell="F35" sqref="F35"/>
    </sheetView>
  </sheetViews>
  <sheetFormatPr defaultColWidth="9.140625" defaultRowHeight="15" x14ac:dyDescent="0.25"/>
  <cols>
    <col min="1" max="1" width="4.7109375" style="6" customWidth="1"/>
    <col min="2" max="2" width="38.85546875" style="6" customWidth="1"/>
    <col min="3" max="3" width="7.42578125" style="6" customWidth="1"/>
    <col min="4" max="4" width="28.42578125" style="6" customWidth="1"/>
    <col min="5" max="5" width="29" style="6" customWidth="1"/>
    <col min="6" max="6" width="28.28515625" style="6" customWidth="1"/>
    <col min="7" max="16384" width="9.140625" style="6"/>
  </cols>
  <sheetData>
    <row r="1" spans="2:6" ht="15.75" thickBot="1" x14ac:dyDescent="0.3"/>
    <row r="2" spans="2:6" ht="42.75" customHeight="1" thickBot="1" x14ac:dyDescent="0.3">
      <c r="B2" s="398" t="s">
        <v>33</v>
      </c>
      <c r="C2" s="399"/>
      <c r="D2" s="399"/>
      <c r="E2" s="399"/>
      <c r="F2" s="400"/>
    </row>
    <row r="3" spans="2:6" ht="15.75" thickBot="1" x14ac:dyDescent="0.3">
      <c r="B3" s="385"/>
      <c r="C3" s="385"/>
      <c r="D3" s="385"/>
      <c r="E3" s="385"/>
      <c r="F3" s="385"/>
    </row>
    <row r="4" spans="2:6" x14ac:dyDescent="0.25">
      <c r="B4" s="147" t="s">
        <v>34</v>
      </c>
      <c r="C4" s="410"/>
      <c r="D4" s="410"/>
      <c r="E4" s="410"/>
      <c r="F4" s="411"/>
    </row>
    <row r="5" spans="2:6" x14ac:dyDescent="0.25">
      <c r="B5" s="148" t="s">
        <v>35</v>
      </c>
      <c r="C5" s="389"/>
      <c r="D5" s="389"/>
      <c r="E5" s="389"/>
      <c r="F5" s="390"/>
    </row>
    <row r="6" spans="2:6" x14ac:dyDescent="0.25">
      <c r="B6" s="148" t="s">
        <v>36</v>
      </c>
      <c r="C6" s="389"/>
      <c r="D6" s="389"/>
      <c r="E6" s="389"/>
      <c r="F6" s="390"/>
    </row>
    <row r="7" spans="2:6" x14ac:dyDescent="0.25">
      <c r="B7" s="148" t="s">
        <v>37</v>
      </c>
      <c r="C7" s="389"/>
      <c r="D7" s="389"/>
      <c r="E7" s="389"/>
      <c r="F7" s="390"/>
    </row>
    <row r="8" spans="2:6" x14ac:dyDescent="0.25">
      <c r="B8" s="148" t="s">
        <v>38</v>
      </c>
      <c r="C8" s="389"/>
      <c r="D8" s="389"/>
      <c r="E8" s="389"/>
      <c r="F8" s="390"/>
    </row>
    <row r="9" spans="2:6" x14ac:dyDescent="0.25">
      <c r="B9" s="148" t="s">
        <v>39</v>
      </c>
      <c r="C9" s="389"/>
      <c r="D9" s="389"/>
      <c r="E9" s="389"/>
      <c r="F9" s="390"/>
    </row>
    <row r="10" spans="2:6" ht="15.75" thickBot="1" x14ac:dyDescent="0.3">
      <c r="B10" s="149" t="s">
        <v>40</v>
      </c>
      <c r="C10" s="394" t="s">
        <v>41</v>
      </c>
      <c r="D10" s="395"/>
      <c r="E10" s="396"/>
      <c r="F10" s="397"/>
    </row>
    <row r="11" spans="2:6" ht="15.75" thickBot="1" x14ac:dyDescent="0.3">
      <c r="B11" s="385"/>
      <c r="C11" s="385"/>
      <c r="D11" s="385"/>
      <c r="E11" s="385"/>
      <c r="F11" s="385"/>
    </row>
    <row r="12" spans="2:6" ht="30" customHeight="1" thickBot="1" x14ac:dyDescent="0.3">
      <c r="B12" s="398" t="s">
        <v>42</v>
      </c>
      <c r="C12" s="399"/>
      <c r="D12" s="399"/>
      <c r="E12" s="399"/>
      <c r="F12" s="400"/>
    </row>
    <row r="13" spans="2:6" ht="31.5" customHeight="1" x14ac:dyDescent="0.25">
      <c r="B13" s="391" t="s">
        <v>43</v>
      </c>
      <c r="C13" s="392"/>
      <c r="D13" s="392"/>
      <c r="E13" s="393"/>
      <c r="F13" s="150"/>
    </row>
    <row r="14" spans="2:6" ht="38.25" customHeight="1" x14ac:dyDescent="0.25">
      <c r="B14" s="404" t="s">
        <v>44</v>
      </c>
      <c r="C14" s="405"/>
      <c r="D14" s="405"/>
      <c r="E14" s="405"/>
      <c r="F14" s="151"/>
    </row>
    <row r="15" spans="2:6" ht="30" customHeight="1" x14ac:dyDescent="0.25">
      <c r="B15" s="404" t="s">
        <v>45</v>
      </c>
      <c r="C15" s="405"/>
      <c r="D15" s="405"/>
      <c r="E15" s="405"/>
      <c r="F15" s="151"/>
    </row>
    <row r="16" spans="2:6" ht="30" customHeight="1" x14ac:dyDescent="0.25">
      <c r="B16" s="412" t="s">
        <v>46</v>
      </c>
      <c r="C16" s="413"/>
      <c r="D16" s="413"/>
      <c r="E16" s="413"/>
      <c r="F16" s="151"/>
    </row>
    <row r="17" spans="2:6" ht="38.25" customHeight="1" thickBot="1" x14ac:dyDescent="0.3">
      <c r="B17" s="387" t="s">
        <v>47</v>
      </c>
      <c r="C17" s="388"/>
      <c r="D17" s="388"/>
      <c r="E17" s="388"/>
      <c r="F17" s="152"/>
    </row>
    <row r="18" spans="2:6" ht="19.5" customHeight="1" thickBot="1" x14ac:dyDescent="0.3">
      <c r="B18" s="385"/>
      <c r="C18" s="385"/>
      <c r="D18" s="385"/>
      <c r="E18" s="385"/>
      <c r="F18" s="385"/>
    </row>
    <row r="19" spans="2:6" ht="26.25" customHeight="1" thickBot="1" x14ac:dyDescent="0.3">
      <c r="B19" s="398" t="s">
        <v>48</v>
      </c>
      <c r="C19" s="399"/>
      <c r="D19" s="399"/>
      <c r="E19" s="399"/>
      <c r="F19" s="400"/>
    </row>
    <row r="20" spans="2:6" ht="30" customHeight="1" x14ac:dyDescent="0.25">
      <c r="B20" s="401" t="s">
        <v>49</v>
      </c>
      <c r="C20" s="402"/>
      <c r="D20" s="402"/>
      <c r="E20" s="403"/>
      <c r="F20" s="146" t="s">
        <v>50</v>
      </c>
    </row>
    <row r="21" spans="2:6" ht="44.25" customHeight="1" thickBot="1" x14ac:dyDescent="0.3">
      <c r="B21" s="406" t="s">
        <v>51</v>
      </c>
      <c r="C21" s="407"/>
      <c r="D21" s="408"/>
      <c r="E21" s="408"/>
      <c r="F21" s="409"/>
    </row>
    <row r="22" spans="2:6" ht="15.75" customHeight="1" thickBot="1" x14ac:dyDescent="0.3">
      <c r="B22" s="385"/>
      <c r="C22" s="385"/>
      <c r="D22" s="385"/>
      <c r="E22" s="385"/>
      <c r="F22" s="385"/>
    </row>
    <row r="23" spans="2:6" ht="21.75" thickBot="1" x14ac:dyDescent="0.3">
      <c r="B23" s="153" t="s">
        <v>52</v>
      </c>
      <c r="C23" s="386" t="s">
        <v>53</v>
      </c>
      <c r="D23" s="377"/>
      <c r="E23" s="377"/>
      <c r="F23" s="378"/>
    </row>
    <row r="24" spans="2:6" ht="15" customHeight="1" x14ac:dyDescent="0.25">
      <c r="B24" s="352" t="s">
        <v>54</v>
      </c>
      <c r="C24" s="353"/>
      <c r="D24" s="353"/>
      <c r="E24" s="154" t="s">
        <v>55</v>
      </c>
      <c r="F24" s="155" t="s">
        <v>56</v>
      </c>
    </row>
    <row r="25" spans="2:6" ht="15.75" thickBot="1" x14ac:dyDescent="0.3">
      <c r="B25" s="354"/>
      <c r="C25" s="355"/>
      <c r="D25" s="355"/>
      <c r="E25" s="156">
        <v>0</v>
      </c>
      <c r="F25" s="157">
        <v>969663.71</v>
      </c>
    </row>
    <row r="26" spans="2:6" ht="15.75" thickBot="1" x14ac:dyDescent="0.3">
      <c r="B26" s="158" t="s">
        <v>57</v>
      </c>
      <c r="C26" s="159" t="s">
        <v>58</v>
      </c>
      <c r="D26" s="160" t="s">
        <v>59</v>
      </c>
      <c r="E26" s="161" t="s">
        <v>60</v>
      </c>
      <c r="F26" s="162" t="s">
        <v>61</v>
      </c>
    </row>
    <row r="27" spans="2:6" ht="30.75" customHeight="1" thickBot="1" x14ac:dyDescent="0.35">
      <c r="B27" s="163" t="s">
        <v>62</v>
      </c>
      <c r="C27" s="164">
        <v>1</v>
      </c>
      <c r="D27" s="190">
        <f>Rozpočet!I98</f>
        <v>0</v>
      </c>
      <c r="E27" s="165">
        <f>IF(C$10="Som platcom DPH",D27*0.23,0)</f>
        <v>0</v>
      </c>
      <c r="F27" s="166">
        <f>SUM(D27+E27)*C27</f>
        <v>0</v>
      </c>
    </row>
    <row r="28" spans="2:6" ht="15.75" thickBot="1" x14ac:dyDescent="0.3">
      <c r="B28" s="361" t="s">
        <v>28</v>
      </c>
      <c r="C28" s="362"/>
      <c r="D28" s="363"/>
      <c r="E28" s="364"/>
      <c r="F28" s="167">
        <f>SUM(F27:F27)</f>
        <v>0</v>
      </c>
    </row>
    <row r="29" spans="2:6" ht="19.5" thickBot="1" x14ac:dyDescent="0.35">
      <c r="B29" s="168" t="s">
        <v>63</v>
      </c>
      <c r="C29" s="372">
        <f>F28</f>
        <v>0</v>
      </c>
      <c r="D29" s="372"/>
      <c r="E29" s="372"/>
      <c r="F29" s="373"/>
    </row>
    <row r="30" spans="2:6" ht="15.75" thickBot="1" x14ac:dyDescent="0.3">
      <c r="B30" s="374"/>
      <c r="C30" s="375"/>
      <c r="D30" s="375"/>
      <c r="E30" s="375"/>
      <c r="F30" s="376"/>
    </row>
    <row r="31" spans="2:6" ht="21.75" thickBot="1" x14ac:dyDescent="0.3">
      <c r="B31" s="169" t="s">
        <v>64</v>
      </c>
      <c r="C31" s="377" t="str">
        <f>'Zákl. nastavenie'!C5</f>
        <v>Podpora zamestnávania znevýhodnených uchádzačov o zamestnanie</v>
      </c>
      <c r="D31" s="377"/>
      <c r="E31" s="377"/>
      <c r="F31" s="378"/>
    </row>
    <row r="32" spans="2:6" ht="30.75" customHeight="1" x14ac:dyDescent="0.25">
      <c r="B32" s="170" t="s">
        <v>65</v>
      </c>
      <c r="C32" s="381" t="s">
        <v>66</v>
      </c>
      <c r="D32" s="382"/>
      <c r="E32" s="171" t="s">
        <v>67</v>
      </c>
      <c r="F32" s="172" t="s">
        <v>68</v>
      </c>
    </row>
    <row r="33" spans="2:9" ht="15.75" thickBot="1" x14ac:dyDescent="0.3">
      <c r="B33" s="173" t="s">
        <v>16</v>
      </c>
      <c r="C33" s="379">
        <v>8000</v>
      </c>
      <c r="D33" s="380"/>
      <c r="E33" s="174">
        <v>0</v>
      </c>
      <c r="F33" s="175">
        <v>1</v>
      </c>
    </row>
    <row r="34" spans="2:9" ht="76.5" customHeight="1" x14ac:dyDescent="0.25">
      <c r="B34" s="176" t="s">
        <v>69</v>
      </c>
      <c r="C34" s="359" t="s">
        <v>70</v>
      </c>
      <c r="D34" s="359"/>
      <c r="E34" s="177" t="s">
        <v>71</v>
      </c>
      <c r="F34" s="178" t="s">
        <v>72</v>
      </c>
    </row>
    <row r="35" spans="2:9" ht="69" customHeight="1" x14ac:dyDescent="0.25">
      <c r="B35" s="193" t="s">
        <v>73</v>
      </c>
      <c r="C35" s="360" t="s">
        <v>74</v>
      </c>
      <c r="D35" s="360"/>
      <c r="E35" s="194" t="s">
        <v>75</v>
      </c>
      <c r="F35" s="195" t="s">
        <v>76</v>
      </c>
    </row>
    <row r="36" spans="2:9" ht="19.5" thickBot="1" x14ac:dyDescent="0.35">
      <c r="B36" s="356" t="s">
        <v>77</v>
      </c>
      <c r="C36" s="357"/>
      <c r="D36" s="357"/>
      <c r="E36" s="358"/>
      <c r="F36" s="179">
        <f>IF(B35="áno, zapojím osobu znevýhodnenú na trhu práce",8000,0)</f>
        <v>8000</v>
      </c>
    </row>
    <row r="37" spans="2:9" ht="19.5" thickBot="1" x14ac:dyDescent="0.35">
      <c r="B37" s="180"/>
      <c r="C37" s="180"/>
      <c r="D37" s="180"/>
      <c r="E37" s="180"/>
      <c r="F37" s="181"/>
    </row>
    <row r="38" spans="2:9" ht="21.75" thickBot="1" x14ac:dyDescent="0.4">
      <c r="B38" s="366" t="s">
        <v>78</v>
      </c>
      <c r="C38" s="367"/>
      <c r="D38" s="367"/>
      <c r="E38" s="368"/>
      <c r="F38" s="182">
        <f>C29-F36</f>
        <v>-8000</v>
      </c>
    </row>
    <row r="39" spans="2:9" ht="15.75" thickBot="1" x14ac:dyDescent="0.3">
      <c r="B39" s="365"/>
      <c r="C39" s="365"/>
      <c r="D39" s="365"/>
      <c r="E39" s="365"/>
      <c r="F39" s="365"/>
    </row>
    <row r="40" spans="2:9" ht="27.75" customHeight="1" x14ac:dyDescent="0.25">
      <c r="B40" s="183" t="s">
        <v>79</v>
      </c>
      <c r="C40" s="383" t="s">
        <v>80</v>
      </c>
      <c r="D40" s="383"/>
      <c r="E40" s="383"/>
      <c r="F40" s="384"/>
      <c r="I40" s="88"/>
    </row>
    <row r="41" spans="2:9" ht="111.75" customHeight="1" thickBot="1" x14ac:dyDescent="0.3">
      <c r="B41" s="108" t="s">
        <v>81</v>
      </c>
      <c r="C41" s="331" t="s">
        <v>82</v>
      </c>
      <c r="D41" s="331"/>
      <c r="E41" s="109" t="s">
        <v>83</v>
      </c>
      <c r="F41" s="110" t="s">
        <v>84</v>
      </c>
    </row>
    <row r="42" spans="2:9" ht="78.75" customHeight="1" x14ac:dyDescent="0.25">
      <c r="B42" s="184"/>
      <c r="C42" s="330"/>
      <c r="D42" s="330"/>
      <c r="E42" s="185"/>
      <c r="F42" s="186"/>
    </row>
    <row r="43" spans="2:9" ht="73.5" customHeight="1" thickBot="1" x14ac:dyDescent="0.3">
      <c r="B43" s="187"/>
      <c r="C43" s="332"/>
      <c r="D43" s="332"/>
      <c r="E43" s="188"/>
      <c r="F43" s="189"/>
    </row>
    <row r="44" spans="2:9" ht="22.5" customHeight="1" thickBot="1" x14ac:dyDescent="0.3">
      <c r="B44" s="385"/>
      <c r="C44" s="385"/>
      <c r="D44" s="385"/>
      <c r="E44" s="385"/>
      <c r="F44" s="385"/>
    </row>
    <row r="45" spans="2:9" ht="21" x14ac:dyDescent="0.25">
      <c r="B45" s="337" t="s">
        <v>85</v>
      </c>
      <c r="C45" s="338"/>
      <c r="D45" s="338"/>
      <c r="E45" s="338"/>
      <c r="F45" s="339"/>
    </row>
    <row r="46" spans="2:9" x14ac:dyDescent="0.25">
      <c r="B46" s="340" t="s">
        <v>86</v>
      </c>
      <c r="C46" s="341"/>
      <c r="D46" s="341"/>
      <c r="E46" s="344"/>
      <c r="F46" s="345"/>
    </row>
    <row r="47" spans="2:9" x14ac:dyDescent="0.25">
      <c r="B47" s="340" t="s">
        <v>87</v>
      </c>
      <c r="C47" s="341"/>
      <c r="D47" s="341"/>
      <c r="E47" s="344" t="s">
        <v>88</v>
      </c>
      <c r="F47" s="345"/>
    </row>
    <row r="48" spans="2:9" x14ac:dyDescent="0.25">
      <c r="B48" s="348" t="s">
        <v>89</v>
      </c>
      <c r="C48" s="349"/>
      <c r="D48" s="349"/>
      <c r="E48" s="342"/>
      <c r="F48" s="343"/>
    </row>
    <row r="49" spans="2:6" ht="31.5" customHeight="1" x14ac:dyDescent="0.25">
      <c r="B49" s="348" t="s">
        <v>90</v>
      </c>
      <c r="C49" s="349"/>
      <c r="D49" s="349"/>
      <c r="E49" s="342"/>
      <c r="F49" s="343"/>
    </row>
    <row r="50" spans="2:6" x14ac:dyDescent="0.25">
      <c r="B50" s="340" t="s">
        <v>87</v>
      </c>
      <c r="C50" s="341"/>
      <c r="D50" s="341"/>
      <c r="E50" s="344" t="s">
        <v>88</v>
      </c>
      <c r="F50" s="345"/>
    </row>
    <row r="51" spans="2:6" ht="15.75" thickBot="1" x14ac:dyDescent="0.3">
      <c r="B51" s="350" t="s">
        <v>89</v>
      </c>
      <c r="C51" s="351"/>
      <c r="D51" s="351"/>
      <c r="E51" s="346"/>
      <c r="F51" s="347"/>
    </row>
    <row r="52" spans="2:6" ht="15.75" thickBot="1" x14ac:dyDescent="0.3">
      <c r="B52" s="369"/>
      <c r="C52" s="370"/>
      <c r="D52" s="370"/>
      <c r="E52" s="370"/>
      <c r="F52" s="371"/>
    </row>
    <row r="53" spans="2:6" x14ac:dyDescent="0.25">
      <c r="B53" s="333" t="s">
        <v>91</v>
      </c>
      <c r="C53" s="335" t="s">
        <v>92</v>
      </c>
      <c r="D53" s="335"/>
      <c r="E53" s="326" t="s">
        <v>93</v>
      </c>
      <c r="F53" s="327"/>
    </row>
    <row r="54" spans="2:6" ht="15.75" thickBot="1" x14ac:dyDescent="0.3">
      <c r="B54" s="334"/>
      <c r="C54" s="336"/>
      <c r="D54" s="336"/>
      <c r="E54" s="328"/>
      <c r="F54" s="329"/>
    </row>
  </sheetData>
  <sheetProtection algorithmName="SHA-512" hashValue="b5Cd7tDLVHv6zJgCusDp2Gt/kV1Vl2Zg5fkdqBFvBCpiOyzcVIV2k+CxlZAjbg4/U7ldQ+DhCqDB2LJq2PUb1g==" saltValue="IquicEpf1899FpqMWud3YA==" spinCount="100000" sheet="1" objects="1" scenarios="1" formatCells="0" formatColumns="0" formatRows="0" selectLockedCells="1"/>
  <mergeCells count="59">
    <mergeCell ref="B21:C21"/>
    <mergeCell ref="D21:F21"/>
    <mergeCell ref="B2:F2"/>
    <mergeCell ref="B3:F3"/>
    <mergeCell ref="C4:F4"/>
    <mergeCell ref="C5:F5"/>
    <mergeCell ref="C6:F6"/>
    <mergeCell ref="B16:E16"/>
    <mergeCell ref="C23:F23"/>
    <mergeCell ref="B17:E17"/>
    <mergeCell ref="B22:F22"/>
    <mergeCell ref="C7:F7"/>
    <mergeCell ref="B13:E13"/>
    <mergeCell ref="C8:F8"/>
    <mergeCell ref="C9:F9"/>
    <mergeCell ref="C10:D10"/>
    <mergeCell ref="E10:F10"/>
    <mergeCell ref="B11:F11"/>
    <mergeCell ref="B12:F12"/>
    <mergeCell ref="B20:E20"/>
    <mergeCell ref="B19:F19"/>
    <mergeCell ref="B18:F18"/>
    <mergeCell ref="B14:E14"/>
    <mergeCell ref="B15:E15"/>
    <mergeCell ref="B39:F39"/>
    <mergeCell ref="B38:E38"/>
    <mergeCell ref="B52:F52"/>
    <mergeCell ref="C29:F29"/>
    <mergeCell ref="B30:F30"/>
    <mergeCell ref="C31:F31"/>
    <mergeCell ref="C33:D33"/>
    <mergeCell ref="C32:D32"/>
    <mergeCell ref="C40:F40"/>
    <mergeCell ref="B44:F44"/>
    <mergeCell ref="B46:D46"/>
    <mergeCell ref="E46:F46"/>
    <mergeCell ref="E47:F47"/>
    <mergeCell ref="B24:D24"/>
    <mergeCell ref="B25:D25"/>
    <mergeCell ref="B36:E36"/>
    <mergeCell ref="C34:D34"/>
    <mergeCell ref="C35:D35"/>
    <mergeCell ref="B28:E28"/>
    <mergeCell ref="E53:F54"/>
    <mergeCell ref="C42:D42"/>
    <mergeCell ref="C41:D41"/>
    <mergeCell ref="C43:D43"/>
    <mergeCell ref="B53:B54"/>
    <mergeCell ref="C53:D54"/>
    <mergeCell ref="B45:F45"/>
    <mergeCell ref="B47:D47"/>
    <mergeCell ref="E48:F48"/>
    <mergeCell ref="E50:F50"/>
    <mergeCell ref="E49:F49"/>
    <mergeCell ref="E51:F51"/>
    <mergeCell ref="B48:D48"/>
    <mergeCell ref="B49:D49"/>
    <mergeCell ref="B50:D50"/>
    <mergeCell ref="B51:D51"/>
  </mergeCells>
  <dataValidations count="4">
    <dataValidation type="list" allowBlank="1" showInputMessage="1" showErrorMessage="1" sqref="C10" xr:uid="{CACC827A-9BDE-4D68-BE0A-714B664E9FFF}">
      <formula1>"Som platcom DPH,Nie som platcom DPH"</formula1>
    </dataValidation>
    <dataValidation type="list" allowBlank="1" showInputMessage="1" showErrorMessage="1" sqref="B35" xr:uid="{57E69BC8-C471-457D-966C-36C294F77319}">
      <formula1>"áno, zapojím osobu znevýhodnenú na trhu práce, nie, nezapojím osobu znevýhodnenú na trhu práce"</formula1>
    </dataValidation>
    <dataValidation type="list" allowBlank="1" showInputMessage="1" showErrorMessage="1" sqref="F20" xr:uid="{5CDC7476-81A1-478F-842F-D51F7AA95508}">
      <formula1>"Áno,Nie"</formula1>
    </dataValidation>
    <dataValidation type="list" allowBlank="1" showInputMessage="1" showErrorMessage="1" sqref="E47 E50" xr:uid="{74E9203E-C5E6-4738-BC18-F4AC21434A18}">
      <formula1>"Zamestnanec uchádzača,Iná osoba podľa § 34 ods. 3 ZVO"</formula1>
    </dataValidation>
  </dataValidations>
  <pageMargins left="0.7" right="0.7" top="0.75" bottom="0.75" header="0.3" footer="0.3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13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9703-5C00-4325-BBDC-9605D23430F3}">
  <dimension ref="B1:O104"/>
  <sheetViews>
    <sheetView tabSelected="1" topLeftCell="A5" zoomScale="115" zoomScaleNormal="115" zoomScaleSheetLayoutView="85" workbookViewId="0">
      <selection activeCell="H7" sqref="H7"/>
    </sheetView>
  </sheetViews>
  <sheetFormatPr defaultRowHeight="15" x14ac:dyDescent="0.25"/>
  <cols>
    <col min="2" max="2" width="22.5703125" customWidth="1"/>
    <col min="3" max="3" width="7.5703125" style="1" customWidth="1"/>
    <col min="4" max="4" width="8.42578125" style="1" customWidth="1"/>
    <col min="5" max="5" width="78" customWidth="1"/>
    <col min="6" max="6" width="6.28515625" style="1" customWidth="1"/>
    <col min="7" max="7" width="20" style="3" customWidth="1"/>
    <col min="8" max="8" width="16.85546875" customWidth="1"/>
    <col min="9" max="9" width="19.140625" customWidth="1"/>
    <col min="10" max="10" width="23.28515625" customWidth="1"/>
    <col min="11" max="11" width="23.42578125" customWidth="1"/>
    <col min="12" max="12" width="25" customWidth="1"/>
  </cols>
  <sheetData>
    <row r="1" spans="2:15" ht="15.75" thickBot="1" x14ac:dyDescent="0.3"/>
    <row r="2" spans="2:15" ht="41.25" customHeight="1" thickBot="1" x14ac:dyDescent="0.4">
      <c r="B2" s="5"/>
      <c r="C2" s="426" t="s">
        <v>94</v>
      </c>
      <c r="D2" s="427"/>
      <c r="E2" s="427"/>
      <c r="F2" s="427"/>
      <c r="G2" s="427"/>
      <c r="H2" s="427"/>
      <c r="I2" s="428"/>
    </row>
    <row r="3" spans="2:15" ht="23.25" customHeight="1" thickBot="1" x14ac:dyDescent="0.3">
      <c r="C3" s="429" t="s">
        <v>95</v>
      </c>
      <c r="D3" s="430"/>
      <c r="E3" s="431"/>
      <c r="F3" s="431"/>
      <c r="G3" s="431"/>
      <c r="H3" s="431"/>
      <c r="I3" s="432"/>
    </row>
    <row r="4" spans="2:15" ht="22.5" customHeight="1" thickBot="1" x14ac:dyDescent="0.3">
      <c r="C4" s="433" t="s">
        <v>96</v>
      </c>
      <c r="D4" s="434"/>
      <c r="E4" s="435" t="s">
        <v>97</v>
      </c>
      <c r="F4" s="436"/>
      <c r="G4" s="436"/>
      <c r="H4" s="436"/>
      <c r="I4" s="437"/>
    </row>
    <row r="5" spans="2:15" ht="49.5" customHeight="1" thickBot="1" x14ac:dyDescent="0.3">
      <c r="C5" s="243" t="s">
        <v>98</v>
      </c>
      <c r="D5" s="104" t="s">
        <v>99</v>
      </c>
      <c r="E5" s="211" t="s">
        <v>100</v>
      </c>
      <c r="F5" s="212" t="s">
        <v>101</v>
      </c>
      <c r="G5" s="213" t="s">
        <v>102</v>
      </c>
      <c r="H5" s="214" t="s">
        <v>103</v>
      </c>
      <c r="I5" s="244" t="s">
        <v>104</v>
      </c>
      <c r="M5" s="143"/>
    </row>
    <row r="6" spans="2:15" ht="27" customHeight="1" thickBot="1" x14ac:dyDescent="0.3">
      <c r="C6" s="438" t="s">
        <v>105</v>
      </c>
      <c r="D6" s="439"/>
      <c r="E6" s="439"/>
      <c r="F6" s="124"/>
      <c r="G6" s="124"/>
      <c r="H6" s="125"/>
      <c r="I6" s="245"/>
    </row>
    <row r="7" spans="2:15" ht="20.25" customHeight="1" thickBot="1" x14ac:dyDescent="0.3">
      <c r="C7" s="246">
        <v>11</v>
      </c>
      <c r="D7" s="129" t="s">
        <v>106</v>
      </c>
      <c r="E7" s="132" t="s">
        <v>107</v>
      </c>
      <c r="F7" s="138" t="s">
        <v>108</v>
      </c>
      <c r="G7" s="139">
        <v>186820</v>
      </c>
      <c r="H7" s="242">
        <v>0</v>
      </c>
      <c r="I7" s="247">
        <f>H7*G7</f>
        <v>0</v>
      </c>
      <c r="J7" s="121"/>
      <c r="K7" s="122"/>
      <c r="L7" s="121"/>
    </row>
    <row r="8" spans="2:15" s="197" customFormat="1" ht="16.5" x14ac:dyDescent="0.25">
      <c r="C8" s="248">
        <v>43</v>
      </c>
      <c r="D8" s="204" t="s">
        <v>106</v>
      </c>
      <c r="E8" s="205" t="s">
        <v>233</v>
      </c>
      <c r="F8" s="208" t="s">
        <v>234</v>
      </c>
      <c r="G8" s="200">
        <v>186820</v>
      </c>
      <c r="H8" s="224">
        <v>0</v>
      </c>
      <c r="I8" s="249">
        <f>H8*G8</f>
        <v>0</v>
      </c>
    </row>
    <row r="9" spans="2:15" ht="20.25" customHeight="1" x14ac:dyDescent="0.25">
      <c r="C9" s="250">
        <v>4</v>
      </c>
      <c r="D9" s="105" t="s">
        <v>106</v>
      </c>
      <c r="E9" s="128" t="s">
        <v>109</v>
      </c>
      <c r="F9" s="136" t="s">
        <v>108</v>
      </c>
      <c r="G9" s="140">
        <v>4000</v>
      </c>
      <c r="H9" s="144">
        <v>0</v>
      </c>
      <c r="I9" s="251">
        <f>H9*G9</f>
        <v>0</v>
      </c>
      <c r="J9" s="121"/>
      <c r="K9" s="122"/>
      <c r="L9" s="121"/>
    </row>
    <row r="10" spans="2:15" ht="20.25" customHeight="1" x14ac:dyDescent="0.25">
      <c r="C10" s="252">
        <v>100</v>
      </c>
      <c r="D10" s="103" t="s">
        <v>110</v>
      </c>
      <c r="E10" s="130" t="s">
        <v>111</v>
      </c>
      <c r="F10" s="137" t="s">
        <v>112</v>
      </c>
      <c r="G10" s="140">
        <v>4000</v>
      </c>
      <c r="H10" s="144">
        <v>0</v>
      </c>
      <c r="I10" s="253">
        <f t="shared" ref="I10:I22" si="0">H10*G10</f>
        <v>0</v>
      </c>
      <c r="J10" s="123"/>
      <c r="K10" s="122"/>
      <c r="L10" s="123"/>
      <c r="O10" s="2"/>
    </row>
    <row r="11" spans="2:15" ht="20.25" customHeight="1" x14ac:dyDescent="0.25">
      <c r="C11" s="250">
        <v>33</v>
      </c>
      <c r="D11" s="105" t="s">
        <v>106</v>
      </c>
      <c r="E11" s="128" t="s">
        <v>113</v>
      </c>
      <c r="F11" s="136" t="s">
        <v>108</v>
      </c>
      <c r="G11" s="140">
        <v>93480</v>
      </c>
      <c r="H11" s="144">
        <v>0</v>
      </c>
      <c r="I11" s="251">
        <f t="shared" si="0"/>
        <v>0</v>
      </c>
      <c r="J11" s="121"/>
      <c r="K11" s="122"/>
      <c r="L11" s="121"/>
    </row>
    <row r="12" spans="2:15" ht="20.25" customHeight="1" x14ac:dyDescent="0.25">
      <c r="C12" s="252">
        <v>110</v>
      </c>
      <c r="D12" s="103" t="s">
        <v>110</v>
      </c>
      <c r="E12" s="130" t="s">
        <v>114</v>
      </c>
      <c r="F12" s="137" t="s">
        <v>115</v>
      </c>
      <c r="G12" s="140">
        <v>1100</v>
      </c>
      <c r="H12" s="144">
        <v>0</v>
      </c>
      <c r="I12" s="251">
        <f t="shared" si="0"/>
        <v>0</v>
      </c>
      <c r="J12" s="121"/>
      <c r="K12" s="122"/>
      <c r="L12" s="121"/>
    </row>
    <row r="13" spans="2:15" ht="20.25" customHeight="1" x14ac:dyDescent="0.25">
      <c r="C13" s="252">
        <v>116</v>
      </c>
      <c r="D13" s="103" t="s">
        <v>116</v>
      </c>
      <c r="E13" s="130" t="s">
        <v>117</v>
      </c>
      <c r="F13" s="137" t="s">
        <v>118</v>
      </c>
      <c r="G13" s="140">
        <v>934</v>
      </c>
      <c r="H13" s="144">
        <v>0</v>
      </c>
      <c r="I13" s="251">
        <f t="shared" si="0"/>
        <v>0</v>
      </c>
      <c r="J13" s="121"/>
      <c r="K13" s="122"/>
      <c r="L13" s="121"/>
    </row>
    <row r="14" spans="2:15" ht="20.25" customHeight="1" x14ac:dyDescent="0.25">
      <c r="B14" s="102"/>
      <c r="C14" s="250">
        <v>34</v>
      </c>
      <c r="D14" s="105" t="s">
        <v>106</v>
      </c>
      <c r="E14" s="128" t="s">
        <v>119</v>
      </c>
      <c r="F14" s="136" t="s">
        <v>108</v>
      </c>
      <c r="G14" s="140">
        <v>14744</v>
      </c>
      <c r="H14" s="144">
        <v>0</v>
      </c>
      <c r="I14" s="251">
        <f t="shared" si="0"/>
        <v>0</v>
      </c>
      <c r="J14" s="121"/>
      <c r="K14" s="122"/>
      <c r="L14" s="121"/>
    </row>
    <row r="15" spans="2:15" ht="20.25" customHeight="1" x14ac:dyDescent="0.25">
      <c r="C15" s="252">
        <v>117</v>
      </c>
      <c r="D15" s="103" t="s">
        <v>110</v>
      </c>
      <c r="E15" s="130" t="s">
        <v>120</v>
      </c>
      <c r="F15" s="137" t="s">
        <v>118</v>
      </c>
      <c r="G15" s="140">
        <v>1000</v>
      </c>
      <c r="H15" s="144">
        <v>0</v>
      </c>
      <c r="I15" s="251">
        <f t="shared" si="0"/>
        <v>0</v>
      </c>
      <c r="J15" s="121"/>
      <c r="K15" s="122"/>
      <c r="L15" s="121"/>
    </row>
    <row r="16" spans="2:15" ht="20.25" customHeight="1" x14ac:dyDescent="0.25">
      <c r="C16" s="250">
        <v>7</v>
      </c>
      <c r="D16" s="105" t="s">
        <v>106</v>
      </c>
      <c r="E16" s="128" t="s">
        <v>121</v>
      </c>
      <c r="F16" s="136" t="s">
        <v>108</v>
      </c>
      <c r="G16" s="140">
        <v>14744</v>
      </c>
      <c r="H16" s="144">
        <v>0</v>
      </c>
      <c r="I16" s="251">
        <f t="shared" si="0"/>
        <v>0</v>
      </c>
      <c r="J16" s="121"/>
      <c r="K16" s="122"/>
      <c r="L16" s="121"/>
    </row>
    <row r="17" spans="3:15" ht="20.25" customHeight="1" x14ac:dyDescent="0.25">
      <c r="C17" s="250">
        <v>35</v>
      </c>
      <c r="D17" s="105" t="s">
        <v>106</v>
      </c>
      <c r="E17" s="128" t="s">
        <v>122</v>
      </c>
      <c r="F17" s="136" t="s">
        <v>108</v>
      </c>
      <c r="G17" s="140">
        <v>46740</v>
      </c>
      <c r="H17" s="144">
        <v>0</v>
      </c>
      <c r="I17" s="251">
        <f t="shared" si="0"/>
        <v>0</v>
      </c>
      <c r="J17" s="121"/>
      <c r="K17" s="122"/>
      <c r="L17" s="121"/>
    </row>
    <row r="18" spans="3:15" ht="20.25" customHeight="1" x14ac:dyDescent="0.25">
      <c r="C18" s="250">
        <v>30</v>
      </c>
      <c r="D18" s="105" t="s">
        <v>106</v>
      </c>
      <c r="E18" s="128" t="s">
        <v>123</v>
      </c>
      <c r="F18" s="136" t="s">
        <v>108</v>
      </c>
      <c r="G18" s="140">
        <v>46740</v>
      </c>
      <c r="H18" s="144">
        <v>0</v>
      </c>
      <c r="I18" s="251">
        <f t="shared" si="0"/>
        <v>0</v>
      </c>
      <c r="J18" s="121"/>
      <c r="K18" s="122"/>
      <c r="L18" s="121"/>
    </row>
    <row r="19" spans="3:15" ht="20.25" customHeight="1" x14ac:dyDescent="0.25">
      <c r="C19" s="252">
        <v>114</v>
      </c>
      <c r="D19" s="103" t="s">
        <v>110</v>
      </c>
      <c r="E19" s="130" t="s">
        <v>124</v>
      </c>
      <c r="F19" s="137" t="s">
        <v>125</v>
      </c>
      <c r="G19" s="140">
        <v>500</v>
      </c>
      <c r="H19" s="144">
        <v>0</v>
      </c>
      <c r="I19" s="251">
        <f t="shared" si="0"/>
        <v>0</v>
      </c>
      <c r="J19" s="121"/>
      <c r="K19" s="122"/>
      <c r="L19" s="121"/>
    </row>
    <row r="20" spans="3:15" ht="20.25" customHeight="1" x14ac:dyDescent="0.25">
      <c r="C20" s="250">
        <v>36</v>
      </c>
      <c r="D20" s="105" t="s">
        <v>106</v>
      </c>
      <c r="E20" s="128" t="s">
        <v>126</v>
      </c>
      <c r="F20" s="136" t="s">
        <v>108</v>
      </c>
      <c r="G20" s="140">
        <v>400</v>
      </c>
      <c r="H20" s="144">
        <v>0</v>
      </c>
      <c r="I20" s="251">
        <f t="shared" si="0"/>
        <v>0</v>
      </c>
      <c r="J20" s="121"/>
      <c r="K20" s="122"/>
      <c r="L20" s="121"/>
    </row>
    <row r="21" spans="3:15" ht="20.25" customHeight="1" x14ac:dyDescent="0.25">
      <c r="C21" s="250">
        <v>8</v>
      </c>
      <c r="D21" s="105" t="s">
        <v>106</v>
      </c>
      <c r="E21" s="128" t="s">
        <v>127</v>
      </c>
      <c r="F21" s="136" t="s">
        <v>108</v>
      </c>
      <c r="G21" s="140">
        <v>23370</v>
      </c>
      <c r="H21" s="144">
        <v>0</v>
      </c>
      <c r="I21" s="251">
        <f t="shared" si="0"/>
        <v>0</v>
      </c>
      <c r="J21" s="121"/>
      <c r="K21" s="122"/>
      <c r="L21" s="121"/>
    </row>
    <row r="22" spans="3:15" ht="20.25" customHeight="1" thickBot="1" x14ac:dyDescent="0.3">
      <c r="C22" s="254">
        <v>103</v>
      </c>
      <c r="D22" s="215" t="s">
        <v>110</v>
      </c>
      <c r="E22" s="216" t="s">
        <v>128</v>
      </c>
      <c r="F22" s="217" t="s">
        <v>115</v>
      </c>
      <c r="G22" s="218">
        <v>3802</v>
      </c>
      <c r="H22" s="219">
        <v>0</v>
      </c>
      <c r="I22" s="255">
        <f t="shared" si="0"/>
        <v>0</v>
      </c>
      <c r="J22" s="121"/>
      <c r="K22" s="122"/>
      <c r="L22" s="121"/>
    </row>
    <row r="23" spans="3:15" ht="22.5" customHeight="1" thickBot="1" x14ac:dyDescent="0.3">
      <c r="C23" s="415" t="s">
        <v>129</v>
      </c>
      <c r="D23" s="416"/>
      <c r="E23" s="416"/>
      <c r="F23" s="225"/>
      <c r="G23" s="225"/>
      <c r="H23" s="226"/>
      <c r="I23" s="227"/>
    </row>
    <row r="24" spans="3:15" ht="29.25" x14ac:dyDescent="0.25">
      <c r="C24" s="256">
        <v>1</v>
      </c>
      <c r="D24" s="220" t="s">
        <v>106</v>
      </c>
      <c r="E24" s="221" t="s">
        <v>130</v>
      </c>
      <c r="F24" s="222" t="s">
        <v>108</v>
      </c>
      <c r="G24" s="223">
        <v>500</v>
      </c>
      <c r="H24" s="224">
        <v>0</v>
      </c>
      <c r="I24" s="249">
        <f t="shared" ref="I24:I39" si="1">H24*G24</f>
        <v>0</v>
      </c>
    </row>
    <row r="25" spans="3:15" ht="20.25" customHeight="1" x14ac:dyDescent="0.25">
      <c r="C25" s="250">
        <v>2</v>
      </c>
      <c r="D25" s="105" t="s">
        <v>106</v>
      </c>
      <c r="E25" s="128" t="s">
        <v>131</v>
      </c>
      <c r="F25" s="106" t="s">
        <v>108</v>
      </c>
      <c r="G25" s="141">
        <v>500</v>
      </c>
      <c r="H25" s="144">
        <v>0</v>
      </c>
      <c r="I25" s="251">
        <f t="shared" si="1"/>
        <v>0</v>
      </c>
    </row>
    <row r="26" spans="3:15" ht="20.25" customHeight="1" x14ac:dyDescent="0.25">
      <c r="C26" s="250">
        <v>3</v>
      </c>
      <c r="D26" s="105" t="s">
        <v>106</v>
      </c>
      <c r="E26" s="128" t="s">
        <v>132</v>
      </c>
      <c r="F26" s="106" t="s">
        <v>108</v>
      </c>
      <c r="G26" s="141">
        <v>500</v>
      </c>
      <c r="H26" s="144">
        <v>0</v>
      </c>
      <c r="I26" s="251">
        <f t="shared" si="1"/>
        <v>0</v>
      </c>
    </row>
    <row r="27" spans="3:15" ht="20.25" customHeight="1" x14ac:dyDescent="0.25">
      <c r="C27" s="250">
        <v>4</v>
      </c>
      <c r="D27" s="105" t="s">
        <v>106</v>
      </c>
      <c r="E27" s="128" t="s">
        <v>133</v>
      </c>
      <c r="F27" s="106" t="s">
        <v>108</v>
      </c>
      <c r="G27" s="141">
        <v>500</v>
      </c>
      <c r="H27" s="144">
        <v>0</v>
      </c>
      <c r="I27" s="251">
        <f t="shared" si="1"/>
        <v>0</v>
      </c>
      <c r="O27" s="2"/>
    </row>
    <row r="28" spans="3:15" ht="20.25" customHeight="1" x14ac:dyDescent="0.25">
      <c r="C28" s="257">
        <v>100</v>
      </c>
      <c r="D28" s="103" t="s">
        <v>110</v>
      </c>
      <c r="E28" s="130" t="s">
        <v>111</v>
      </c>
      <c r="F28" s="131" t="s">
        <v>112</v>
      </c>
      <c r="G28" s="141">
        <v>550</v>
      </c>
      <c r="H28" s="144">
        <v>0</v>
      </c>
      <c r="I28" s="251">
        <f t="shared" si="1"/>
        <v>0</v>
      </c>
      <c r="O28" s="2"/>
    </row>
    <row r="29" spans="3:15" ht="20.25" customHeight="1" x14ac:dyDescent="0.25">
      <c r="C29" s="250">
        <v>5</v>
      </c>
      <c r="D29" s="105" t="s">
        <v>106</v>
      </c>
      <c r="E29" s="128" t="s">
        <v>134</v>
      </c>
      <c r="F29" s="106" t="s">
        <v>108</v>
      </c>
      <c r="G29" s="141">
        <v>500</v>
      </c>
      <c r="H29" s="144">
        <v>0</v>
      </c>
      <c r="I29" s="251">
        <f t="shared" si="1"/>
        <v>0</v>
      </c>
      <c r="O29" s="2"/>
    </row>
    <row r="30" spans="3:15" ht="20.25" customHeight="1" x14ac:dyDescent="0.25">
      <c r="C30" s="257">
        <v>101</v>
      </c>
      <c r="D30" s="103" t="s">
        <v>110</v>
      </c>
      <c r="E30" s="130" t="s">
        <v>135</v>
      </c>
      <c r="F30" s="131" t="s">
        <v>136</v>
      </c>
      <c r="G30" s="141">
        <v>500</v>
      </c>
      <c r="H30" s="144">
        <v>0</v>
      </c>
      <c r="I30" s="251">
        <f t="shared" si="1"/>
        <v>0</v>
      </c>
      <c r="O30" s="2"/>
    </row>
    <row r="31" spans="3:15" ht="20.25" customHeight="1" x14ac:dyDescent="0.25">
      <c r="C31" s="250">
        <v>6</v>
      </c>
      <c r="D31" s="105" t="s">
        <v>106</v>
      </c>
      <c r="E31" s="128" t="s">
        <v>137</v>
      </c>
      <c r="F31" s="106" t="s">
        <v>138</v>
      </c>
      <c r="G31" s="141">
        <v>36</v>
      </c>
      <c r="H31" s="144">
        <v>0</v>
      </c>
      <c r="I31" s="251">
        <f t="shared" si="1"/>
        <v>0</v>
      </c>
    </row>
    <row r="32" spans="3:15" ht="20.25" customHeight="1" x14ac:dyDescent="0.25">
      <c r="C32" s="257">
        <v>102</v>
      </c>
      <c r="D32" s="103" t="s">
        <v>110</v>
      </c>
      <c r="E32" s="130" t="s">
        <v>139</v>
      </c>
      <c r="F32" s="131" t="s">
        <v>138</v>
      </c>
      <c r="G32" s="141">
        <v>36</v>
      </c>
      <c r="H32" s="144">
        <v>0</v>
      </c>
      <c r="I32" s="251">
        <f t="shared" si="1"/>
        <v>0</v>
      </c>
      <c r="O32" s="2"/>
    </row>
    <row r="33" spans="3:15" s="197" customFormat="1" ht="20.25" customHeight="1" x14ac:dyDescent="0.25">
      <c r="C33" s="258">
        <v>118</v>
      </c>
      <c r="D33" s="198" t="s">
        <v>110</v>
      </c>
      <c r="E33" s="198" t="s">
        <v>232</v>
      </c>
      <c r="F33" s="199" t="s">
        <v>138</v>
      </c>
      <c r="G33" s="200">
        <v>5</v>
      </c>
      <c r="H33" s="144">
        <v>0</v>
      </c>
      <c r="I33" s="259">
        <f t="shared" si="1"/>
        <v>0</v>
      </c>
      <c r="O33" s="201"/>
    </row>
    <row r="34" spans="3:15" ht="20.25" customHeight="1" x14ac:dyDescent="0.25">
      <c r="C34" s="250">
        <v>7</v>
      </c>
      <c r="D34" s="105" t="s">
        <v>106</v>
      </c>
      <c r="E34" s="128" t="s">
        <v>140</v>
      </c>
      <c r="F34" s="106" t="s">
        <v>108</v>
      </c>
      <c r="G34" s="141">
        <v>500</v>
      </c>
      <c r="H34" s="144">
        <v>0</v>
      </c>
      <c r="I34" s="251">
        <f t="shared" si="1"/>
        <v>0</v>
      </c>
    </row>
    <row r="35" spans="3:15" ht="20.25" customHeight="1" x14ac:dyDescent="0.25">
      <c r="C35" s="250">
        <v>8</v>
      </c>
      <c r="D35" s="105" t="s">
        <v>106</v>
      </c>
      <c r="E35" s="128" t="s">
        <v>127</v>
      </c>
      <c r="F35" s="106" t="s">
        <v>108</v>
      </c>
      <c r="G35" s="141">
        <v>500</v>
      </c>
      <c r="H35" s="144">
        <v>0</v>
      </c>
      <c r="I35" s="251">
        <f t="shared" si="1"/>
        <v>0</v>
      </c>
    </row>
    <row r="36" spans="3:15" ht="20.25" customHeight="1" x14ac:dyDescent="0.25">
      <c r="C36" s="257">
        <v>103</v>
      </c>
      <c r="D36" s="103" t="s">
        <v>110</v>
      </c>
      <c r="E36" s="130" t="s">
        <v>128</v>
      </c>
      <c r="F36" s="131" t="s">
        <v>115</v>
      </c>
      <c r="G36" s="141">
        <v>76</v>
      </c>
      <c r="H36" s="144">
        <v>0</v>
      </c>
      <c r="I36" s="251">
        <f t="shared" si="1"/>
        <v>0</v>
      </c>
    </row>
    <row r="37" spans="3:15" ht="20.25" customHeight="1" x14ac:dyDescent="0.25">
      <c r="C37" s="250">
        <v>9</v>
      </c>
      <c r="D37" s="105" t="s">
        <v>106</v>
      </c>
      <c r="E37" s="128" t="s">
        <v>141</v>
      </c>
      <c r="F37" s="106" t="s">
        <v>108</v>
      </c>
      <c r="G37" s="141">
        <v>500</v>
      </c>
      <c r="H37" s="144">
        <v>0</v>
      </c>
      <c r="I37" s="251">
        <f t="shared" si="1"/>
        <v>0</v>
      </c>
    </row>
    <row r="38" spans="3:15" ht="20.25" customHeight="1" x14ac:dyDescent="0.25">
      <c r="C38" s="250">
        <v>10</v>
      </c>
      <c r="D38" s="105" t="s">
        <v>106</v>
      </c>
      <c r="E38" s="128" t="s">
        <v>142</v>
      </c>
      <c r="F38" s="106" t="s">
        <v>136</v>
      </c>
      <c r="G38" s="141">
        <v>12000</v>
      </c>
      <c r="H38" s="144">
        <v>0</v>
      </c>
      <c r="I38" s="251">
        <f t="shared" si="1"/>
        <v>0</v>
      </c>
    </row>
    <row r="39" spans="3:15" ht="20.25" customHeight="1" thickBot="1" x14ac:dyDescent="0.3">
      <c r="C39" s="260">
        <v>104</v>
      </c>
      <c r="D39" s="133" t="s">
        <v>110</v>
      </c>
      <c r="E39" s="134" t="s">
        <v>143</v>
      </c>
      <c r="F39" s="135" t="s">
        <v>136</v>
      </c>
      <c r="G39" s="142">
        <v>12000</v>
      </c>
      <c r="H39" s="145">
        <v>0</v>
      </c>
      <c r="I39" s="261">
        <f t="shared" si="1"/>
        <v>0</v>
      </c>
      <c r="O39" s="2"/>
    </row>
    <row r="40" spans="3:15" ht="20.25" customHeight="1" thickBot="1" x14ac:dyDescent="0.3">
      <c r="C40" s="262"/>
      <c r="D40" s="263"/>
      <c r="E40" s="264"/>
      <c r="F40" s="265"/>
      <c r="G40" s="266"/>
      <c r="H40" s="191"/>
      <c r="I40" s="267"/>
      <c r="O40" s="2"/>
    </row>
    <row r="41" spans="3:15" ht="24.75" customHeight="1" thickBot="1" x14ac:dyDescent="0.3">
      <c r="C41" s="415" t="s">
        <v>144</v>
      </c>
      <c r="D41" s="416"/>
      <c r="E41" s="416"/>
      <c r="F41" s="230"/>
      <c r="G41" s="230"/>
      <c r="H41" s="230"/>
      <c r="I41" s="231"/>
    </row>
    <row r="42" spans="3:15" s="209" customFormat="1" ht="20.25" customHeight="1" thickBot="1" x14ac:dyDescent="0.3">
      <c r="C42" s="268" t="s">
        <v>145</v>
      </c>
      <c r="D42" s="210" t="s">
        <v>106</v>
      </c>
      <c r="E42" s="210" t="s">
        <v>146</v>
      </c>
      <c r="F42" s="228" t="s">
        <v>234</v>
      </c>
      <c r="G42" s="229">
        <v>1040</v>
      </c>
      <c r="H42" s="224">
        <v>0</v>
      </c>
      <c r="I42" s="269">
        <f t="shared" ref="I42:I67" si="2">H42*G42</f>
        <v>0</v>
      </c>
    </row>
    <row r="43" spans="3:15" s="209" customFormat="1" ht="20.25" customHeight="1" x14ac:dyDescent="0.25">
      <c r="C43" s="268" t="s">
        <v>147</v>
      </c>
      <c r="D43" s="206" t="s">
        <v>106</v>
      </c>
      <c r="E43" s="210" t="s">
        <v>148</v>
      </c>
      <c r="F43" s="207" t="s">
        <v>149</v>
      </c>
      <c r="G43" s="208">
        <v>1040</v>
      </c>
      <c r="H43" s="144">
        <v>0</v>
      </c>
      <c r="I43" s="269">
        <f t="shared" si="2"/>
        <v>0</v>
      </c>
    </row>
    <row r="44" spans="3:15" ht="20.25" customHeight="1" x14ac:dyDescent="0.25">
      <c r="C44" s="250">
        <v>23</v>
      </c>
      <c r="D44" s="105" t="s">
        <v>106</v>
      </c>
      <c r="E44" s="128" t="s">
        <v>150</v>
      </c>
      <c r="F44" s="106" t="s">
        <v>108</v>
      </c>
      <c r="G44" s="141">
        <v>2080</v>
      </c>
      <c r="H44" s="144">
        <v>0</v>
      </c>
      <c r="I44" s="251">
        <f t="shared" si="2"/>
        <v>0</v>
      </c>
    </row>
    <row r="45" spans="3:15" ht="20.25" customHeight="1" x14ac:dyDescent="0.25">
      <c r="C45" s="250">
        <v>24</v>
      </c>
      <c r="D45" s="105" t="s">
        <v>106</v>
      </c>
      <c r="E45" s="128" t="s">
        <v>151</v>
      </c>
      <c r="F45" s="106" t="s">
        <v>108</v>
      </c>
      <c r="G45" s="141">
        <v>2080</v>
      </c>
      <c r="H45" s="144">
        <v>0</v>
      </c>
      <c r="I45" s="251">
        <f t="shared" si="2"/>
        <v>0</v>
      </c>
    </row>
    <row r="46" spans="3:15" ht="20.25" customHeight="1" x14ac:dyDescent="0.25">
      <c r="C46" s="250">
        <v>25</v>
      </c>
      <c r="D46" s="105" t="s">
        <v>106</v>
      </c>
      <c r="E46" s="128" t="s">
        <v>152</v>
      </c>
      <c r="F46" s="106" t="s">
        <v>138</v>
      </c>
      <c r="G46" s="141">
        <v>58</v>
      </c>
      <c r="H46" s="144">
        <v>0</v>
      </c>
      <c r="I46" s="251">
        <f t="shared" si="2"/>
        <v>0</v>
      </c>
    </row>
    <row r="47" spans="3:15" ht="20.25" customHeight="1" x14ac:dyDescent="0.25">
      <c r="C47" s="250">
        <v>6</v>
      </c>
      <c r="D47" s="105" t="s">
        <v>106</v>
      </c>
      <c r="E47" s="128" t="s">
        <v>153</v>
      </c>
      <c r="F47" s="106" t="s">
        <v>138</v>
      </c>
      <c r="G47" s="141">
        <v>54</v>
      </c>
      <c r="H47" s="144">
        <v>0</v>
      </c>
      <c r="I47" s="251">
        <f t="shared" si="2"/>
        <v>0</v>
      </c>
    </row>
    <row r="48" spans="3:15" ht="20.25" customHeight="1" x14ac:dyDescent="0.25">
      <c r="C48" s="257">
        <v>102</v>
      </c>
      <c r="D48" s="103" t="s">
        <v>110</v>
      </c>
      <c r="E48" s="130" t="s">
        <v>139</v>
      </c>
      <c r="F48" s="131" t="s">
        <v>138</v>
      </c>
      <c r="G48" s="141">
        <v>54</v>
      </c>
      <c r="H48" s="144">
        <v>0</v>
      </c>
      <c r="I48" s="251">
        <f>H49*G48</f>
        <v>0</v>
      </c>
      <c r="O48" s="2"/>
    </row>
    <row r="49" spans="3:15" s="197" customFormat="1" ht="20.25" customHeight="1" x14ac:dyDescent="0.25">
      <c r="C49" s="258">
        <v>118</v>
      </c>
      <c r="D49" s="198" t="s">
        <v>110</v>
      </c>
      <c r="E49" s="198" t="s">
        <v>232</v>
      </c>
      <c r="F49" s="199" t="s">
        <v>138</v>
      </c>
      <c r="G49" s="200">
        <v>5</v>
      </c>
      <c r="H49" s="144">
        <v>0</v>
      </c>
      <c r="I49" s="251">
        <f>H50*G49</f>
        <v>0</v>
      </c>
      <c r="O49" s="201"/>
    </row>
    <row r="50" spans="3:15" ht="20.25" customHeight="1" x14ac:dyDescent="0.25">
      <c r="C50" s="250">
        <v>26</v>
      </c>
      <c r="D50" s="105" t="s">
        <v>106</v>
      </c>
      <c r="E50" s="128" t="s">
        <v>154</v>
      </c>
      <c r="F50" s="106" t="s">
        <v>108</v>
      </c>
      <c r="G50" s="141">
        <v>2080</v>
      </c>
      <c r="H50" s="144">
        <v>0</v>
      </c>
      <c r="I50" s="251">
        <f t="shared" si="2"/>
        <v>0</v>
      </c>
    </row>
    <row r="51" spans="3:15" ht="20.25" customHeight="1" x14ac:dyDescent="0.25">
      <c r="C51" s="250">
        <v>27</v>
      </c>
      <c r="D51" s="105" t="s">
        <v>106</v>
      </c>
      <c r="E51" s="128" t="s">
        <v>109</v>
      </c>
      <c r="F51" s="106" t="s">
        <v>108</v>
      </c>
      <c r="G51" s="141">
        <v>2080</v>
      </c>
      <c r="H51" s="144">
        <v>0</v>
      </c>
      <c r="I51" s="251">
        <f t="shared" si="2"/>
        <v>0</v>
      </c>
    </row>
    <row r="52" spans="3:15" ht="20.25" customHeight="1" x14ac:dyDescent="0.25">
      <c r="C52" s="257">
        <v>100</v>
      </c>
      <c r="D52" s="103" t="s">
        <v>110</v>
      </c>
      <c r="E52" s="130" t="s">
        <v>111</v>
      </c>
      <c r="F52" s="131" t="s">
        <v>112</v>
      </c>
      <c r="G52" s="141">
        <v>2500</v>
      </c>
      <c r="H52" s="144">
        <v>0</v>
      </c>
      <c r="I52" s="251">
        <f t="shared" si="2"/>
        <v>0</v>
      </c>
      <c r="O52" s="2"/>
    </row>
    <row r="53" spans="3:15" ht="20.25" customHeight="1" x14ac:dyDescent="0.25">
      <c r="C53" s="250">
        <v>28</v>
      </c>
      <c r="D53" s="105" t="s">
        <v>106</v>
      </c>
      <c r="E53" s="128" t="s">
        <v>155</v>
      </c>
      <c r="F53" s="106" t="s">
        <v>108</v>
      </c>
      <c r="G53" s="141">
        <v>2080</v>
      </c>
      <c r="H53" s="144">
        <v>0</v>
      </c>
      <c r="I53" s="251">
        <f t="shared" si="2"/>
        <v>0</v>
      </c>
    </row>
    <row r="54" spans="3:15" ht="20.25" customHeight="1" x14ac:dyDescent="0.25">
      <c r="C54" s="257">
        <v>112</v>
      </c>
      <c r="D54" s="103" t="s">
        <v>110</v>
      </c>
      <c r="E54" s="130" t="s">
        <v>156</v>
      </c>
      <c r="F54" s="131" t="s">
        <v>112</v>
      </c>
      <c r="G54" s="141">
        <v>2080</v>
      </c>
      <c r="H54" s="144">
        <v>0</v>
      </c>
      <c r="I54" s="251">
        <f t="shared" si="2"/>
        <v>0</v>
      </c>
      <c r="O54" s="2"/>
    </row>
    <row r="55" spans="3:15" ht="20.25" customHeight="1" x14ac:dyDescent="0.25">
      <c r="C55" s="250">
        <v>29</v>
      </c>
      <c r="D55" s="105" t="s">
        <v>106</v>
      </c>
      <c r="E55" s="128" t="s">
        <v>157</v>
      </c>
      <c r="F55" s="106" t="s">
        <v>108</v>
      </c>
      <c r="G55" s="141">
        <v>2080</v>
      </c>
      <c r="H55" s="144">
        <v>0</v>
      </c>
      <c r="I55" s="251">
        <f t="shared" si="2"/>
        <v>0</v>
      </c>
    </row>
    <row r="56" spans="3:15" ht="20.25" customHeight="1" x14ac:dyDescent="0.25">
      <c r="C56" s="257">
        <v>113</v>
      </c>
      <c r="D56" s="103" t="s">
        <v>110</v>
      </c>
      <c r="E56" s="130" t="s">
        <v>158</v>
      </c>
      <c r="F56" s="131" t="s">
        <v>112</v>
      </c>
      <c r="G56" s="141">
        <v>2080</v>
      </c>
      <c r="H56" s="144">
        <v>0</v>
      </c>
      <c r="I56" s="251">
        <f t="shared" si="2"/>
        <v>0</v>
      </c>
    </row>
    <row r="57" spans="3:15" ht="20.25" customHeight="1" x14ac:dyDescent="0.25">
      <c r="C57" s="250">
        <v>30</v>
      </c>
      <c r="D57" s="105" t="s">
        <v>106</v>
      </c>
      <c r="E57" s="128" t="s">
        <v>123</v>
      </c>
      <c r="F57" s="106" t="s">
        <v>108</v>
      </c>
      <c r="G57" s="141">
        <v>2080</v>
      </c>
      <c r="H57" s="144">
        <v>0</v>
      </c>
      <c r="I57" s="251">
        <f t="shared" si="2"/>
        <v>0</v>
      </c>
    </row>
    <row r="58" spans="3:15" ht="20.25" customHeight="1" x14ac:dyDescent="0.25">
      <c r="C58" s="257">
        <v>114</v>
      </c>
      <c r="D58" s="103" t="s">
        <v>110</v>
      </c>
      <c r="E58" s="130" t="s">
        <v>124</v>
      </c>
      <c r="F58" s="131" t="s">
        <v>125</v>
      </c>
      <c r="G58" s="141">
        <v>100</v>
      </c>
      <c r="H58" s="144">
        <v>0</v>
      </c>
      <c r="I58" s="251">
        <f t="shared" si="2"/>
        <v>0</v>
      </c>
    </row>
    <row r="59" spans="3:15" ht="20.25" customHeight="1" x14ac:dyDescent="0.25">
      <c r="C59" s="250">
        <v>31</v>
      </c>
      <c r="D59" s="105" t="s">
        <v>106</v>
      </c>
      <c r="E59" s="128" t="s">
        <v>159</v>
      </c>
      <c r="F59" s="106" t="s">
        <v>108</v>
      </c>
      <c r="G59" s="141">
        <v>2080</v>
      </c>
      <c r="H59" s="144">
        <v>0</v>
      </c>
      <c r="I59" s="251">
        <f t="shared" si="2"/>
        <v>0</v>
      </c>
    </row>
    <row r="60" spans="3:15" ht="20.25" customHeight="1" x14ac:dyDescent="0.25">
      <c r="C60" s="250">
        <v>16</v>
      </c>
      <c r="D60" s="105" t="s">
        <v>106</v>
      </c>
      <c r="E60" s="128" t="s">
        <v>160</v>
      </c>
      <c r="F60" s="106" t="s">
        <v>108</v>
      </c>
      <c r="G60" s="141">
        <v>2080</v>
      </c>
      <c r="H60" s="144">
        <v>0</v>
      </c>
      <c r="I60" s="251">
        <f t="shared" si="2"/>
        <v>0</v>
      </c>
    </row>
    <row r="61" spans="3:15" ht="20.25" customHeight="1" x14ac:dyDescent="0.25">
      <c r="C61" s="257">
        <v>110</v>
      </c>
      <c r="D61" s="103" t="s">
        <v>110</v>
      </c>
      <c r="E61" s="130" t="s">
        <v>161</v>
      </c>
      <c r="F61" s="131" t="s">
        <v>115</v>
      </c>
      <c r="G61" s="141">
        <v>180</v>
      </c>
      <c r="H61" s="144">
        <v>0</v>
      </c>
      <c r="I61" s="251">
        <f t="shared" si="2"/>
        <v>0</v>
      </c>
    </row>
    <row r="62" spans="3:15" ht="20.25" customHeight="1" x14ac:dyDescent="0.25">
      <c r="C62" s="250">
        <v>15</v>
      </c>
      <c r="D62" s="105" t="s">
        <v>106</v>
      </c>
      <c r="E62" s="128" t="s">
        <v>162</v>
      </c>
      <c r="F62" s="106" t="s">
        <v>108</v>
      </c>
      <c r="G62" s="141">
        <v>2080</v>
      </c>
      <c r="H62" s="144">
        <v>0</v>
      </c>
      <c r="I62" s="251">
        <f t="shared" si="2"/>
        <v>0</v>
      </c>
    </row>
    <row r="63" spans="3:15" ht="20.25" customHeight="1" x14ac:dyDescent="0.25">
      <c r="C63" s="257">
        <v>109</v>
      </c>
      <c r="D63" s="103" t="s">
        <v>110</v>
      </c>
      <c r="E63" s="130" t="s">
        <v>163</v>
      </c>
      <c r="F63" s="131" t="s">
        <v>115</v>
      </c>
      <c r="G63" s="141">
        <v>154</v>
      </c>
      <c r="H63" s="144">
        <v>0</v>
      </c>
      <c r="I63" s="251">
        <f t="shared" si="2"/>
        <v>0</v>
      </c>
    </row>
    <row r="64" spans="3:15" ht="20.25" customHeight="1" x14ac:dyDescent="0.25">
      <c r="C64" s="250">
        <v>7</v>
      </c>
      <c r="D64" s="105" t="s">
        <v>106</v>
      </c>
      <c r="E64" s="128" t="s">
        <v>140</v>
      </c>
      <c r="F64" s="106" t="s">
        <v>108</v>
      </c>
      <c r="G64" s="141">
        <v>2080</v>
      </c>
      <c r="H64" s="144">
        <v>0</v>
      </c>
      <c r="I64" s="251">
        <f t="shared" si="2"/>
        <v>0</v>
      </c>
    </row>
    <row r="65" spans="3:9" ht="20.25" customHeight="1" x14ac:dyDescent="0.25">
      <c r="C65" s="250">
        <v>32</v>
      </c>
      <c r="D65" s="105" t="s">
        <v>106</v>
      </c>
      <c r="E65" s="128" t="s">
        <v>164</v>
      </c>
      <c r="F65" s="106" t="s">
        <v>108</v>
      </c>
      <c r="G65" s="141">
        <v>2080</v>
      </c>
      <c r="H65" s="144">
        <v>0</v>
      </c>
      <c r="I65" s="251">
        <f t="shared" si="2"/>
        <v>0</v>
      </c>
    </row>
    <row r="66" spans="3:9" ht="20.25" customHeight="1" x14ac:dyDescent="0.25">
      <c r="C66" s="257">
        <v>115</v>
      </c>
      <c r="D66" s="103" t="s">
        <v>110</v>
      </c>
      <c r="E66" s="130" t="s">
        <v>165</v>
      </c>
      <c r="F66" s="131" t="s">
        <v>112</v>
      </c>
      <c r="G66" s="141">
        <v>2080</v>
      </c>
      <c r="H66" s="144">
        <v>0</v>
      </c>
      <c r="I66" s="251">
        <f t="shared" si="2"/>
        <v>0</v>
      </c>
    </row>
    <row r="67" spans="3:9" ht="20.25" customHeight="1" thickBot="1" x14ac:dyDescent="0.3">
      <c r="C67" s="270">
        <v>9</v>
      </c>
      <c r="D67" s="232" t="s">
        <v>106</v>
      </c>
      <c r="E67" s="233" t="s">
        <v>141</v>
      </c>
      <c r="F67" s="234" t="s">
        <v>108</v>
      </c>
      <c r="G67" s="235">
        <v>2080</v>
      </c>
      <c r="H67" s="219">
        <v>0</v>
      </c>
      <c r="I67" s="255">
        <f t="shared" si="2"/>
        <v>0</v>
      </c>
    </row>
    <row r="68" spans="3:9" ht="23.25" customHeight="1" thickBot="1" x14ac:dyDescent="0.3">
      <c r="C68" s="415" t="s">
        <v>166</v>
      </c>
      <c r="D68" s="416"/>
      <c r="E68" s="416"/>
      <c r="F68" s="237"/>
      <c r="G68" s="237"/>
      <c r="H68" s="237"/>
      <c r="I68" s="238"/>
    </row>
    <row r="69" spans="3:9" ht="20.25" customHeight="1" x14ac:dyDescent="0.25">
      <c r="C69" s="256">
        <v>11</v>
      </c>
      <c r="D69" s="220" t="s">
        <v>106</v>
      </c>
      <c r="E69" s="236" t="s">
        <v>107</v>
      </c>
      <c r="F69" s="222" t="s">
        <v>108</v>
      </c>
      <c r="G69" s="223">
        <v>50016</v>
      </c>
      <c r="H69" s="224">
        <v>0</v>
      </c>
      <c r="I69" s="271">
        <f t="shared" ref="I69:I90" si="3">H69*G69</f>
        <v>0</v>
      </c>
    </row>
    <row r="70" spans="3:9" ht="20.25" customHeight="1" x14ac:dyDescent="0.25">
      <c r="C70" s="250">
        <v>12</v>
      </c>
      <c r="D70" s="105" t="s">
        <v>106</v>
      </c>
      <c r="E70" s="128" t="s">
        <v>167</v>
      </c>
      <c r="F70" s="106" t="s">
        <v>108</v>
      </c>
      <c r="G70" s="141">
        <v>16732</v>
      </c>
      <c r="H70" s="144">
        <v>0</v>
      </c>
      <c r="I70" s="272">
        <f>G70*H70</f>
        <v>0</v>
      </c>
    </row>
    <row r="71" spans="3:9" ht="20.25" customHeight="1" x14ac:dyDescent="0.25">
      <c r="C71" s="252">
        <v>105</v>
      </c>
      <c r="D71" s="103" t="s">
        <v>110</v>
      </c>
      <c r="E71" s="130" t="s">
        <v>168</v>
      </c>
      <c r="F71" s="131" t="s">
        <v>118</v>
      </c>
      <c r="G71" s="141">
        <v>100</v>
      </c>
      <c r="H71" s="144">
        <v>0</v>
      </c>
      <c r="I71" s="272">
        <f t="shared" si="3"/>
        <v>0</v>
      </c>
    </row>
    <row r="72" spans="3:9" ht="29.25" x14ac:dyDescent="0.25">
      <c r="C72" s="250">
        <v>13</v>
      </c>
      <c r="D72" s="105" t="s">
        <v>106</v>
      </c>
      <c r="E72" s="127" t="s">
        <v>169</v>
      </c>
      <c r="F72" s="106" t="s">
        <v>108</v>
      </c>
      <c r="G72" s="141">
        <v>2784</v>
      </c>
      <c r="H72" s="144">
        <v>0</v>
      </c>
      <c r="I72" s="272">
        <f t="shared" si="3"/>
        <v>0</v>
      </c>
    </row>
    <row r="73" spans="3:9" s="197" customFormat="1" ht="17.25" x14ac:dyDescent="0.25">
      <c r="C73" s="248">
        <v>43</v>
      </c>
      <c r="D73" s="204" t="s">
        <v>106</v>
      </c>
      <c r="E73" s="205" t="s">
        <v>233</v>
      </c>
      <c r="F73" s="199" t="s">
        <v>234</v>
      </c>
      <c r="G73" s="200">
        <v>50016</v>
      </c>
      <c r="H73" s="144">
        <v>0</v>
      </c>
      <c r="I73" s="272">
        <f t="shared" si="3"/>
        <v>0</v>
      </c>
    </row>
    <row r="74" spans="3:9" ht="20.25" customHeight="1" x14ac:dyDescent="0.25">
      <c r="C74" s="273" t="s">
        <v>235</v>
      </c>
      <c r="D74" s="105" t="s">
        <v>106</v>
      </c>
      <c r="E74" s="128" t="s">
        <v>170</v>
      </c>
      <c r="F74" s="106" t="s">
        <v>136</v>
      </c>
      <c r="G74" s="141">
        <v>14000</v>
      </c>
      <c r="H74" s="144">
        <v>0</v>
      </c>
      <c r="I74" s="272">
        <f t="shared" si="3"/>
        <v>0</v>
      </c>
    </row>
    <row r="75" spans="3:9" s="209" customFormat="1" ht="20.25" customHeight="1" x14ac:dyDescent="0.25">
      <c r="C75" s="274" t="s">
        <v>171</v>
      </c>
      <c r="D75" s="204" t="s">
        <v>106</v>
      </c>
      <c r="E75" s="204" t="s">
        <v>172</v>
      </c>
      <c r="F75" s="199" t="s">
        <v>136</v>
      </c>
      <c r="G75" s="200">
        <v>14000</v>
      </c>
      <c r="H75" s="202">
        <v>0</v>
      </c>
      <c r="I75" s="275">
        <f t="shared" ref="I75" si="4">H75*G75</f>
        <v>0</v>
      </c>
    </row>
    <row r="76" spans="3:9" ht="20.25" customHeight="1" x14ac:dyDescent="0.25">
      <c r="C76" s="252">
        <v>106</v>
      </c>
      <c r="D76" s="103" t="s">
        <v>110</v>
      </c>
      <c r="E76" s="130" t="s">
        <v>173</v>
      </c>
      <c r="F76" s="131" t="s">
        <v>125</v>
      </c>
      <c r="G76" s="141">
        <v>140</v>
      </c>
      <c r="H76" s="144">
        <v>0</v>
      </c>
      <c r="I76" s="272">
        <f t="shared" si="3"/>
        <v>0</v>
      </c>
    </row>
    <row r="77" spans="3:9" ht="20.25" customHeight="1" x14ac:dyDescent="0.25">
      <c r="C77" s="252">
        <v>107</v>
      </c>
      <c r="D77" s="103" t="s">
        <v>110</v>
      </c>
      <c r="E77" s="130" t="s">
        <v>174</v>
      </c>
      <c r="F77" s="131" t="s">
        <v>136</v>
      </c>
      <c r="G77" s="141">
        <v>9000</v>
      </c>
      <c r="H77" s="144">
        <v>0</v>
      </c>
      <c r="I77" s="272">
        <f t="shared" si="3"/>
        <v>0</v>
      </c>
    </row>
    <row r="78" spans="3:9" ht="20.25" customHeight="1" x14ac:dyDescent="0.25">
      <c r="C78" s="252">
        <v>108</v>
      </c>
      <c r="D78" s="103" t="s">
        <v>110</v>
      </c>
      <c r="E78" s="130" t="s">
        <v>175</v>
      </c>
      <c r="F78" s="131" t="s">
        <v>136</v>
      </c>
      <c r="G78" s="141">
        <v>5000</v>
      </c>
      <c r="H78" s="144">
        <v>0</v>
      </c>
      <c r="I78" s="272">
        <f t="shared" si="3"/>
        <v>0</v>
      </c>
    </row>
    <row r="79" spans="3:9" ht="20.25" customHeight="1" x14ac:dyDescent="0.25">
      <c r="C79" s="250">
        <v>15</v>
      </c>
      <c r="D79" s="105" t="s">
        <v>106</v>
      </c>
      <c r="E79" s="128" t="s">
        <v>162</v>
      </c>
      <c r="F79" s="106" t="s">
        <v>136</v>
      </c>
      <c r="G79" s="141">
        <v>14000</v>
      </c>
      <c r="H79" s="144">
        <v>0</v>
      </c>
      <c r="I79" s="272">
        <f t="shared" si="3"/>
        <v>0</v>
      </c>
    </row>
    <row r="80" spans="3:9" ht="20.25" customHeight="1" x14ac:dyDescent="0.25">
      <c r="C80" s="252">
        <v>109</v>
      </c>
      <c r="D80" s="103" t="s">
        <v>110</v>
      </c>
      <c r="E80" s="130" t="s">
        <v>163</v>
      </c>
      <c r="F80" s="131" t="s">
        <v>115</v>
      </c>
      <c r="G80" s="141">
        <v>230</v>
      </c>
      <c r="H80" s="144">
        <v>0</v>
      </c>
      <c r="I80" s="272">
        <f t="shared" si="3"/>
        <v>0</v>
      </c>
    </row>
    <row r="81" spans="3:15" ht="20.25" customHeight="1" x14ac:dyDescent="0.25">
      <c r="C81" s="250">
        <v>16</v>
      </c>
      <c r="D81" s="105" t="s">
        <v>106</v>
      </c>
      <c r="E81" s="128" t="s">
        <v>160</v>
      </c>
      <c r="F81" s="106" t="s">
        <v>108</v>
      </c>
      <c r="G81" s="141">
        <v>16672</v>
      </c>
      <c r="H81" s="144">
        <v>0</v>
      </c>
      <c r="I81" s="272">
        <f t="shared" si="3"/>
        <v>0</v>
      </c>
    </row>
    <row r="82" spans="3:15" ht="20.25" customHeight="1" x14ac:dyDescent="0.25">
      <c r="C82" s="252">
        <v>110</v>
      </c>
      <c r="D82" s="103" t="s">
        <v>110</v>
      </c>
      <c r="E82" s="130" t="s">
        <v>161</v>
      </c>
      <c r="F82" s="131" t="s">
        <v>115</v>
      </c>
      <c r="G82" s="141">
        <v>366</v>
      </c>
      <c r="H82" s="144">
        <v>0</v>
      </c>
      <c r="I82" s="272">
        <f t="shared" si="3"/>
        <v>0</v>
      </c>
    </row>
    <row r="83" spans="3:15" ht="20.25" customHeight="1" x14ac:dyDescent="0.25">
      <c r="C83" s="250">
        <v>17</v>
      </c>
      <c r="D83" s="105" t="s">
        <v>106</v>
      </c>
      <c r="E83" s="128" t="s">
        <v>176</v>
      </c>
      <c r="F83" s="106" t="s">
        <v>108</v>
      </c>
      <c r="G83" s="141">
        <v>16732</v>
      </c>
      <c r="H83" s="144">
        <v>0</v>
      </c>
      <c r="I83" s="272">
        <f t="shared" si="3"/>
        <v>0</v>
      </c>
    </row>
    <row r="84" spans="3:15" ht="20.25" customHeight="1" x14ac:dyDescent="0.25">
      <c r="C84" s="276">
        <v>18</v>
      </c>
      <c r="D84" s="203" t="s">
        <v>106</v>
      </c>
      <c r="E84" s="203" t="s">
        <v>177</v>
      </c>
      <c r="F84" s="106" t="s">
        <v>125</v>
      </c>
      <c r="G84" s="136">
        <v>152</v>
      </c>
      <c r="H84" s="144">
        <v>0</v>
      </c>
      <c r="I84" s="277">
        <f t="shared" si="3"/>
        <v>0</v>
      </c>
    </row>
    <row r="85" spans="3:15" ht="20.25" customHeight="1" x14ac:dyDescent="0.25">
      <c r="C85" s="250">
        <v>19</v>
      </c>
      <c r="D85" s="105" t="s">
        <v>106</v>
      </c>
      <c r="E85" s="128" t="s">
        <v>178</v>
      </c>
      <c r="F85" s="106" t="s">
        <v>108</v>
      </c>
      <c r="G85" s="141">
        <v>2784</v>
      </c>
      <c r="H85" s="144">
        <v>0</v>
      </c>
      <c r="I85" s="272">
        <f t="shared" si="3"/>
        <v>0</v>
      </c>
    </row>
    <row r="86" spans="3:15" ht="20.25" customHeight="1" x14ac:dyDescent="0.25">
      <c r="C86" s="273" t="s">
        <v>230</v>
      </c>
      <c r="D86" s="105" t="s">
        <v>106</v>
      </c>
      <c r="E86" s="128" t="s">
        <v>179</v>
      </c>
      <c r="F86" s="106" t="s">
        <v>108</v>
      </c>
      <c r="G86" s="141">
        <v>33936</v>
      </c>
      <c r="H86" s="144">
        <v>0</v>
      </c>
      <c r="I86" s="272">
        <f t="shared" si="3"/>
        <v>0</v>
      </c>
      <c r="O86" s="2"/>
    </row>
    <row r="87" spans="3:15" ht="20.25" customHeight="1" x14ac:dyDescent="0.25">
      <c r="C87" s="252">
        <v>102</v>
      </c>
      <c r="D87" s="103" t="s">
        <v>110</v>
      </c>
      <c r="E87" s="130" t="s">
        <v>139</v>
      </c>
      <c r="F87" s="131" t="s">
        <v>138</v>
      </c>
      <c r="G87" s="141">
        <v>180</v>
      </c>
      <c r="H87" s="144">
        <v>0</v>
      </c>
      <c r="I87" s="272">
        <f t="shared" si="3"/>
        <v>0</v>
      </c>
    </row>
    <row r="88" spans="3:15" s="197" customFormat="1" ht="20.25" customHeight="1" x14ac:dyDescent="0.25">
      <c r="C88" s="278">
        <v>118</v>
      </c>
      <c r="D88" s="198" t="s">
        <v>110</v>
      </c>
      <c r="E88" s="198" t="s">
        <v>232</v>
      </c>
      <c r="F88" s="199" t="s">
        <v>138</v>
      </c>
      <c r="G88" s="200">
        <v>5</v>
      </c>
      <c r="H88" s="144">
        <v>0</v>
      </c>
      <c r="I88" s="272">
        <f t="shared" si="3"/>
        <v>0</v>
      </c>
    </row>
    <row r="89" spans="3:15" ht="20.25" customHeight="1" x14ac:dyDescent="0.25">
      <c r="C89" s="273" t="s">
        <v>231</v>
      </c>
      <c r="D89" s="105" t="s">
        <v>106</v>
      </c>
      <c r="E89" s="128" t="s">
        <v>180</v>
      </c>
      <c r="F89" s="106" t="s">
        <v>108</v>
      </c>
      <c r="G89" s="141">
        <v>16732</v>
      </c>
      <c r="H89" s="144">
        <v>0</v>
      </c>
      <c r="I89" s="272">
        <f t="shared" si="3"/>
        <v>0</v>
      </c>
    </row>
    <row r="90" spans="3:15" ht="20.25" customHeight="1" thickBot="1" x14ac:dyDescent="0.3">
      <c r="C90" s="270">
        <v>21</v>
      </c>
      <c r="D90" s="232" t="s">
        <v>106</v>
      </c>
      <c r="E90" s="233" t="s">
        <v>181</v>
      </c>
      <c r="F90" s="234" t="s">
        <v>108</v>
      </c>
      <c r="G90" s="235">
        <v>1774</v>
      </c>
      <c r="H90" s="219">
        <v>0</v>
      </c>
      <c r="I90" s="279">
        <f t="shared" si="3"/>
        <v>0</v>
      </c>
    </row>
    <row r="91" spans="3:15" ht="25.5" customHeight="1" thickBot="1" x14ac:dyDescent="0.3">
      <c r="C91" s="415" t="s">
        <v>182</v>
      </c>
      <c r="D91" s="416"/>
      <c r="E91" s="416"/>
      <c r="F91" s="237"/>
      <c r="G91" s="237"/>
      <c r="H91" s="237"/>
      <c r="I91" s="238"/>
    </row>
    <row r="92" spans="3:15" ht="29.25" x14ac:dyDescent="0.25">
      <c r="C92" s="256">
        <v>37</v>
      </c>
      <c r="D92" s="220" t="s">
        <v>106</v>
      </c>
      <c r="E92" s="221" t="s">
        <v>183</v>
      </c>
      <c r="F92" s="222" t="s">
        <v>184</v>
      </c>
      <c r="G92" s="223">
        <v>250</v>
      </c>
      <c r="H92" s="224">
        <v>0</v>
      </c>
      <c r="I92" s="249">
        <f t="shared" ref="I92:I97" si="5">H92*G92</f>
        <v>0</v>
      </c>
    </row>
    <row r="93" spans="3:15" ht="20.25" customHeight="1" x14ac:dyDescent="0.25">
      <c r="C93" s="250">
        <v>38</v>
      </c>
      <c r="D93" s="105" t="s">
        <v>106</v>
      </c>
      <c r="E93" s="128" t="s">
        <v>185</v>
      </c>
      <c r="F93" s="106" t="s">
        <v>184</v>
      </c>
      <c r="G93" s="141">
        <v>140</v>
      </c>
      <c r="H93" s="144">
        <v>0</v>
      </c>
      <c r="I93" s="251">
        <f t="shared" si="5"/>
        <v>0</v>
      </c>
    </row>
    <row r="94" spans="3:15" ht="20.25" customHeight="1" x14ac:dyDescent="0.25">
      <c r="C94" s="250">
        <v>39</v>
      </c>
      <c r="D94" s="105" t="s">
        <v>106</v>
      </c>
      <c r="E94" s="128" t="s">
        <v>186</v>
      </c>
      <c r="F94" s="106" t="s">
        <v>184</v>
      </c>
      <c r="G94" s="141">
        <v>240</v>
      </c>
      <c r="H94" s="144">
        <v>0</v>
      </c>
      <c r="I94" s="251">
        <f t="shared" si="5"/>
        <v>0</v>
      </c>
    </row>
    <row r="95" spans="3:15" ht="20.25" customHeight="1" x14ac:dyDescent="0.25">
      <c r="C95" s="250">
        <v>40</v>
      </c>
      <c r="D95" s="105" t="s">
        <v>106</v>
      </c>
      <c r="E95" s="128" t="s">
        <v>187</v>
      </c>
      <c r="F95" s="106" t="s">
        <v>184</v>
      </c>
      <c r="G95" s="141">
        <v>100</v>
      </c>
      <c r="H95" s="144">
        <v>0</v>
      </c>
      <c r="I95" s="251">
        <f t="shared" si="5"/>
        <v>0</v>
      </c>
    </row>
    <row r="96" spans="3:15" ht="20.25" customHeight="1" x14ac:dyDescent="0.25">
      <c r="C96" s="250">
        <v>41</v>
      </c>
      <c r="D96" s="105" t="s">
        <v>106</v>
      </c>
      <c r="E96" s="128" t="s">
        <v>188</v>
      </c>
      <c r="F96" s="106" t="s">
        <v>138</v>
      </c>
      <c r="G96" s="141">
        <v>340</v>
      </c>
      <c r="H96" s="144">
        <v>0</v>
      </c>
      <c r="I96" s="251">
        <f t="shared" si="5"/>
        <v>0</v>
      </c>
    </row>
    <row r="97" spans="3:9" ht="20.25" customHeight="1" thickBot="1" x14ac:dyDescent="0.3">
      <c r="C97" s="270">
        <v>42</v>
      </c>
      <c r="D97" s="232" t="s">
        <v>106</v>
      </c>
      <c r="E97" s="233" t="s">
        <v>189</v>
      </c>
      <c r="F97" s="234" t="s">
        <v>138</v>
      </c>
      <c r="G97" s="235">
        <v>60</v>
      </c>
      <c r="H97" s="219">
        <v>0</v>
      </c>
      <c r="I97" s="255">
        <f t="shared" si="5"/>
        <v>0</v>
      </c>
    </row>
    <row r="98" spans="3:9" ht="20.25" customHeight="1" x14ac:dyDescent="0.25">
      <c r="C98" s="418" t="s">
        <v>190</v>
      </c>
      <c r="D98" s="419"/>
      <c r="E98" s="419"/>
      <c r="F98" s="419"/>
      <c r="G98" s="419"/>
      <c r="H98" s="420"/>
      <c r="I98" s="239">
        <f>SUM(I7:I22,I24:I39,I42:I67,I69:I90,I92:I97)</f>
        <v>0</v>
      </c>
    </row>
    <row r="99" spans="3:9" ht="20.25" customHeight="1" x14ac:dyDescent="0.25">
      <c r="C99" s="423" t="s">
        <v>60</v>
      </c>
      <c r="D99" s="424"/>
      <c r="E99" s="424"/>
      <c r="F99" s="424"/>
      <c r="G99" s="424"/>
      <c r="H99" s="425"/>
      <c r="I99" s="240">
        <f>I98*0.23</f>
        <v>0</v>
      </c>
    </row>
    <row r="100" spans="3:9" ht="20.25" customHeight="1" thickBot="1" x14ac:dyDescent="0.3">
      <c r="C100" s="421" t="s">
        <v>191</v>
      </c>
      <c r="D100" s="422"/>
      <c r="E100" s="422"/>
      <c r="F100" s="422"/>
      <c r="G100" s="422"/>
      <c r="H100" s="422"/>
      <c r="I100" s="241">
        <f>I98+I99</f>
        <v>0</v>
      </c>
    </row>
    <row r="101" spans="3:9" ht="21" customHeight="1" x14ac:dyDescent="0.25">
      <c r="C101" s="414" t="s">
        <v>192</v>
      </c>
      <c r="D101" s="414"/>
    </row>
    <row r="102" spans="3:9" ht="18" customHeight="1" x14ac:dyDescent="0.25">
      <c r="C102" s="417" t="s">
        <v>193</v>
      </c>
      <c r="D102" s="417"/>
    </row>
    <row r="103" spans="3:9" ht="24" customHeight="1" x14ac:dyDescent="0.25">
      <c r="C103" s="4" t="s">
        <v>194</v>
      </c>
      <c r="D103" s="4"/>
      <c r="E103" s="4"/>
      <c r="F103" s="4"/>
      <c r="G103" s="414"/>
      <c r="H103" s="414"/>
      <c r="I103" s="126"/>
    </row>
    <row r="104" spans="3:9" x14ac:dyDescent="0.25">
      <c r="I104" s="107"/>
    </row>
  </sheetData>
  <sheetProtection algorithmName="SHA-512" hashValue="+l/zhOJdcrs1cV1S9KEtWKByS6cWpzZlpFgifXybFWxghDc78DO/qrGf6g1WNCCcHjHepX6pXgF+kMA6Oa9H0g==" saltValue="nep3eDEqt1xFW6Tf8z7zhQ==" spinCount="100000" sheet="1" selectLockedCells="1"/>
  <mergeCells count="15">
    <mergeCell ref="C23:E23"/>
    <mergeCell ref="C2:I2"/>
    <mergeCell ref="C3:I3"/>
    <mergeCell ref="C4:D4"/>
    <mergeCell ref="E4:I4"/>
    <mergeCell ref="C6:E6"/>
    <mergeCell ref="G103:H103"/>
    <mergeCell ref="C41:E41"/>
    <mergeCell ref="C68:E68"/>
    <mergeCell ref="C91:E91"/>
    <mergeCell ref="C101:D101"/>
    <mergeCell ref="C102:D102"/>
    <mergeCell ref="C98:H98"/>
    <mergeCell ref="C100:H100"/>
    <mergeCell ref="C99:H99"/>
  </mergeCells>
  <phoneticPr fontId="52" type="noConversion"/>
  <printOptions horizontalCentered="1" verticalCentered="1"/>
  <pageMargins left="0.25" right="0.25" top="0.75" bottom="0.75" header="0.3" footer="0.3"/>
  <pageSetup paperSize="9" scale="6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0B46-85A6-4FE0-82C8-D7B8F51225F3}">
  <dimension ref="B1:B23"/>
  <sheetViews>
    <sheetView showGridLines="0" zoomScaleNormal="100" workbookViewId="0">
      <selection activeCell="B10" sqref="B10"/>
    </sheetView>
  </sheetViews>
  <sheetFormatPr defaultColWidth="9.140625" defaultRowHeight="15" x14ac:dyDescent="0.25"/>
  <cols>
    <col min="1" max="1" width="3.140625" style="88" customWidth="1"/>
    <col min="2" max="2" width="98.5703125" style="88" customWidth="1"/>
    <col min="3" max="16384" width="9.140625" style="88"/>
  </cols>
  <sheetData>
    <row r="1" spans="2:2" ht="15.75" thickBot="1" x14ac:dyDescent="0.3"/>
    <row r="2" spans="2:2" ht="42.75" customHeight="1" x14ac:dyDescent="0.25">
      <c r="B2" s="89" t="s">
        <v>195</v>
      </c>
    </row>
    <row r="3" spans="2:2" x14ac:dyDescent="0.25">
      <c r="B3" s="90"/>
    </row>
    <row r="4" spans="2:2" x14ac:dyDescent="0.25">
      <c r="B4" s="91" t="s">
        <v>196</v>
      </c>
    </row>
    <row r="5" spans="2:2" x14ac:dyDescent="0.25">
      <c r="B5" s="92"/>
    </row>
    <row r="6" spans="2:2" x14ac:dyDescent="0.25">
      <c r="B6" s="119" t="s">
        <v>197</v>
      </c>
    </row>
    <row r="7" spans="2:2" x14ac:dyDescent="0.25">
      <c r="B7" s="91"/>
    </row>
    <row r="8" spans="2:2" x14ac:dyDescent="0.25">
      <c r="B8" s="93" t="s">
        <v>198</v>
      </c>
    </row>
    <row r="9" spans="2:2" x14ac:dyDescent="0.25">
      <c r="B9" s="93"/>
    </row>
    <row r="10" spans="2:2" x14ac:dyDescent="0.25">
      <c r="B10" s="196" t="s">
        <v>199</v>
      </c>
    </row>
    <row r="11" spans="2:2" x14ac:dyDescent="0.25">
      <c r="B11" s="94" t="s">
        <v>200</v>
      </c>
    </row>
    <row r="12" spans="2:2" x14ac:dyDescent="0.25">
      <c r="B12" s="94" t="s">
        <v>201</v>
      </c>
    </row>
    <row r="13" spans="2:2" x14ac:dyDescent="0.25">
      <c r="B13" s="94" t="s">
        <v>202</v>
      </c>
    </row>
    <row r="14" spans="2:2" ht="16.5" customHeight="1" x14ac:dyDescent="0.25">
      <c r="B14" s="91"/>
    </row>
    <row r="15" spans="2:2" ht="30" x14ac:dyDescent="0.25">
      <c r="B15" s="93" t="s">
        <v>203</v>
      </c>
    </row>
    <row r="16" spans="2:2" x14ac:dyDescent="0.25">
      <c r="B16" s="95"/>
    </row>
    <row r="17" spans="2:2" ht="30" x14ac:dyDescent="0.25">
      <c r="B17" s="91" t="s">
        <v>204</v>
      </c>
    </row>
    <row r="18" spans="2:2" ht="15.75" thickBot="1" x14ac:dyDescent="0.3">
      <c r="B18" s="96"/>
    </row>
    <row r="19" spans="2:2" x14ac:dyDescent="0.25">
      <c r="B19" s="97"/>
    </row>
    <row r="20" spans="2:2" x14ac:dyDescent="0.25">
      <c r="B20" s="97"/>
    </row>
    <row r="21" spans="2:2" x14ac:dyDescent="0.25">
      <c r="B21" s="97"/>
    </row>
    <row r="22" spans="2:2" ht="13.5" customHeight="1" x14ac:dyDescent="0.25">
      <c r="B22" s="97"/>
    </row>
    <row r="23" spans="2:2" ht="15.75" x14ac:dyDescent="0.25">
      <c r="B23" s="98"/>
    </row>
  </sheetData>
  <sheetProtection algorithmName="SHA-512" hashValue="VwOAQDwiYhGhxoh8mZWwXvYrFZEyT5vvs3WgiwkIxBdDiE1Gkj6N22QEZ+1lW2q0DoT7h6Y/hO019FO39R42hQ==" saltValue="Eoqc5meWu3tuvuCnCK7FzA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5ADC4B5E-7215-4A12-BBE6-DF2CE345A06D}"/>
    <hyperlink ref="B15" r:id="rId2" location="paragraf-32.odsek-1.pismeno-a" xr:uid="{59E63882-8431-49DA-BF8D-01881759B3F0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6884-44D5-49C7-8437-EA491EDF3A6F}">
  <dimension ref="B1:B27"/>
  <sheetViews>
    <sheetView showGridLines="0" zoomScaleNormal="100" workbookViewId="0">
      <selection activeCell="E6" sqref="E6"/>
    </sheetView>
  </sheetViews>
  <sheetFormatPr defaultColWidth="9.140625" defaultRowHeight="15" x14ac:dyDescent="0.25"/>
  <cols>
    <col min="1" max="1" width="3.7109375" style="88" customWidth="1"/>
    <col min="2" max="2" width="98.5703125" style="88" customWidth="1"/>
    <col min="3" max="16384" width="9.140625" style="88"/>
  </cols>
  <sheetData>
    <row r="1" spans="2:2" ht="15.75" thickBot="1" x14ac:dyDescent="0.3"/>
    <row r="2" spans="2:2" ht="42.75" customHeight="1" x14ac:dyDescent="0.25">
      <c r="B2" s="89" t="s">
        <v>205</v>
      </c>
    </row>
    <row r="3" spans="2:2" x14ac:dyDescent="0.25">
      <c r="B3" s="90"/>
    </row>
    <row r="4" spans="2:2" x14ac:dyDescent="0.25">
      <c r="B4" s="99" t="s">
        <v>196</v>
      </c>
    </row>
    <row r="5" spans="2:2" x14ac:dyDescent="0.25">
      <c r="B5" s="90"/>
    </row>
    <row r="6" spans="2:2" x14ac:dyDescent="0.25">
      <c r="B6" s="120" t="s">
        <v>197</v>
      </c>
    </row>
    <row r="7" spans="2:2" x14ac:dyDescent="0.25">
      <c r="B7" s="100"/>
    </row>
    <row r="8" spans="2:2" ht="60.75" customHeight="1" x14ac:dyDescent="0.25">
      <c r="B8" s="91" t="s">
        <v>206</v>
      </c>
    </row>
    <row r="9" spans="2:2" x14ac:dyDescent="0.25">
      <c r="B9" s="91"/>
    </row>
    <row r="10" spans="2:2" x14ac:dyDescent="0.25">
      <c r="B10" s="91" t="s">
        <v>207</v>
      </c>
    </row>
    <row r="11" spans="2:2" x14ac:dyDescent="0.25">
      <c r="B11" s="91" t="s">
        <v>208</v>
      </c>
    </row>
    <row r="12" spans="2:2" x14ac:dyDescent="0.25">
      <c r="B12" s="91" t="s">
        <v>209</v>
      </c>
    </row>
    <row r="13" spans="2:2" x14ac:dyDescent="0.25">
      <c r="B13" s="91" t="s">
        <v>210</v>
      </c>
    </row>
    <row r="14" spans="2:2" x14ac:dyDescent="0.25">
      <c r="B14" s="91" t="s">
        <v>211</v>
      </c>
    </row>
    <row r="15" spans="2:2" x14ac:dyDescent="0.25">
      <c r="B15" s="91" t="s">
        <v>212</v>
      </c>
    </row>
    <row r="16" spans="2:2" x14ac:dyDescent="0.25">
      <c r="B16" s="91" t="s">
        <v>213</v>
      </c>
    </row>
    <row r="17" spans="2:2" ht="30" x14ac:dyDescent="0.25">
      <c r="B17" s="91" t="s">
        <v>214</v>
      </c>
    </row>
    <row r="18" spans="2:2" x14ac:dyDescent="0.25">
      <c r="B18" s="91" t="s">
        <v>215</v>
      </c>
    </row>
    <row r="19" spans="2:2" x14ac:dyDescent="0.25">
      <c r="B19" s="91" t="s">
        <v>216</v>
      </c>
    </row>
    <row r="20" spans="2:2" x14ac:dyDescent="0.25">
      <c r="B20" s="91" t="s">
        <v>217</v>
      </c>
    </row>
    <row r="21" spans="2:2" ht="30" x14ac:dyDescent="0.25">
      <c r="B21" s="91" t="s">
        <v>218</v>
      </c>
    </row>
    <row r="22" spans="2:2" x14ac:dyDescent="0.25">
      <c r="B22" s="91" t="s">
        <v>219</v>
      </c>
    </row>
    <row r="23" spans="2:2" x14ac:dyDescent="0.25">
      <c r="B23" s="92"/>
    </row>
    <row r="24" spans="2:2" ht="60" x14ac:dyDescent="0.25">
      <c r="B24" s="91" t="s">
        <v>220</v>
      </c>
    </row>
    <row r="25" spans="2:2" ht="13.5" customHeight="1" x14ac:dyDescent="0.25">
      <c r="B25" s="91"/>
    </row>
    <row r="26" spans="2:2" ht="30" x14ac:dyDescent="0.25">
      <c r="B26" s="91" t="s">
        <v>221</v>
      </c>
    </row>
    <row r="27" spans="2:2" ht="15.75" thickBot="1" x14ac:dyDescent="0.3">
      <c r="B27" s="101"/>
    </row>
  </sheetData>
  <sheetProtection algorithmName="SHA-512" hashValue="wKa5ahsVqwjczO7YdbIjZXoMU1NrwR4d64PDpm2dtcQ0I17pQG+alyisGMBcr83LbUyzyD3zchvchkPBVh9ANw==" saltValue="j35/EOYcan/v/v+5zECUH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61BC-879E-400A-9E2E-9E0795CFF9A2}">
  <dimension ref="B1:B26"/>
  <sheetViews>
    <sheetView showGridLines="0" zoomScaleNormal="100" workbookViewId="0">
      <selection activeCell="B2" sqref="B2"/>
    </sheetView>
  </sheetViews>
  <sheetFormatPr defaultColWidth="9.140625" defaultRowHeight="15" x14ac:dyDescent="0.25"/>
  <cols>
    <col min="1" max="1" width="3.140625" style="88" customWidth="1"/>
    <col min="2" max="2" width="98.5703125" style="88" customWidth="1"/>
    <col min="3" max="16384" width="9.140625" style="88"/>
  </cols>
  <sheetData>
    <row r="1" spans="2:2" ht="15.75" thickBot="1" x14ac:dyDescent="0.3"/>
    <row r="2" spans="2:2" ht="42.75" customHeight="1" x14ac:dyDescent="0.25">
      <c r="B2" s="89" t="s">
        <v>222</v>
      </c>
    </row>
    <row r="3" spans="2:2" x14ac:dyDescent="0.25">
      <c r="B3" s="90"/>
    </row>
    <row r="4" spans="2:2" x14ac:dyDescent="0.25">
      <c r="B4" s="91" t="s">
        <v>196</v>
      </c>
    </row>
    <row r="5" spans="2:2" x14ac:dyDescent="0.25">
      <c r="B5" s="92"/>
    </row>
    <row r="6" spans="2:2" x14ac:dyDescent="0.25">
      <c r="B6" s="119" t="s">
        <v>197</v>
      </c>
    </row>
    <row r="7" spans="2:2" x14ac:dyDescent="0.25">
      <c r="B7" s="91"/>
    </row>
    <row r="8" spans="2:2" ht="60.75" customHeight="1" x14ac:dyDescent="0.25">
      <c r="B8" s="91" t="s">
        <v>223</v>
      </c>
    </row>
    <row r="9" spans="2:2" x14ac:dyDescent="0.25">
      <c r="B9" s="91" t="s">
        <v>224</v>
      </c>
    </row>
    <row r="10" spans="2:2" x14ac:dyDescent="0.25">
      <c r="B10" s="95"/>
    </row>
    <row r="11" spans="2:2" ht="30" x14ac:dyDescent="0.25">
      <c r="B11" s="91" t="s">
        <v>225</v>
      </c>
    </row>
    <row r="12" spans="2:2" x14ac:dyDescent="0.25">
      <c r="B12" s="91"/>
    </row>
    <row r="13" spans="2:2" ht="45" x14ac:dyDescent="0.25">
      <c r="B13" s="91" t="s">
        <v>226</v>
      </c>
    </row>
    <row r="14" spans="2:2" x14ac:dyDescent="0.25">
      <c r="B14" s="91"/>
    </row>
    <row r="15" spans="2:2" ht="45" x14ac:dyDescent="0.25">
      <c r="B15" s="91" t="s">
        <v>227</v>
      </c>
    </row>
    <row r="16" spans="2:2" x14ac:dyDescent="0.25">
      <c r="B16" s="91"/>
    </row>
    <row r="17" spans="2:2" ht="60" x14ac:dyDescent="0.25">
      <c r="B17" s="91" t="s">
        <v>228</v>
      </c>
    </row>
    <row r="18" spans="2:2" x14ac:dyDescent="0.25">
      <c r="B18" s="91"/>
    </row>
    <row r="19" spans="2:2" ht="75" x14ac:dyDescent="0.25">
      <c r="B19" s="91" t="s">
        <v>229</v>
      </c>
    </row>
    <row r="20" spans="2:2" ht="15.75" thickBot="1" x14ac:dyDescent="0.3">
      <c r="B20" s="96"/>
    </row>
    <row r="21" spans="2:2" x14ac:dyDescent="0.25">
      <c r="B21" s="97"/>
    </row>
    <row r="22" spans="2:2" x14ac:dyDescent="0.25">
      <c r="B22" s="97"/>
    </row>
    <row r="23" spans="2:2" x14ac:dyDescent="0.25">
      <c r="B23" s="97"/>
    </row>
    <row r="24" spans="2:2" x14ac:dyDescent="0.25">
      <c r="B24" s="97"/>
    </row>
    <row r="25" spans="2:2" ht="13.5" customHeight="1" x14ac:dyDescent="0.25">
      <c r="B25" s="97"/>
    </row>
    <row r="26" spans="2:2" ht="15.75" x14ac:dyDescent="0.25">
      <c r="B26" s="98"/>
    </row>
  </sheetData>
  <sheetProtection algorithmName="SHA-512" hashValue="ts69F641Uw8Lf86vECIPik06Ejx87DDAziSTfe1YMxhA9kgIvZDoyfpOwYi304qwGHBzD/iPx9Sj5rEDX5+94Q==" saltValue="9lcYI2//442aN3g8upnZz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b31099-8163-4ac9-ab84-be06feeb7ef4" xsi:nil="true"/>
    <lcf76f155ced4ddcb4097134ff3c332f xmlns="bb3d1ceb-ec91-4593-ab49-8ce9533748d9">
      <Terms xmlns="http://schemas.microsoft.com/office/infopath/2007/PartnerControls"/>
    </lcf76f155ced4ddcb4097134ff3c332f>
    <Stav xmlns="bb3d1ceb-ec91-4593-ab49-8ce9533748d9">Potrebné vybaviť</Stav>
    <Stav1 xmlns="bb3d1ceb-ec91-4593-ab49-8ce9533748d9">false</Stav1>
  </documentManagement>
</p:properties>
</file>

<file path=customXml/itemProps1.xml><?xml version="1.0" encoding="utf-8"?>
<ds:datastoreItem xmlns:ds="http://schemas.openxmlformats.org/officeDocument/2006/customXml" ds:itemID="{9D0C532E-68AD-447D-A1B8-0298924800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3053F-0C48-4511-BF3D-77A6B89C2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26C4C4-40DB-443F-9678-BC5602E1A01F}">
  <ds:schemaRefs>
    <ds:schemaRef ds:uri="bb3d1ceb-ec91-4593-ab49-8ce9533748d9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e4b31099-8163-4ac9-ab84-be06feeb7ef4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Zákl. nastavenie</vt:lpstr>
      <vt:lpstr>Ponuka</vt:lpstr>
      <vt:lpstr>Rozpočet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  <vt:lpstr>Rozpočet!Oblasť_tlače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420603143721</dc:creator>
  <cp:keywords/>
  <dc:description/>
  <cp:lastModifiedBy>Stašjaková Katarína, Ing.</cp:lastModifiedBy>
  <cp:revision/>
  <cp:lastPrinted>2025-10-07T13:21:07Z</cp:lastPrinted>
  <dcterms:created xsi:type="dcterms:W3CDTF">2022-07-28T10:32:02Z</dcterms:created>
  <dcterms:modified xsi:type="dcterms:W3CDTF">2025-10-09T13:21:04Z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