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iktóriaMichelčíková\Downloads\"/>
    </mc:Choice>
  </mc:AlternateContent>
  <xr:revisionPtr revIDLastSave="0" documentId="8_{97D304DD-0F78-4959-82E1-9AB3C84B5F6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ácia stavby" sheetId="1" r:id="rId1"/>
    <sheet name="Horský hotel Bernardín" sheetId="2" r:id="rId2"/>
  </sheets>
  <definedNames>
    <definedName name="_xlnm._FilterDatabase" localSheetId="1" hidden="1">'Horský hotel Bernardín'!$C$134:$K$635</definedName>
    <definedName name="_xlnm.Print_Titles" localSheetId="1">'Horský hotel Bernardín'!$134:$134</definedName>
    <definedName name="_xlnm.Print_Titles" localSheetId="0">'Rekapitulácia stavby'!$92:$92</definedName>
    <definedName name="_xlnm.Print_Area" localSheetId="1">'Horský hotel Bernardín'!$C$4:$J$76,'Horský hotel Bernardín'!$C$124:$J$635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635" i="2"/>
  <c r="BH635" i="2"/>
  <c r="BG635" i="2"/>
  <c r="BE635" i="2"/>
  <c r="T635" i="2"/>
  <c r="T634" i="2" s="1"/>
  <c r="R635" i="2"/>
  <c r="R634" i="2"/>
  <c r="P635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28" i="2"/>
  <c r="BH628" i="2"/>
  <c r="BG628" i="2"/>
  <c r="BE628" i="2"/>
  <c r="T628" i="2"/>
  <c r="R628" i="2"/>
  <c r="P628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3" i="2"/>
  <c r="BH613" i="2"/>
  <c r="BG613" i="2"/>
  <c r="BE613" i="2"/>
  <c r="T613" i="2"/>
  <c r="R613" i="2"/>
  <c r="P613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3" i="2"/>
  <c r="BH603" i="2"/>
  <c r="BG603" i="2"/>
  <c r="BE603" i="2"/>
  <c r="T603" i="2"/>
  <c r="R603" i="2"/>
  <c r="P603" i="2"/>
  <c r="BI601" i="2"/>
  <c r="BH601" i="2"/>
  <c r="BG601" i="2"/>
  <c r="BE601" i="2"/>
  <c r="T601" i="2"/>
  <c r="R601" i="2"/>
  <c r="P601" i="2"/>
  <c r="BI595" i="2"/>
  <c r="BH595" i="2"/>
  <c r="BG595" i="2"/>
  <c r="BE595" i="2"/>
  <c r="T595" i="2"/>
  <c r="R595" i="2"/>
  <c r="P595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6" i="2"/>
  <c r="BH586" i="2"/>
  <c r="BG586" i="2"/>
  <c r="BE586" i="2"/>
  <c r="T586" i="2"/>
  <c r="R586" i="2"/>
  <c r="P586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3" i="2"/>
  <c r="BH573" i="2"/>
  <c r="BG573" i="2"/>
  <c r="BE573" i="2"/>
  <c r="T573" i="2"/>
  <c r="R573" i="2"/>
  <c r="P573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2" i="2"/>
  <c r="BH562" i="2"/>
  <c r="BG562" i="2"/>
  <c r="BE562" i="2"/>
  <c r="T562" i="2"/>
  <c r="R562" i="2"/>
  <c r="P562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2" i="2"/>
  <c r="BH552" i="2"/>
  <c r="BG552" i="2"/>
  <c r="BE552" i="2"/>
  <c r="T552" i="2"/>
  <c r="R552" i="2"/>
  <c r="P552" i="2"/>
  <c r="BI549" i="2"/>
  <c r="BH549" i="2"/>
  <c r="BG549" i="2"/>
  <c r="BE549" i="2"/>
  <c r="T549" i="2"/>
  <c r="R549" i="2"/>
  <c r="P549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2" i="2"/>
  <c r="BH542" i="2"/>
  <c r="BG542" i="2"/>
  <c r="BE542" i="2"/>
  <c r="T542" i="2"/>
  <c r="R542" i="2"/>
  <c r="P542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17" i="2"/>
  <c r="BH517" i="2"/>
  <c r="BG517" i="2"/>
  <c r="BE517" i="2"/>
  <c r="T517" i="2"/>
  <c r="R517" i="2"/>
  <c r="P517" i="2"/>
  <c r="BI513" i="2"/>
  <c r="BH513" i="2"/>
  <c r="BG513" i="2"/>
  <c r="BE513" i="2"/>
  <c r="T513" i="2"/>
  <c r="R513" i="2"/>
  <c r="P513" i="2"/>
  <c r="BI511" i="2"/>
  <c r="BH511" i="2"/>
  <c r="BG511" i="2"/>
  <c r="BE511" i="2"/>
  <c r="T511" i="2"/>
  <c r="R511" i="2"/>
  <c r="P511" i="2"/>
  <c r="BI504" i="2"/>
  <c r="BH504" i="2"/>
  <c r="BG504" i="2"/>
  <c r="BE504" i="2"/>
  <c r="T504" i="2"/>
  <c r="R504" i="2"/>
  <c r="P504" i="2"/>
  <c r="BI501" i="2"/>
  <c r="BH501" i="2"/>
  <c r="BG501" i="2"/>
  <c r="BE501" i="2"/>
  <c r="T501" i="2"/>
  <c r="R501" i="2"/>
  <c r="P501" i="2"/>
  <c r="BI498" i="2"/>
  <c r="BH498" i="2"/>
  <c r="BG498" i="2"/>
  <c r="BE498" i="2"/>
  <c r="T498" i="2"/>
  <c r="R498" i="2"/>
  <c r="P498" i="2"/>
  <c r="BI495" i="2"/>
  <c r="BH495" i="2"/>
  <c r="BG495" i="2"/>
  <c r="BE495" i="2"/>
  <c r="T495" i="2"/>
  <c r="R495" i="2"/>
  <c r="P495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86" i="2"/>
  <c r="BH486" i="2"/>
  <c r="BG486" i="2"/>
  <c r="BE486" i="2"/>
  <c r="T486" i="2"/>
  <c r="R486" i="2"/>
  <c r="P486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6" i="2"/>
  <c r="BH456" i="2"/>
  <c r="BG456" i="2"/>
  <c r="BE456" i="2"/>
  <c r="T456" i="2"/>
  <c r="R456" i="2"/>
  <c r="P456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37" i="2"/>
  <c r="BH437" i="2"/>
  <c r="BG437" i="2"/>
  <c r="BE437" i="2"/>
  <c r="T437" i="2"/>
  <c r="R437" i="2"/>
  <c r="P437" i="2"/>
  <c r="BI432" i="2"/>
  <c r="BH432" i="2"/>
  <c r="BG432" i="2"/>
  <c r="BE432" i="2"/>
  <c r="T432" i="2"/>
  <c r="R432" i="2"/>
  <c r="P432" i="2"/>
  <c r="BI428" i="2"/>
  <c r="BH428" i="2"/>
  <c r="BG428" i="2"/>
  <c r="BE428" i="2"/>
  <c r="T428" i="2"/>
  <c r="R428" i="2"/>
  <c r="P428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2" i="2"/>
  <c r="BH422" i="2"/>
  <c r="BG422" i="2"/>
  <c r="BE422" i="2"/>
  <c r="T422" i="2"/>
  <c r="R422" i="2"/>
  <c r="P422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0" i="2"/>
  <c r="BH410" i="2"/>
  <c r="BG410" i="2"/>
  <c r="BE410" i="2"/>
  <c r="T410" i="2"/>
  <c r="R410" i="2"/>
  <c r="P410" i="2"/>
  <c r="BI406" i="2"/>
  <c r="BH406" i="2"/>
  <c r="BG406" i="2"/>
  <c r="BE406" i="2"/>
  <c r="T406" i="2"/>
  <c r="R406" i="2"/>
  <c r="P406" i="2"/>
  <c r="BI403" i="2"/>
  <c r="BH403" i="2"/>
  <c r="BG403" i="2"/>
  <c r="BE403" i="2"/>
  <c r="T403" i="2"/>
  <c r="R403" i="2"/>
  <c r="P403" i="2"/>
  <c r="BI400" i="2"/>
  <c r="BH400" i="2"/>
  <c r="BG400" i="2"/>
  <c r="BE400" i="2"/>
  <c r="T400" i="2"/>
  <c r="R400" i="2"/>
  <c r="P400" i="2"/>
  <c r="BI396" i="2"/>
  <c r="BH396" i="2"/>
  <c r="BG396" i="2"/>
  <c r="BE396" i="2"/>
  <c r="T396" i="2"/>
  <c r="R396" i="2"/>
  <c r="P396" i="2"/>
  <c r="BI391" i="2"/>
  <c r="BH391" i="2"/>
  <c r="BG391" i="2"/>
  <c r="BE391" i="2"/>
  <c r="T391" i="2"/>
  <c r="R391" i="2"/>
  <c r="P391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T301" i="2"/>
  <c r="R302" i="2"/>
  <c r="R301" i="2"/>
  <c r="P302" i="2"/>
  <c r="P301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89" i="2"/>
  <c r="BH289" i="2"/>
  <c r="BG289" i="2"/>
  <c r="BE289" i="2"/>
  <c r="T289" i="2"/>
  <c r="R289" i="2"/>
  <c r="P289" i="2"/>
  <c r="BI284" i="2"/>
  <c r="BH284" i="2"/>
  <c r="BG284" i="2"/>
  <c r="BE284" i="2"/>
  <c r="T284" i="2"/>
  <c r="R284" i="2"/>
  <c r="P284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5" i="2"/>
  <c r="BH255" i="2"/>
  <c r="BG255" i="2"/>
  <c r="BE255" i="2"/>
  <c r="T255" i="2"/>
  <c r="R255" i="2"/>
  <c r="P255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08" i="2"/>
  <c r="BH208" i="2"/>
  <c r="BG208" i="2"/>
  <c r="BE208" i="2"/>
  <c r="T208" i="2"/>
  <c r="R208" i="2"/>
  <c r="P208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6" i="2"/>
  <c r="BH196" i="2"/>
  <c r="BG196" i="2"/>
  <c r="BE196" i="2"/>
  <c r="T196" i="2"/>
  <c r="R196" i="2"/>
  <c r="P196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38" i="2"/>
  <c r="BH138" i="2"/>
  <c r="BG138" i="2"/>
  <c r="BE138" i="2"/>
  <c r="T138" i="2"/>
  <c r="R138" i="2"/>
  <c r="P138" i="2"/>
  <c r="F87" i="2"/>
  <c r="E85" i="2"/>
  <c r="J22" i="2"/>
  <c r="E22" i="2"/>
  <c r="J21" i="2"/>
  <c r="J19" i="2"/>
  <c r="E19" i="2"/>
  <c r="J89" i="2" s="1"/>
  <c r="J18" i="2"/>
  <c r="J16" i="2"/>
  <c r="E16" i="2"/>
  <c r="F132" i="2"/>
  <c r="J15" i="2"/>
  <c r="E13" i="2"/>
  <c r="J12" i="2"/>
  <c r="L90" i="1"/>
  <c r="AM90" i="1"/>
  <c r="J627" i="2"/>
  <c r="BK588" i="2"/>
  <c r="J538" i="2"/>
  <c r="J486" i="2"/>
  <c r="BK375" i="2"/>
  <c r="BK332" i="2"/>
  <c r="BK304" i="2"/>
  <c r="BK618" i="2"/>
  <c r="J588" i="2"/>
  <c r="BK461" i="2"/>
  <c r="BK335" i="2"/>
  <c r="BK270" i="2"/>
  <c r="BK215" i="2"/>
  <c r="BK628" i="2"/>
  <c r="J618" i="2"/>
  <c r="BK586" i="2"/>
  <c r="J576" i="2"/>
  <c r="J539" i="2"/>
  <c r="J495" i="2"/>
  <c r="BK343" i="2"/>
  <c r="BK279" i="2"/>
  <c r="BK208" i="2"/>
  <c r="BK617" i="2"/>
  <c r="BK584" i="2"/>
  <c r="J552" i="2"/>
  <c r="J461" i="2"/>
  <c r="BK331" i="2"/>
  <c r="BK280" i="2"/>
  <c r="AS94" i="1"/>
  <c r="J459" i="2"/>
  <c r="BK388" i="2"/>
  <c r="BK352" i="2"/>
  <c r="BK312" i="2"/>
  <c r="BK269" i="2"/>
  <c r="BK437" i="2"/>
  <c r="BK317" i="2"/>
  <c r="BK477" i="2"/>
  <c r="J396" i="2"/>
  <c r="BK310" i="2"/>
  <c r="BK166" i="2"/>
  <c r="J472" i="2"/>
  <c r="J388" i="2"/>
  <c r="BK298" i="2"/>
  <c r="BK155" i="2"/>
  <c r="J632" i="2"/>
  <c r="J619" i="2"/>
  <c r="J546" i="2"/>
  <c r="BK495" i="2"/>
  <c r="BK414" i="2"/>
  <c r="BK297" i="2"/>
  <c r="BK225" i="2"/>
  <c r="BK613" i="2"/>
  <c r="BK513" i="2"/>
  <c r="J377" i="2"/>
  <c r="BK274" i="2"/>
  <c r="BK162" i="2"/>
  <c r="BK632" i="2"/>
  <c r="BK619" i="2"/>
  <c r="BK592" i="2"/>
  <c r="BK573" i="2"/>
  <c r="J524" i="2"/>
  <c r="BK413" i="2"/>
  <c r="BK349" i="2"/>
  <c r="BK203" i="2"/>
  <c r="J591" i="2"/>
  <c r="BK557" i="2"/>
  <c r="BK478" i="2"/>
  <c r="J374" i="2"/>
  <c r="J577" i="2"/>
  <c r="J477" i="2"/>
  <c r="J406" i="2"/>
  <c r="J369" i="2"/>
  <c r="BK341" i="2"/>
  <c r="BK277" i="2"/>
  <c r="BK247" i="2"/>
  <c r="BK549" i="2"/>
  <c r="BK396" i="2"/>
  <c r="BK472" i="2"/>
  <c r="BK383" i="2"/>
  <c r="BK261" i="2"/>
  <c r="J453" i="2"/>
  <c r="BK410" i="2"/>
  <c r="J359" i="2"/>
  <c r="BK321" i="2"/>
  <c r="BK204" i="2"/>
  <c r="BK625" i="2"/>
  <c r="BK622" i="2"/>
  <c r="J562" i="2"/>
  <c r="BK453" i="2"/>
  <c r="BK391" i="2"/>
  <c r="BK322" i="2"/>
  <c r="BK239" i="2"/>
  <c r="BK589" i="2"/>
  <c r="J413" i="2"/>
  <c r="BK156" i="2"/>
  <c r="J631" i="2"/>
  <c r="BK611" i="2"/>
  <c r="BK569" i="2"/>
  <c r="BK491" i="2"/>
  <c r="BK356" i="2"/>
  <c r="BK342" i="2"/>
  <c r="BK610" i="2"/>
  <c r="BK566" i="2"/>
  <c r="J542" i="2"/>
  <c r="J383" i="2"/>
  <c r="J573" i="2"/>
  <c r="J426" i="2"/>
  <c r="BK377" i="2"/>
  <c r="BK344" i="2"/>
  <c r="BK311" i="2"/>
  <c r="BK268" i="2"/>
  <c r="J513" i="2"/>
  <c r="J378" i="2"/>
  <c r="BK196" i="2"/>
  <c r="J558" i="2"/>
  <c r="J451" i="2"/>
  <c r="J375" i="2"/>
  <c r="BK242" i="2"/>
  <c r="BK419" i="2"/>
  <c r="BK281" i="2"/>
  <c r="BK163" i="2"/>
  <c r="J628" i="2"/>
  <c r="BK591" i="2"/>
  <c r="J449" i="2"/>
  <c r="BK361" i="2"/>
  <c r="J592" i="2"/>
  <c r="J492" i="2"/>
  <c r="BK333" i="2"/>
  <c r="BK633" i="2"/>
  <c r="J617" i="2"/>
  <c r="J584" i="2"/>
  <c r="J557" i="2"/>
  <c r="BK523" i="2"/>
  <c r="BK463" i="2"/>
  <c r="J623" i="2"/>
  <c r="BK595" i="2"/>
  <c r="BK555" i="2"/>
  <c r="J475" i="2"/>
  <c r="BK348" i="2"/>
  <c r="BK546" i="2"/>
  <c r="J391" i="2"/>
  <c r="BK334" i="2"/>
  <c r="BK246" i="2"/>
  <c r="BK524" i="2"/>
  <c r="BK232" i="2"/>
  <c r="J575" i="2"/>
  <c r="BK492" i="2"/>
  <c r="J387" i="2"/>
  <c r="BK346" i="2"/>
  <c r="BK216" i="2"/>
  <c r="BK425" i="2"/>
  <c r="BK369" i="2"/>
  <c r="BK289" i="2"/>
  <c r="BK170" i="2"/>
  <c r="J633" i="2"/>
  <c r="BK623" i="2"/>
  <c r="BK539" i="2"/>
  <c r="BK432" i="2"/>
  <c r="J364" i="2"/>
  <c r="BK164" i="2"/>
  <c r="J583" i="2"/>
  <c r="J478" i="2"/>
  <c r="BK264" i="2"/>
  <c r="BK626" i="2"/>
  <c r="J613" i="2"/>
  <c r="BK577" i="2"/>
  <c r="BK538" i="2"/>
  <c r="J400" i="2"/>
  <c r="BK293" i="2"/>
  <c r="BK180" i="2"/>
  <c r="J609" i="2"/>
  <c r="BK579" i="2"/>
  <c r="BK547" i="2"/>
  <c r="J437" i="2"/>
  <c r="BK278" i="2"/>
  <c r="J523" i="2"/>
  <c r="J416" i="2"/>
  <c r="J372" i="2"/>
  <c r="BK403" i="2"/>
  <c r="BK309" i="2"/>
  <c r="J556" i="2"/>
  <c r="BK416" i="2"/>
  <c r="BK350" i="2"/>
  <c r="BK305" i="2"/>
  <c r="BK255" i="2"/>
  <c r="BK138" i="2"/>
  <c r="BK451" i="2"/>
  <c r="J371" i="2"/>
  <c r="BK176" i="2"/>
  <c r="BK631" i="2"/>
  <c r="BK576" i="2"/>
  <c r="J511" i="2"/>
  <c r="BK426" i="2"/>
  <c r="BK243" i="2"/>
  <c r="J601" i="2"/>
  <c r="BK542" i="2"/>
  <c r="J428" i="2"/>
  <c r="BK315" i="2"/>
  <c r="BK221" i="2"/>
  <c r="BK627" i="2"/>
  <c r="J610" i="2"/>
  <c r="BK583" i="2"/>
  <c r="J555" i="2"/>
  <c r="BK511" i="2"/>
  <c r="J403" i="2"/>
  <c r="BK347" i="2"/>
  <c r="BK324" i="2"/>
  <c r="BK231" i="2"/>
  <c r="BK601" i="2"/>
  <c r="BK575" i="2"/>
  <c r="J501" i="2"/>
  <c r="BK378" i="2"/>
  <c r="BK330" i="2"/>
  <c r="J567" i="2"/>
  <c r="J456" i="2"/>
  <c r="BK387" i="2"/>
  <c r="BK351" i="2"/>
  <c r="J504" i="2"/>
  <c r="BK374" i="2"/>
  <c r="BK271" i="2"/>
  <c r="J547" i="2"/>
  <c r="J425" i="2"/>
  <c r="BK159" i="2"/>
  <c r="J463" i="2"/>
  <c r="BK406" i="2"/>
  <c r="BK353" i="2"/>
  <c r="BK306" i="2"/>
  <c r="BK200" i="2"/>
  <c r="J626" i="2"/>
  <c r="BK568" i="2"/>
  <c r="J517" i="2"/>
  <c r="BK428" i="2"/>
  <c r="BK359" i="2"/>
  <c r="BK220" i="2"/>
  <c r="BK603" i="2"/>
  <c r="BK556" i="2"/>
  <c r="BK456" i="2"/>
  <c r="BK345" i="2"/>
  <c r="BK228" i="2"/>
  <c r="BK146" i="2"/>
  <c r="BK624" i="2"/>
  <c r="J595" i="2"/>
  <c r="J579" i="2"/>
  <c r="BK552" i="2"/>
  <c r="BK501" i="2"/>
  <c r="J366" i="2"/>
  <c r="J622" i="2"/>
  <c r="J589" i="2"/>
  <c r="BK562" i="2"/>
  <c r="J491" i="2"/>
  <c r="BK371" i="2"/>
  <c r="BK323" i="2"/>
  <c r="J586" i="2"/>
  <c r="J549" i="2"/>
  <c r="J419" i="2"/>
  <c r="J380" i="2"/>
  <c r="J432" i="2"/>
  <c r="BK294" i="2"/>
  <c r="J569" i="2"/>
  <c r="BK459" i="2"/>
  <c r="BK364" i="2"/>
  <c r="BK147" i="2"/>
  <c r="BK449" i="2"/>
  <c r="J385" i="2"/>
  <c r="BK238" i="2"/>
  <c r="BK635" i="2"/>
  <c r="J624" i="2"/>
  <c r="BK567" i="2"/>
  <c r="BK504" i="2"/>
  <c r="J410" i="2"/>
  <c r="BK328" i="2"/>
  <c r="BK292" i="2"/>
  <c r="BK609" i="2"/>
  <c r="J568" i="2"/>
  <c r="BK380" i="2"/>
  <c r="J635" i="2"/>
  <c r="J625" i="2"/>
  <c r="J603" i="2"/>
  <c r="J580" i="2"/>
  <c r="BK517" i="2"/>
  <c r="BK385" i="2"/>
  <c r="BK316" i="2"/>
  <c r="BK173" i="2"/>
  <c r="J611" i="2"/>
  <c r="BK558" i="2"/>
  <c r="BK498" i="2"/>
  <c r="J414" i="2"/>
  <c r="J566" i="2"/>
  <c r="BK400" i="2"/>
  <c r="J361" i="2"/>
  <c r="BK336" i="2"/>
  <c r="BK284" i="2"/>
  <c r="BK259" i="2"/>
  <c r="J498" i="2"/>
  <c r="BK302" i="2"/>
  <c r="BK248" i="2"/>
  <c r="BK580" i="2"/>
  <c r="BK475" i="2"/>
  <c r="BK422" i="2"/>
  <c r="BK372" i="2"/>
  <c r="BK327" i="2"/>
  <c r="BK235" i="2"/>
  <c r="BK486" i="2"/>
  <c r="J422" i="2"/>
  <c r="BK366" i="2"/>
  <c r="BK329" i="2"/>
  <c r="R137" i="2" l="1"/>
  <c r="P207" i="2"/>
  <c r="R355" i="2"/>
  <c r="P386" i="2"/>
  <c r="P390" i="2"/>
  <c r="R512" i="2"/>
  <c r="BK169" i="2"/>
  <c r="J97" i="2"/>
  <c r="BK260" i="2"/>
  <c r="J99" i="2" s="1"/>
  <c r="T427" i="2"/>
  <c r="R548" i="2"/>
  <c r="R578" i="2"/>
  <c r="T587" i="2"/>
  <c r="P169" i="2"/>
  <c r="T260" i="2"/>
  <c r="BK427" i="2"/>
  <c r="J427" i="2" s="1"/>
  <c r="J106" i="2" s="1"/>
  <c r="BK548" i="2"/>
  <c r="J548" i="2" s="1"/>
  <c r="J108" i="2" s="1"/>
  <c r="T574" i="2"/>
  <c r="P582" i="2"/>
  <c r="T590" i="2"/>
  <c r="BK137" i="2"/>
  <c r="J96" i="2"/>
  <c r="BK207" i="2"/>
  <c r="J98" i="2"/>
  <c r="BK355" i="2"/>
  <c r="BK386" i="2"/>
  <c r="J386" i="2" s="1"/>
  <c r="J104" i="2" s="1"/>
  <c r="T386" i="2"/>
  <c r="T390" i="2"/>
  <c r="T512" i="2"/>
  <c r="BK574" i="2"/>
  <c r="J574" i="2" s="1"/>
  <c r="J109" i="2" s="1"/>
  <c r="T578" i="2"/>
  <c r="R582" i="2"/>
  <c r="R587" i="2"/>
  <c r="P594" i="2"/>
  <c r="R602" i="2"/>
  <c r="T602" i="2"/>
  <c r="T137" i="2"/>
  <c r="T207" i="2"/>
  <c r="P355" i="2"/>
  <c r="R386" i="2"/>
  <c r="R390" i="2"/>
  <c r="P512" i="2"/>
  <c r="P574" i="2"/>
  <c r="BK582" i="2"/>
  <c r="J582" i="2" s="1"/>
  <c r="J111" i="2" s="1"/>
  <c r="BK587" i="2"/>
  <c r="J587" i="2"/>
  <c r="J112" i="2" s="1"/>
  <c r="P590" i="2"/>
  <c r="T594" i="2"/>
  <c r="R612" i="2"/>
  <c r="P137" i="2"/>
  <c r="R207" i="2"/>
  <c r="T355" i="2"/>
  <c r="BK390" i="2"/>
  <c r="J390" i="2" s="1"/>
  <c r="J105" i="2" s="1"/>
  <c r="BK512" i="2"/>
  <c r="J512" i="2" s="1"/>
  <c r="J107" i="2" s="1"/>
  <c r="R574" i="2"/>
  <c r="R590" i="2"/>
  <c r="BK602" i="2"/>
  <c r="J602" i="2" s="1"/>
  <c r="J115" i="2" s="1"/>
  <c r="P612" i="2"/>
  <c r="T169" i="2"/>
  <c r="R260" i="2"/>
  <c r="R427" i="2"/>
  <c r="T548" i="2"/>
  <c r="P578" i="2"/>
  <c r="P587" i="2"/>
  <c r="BK594" i="2"/>
  <c r="J594" i="2"/>
  <c r="J114" i="2" s="1"/>
  <c r="P602" i="2"/>
  <c r="T612" i="2"/>
  <c r="R169" i="2"/>
  <c r="P260" i="2"/>
  <c r="P427" i="2"/>
  <c r="P548" i="2"/>
  <c r="BK578" i="2"/>
  <c r="J578" i="2" s="1"/>
  <c r="J110" i="2" s="1"/>
  <c r="T582" i="2"/>
  <c r="BK590" i="2"/>
  <c r="J590" i="2" s="1"/>
  <c r="J113" i="2" s="1"/>
  <c r="R594" i="2"/>
  <c r="BK612" i="2"/>
  <c r="J612" i="2" s="1"/>
  <c r="J116" i="2" s="1"/>
  <c r="BK301" i="2"/>
  <c r="J100" i="2" s="1"/>
  <c r="BK634" i="2"/>
  <c r="J634" i="2"/>
  <c r="J117" i="2"/>
  <c r="F90" i="2"/>
  <c r="BF146" i="2"/>
  <c r="BF225" i="2"/>
  <c r="BF255" i="2"/>
  <c r="BF270" i="2"/>
  <c r="BF278" i="2"/>
  <c r="BF279" i="2"/>
  <c r="BF293" i="2"/>
  <c r="BF315" i="2"/>
  <c r="BF333" i="2"/>
  <c r="BF335" i="2"/>
  <c r="BF349" i="2"/>
  <c r="BF378" i="2"/>
  <c r="BF380" i="2"/>
  <c r="BF396" i="2"/>
  <c r="BF414" i="2"/>
  <c r="BF456" i="2"/>
  <c r="BF501" i="2"/>
  <c r="BF511" i="2"/>
  <c r="BF513" i="2"/>
  <c r="BF517" i="2"/>
  <c r="J87" i="2"/>
  <c r="BF220" i="2"/>
  <c r="BF221" i="2"/>
  <c r="BF292" i="2"/>
  <c r="BF311" i="2"/>
  <c r="BF316" i="2"/>
  <c r="BF317" i="2"/>
  <c r="BF323" i="2"/>
  <c r="BF341" i="2"/>
  <c r="BF343" i="2"/>
  <c r="BF347" i="2"/>
  <c r="BF348" i="2"/>
  <c r="BF356" i="2"/>
  <c r="BF359" i="2"/>
  <c r="BF406" i="2"/>
  <c r="BF410" i="2"/>
  <c r="BF428" i="2"/>
  <c r="BF432" i="2"/>
  <c r="BF523" i="2"/>
  <c r="BF524" i="2"/>
  <c r="BF567" i="2"/>
  <c r="BF627" i="2"/>
  <c r="F89" i="2"/>
  <c r="BF203" i="2"/>
  <c r="BF228" i="2"/>
  <c r="BF243" i="2"/>
  <c r="BF259" i="2"/>
  <c r="BF268" i="2"/>
  <c r="BF277" i="2"/>
  <c r="BF281" i="2"/>
  <c r="BF304" i="2"/>
  <c r="BF305" i="2"/>
  <c r="BF331" i="2"/>
  <c r="BF332" i="2"/>
  <c r="BF334" i="2"/>
  <c r="BF336" i="2"/>
  <c r="BF345" i="2"/>
  <c r="BF346" i="2"/>
  <c r="BF350" i="2"/>
  <c r="BF353" i="2"/>
  <c r="BF361" i="2"/>
  <c r="BF364" i="2"/>
  <c r="BF366" i="2"/>
  <c r="BF371" i="2"/>
  <c r="BF375" i="2"/>
  <c r="BF388" i="2"/>
  <c r="BF422" i="2"/>
  <c r="BF426" i="2"/>
  <c r="BF451" i="2"/>
  <c r="BF463" i="2"/>
  <c r="BF492" i="2"/>
  <c r="BF557" i="2"/>
  <c r="BF562" i="2"/>
  <c r="BF568" i="2"/>
  <c r="BF575" i="2"/>
  <c r="J90" i="2"/>
  <c r="BF156" i="2"/>
  <c r="BF159" i="2"/>
  <c r="BF164" i="2"/>
  <c r="BF176" i="2"/>
  <c r="BF216" i="2"/>
  <c r="BF242" i="2"/>
  <c r="BF310" i="2"/>
  <c r="BF322" i="2"/>
  <c r="BF327" i="2"/>
  <c r="BF413" i="2"/>
  <c r="BF478" i="2"/>
  <c r="BF539" i="2"/>
  <c r="BF552" i="2"/>
  <c r="BF556" i="2"/>
  <c r="BF558" i="2"/>
  <c r="BF579" i="2"/>
  <c r="BF200" i="2"/>
  <c r="BF204" i="2"/>
  <c r="BF232" i="2"/>
  <c r="BF235" i="2"/>
  <c r="BF239" i="2"/>
  <c r="BF248" i="2"/>
  <c r="BF271" i="2"/>
  <c r="BF298" i="2"/>
  <c r="BF312" i="2"/>
  <c r="BF321" i="2"/>
  <c r="BF324" i="2"/>
  <c r="BF425" i="2"/>
  <c r="BF486" i="2"/>
  <c r="BF538" i="2"/>
  <c r="BF576" i="2"/>
  <c r="BF577" i="2"/>
  <c r="BF583" i="2"/>
  <c r="BF613" i="2"/>
  <c r="BF622" i="2"/>
  <c r="BF623" i="2"/>
  <c r="BF138" i="2"/>
  <c r="BF147" i="2"/>
  <c r="BF162" i="2"/>
  <c r="BF196" i="2"/>
  <c r="BF269" i="2"/>
  <c r="BF274" i="2"/>
  <c r="BF289" i="2"/>
  <c r="BF302" i="2"/>
  <c r="BF306" i="2"/>
  <c r="BF309" i="2"/>
  <c r="BF328" i="2"/>
  <c r="BF329" i="2"/>
  <c r="BF344" i="2"/>
  <c r="BF369" i="2"/>
  <c r="BF453" i="2"/>
  <c r="BF472" i="2"/>
  <c r="BF491" i="2"/>
  <c r="BF542" i="2"/>
  <c r="BF546" i="2"/>
  <c r="BF584" i="2"/>
  <c r="BF588" i="2"/>
  <c r="BF601" i="2"/>
  <c r="BF603" i="2"/>
  <c r="BF609" i="2"/>
  <c r="BF610" i="2"/>
  <c r="BF617" i="2"/>
  <c r="BF624" i="2"/>
  <c r="BF626" i="2"/>
  <c r="BF628" i="2"/>
  <c r="BF632" i="2"/>
  <c r="BF163" i="2"/>
  <c r="BF170" i="2"/>
  <c r="BF246" i="2"/>
  <c r="BF284" i="2"/>
  <c r="BF297" i="2"/>
  <c r="BF342" i="2"/>
  <c r="BF351" i="2"/>
  <c r="BF352" i="2"/>
  <c r="BF372" i="2"/>
  <c r="BF374" i="2"/>
  <c r="BF385" i="2"/>
  <c r="BF387" i="2"/>
  <c r="BF391" i="2"/>
  <c r="BF400" i="2"/>
  <c r="BF403" i="2"/>
  <c r="BF437" i="2"/>
  <c r="BF449" i="2"/>
  <c r="BF475" i="2"/>
  <c r="BF495" i="2"/>
  <c r="BF504" i="2"/>
  <c r="BF547" i="2"/>
  <c r="BF549" i="2"/>
  <c r="BF569" i="2"/>
  <c r="BF573" i="2"/>
  <c r="BF580" i="2"/>
  <c r="BF586" i="2"/>
  <c r="BF591" i="2"/>
  <c r="BF592" i="2"/>
  <c r="BF595" i="2"/>
  <c r="BF611" i="2"/>
  <c r="BF618" i="2"/>
  <c r="BF619" i="2"/>
  <c r="BF155" i="2"/>
  <c r="BF166" i="2"/>
  <c r="BF173" i="2"/>
  <c r="BF180" i="2"/>
  <c r="BF208" i="2"/>
  <c r="BF215" i="2"/>
  <c r="BF231" i="2"/>
  <c r="BF238" i="2"/>
  <c r="BF247" i="2"/>
  <c r="BF261" i="2"/>
  <c r="BF264" i="2"/>
  <c r="BF280" i="2"/>
  <c r="BF294" i="2"/>
  <c r="BF330" i="2"/>
  <c r="BF377" i="2"/>
  <c r="BF383" i="2"/>
  <c r="BF416" i="2"/>
  <c r="BF419" i="2"/>
  <c r="BF459" i="2"/>
  <c r="BF461" i="2"/>
  <c r="BF477" i="2"/>
  <c r="BF498" i="2"/>
  <c r="BF555" i="2"/>
  <c r="BF566" i="2"/>
  <c r="BF589" i="2"/>
  <c r="BF625" i="2"/>
  <c r="BF631" i="2"/>
  <c r="BF633" i="2"/>
  <c r="BF635" i="2"/>
  <c r="F33" i="2"/>
  <c r="BB95" i="1" s="1"/>
  <c r="BB94" i="1" s="1"/>
  <c r="W31" i="1" s="1"/>
  <c r="F35" i="2"/>
  <c r="BD95" i="1" s="1"/>
  <c r="BD94" i="1" s="1"/>
  <c r="W33" i="1" s="1"/>
  <c r="J31" i="2"/>
  <c r="AV95" i="1" s="1"/>
  <c r="F34" i="2"/>
  <c r="BC95" i="1" s="1"/>
  <c r="BC94" i="1" s="1"/>
  <c r="W32" i="1" s="1"/>
  <c r="F31" i="2"/>
  <c r="AZ95" i="1" s="1"/>
  <c r="AZ94" i="1" s="1"/>
  <c r="AV94" i="1" s="1"/>
  <c r="AK29" i="1" s="1"/>
  <c r="T354" i="2" l="1"/>
  <c r="T303" i="2"/>
  <c r="T136" i="2" s="1"/>
  <c r="T135" i="2" s="1"/>
  <c r="P354" i="2"/>
  <c r="P303" i="2"/>
  <c r="P136" i="2" s="1"/>
  <c r="P135" i="2" s="1"/>
  <c r="AU95" i="1" s="1"/>
  <c r="AU94" i="1" s="1"/>
  <c r="BK354" i="2"/>
  <c r="J102" i="2" s="1"/>
  <c r="R354" i="2"/>
  <c r="R303" i="2"/>
  <c r="R136" i="2"/>
  <c r="R135" i="2" s="1"/>
  <c r="J103" i="2"/>
  <c r="AY94" i="1"/>
  <c r="AW95" i="1"/>
  <c r="AT95" i="1" s="1"/>
  <c r="AX94" i="1"/>
  <c r="BA95" i="1"/>
  <c r="BA94" i="1" s="1"/>
  <c r="W30" i="1" s="1"/>
  <c r="W29" i="1"/>
  <c r="BK303" i="2" l="1"/>
  <c r="J101" i="2" s="1"/>
  <c r="AW94" i="1"/>
  <c r="AK30" i="1" s="1"/>
  <c r="BK136" i="2" l="1"/>
  <c r="J95" i="2" s="1"/>
  <c r="AT94" i="1"/>
  <c r="BK135" i="2" l="1"/>
  <c r="J94" i="2"/>
  <c r="AG95" i="1" l="1"/>
  <c r="AG94" i="1" s="1"/>
  <c r="AK26" i="1" s="1"/>
  <c r="AN95" i="1" l="1"/>
  <c r="AK35" i="1"/>
  <c r="AN94" i="1"/>
</calcChain>
</file>

<file path=xl/sharedStrings.xml><?xml version="1.0" encoding="utf-8"?>
<sst xmlns="http://schemas.openxmlformats.org/spreadsheetml/2006/main" count="5889" uniqueCount="1145">
  <si>
    <t>Export Komplet</t>
  </si>
  <si>
    <t/>
  </si>
  <si>
    <t>2.0</t>
  </si>
  <si>
    <t>False</t>
  </si>
  <si>
    <t>{7376de7b-cda6-4f82-ad67-b677aa08f745}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</si>
  <si>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</si>
  <si>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</si>
  <si>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</si>
  <si>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</si>
  <si>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</si>
  <si>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</si>
  <si>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</si>
  <si>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</si>
  <si>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</si>
  <si>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</si>
  <si>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</si>
  <si>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</si>
  <si>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</si>
  <si>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</si>
  <si>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</si>
  <si>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</si>
  <si>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</si>
  <si>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</si>
  <si>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</si>
  <si>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</si>
  <si>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</si>
  <si>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</si>
  <si>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</si>
  <si>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</si>
  <si>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</si>
  <si>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</si>
  <si>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</si>
  <si>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</si>
  <si>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</si>
  <si>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</si>
  <si>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</si>
  <si>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</si>
  <si>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</si>
  <si>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</si>
  <si>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</si>
  <si>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</si>
  <si>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</si>
  <si>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</si>
  <si>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</si>
  <si>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</si>
  <si>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</si>
  <si>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</si>
  <si>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</si>
  <si>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</si>
  <si>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</si>
  <si>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</si>
  <si>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</si>
  <si>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</si>
  <si>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</si>
  <si>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</si>
  <si>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</si>
  <si>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</si>
  <si>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</si>
  <si>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</si>
  <si>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</si>
  <si>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</si>
  <si>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</si>
  <si>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</si>
  <si>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</si>
  <si>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</si>
  <si>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</si>
  <si>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</si>
  <si>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</si>
  <si>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</si>
  <si>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</si>
  <si>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</si>
  <si>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</si>
  <si>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</si>
  <si>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</si>
  <si>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</si>
  <si>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</si>
  <si>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</si>
  <si>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</si>
  <si>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</si>
  <si>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</si>
  <si>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</si>
  <si>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</si>
  <si>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</si>
  <si>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</si>
  <si>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</si>
  <si>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</si>
  <si>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  PSV - Práce a dodávky PSV</t>
  </si>
  <si>
    <t xml:space="preserve">        711 - Izolácie proti vode a vlhkosti</t>
  </si>
  <si>
    <t xml:space="preserve">        712 - Izolácie striech, povlakové krytiny</t>
  </si>
  <si>
    <t xml:space="preserve">        713 - Izolácie tepelné</t>
  </si>
  <si>
    <t xml:space="preserve">        762 - Konštrukcie tesárske</t>
  </si>
  <si>
    <t xml:space="preserve">        763 - Konštrukcie - drevostavby</t>
  </si>
  <si>
    <t xml:space="preserve">        764 - Konštrukcie klampiarske</t>
  </si>
  <si>
    <t xml:space="preserve">        765 - Konštrukcie - krytiny tvrdé</t>
  </si>
  <si>
    <t xml:space="preserve">        771 - Podlahy z dlaždíc</t>
  </si>
  <si>
    <t xml:space="preserve">        775 - Podlahy vlysové a parketové</t>
  </si>
  <si>
    <t xml:space="preserve">        777 - Podlahy syntetické</t>
  </si>
  <si>
    <t xml:space="preserve">        781 - Obklady</t>
  </si>
  <si>
    <t xml:space="preserve">        782 - Obklady z prírodného a konglomerovaného kameňa</t>
  </si>
  <si>
    <t xml:space="preserve">      766 - Konštrukcie stolárske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</si>
  <si>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</si>
  <si>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</si>
  <si>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</si>
  <si>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</si>
  <si>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</si>
  <si>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</si>
  <si>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</si>
  <si>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</si>
  <si>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</si>
  <si>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</si>
  <si>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</si>
  <si>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</si>
  <si>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</si>
  <si>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</si>
  <si>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</si>
  <si>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</si>
  <si>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</si>
  <si>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</si>
  <si>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Zemné práce</t>
  </si>
  <si>
    <t>196</t>
  </si>
  <si>
    <t>K</t>
  </si>
  <si>
    <t>131201202.S</t>
  </si>
  <si>
    <t>Výkop zapaženej jamy v hornine 3, nad 100 do 1000 m3</t>
  </si>
  <si>
    <t>m3</t>
  </si>
  <si>
    <t>4</t>
  </si>
  <si>
    <t>2</t>
  </si>
  <si>
    <t>-1132480688</t>
  </si>
  <si>
    <t>VV</t>
  </si>
  <si>
    <t>+3,2*6,4*9,6</t>
  </si>
  <si>
    <t>+13,335*3,9*3,4*1,1</t>
  </si>
  <si>
    <t>+9,4*3*1,9*2*1,1</t>
  </si>
  <si>
    <t>Medzisúčet</t>
  </si>
  <si>
    <t>3</t>
  </si>
  <si>
    <t>+1*2,9*9,6</t>
  </si>
  <si>
    <t>+2,9*0,9*9,6</t>
  </si>
  <si>
    <t>197</t>
  </si>
  <si>
    <t>131201209.S</t>
  </si>
  <si>
    <t>Príplatok za lepivosť pri hĺbení zapažených jám a zárezov s urovnaním dna v hornine 3</t>
  </si>
  <si>
    <t>-849460767</t>
  </si>
  <si>
    <t>132201101.S</t>
  </si>
  <si>
    <t>Výkop ryhy do šírky 600 mm v horn.3 do 100 m3</t>
  </si>
  <si>
    <t>1603923162</t>
  </si>
  <si>
    <t>+(9+1,425)*0,6*1,26*2</t>
  </si>
  <si>
    <t>+1,8*0,6*1,26*2</t>
  </si>
  <si>
    <t>+(3,085+13+13,335)*0,6*1,26</t>
  </si>
  <si>
    <t>+2,525*0,6*1,26*4</t>
  </si>
  <si>
    <t>+0,35*0,6*1,26</t>
  </si>
  <si>
    <t>+(5,35+5,825)*0,6*1,26</t>
  </si>
  <si>
    <t>132201109.S</t>
  </si>
  <si>
    <t>Príplatok k cene za lepivosť pri hĺbení rýh šírky do 600 mm zapažených i nezapažených s urovnaním dna v hornine 3</t>
  </si>
  <si>
    <t>441858568</t>
  </si>
  <si>
    <t>5</t>
  </si>
  <si>
    <t>132211111.S</t>
  </si>
  <si>
    <t>Hĺbenie rýh šírky do 600 mm v  hornine tr.3 nesúdržných - ručným náradím</t>
  </si>
  <si>
    <t>1394341798</t>
  </si>
  <si>
    <t>+0,425*3,11*1,26</t>
  </si>
  <si>
    <t>6</t>
  </si>
  <si>
    <t>162301121.S</t>
  </si>
  <si>
    <t>Vodorovné premiestnenie výkopku po spevnenej ceste z horniny tr.1-4, nad 100 do 1000 m3 na vzdialenosť nad 50 do 500 m</t>
  </si>
  <si>
    <t>-277051046</t>
  </si>
  <si>
    <t>+561,884+57,076+1,665</t>
  </si>
  <si>
    <t>7</t>
  </si>
  <si>
    <t>171201202.S</t>
  </si>
  <si>
    <t>Uloženie sypaniny na skládky nad 100 do 1000 m3</t>
  </si>
  <si>
    <t>188514918</t>
  </si>
  <si>
    <t>8</t>
  </si>
  <si>
    <t>174101002.S</t>
  </si>
  <si>
    <t>Zásyp sypaninou so zhutnením jám, šachiet, rýh, zárezov alebo okolo objektov nad 100 do 1000 m3</t>
  </si>
  <si>
    <t>-695116064</t>
  </si>
  <si>
    <t>9</t>
  </si>
  <si>
    <t>M</t>
  </si>
  <si>
    <t>583410004600.S</t>
  </si>
  <si>
    <t>Štrkodrva frakcia 0-125 mm</t>
  </si>
  <si>
    <t>447950826</t>
  </si>
  <si>
    <t>29,1005291005291*1,89 'Prepočítané koeficientom množstva</t>
  </si>
  <si>
    <t>10</t>
  </si>
  <si>
    <t>181006115.S</t>
  </si>
  <si>
    <t>Rozprestretie zemín schopných zúrodnenia v rovine a v sklone do 1:5, pri hr. vrstvy nad 0,30 do 0,40 m</t>
  </si>
  <si>
    <t>m2</t>
  </si>
  <si>
    <t>-648980983</t>
  </si>
  <si>
    <t>+572,625/0,4</t>
  </si>
  <si>
    <t>Zakladanie</t>
  </si>
  <si>
    <t>11</t>
  </si>
  <si>
    <t>212752128.S</t>
  </si>
  <si>
    <t>Trativody z flexodrenážnych rúr DN 200</t>
  </si>
  <si>
    <t>m</t>
  </si>
  <si>
    <t>1907686848</t>
  </si>
  <si>
    <t>+8+13+8</t>
  </si>
  <si>
    <t>12</t>
  </si>
  <si>
    <t>212971114.S</t>
  </si>
  <si>
    <t>Opláštenie drenážnych rúr filtračnou textíliou DN 200</t>
  </si>
  <si>
    <t>1520664849</t>
  </si>
  <si>
    <t>+2*3,14*0,1*29</t>
  </si>
  <si>
    <t>13</t>
  </si>
  <si>
    <t>215901101.S</t>
  </si>
  <si>
    <t>Zhutnenie podložia z rastlej horniny 1 až 4 pod násypy, z hornina súdržných do 92 % PS a nesúdržných</t>
  </si>
  <si>
    <t>80383603</t>
  </si>
  <si>
    <t>+13,335*16,525</t>
  </si>
  <si>
    <t>+2,025*9,4*2</t>
  </si>
  <si>
    <t>14</t>
  </si>
  <si>
    <t>271521111.S</t>
  </si>
  <si>
    <t>Vankúše zhutnené pod základy z kameniva hrubého drveného, frakcie 16 - 125 mm</t>
  </si>
  <si>
    <t>559100445</t>
  </si>
  <si>
    <t>+2,735*2,525*0,15</t>
  </si>
  <si>
    <t>-0,35*0,6*0,15</t>
  </si>
  <si>
    <t>+4,765*2,525*0,15</t>
  </si>
  <si>
    <t>+3,085*5,525*0,15</t>
  </si>
  <si>
    <t>+11,775*3,085*0,15</t>
  </si>
  <si>
    <t>+5,825*4,765*0,15</t>
  </si>
  <si>
    <t>+5,35*4,765*0,15</t>
  </si>
  <si>
    <t>-1,8*0,6*0,15*2</t>
  </si>
  <si>
    <t>+5,825*3,085*0,15</t>
  </si>
  <si>
    <t>+5,35*3,085*0,15</t>
  </si>
  <si>
    <t>pod zákl. pásy</t>
  </si>
  <si>
    <t>+(9,4+1,425+9,4+1,425+1,8+1,8+3,085+13+13,335+2,525+2,525+2,525+2,525)*0,6*0,2</t>
  </si>
  <si>
    <t>+(5,35+0,35+5,825)*0,6*0,2</t>
  </si>
  <si>
    <t>15</t>
  </si>
  <si>
    <t>273311114.S</t>
  </si>
  <si>
    <t>Základové dosky mostných konštrukcií z betónu prostého tr. C 12/15</t>
  </si>
  <si>
    <t>-216930442</t>
  </si>
  <si>
    <t>+13,335*16,1*0,15</t>
  </si>
  <si>
    <t>+0,425*3,11*0,15</t>
  </si>
  <si>
    <t>16</t>
  </si>
  <si>
    <t>273354111.S</t>
  </si>
  <si>
    <t>Debnenie základových dosiek mostných konštrukcií - zhotovenie</t>
  </si>
  <si>
    <t>1419376738</t>
  </si>
  <si>
    <t>+(13,335+16,525)*2*0,15</t>
  </si>
  <si>
    <t>198</t>
  </si>
  <si>
    <t>273354211.S</t>
  </si>
  <si>
    <t>Debnenie základových dosiek mostných konštrukcií  - odstránenie</t>
  </si>
  <si>
    <t>715149484</t>
  </si>
  <si>
    <t>18</t>
  </si>
  <si>
    <t>273362111.S</t>
  </si>
  <si>
    <t>Výstuž základových dosiek z betonárskej ocele B500 (10505)  mostných konštrukcií</t>
  </si>
  <si>
    <t>t</t>
  </si>
  <si>
    <t>923228402</t>
  </si>
  <si>
    <t>+34,402*0,03</t>
  </si>
  <si>
    <t>Zvislé a kompletné konštrukcie</t>
  </si>
  <si>
    <t>19</t>
  </si>
  <si>
    <t>311234581</t>
  </si>
  <si>
    <t>Murivo nosné (m3) z tehál pálených POROTHERM 38 Profi P 10 brúsených na pero a drážku, na maltu POROTHERM Profi (380x250x249)</t>
  </si>
  <si>
    <t>1308142762</t>
  </si>
  <si>
    <t>+(9+13,335+9+0,545+0,545)*0,38*3</t>
  </si>
  <si>
    <t>-1*0,75*0,38*5</t>
  </si>
  <si>
    <t>-1,6*2,3*0,38</t>
  </si>
  <si>
    <t>-1*1,35*0,38*5</t>
  </si>
  <si>
    <t>-0,9*2,1*0,38</t>
  </si>
  <si>
    <t>311234560</t>
  </si>
  <si>
    <t>Murivo nosné (m3) z tehál pálených POROTHERM 30 Profi P 12 brúsených na pero a drážku, na maltu POROTHERM Profi (300x250x249)</t>
  </si>
  <si>
    <t>-1051183296</t>
  </si>
  <si>
    <t>21</t>
  </si>
  <si>
    <t>311234561</t>
  </si>
  <si>
    <t>Murivo nosné (m3) z tehál pálených POROTHERM 25 Profi P 12 brúsených na pero a drážku, na maltu POROTHERM Profi (250x375x249)</t>
  </si>
  <si>
    <t>57762880</t>
  </si>
  <si>
    <t>+11,435*0,25*3</t>
  </si>
  <si>
    <t>-0,6*2*0,3</t>
  </si>
  <si>
    <t>23</t>
  </si>
  <si>
    <t>311361825</t>
  </si>
  <si>
    <t>Výstuž pre murivo nosné PREMAC s betónovou výplňou z ocele B500 (10505)</t>
  </si>
  <si>
    <t>1266589686</t>
  </si>
  <si>
    <t>22</t>
  </si>
  <si>
    <t>312271303</t>
  </si>
  <si>
    <t>Murivo výplňové (m3) PREMAC 50x30x25 s betónovou výplňou hr. 300 mm</t>
  </si>
  <si>
    <t>-1155145734</t>
  </si>
  <si>
    <t>+(1,6+1,9)*0,3*2,4*2</t>
  </si>
  <si>
    <t>+7,75*1,5*0,3*2</t>
  </si>
  <si>
    <t>27</t>
  </si>
  <si>
    <t>314271114.S</t>
  </si>
  <si>
    <t>Komín Schiedel SIH PLUS kom. teleso DN 200 bez vetr. šachty</t>
  </si>
  <si>
    <t>1868126945</t>
  </si>
  <si>
    <t>+11,5*2</t>
  </si>
  <si>
    <t>28</t>
  </si>
  <si>
    <t>317165301</t>
  </si>
  <si>
    <t>Nenosný preklad YTONG šírky 100 mm, výšky 249 mm, dĺžky 1250 mm</t>
  </si>
  <si>
    <t>ks</t>
  </si>
  <si>
    <t>-293431435</t>
  </si>
  <si>
    <t>+6+1+5</t>
  </si>
  <si>
    <t>29</t>
  </si>
  <si>
    <t>317165183</t>
  </si>
  <si>
    <t>Nosný preklad YTONG šírky 150 mm, výšky 249 mm, dĺžky 1750 mm</t>
  </si>
  <si>
    <t>-1167069620</t>
  </si>
  <si>
    <t>30</t>
  </si>
  <si>
    <t>317165181</t>
  </si>
  <si>
    <t>Nosný preklad YTONG šírky 150 mm, výšky 249 mm, dĺžky 1250 mm</t>
  </si>
  <si>
    <t>29603451</t>
  </si>
  <si>
    <t>+8</t>
  </si>
  <si>
    <t>31</t>
  </si>
  <si>
    <t>317162303</t>
  </si>
  <si>
    <t>Keramický spriahnutý preklad POROTHERM KP 11,5, šírky 115 mm, výšky 71 mm, dĺžky 1250 mm</t>
  </si>
  <si>
    <t>-1766656062</t>
  </si>
  <si>
    <t>+10</t>
  </si>
  <si>
    <t>32</t>
  </si>
  <si>
    <t>317162309</t>
  </si>
  <si>
    <t>Keramický spriahnutý preklad POROTHERM KP 11,5, šírky 115 mm, výšky 71 mm, dĺžky 2000 mm</t>
  </si>
  <si>
    <t>1404042543</t>
  </si>
  <si>
    <t>33</t>
  </si>
  <si>
    <t>317162132</t>
  </si>
  <si>
    <t>Keramický preklad POROTHERM KPP 7, šírky 70 mm, výšky 238 mm, dĺžky 1250 mm</t>
  </si>
  <si>
    <t>1705541031</t>
  </si>
  <si>
    <t>+3+40</t>
  </si>
  <si>
    <t>34</t>
  </si>
  <si>
    <t>317162135</t>
  </si>
  <si>
    <t>Keramický preklad POROTHERM KPP 7, šírky 70 mm, výšky 238 mm, dĺžky 2000 mm</t>
  </si>
  <si>
    <t>-1238731597</t>
  </si>
  <si>
    <t>35</t>
  </si>
  <si>
    <t>331270011</t>
  </si>
  <si>
    <t>Murivo pilierov a stĺpov z debniacich tvárnic PREMAC 300x300x250 s betónovou výplňou C 16/20</t>
  </si>
  <si>
    <t>-1085529817</t>
  </si>
  <si>
    <t>+0,3*0,3*2,6*7</t>
  </si>
  <si>
    <t>36</t>
  </si>
  <si>
    <t>589510002300.S</t>
  </si>
  <si>
    <t>Výstuž do betónu z ocele 10 505 (B500) D 10 mm</t>
  </si>
  <si>
    <t>-624647589</t>
  </si>
  <si>
    <t>37</t>
  </si>
  <si>
    <t>342141021</t>
  </si>
  <si>
    <t>Priečky z pórobetónových panelov YTONG hr. 100 mm P4,5-600, na MVC a maltu YTONG fix P</t>
  </si>
  <si>
    <t>1373762436</t>
  </si>
  <si>
    <t>38</t>
  </si>
  <si>
    <t>342272104</t>
  </si>
  <si>
    <t>Priečky z tvárnic YTONG hr. 150 mm P2-500 hladkých, na MVC a maltu YTONG (150x249x599)</t>
  </si>
  <si>
    <t>-1581412483</t>
  </si>
  <si>
    <t>+(10,42+4,65+1,15+1,1+2,35+1,4+6,21)*3</t>
  </si>
  <si>
    <t>-0,7*2*2</t>
  </si>
  <si>
    <t>-0,8*2*2</t>
  </si>
  <si>
    <t>-0,9*2*2</t>
  </si>
  <si>
    <t>-1,6*2,1</t>
  </si>
  <si>
    <t>39</t>
  </si>
  <si>
    <t>348181121.S</t>
  </si>
  <si>
    <t>Zábradlie drevené</t>
  </si>
  <si>
    <t>240176769</t>
  </si>
  <si>
    <t>+7,745+50,035+7,745</t>
  </si>
  <si>
    <t>+6,3</t>
  </si>
  <si>
    <t>205</t>
  </si>
  <si>
    <t>611720000200.S</t>
  </si>
  <si>
    <t>Dvere do bytu vstupné bezpečnostné plné, šírka 600-900 mm, El/EW30+K3+BD2</t>
  </si>
  <si>
    <t>1218289818</t>
  </si>
  <si>
    <t>Vodorovné konštrukcie</t>
  </si>
  <si>
    <t>40</t>
  </si>
  <si>
    <t>411321313.S</t>
  </si>
  <si>
    <t>Betón stropov doskových a trámových,  železový tr. C 16/20</t>
  </si>
  <si>
    <t>-1347052378</t>
  </si>
  <si>
    <t>+(1,2+13,335+1,2)*(16+1,2)*0,2</t>
  </si>
  <si>
    <t>41</t>
  </si>
  <si>
    <t>411351101.S</t>
  </si>
  <si>
    <t>Debnenie stropov doskových zhotovenie-dielce</t>
  </si>
  <si>
    <t>-213537623</t>
  </si>
  <si>
    <t>+15,8*17,3</t>
  </si>
  <si>
    <t>+(15,8+17,3)*2*0,2</t>
  </si>
  <si>
    <t>42</t>
  </si>
  <si>
    <t>411351102.S</t>
  </si>
  <si>
    <t>Debnenie stropov doskových odstránenie-dielce</t>
  </si>
  <si>
    <t>1554443829</t>
  </si>
  <si>
    <t>43</t>
  </si>
  <si>
    <t>411354175.S</t>
  </si>
  <si>
    <t>Podporná konštrukcia stropov výšky do 4 m pre zaťaženie do 20 kPa zhotovenie</t>
  </si>
  <si>
    <t>697883928</t>
  </si>
  <si>
    <t>44</t>
  </si>
  <si>
    <t>411354176.S</t>
  </si>
  <si>
    <t>Podporná konštrukcia stropov výšky do 4 m pre zaťaženie do 20 kPa odstránenie</t>
  </si>
  <si>
    <t>2067951906</t>
  </si>
  <si>
    <t>45</t>
  </si>
  <si>
    <t>411361821.S</t>
  </si>
  <si>
    <t>Výstuž stropov doskových, trámových, vložkových,konzolových alebo balkónových, B500 (10505)</t>
  </si>
  <si>
    <t>-949549941</t>
  </si>
  <si>
    <t>+54,128*0,12</t>
  </si>
  <si>
    <t>46</t>
  </si>
  <si>
    <t>413321313.S</t>
  </si>
  <si>
    <t>Betón nosníkov, železový tr. C 16/20</t>
  </si>
  <si>
    <t>603666063</t>
  </si>
  <si>
    <t>+15,3*0,3*0,4*2</t>
  </si>
  <si>
    <t>47</t>
  </si>
  <si>
    <t>413351107.S</t>
  </si>
  <si>
    <t>Debnenie nosníka zhotovenie-dielce</t>
  </si>
  <si>
    <t>-1539735415</t>
  </si>
  <si>
    <t>48</t>
  </si>
  <si>
    <t>413351108.S</t>
  </si>
  <si>
    <t>Debnenie nosníka odstránenie-dielce</t>
  </si>
  <si>
    <t>2141472937</t>
  </si>
  <si>
    <t>49</t>
  </si>
  <si>
    <t>413351215.S</t>
  </si>
  <si>
    <t>Podporná konštrukcia nosníkov výšky do 4 m zaťaženia do 20 kPa - zhotovenie</t>
  </si>
  <si>
    <t>-1749979374</t>
  </si>
  <si>
    <t>50</t>
  </si>
  <si>
    <t>413351216.S</t>
  </si>
  <si>
    <t>Podporná konštrukcia nosníkov výšky do 4 m zaťaženia do 20 kPa - odstránenie</t>
  </si>
  <si>
    <t>1228652143</t>
  </si>
  <si>
    <t>51</t>
  </si>
  <si>
    <t>413361821.S</t>
  </si>
  <si>
    <t>Výstuž nosníkov a trámov, bez rozdielu tvaru a uloženia, B500 (10505)</t>
  </si>
  <si>
    <t>-2108655871</t>
  </si>
  <si>
    <t>+3,672*0,12</t>
  </si>
  <si>
    <t>52</t>
  </si>
  <si>
    <t>430321313.S</t>
  </si>
  <si>
    <t>Schodiskové konštrukcie, betón železový tr. C 16/20</t>
  </si>
  <si>
    <t>-680792510</t>
  </si>
  <si>
    <t>+2,8*1,11*0,18*2</t>
  </si>
  <si>
    <t>+2,3*1,3*0,2</t>
  </si>
  <si>
    <t>+0,28*0,0825*18</t>
  </si>
  <si>
    <t>55</t>
  </si>
  <si>
    <t>430361821.S</t>
  </si>
  <si>
    <t>Výstuž schodiskových konštrukcií z betonárskej ocele B500 (10505)</t>
  </si>
  <si>
    <t>279283783</t>
  </si>
  <si>
    <t>+2,133*0,12</t>
  </si>
  <si>
    <t>56</t>
  </si>
  <si>
    <t>434351145.S</t>
  </si>
  <si>
    <t>Debnenie stupňov na podstupňovej doske alebo na teréne pôdorysne krivočiarych zhotovenie</t>
  </si>
  <si>
    <t>-381989265</t>
  </si>
  <si>
    <t>57</t>
  </si>
  <si>
    <t>434351146.S</t>
  </si>
  <si>
    <t>Debnenie stupňov na podstupňovej doske alebo na teréne pôdorysne krivočiarych odstránenie</t>
  </si>
  <si>
    <t>1017635563</t>
  </si>
  <si>
    <t>53</t>
  </si>
  <si>
    <t>434351141.S</t>
  </si>
  <si>
    <t>Debnenie stupňov na podstupňovej doske alebo na teréne pôdorysne priamočiarych zhotovenie</t>
  </si>
  <si>
    <t>1565365001</t>
  </si>
  <si>
    <t>+1,1*0,165*18</t>
  </si>
  <si>
    <t>54</t>
  </si>
  <si>
    <t>434351142.S</t>
  </si>
  <si>
    <t>Debnenie stupňov na podstupňovej doske alebo na teréne pôdorysne priamočiarych odstránenie</t>
  </si>
  <si>
    <t>80434207</t>
  </si>
  <si>
    <t>58</t>
  </si>
  <si>
    <t>451504111.S</t>
  </si>
  <si>
    <t>Zhotovenie podkladovej vrstvy z kameniva pod dlažbu, hr. do 100 mm</t>
  </si>
  <si>
    <t>439449888</t>
  </si>
  <si>
    <t>+1,5*10*2</t>
  </si>
  <si>
    <t>Komunikácie</t>
  </si>
  <si>
    <t>59</t>
  </si>
  <si>
    <t>594111111.S</t>
  </si>
  <si>
    <t>Dlažba z lomového kameňa do lôžka z kameniva ťaženého</t>
  </si>
  <si>
    <t>-922249909</t>
  </si>
  <si>
    <t>Úpravy povrchov, podlahy, osadenie</t>
  </si>
  <si>
    <t>60</t>
  </si>
  <si>
    <t>611460200.S</t>
  </si>
  <si>
    <t>Omietka vnútorných stropov rovných vápenná V alebo vápenocementová VC hladká</t>
  </si>
  <si>
    <t>1642568763</t>
  </si>
  <si>
    <t>61</t>
  </si>
  <si>
    <t>611401914.S</t>
  </si>
  <si>
    <t>Omietka vnútorná schodiskových konštrukcií V, VC hladká</t>
  </si>
  <si>
    <t>-568869132</t>
  </si>
  <si>
    <t>62</t>
  </si>
  <si>
    <t>610412111.S</t>
  </si>
  <si>
    <t>Úprava povrchov betón. konštrukcií, pačokovaním cementovým mliekom jednonásobné</t>
  </si>
  <si>
    <t>-1806915052</t>
  </si>
  <si>
    <t>+81,21+67,73+67,728</t>
  </si>
  <si>
    <t>63</t>
  </si>
  <si>
    <t>612460247.S</t>
  </si>
  <si>
    <t>Vnútorná omietka stien vápennocementová jadrová (hrubá), hr. 40 mm</t>
  </si>
  <si>
    <t>-679875906</t>
  </si>
  <si>
    <t>64</t>
  </si>
  <si>
    <t>612460385.S</t>
  </si>
  <si>
    <t>Vnútorná omietka stien vápennocementová štuková (jemná), hr. 5 mm</t>
  </si>
  <si>
    <t>-438847021</t>
  </si>
  <si>
    <t>65</t>
  </si>
  <si>
    <t>612481011.S</t>
  </si>
  <si>
    <t>Priebežná omietková lišta (omietnik) z pozinkovaného plechu pre hrúbku omietky 6 mm</t>
  </si>
  <si>
    <t>2038157686</t>
  </si>
  <si>
    <t>66</t>
  </si>
  <si>
    <t>612460201.S1</t>
  </si>
  <si>
    <t>Omietka vnút. stien zo suchých zmesí na tvírnice Ytong hr. 10mm</t>
  </si>
  <si>
    <t>-1946641109</t>
  </si>
  <si>
    <t>+257,712+137,76</t>
  </si>
  <si>
    <t>67</t>
  </si>
  <si>
    <t>612481119.S</t>
  </si>
  <si>
    <t>Potiahnutie vnútorných stien sklotextilnou mriežkou s celoplošným prilepením</t>
  </si>
  <si>
    <t>1657493837</t>
  </si>
  <si>
    <t>68</t>
  </si>
  <si>
    <t>625250738.S</t>
  </si>
  <si>
    <t>Kontaktný zatepľovací systém z minerálnej vlny hr. 120 mm, zatĺkacie kotvy</t>
  </si>
  <si>
    <t>1743783647</t>
  </si>
  <si>
    <t>69</t>
  </si>
  <si>
    <t>631312511.S</t>
  </si>
  <si>
    <t>Mazanina z betónu prostého (m3) tr. C 12/15 hr.nad 50 do 80 mm</t>
  </si>
  <si>
    <t>1713209944</t>
  </si>
  <si>
    <t>+177,52*0,07</t>
  </si>
  <si>
    <t>+(178,93-8,43)*0,07</t>
  </si>
  <si>
    <t>70</t>
  </si>
  <si>
    <t>631319161.S</t>
  </si>
  <si>
    <t>Príplatok za prehlad. betónovej mazaniny min. tr.C 8/10 oceľ. hlad. hr. 50-80 mm (40kg/m3)</t>
  </si>
  <si>
    <t>-1052193222</t>
  </si>
  <si>
    <t>71</t>
  </si>
  <si>
    <t>631351101.S</t>
  </si>
  <si>
    <t>Debnenie stien, rýh a otvorov v podlahách zhotovenie</t>
  </si>
  <si>
    <t>-436402607</t>
  </si>
  <si>
    <t>72</t>
  </si>
  <si>
    <t>631351102.S</t>
  </si>
  <si>
    <t>Debnenie stien, rýh a otvorov v podlahách odstránenie</t>
  </si>
  <si>
    <t>1914250173</t>
  </si>
  <si>
    <t>73</t>
  </si>
  <si>
    <t>632441118.S</t>
  </si>
  <si>
    <t>Anhydritový samonivelizačný poter z betonárky, pevnosti v tlaku 20 MPa, hr. 50 mm</t>
  </si>
  <si>
    <t>-1297475853</t>
  </si>
  <si>
    <t>+185,5-7,36</t>
  </si>
  <si>
    <t>74</t>
  </si>
  <si>
    <t>641941511.S</t>
  </si>
  <si>
    <t>Osadenie oceľového okenného rámu montážnou pur penou, plochy do 1 m2</t>
  </si>
  <si>
    <t>1342970290</t>
  </si>
  <si>
    <t>75</t>
  </si>
  <si>
    <t>611110007400.S</t>
  </si>
  <si>
    <t>Drevené okno jednokrídlové OS, vxš 1100x600 mm, izolačné dvojsklo 4-16-4 Kw=1,0, materiál drevina smrek nadpájaný, eurohranol 78</t>
  </si>
  <si>
    <t>-1788450415</t>
  </si>
  <si>
    <t>76</t>
  </si>
  <si>
    <t>641952341.S</t>
  </si>
  <si>
    <t>Osadenie dreveného okenného rámu, plochy nad 2,5 do 4 m2</t>
  </si>
  <si>
    <t>-785516249</t>
  </si>
  <si>
    <t>77</t>
  </si>
  <si>
    <t>611110003100.S</t>
  </si>
  <si>
    <t>Drevené okno jednokrídlové OS, vxš 700x1100 mm, izolačné dvojsklo 4-16-4 Kw=1,0, materiál drevina smrek nadpájaný, eurohranol 78</t>
  </si>
  <si>
    <t>764299027</t>
  </si>
  <si>
    <t>78</t>
  </si>
  <si>
    <t>611110007900.S</t>
  </si>
  <si>
    <t>Drevené okno jednokrídlové OS, vxš 1100x1100 mm, izolačné dvojsklo 4-16-4 Kw=1,0, materiál drevina smrek nadpájaný, eurohranol 78</t>
  </si>
  <si>
    <t>2023909540</t>
  </si>
  <si>
    <t>79</t>
  </si>
  <si>
    <t>611110010100.S</t>
  </si>
  <si>
    <t>Drevené okno jednokrídlové OS, vxš 1300x900 mm, izolačné dvojsklo 4-16-4 Kw=1,0, materiál drevina smrek nadpájaný, eurohranol 78</t>
  </si>
  <si>
    <t>1654779151</t>
  </si>
  <si>
    <t>80</t>
  </si>
  <si>
    <t>611110010200.S</t>
  </si>
  <si>
    <t>Drevené okno jednokrídlové OS, vxš 1300x1000 mm, izolačné dvojsklo 4-16-4 Kw=1,0, materiál drevina smrek nadpájaný, eurohranol 78</t>
  </si>
  <si>
    <t>581553981</t>
  </si>
  <si>
    <t>93</t>
  </si>
  <si>
    <t>642951121.S</t>
  </si>
  <si>
    <t>Montáž zárubní dodatočne osadených pre dvere jednokrídlové</t>
  </si>
  <si>
    <t>-791202918</t>
  </si>
  <si>
    <t>94</t>
  </si>
  <si>
    <t>611810002200.S</t>
  </si>
  <si>
    <t>Zárubňa vnútorná obložková, šírka 600-900 mm, výška 1970 mm, DTD doska, povrch fólia, pre stenu hrúbky 60-170 mm, pre jednokrídlové dvere</t>
  </si>
  <si>
    <t>-1401215390</t>
  </si>
  <si>
    <t>81</t>
  </si>
  <si>
    <t>642952110.S</t>
  </si>
  <si>
    <t>Osadenie drevených dverových zárubní a rámov, plochy otvoru do 2,5 m2</t>
  </si>
  <si>
    <t>1581139652</t>
  </si>
  <si>
    <t>+7+4</t>
  </si>
  <si>
    <t>+35</t>
  </si>
  <si>
    <t>+1+1+1+1+1</t>
  </si>
  <si>
    <t>82</t>
  </si>
  <si>
    <t>611120004400.S</t>
  </si>
  <si>
    <t>Drevené balkónové dvere jednokrídlové OS, vxš 2200x900 mm, izolačné dvojsklo 4-16-4 Kw=1,0 materiál drevina smrek nadpájaný, eurohranol 78</t>
  </si>
  <si>
    <t>300520216</t>
  </si>
  <si>
    <t>83</t>
  </si>
  <si>
    <t>611120004500.S</t>
  </si>
  <si>
    <t>Drevené balkónové dvere jednokrídlové OS, vxš 2200x1000 mm, izolačné dvojsklo 4-16-4 Kw=1,0 materiál drevina smrek nadpájaný, eurohranol 78</t>
  </si>
  <si>
    <t>1211888461</t>
  </si>
  <si>
    <t>206</t>
  </si>
  <si>
    <t>611720000201.S</t>
  </si>
  <si>
    <t>Dvere vchodové drev 90x210</t>
  </si>
  <si>
    <t>1555002843</t>
  </si>
  <si>
    <t>207</t>
  </si>
  <si>
    <t>611720000202.S</t>
  </si>
  <si>
    <t>Dvere vchodové drev 160x210</t>
  </si>
  <si>
    <t>-1435444537</t>
  </si>
  <si>
    <t>84</t>
  </si>
  <si>
    <t>611610000400.S</t>
  </si>
  <si>
    <t>Dvere vnútorné jednokrídlové, šírka 600-900 mm, výplň papierová voština, povrch fólia, plné</t>
  </si>
  <si>
    <t>1663855997</t>
  </si>
  <si>
    <t>85</t>
  </si>
  <si>
    <t>444074730</t>
  </si>
  <si>
    <t>86</t>
  </si>
  <si>
    <t>-2134339362</t>
  </si>
  <si>
    <t>87</t>
  </si>
  <si>
    <t>-407785586</t>
  </si>
  <si>
    <t>88</t>
  </si>
  <si>
    <t>-7177598</t>
  </si>
  <si>
    <t>89</t>
  </si>
  <si>
    <t>1460801677</t>
  </si>
  <si>
    <t>90</t>
  </si>
  <si>
    <t>-1828477084</t>
  </si>
  <si>
    <t>91</t>
  </si>
  <si>
    <t>-445248999</t>
  </si>
  <si>
    <t>92</t>
  </si>
  <si>
    <t>-597233153</t>
  </si>
  <si>
    <t>PSV</t>
  </si>
  <si>
    <t>Práce a dodávky PSV</t>
  </si>
  <si>
    <t>711</t>
  </si>
  <si>
    <t>Izolácie proti vode a vlhkosti</t>
  </si>
  <si>
    <t>113</t>
  </si>
  <si>
    <t>711111001.S</t>
  </si>
  <si>
    <t>Zhotovenie izolácie proti zemnej vlhkosti vodorovná náterom penetračným za studena</t>
  </si>
  <si>
    <t>-21310164</t>
  </si>
  <si>
    <t>+13,335*16</t>
  </si>
  <si>
    <t>114</t>
  </si>
  <si>
    <t>246170000900</t>
  </si>
  <si>
    <t>Lak asfaltový ALP-PENETRAL SN v sudoch</t>
  </si>
  <si>
    <t>1491463426</t>
  </si>
  <si>
    <t>213,333333333333*0,0003 'Prepočítané koeficientom množstva</t>
  </si>
  <si>
    <t>115</t>
  </si>
  <si>
    <t>711112001.S</t>
  </si>
  <si>
    <t>Zhotovenie  izolácie proti zemnej vlhkosti zvislá penetračným náterom za studena</t>
  </si>
  <si>
    <t>1517414220</t>
  </si>
  <si>
    <t>+(6,3+13,335+6,3)*3</t>
  </si>
  <si>
    <t>116</t>
  </si>
  <si>
    <t>246170000900.S</t>
  </si>
  <si>
    <t>Lak asfaltový penetračný</t>
  </si>
  <si>
    <t>-101413800</t>
  </si>
  <si>
    <t>77,1428571428571*0,00035 'Prepočítané koeficientom množstva</t>
  </si>
  <si>
    <t>123</t>
  </si>
  <si>
    <t>711131101.S</t>
  </si>
  <si>
    <t>Zhotovenie  izolácie proti zemnej vlhkosti vodorovná AIP na sucho</t>
  </si>
  <si>
    <t>1317713472</t>
  </si>
  <si>
    <t>+178,93-8,43+177,52</t>
  </si>
  <si>
    <t>124</t>
  </si>
  <si>
    <t>628310000800.S</t>
  </si>
  <si>
    <t>Pás asfaltový s jemným posypom hr. 4,0 mm vystužený vložkou zo sklenenej tkaniny</t>
  </si>
  <si>
    <t>1249867633</t>
  </si>
  <si>
    <t>348,02*1,15 'Prepočítané koeficientom množstva</t>
  </si>
  <si>
    <t>125</t>
  </si>
  <si>
    <t>711131103.S</t>
  </si>
  <si>
    <t>Zhotovenie  izolácie proti zemnej vlhkosti vodorovne, separačná fólia na sucho</t>
  </si>
  <si>
    <t>349099263</t>
  </si>
  <si>
    <t>126</t>
  </si>
  <si>
    <t>283230007500.S</t>
  </si>
  <si>
    <t>Oddeľovacia fólia na potery</t>
  </si>
  <si>
    <t>-1204100046</t>
  </si>
  <si>
    <t>67,6565217391304*1,15 'Prepočítané koeficientom množstva</t>
  </si>
  <si>
    <t>117</t>
  </si>
  <si>
    <t>711141559.S</t>
  </si>
  <si>
    <t>Zhotovenie  izolácie proti zemnej vlhkosti a tlakovej vode vodorovná NAIP pritavením</t>
  </si>
  <si>
    <t>1512402590</t>
  </si>
  <si>
    <t>118</t>
  </si>
  <si>
    <t>628310001000</t>
  </si>
  <si>
    <t>Pás asfaltový HYDROBIT V 60 S 35 pre spodné vrstvy hydroizolačných systémov, ICOPAL</t>
  </si>
  <si>
    <t>-756051569</t>
  </si>
  <si>
    <t>213,36*1,15 'Prepočítané koeficientom množstva</t>
  </si>
  <si>
    <t>119</t>
  </si>
  <si>
    <t>711142559.S</t>
  </si>
  <si>
    <t>Zhotovenie  izolácie proti zemnej vlhkosti a tlakovej vode zvislá NAIP pritavením</t>
  </si>
  <si>
    <t>324153656</t>
  </si>
  <si>
    <t>120</t>
  </si>
  <si>
    <t>-2110319285</t>
  </si>
  <si>
    <t>77,805*1,2 'Prepočítané koeficientom množstva</t>
  </si>
  <si>
    <t>127</t>
  </si>
  <si>
    <t>711471053.S</t>
  </si>
  <si>
    <t>Zhotovenie  izolácie proti tlakovej vode termoplastami vodorovne fóliou z ľahčeného polyetylénu položenou voľne</t>
  </si>
  <si>
    <t>1519387494</t>
  </si>
  <si>
    <t>128</t>
  </si>
  <si>
    <t>283220000600.S</t>
  </si>
  <si>
    <t>Hydroizolačná fólia PVC-P, hr. 2,0 mm, izolácia základov proti vode</t>
  </si>
  <si>
    <t>1196350554</t>
  </si>
  <si>
    <t>207,793913043478*1,15 'Prepočítané koeficientom množstva</t>
  </si>
  <si>
    <t>129</t>
  </si>
  <si>
    <t>998711202.S</t>
  </si>
  <si>
    <t>Presun hmôt pre izoláciu proti vode v objektoch výšky nad 6 do 12 m</t>
  </si>
  <si>
    <t>%</t>
  </si>
  <si>
    <t>1478487383</t>
  </si>
  <si>
    <t>712</t>
  </si>
  <si>
    <t>Izolácie striech, povlakové krytiny</t>
  </si>
  <si>
    <t>121</t>
  </si>
  <si>
    <t>712290020.S</t>
  </si>
  <si>
    <t>Zhotovenie parozábrany pre strechy šikmé do 30°</t>
  </si>
  <si>
    <t>-464624569</t>
  </si>
  <si>
    <t>122</t>
  </si>
  <si>
    <t>283230007300.S</t>
  </si>
  <si>
    <t>Parozábrana hr. 0,15 mm, š. 2 m, materiál na báze PO - modifikovaný PE</t>
  </si>
  <si>
    <t>573615608</t>
  </si>
  <si>
    <t>522,557*1,15 'Prepočítané koeficientom množstva</t>
  </si>
  <si>
    <t>713</t>
  </si>
  <si>
    <t>Izolácie tepelné</t>
  </si>
  <si>
    <t>130</t>
  </si>
  <si>
    <t>765901322.S</t>
  </si>
  <si>
    <t>Fólia paropriepustná, na plné debnenie, plošná hmotnosť 150 g/m2</t>
  </si>
  <si>
    <t>-764837349</t>
  </si>
  <si>
    <t>+(12,931+17,3)*2*3</t>
  </si>
  <si>
    <t>-1*1,35*13</t>
  </si>
  <si>
    <t>-1*2,25*7</t>
  </si>
  <si>
    <t>131</t>
  </si>
  <si>
    <t>713111111.S</t>
  </si>
  <si>
    <t>Montáž tepelnej izolácie stropov minerálnou vlnou, vrchom kladenou voľne</t>
  </si>
  <si>
    <t>767877566</t>
  </si>
  <si>
    <t>+213,36</t>
  </si>
  <si>
    <t>+158,253</t>
  </si>
  <si>
    <t>132</t>
  </si>
  <si>
    <t>283750001800.S</t>
  </si>
  <si>
    <t>Doska XPS 300 hr. 50 mm, zakladanie stavieb, podlahy, obrátené ploché strechy</t>
  </si>
  <si>
    <t>-1206721397</t>
  </si>
  <si>
    <t>+213,36*1,05</t>
  </si>
  <si>
    <t>133</t>
  </si>
  <si>
    <t>631440033600.S</t>
  </si>
  <si>
    <t>Doska z minerálnej vlny hr. 180 mm, izolácia pre zateplenie plochých striech</t>
  </si>
  <si>
    <t>1651855011</t>
  </si>
  <si>
    <t>+158,253*1,05</t>
  </si>
  <si>
    <t>134</t>
  </si>
  <si>
    <t>713121111.S</t>
  </si>
  <si>
    <t>Montáž tepelnej izolácie podláh minerálnou vlnou, kladená voľne v jednej vrstve</t>
  </si>
  <si>
    <t>-267111495</t>
  </si>
  <si>
    <t>+178,93-8,43</t>
  </si>
  <si>
    <t>+177,52</t>
  </si>
  <si>
    <t>135</t>
  </si>
  <si>
    <t>283750002100.S</t>
  </si>
  <si>
    <t>Doska XPS 300 hr. 100 mm, zakladanie stavieb, podlahy, obrátené ploché strechy</t>
  </si>
  <si>
    <t>830414523</t>
  </si>
  <si>
    <t>+348,02*1,05</t>
  </si>
  <si>
    <t>136</t>
  </si>
  <si>
    <t>713131121.S</t>
  </si>
  <si>
    <t>Montáž tepelnej izolácie stien minerálnou vlnou, s úpravou viazacím drôtom</t>
  </si>
  <si>
    <t>638866797</t>
  </si>
  <si>
    <t>137</t>
  </si>
  <si>
    <t>631460003400</t>
  </si>
  <si>
    <t>Lamela JUBIZOL FKL 100x200x1200 mm, izolácia z minerálnej vlny pre kontaktné fasády</t>
  </si>
  <si>
    <t>1695321028</t>
  </si>
  <si>
    <t>P</t>
  </si>
  <si>
    <t>Poznámka k položke:_x000D_
Lamela 200x1000mm z minerálnej vlny do kontaktných zatepľovacích systémov Jubizol.</t>
  </si>
  <si>
    <t>138</t>
  </si>
  <si>
    <t>713131132.S</t>
  </si>
  <si>
    <t>Montáž tepelnej izolácie stien minerálnou vlnou, celoplošným prilepením</t>
  </si>
  <si>
    <t>427915306</t>
  </si>
  <si>
    <t>+(13,335+16,087)*2*3</t>
  </si>
  <si>
    <t>139</t>
  </si>
  <si>
    <t>713141151.S</t>
  </si>
  <si>
    <t>Montáž tepelnej izolácie striech plochých do 10° minerálnou vlnou, jednovrstvová kladenými voľne</t>
  </si>
  <si>
    <t>-1212156331</t>
  </si>
  <si>
    <t>+(4,9+1,74+4,9)*3,8*2*2</t>
  </si>
  <si>
    <t>140</t>
  </si>
  <si>
    <t>631440009900.S</t>
  </si>
  <si>
    <t>Doska fasádna z minerálnej vlny hr. 60 mm s pozdĺžnou orientáciou vlákna, pre kontakné zatepľovacie systémy</t>
  </si>
  <si>
    <t>-23897401</t>
  </si>
  <si>
    <t>+87,704*1,05</t>
  </si>
  <si>
    <t>141</t>
  </si>
  <si>
    <t>631440010700.S</t>
  </si>
  <si>
    <t>Doska fasádna z minerálnej vlny hr. 180 mm s pozdĺžnou orientáciou vlákna, pre kontakné zatepľovacie systémy</t>
  </si>
  <si>
    <t>-1040393886</t>
  </si>
  <si>
    <t>142</t>
  </si>
  <si>
    <t>998713202.S</t>
  </si>
  <si>
    <t>Presun hmôt pre izolácie tepelné v objektoch výšky nad 6 m do 12 m</t>
  </si>
  <si>
    <t>1824655161</t>
  </si>
  <si>
    <t>762</t>
  </si>
  <si>
    <t>Konštrukcie tesárske</t>
  </si>
  <si>
    <t>143</t>
  </si>
  <si>
    <t>762332110.S</t>
  </si>
  <si>
    <t>Montáž viazaných konštrukcií krovov striech z reziva priemernej plochy do 120 cm2</t>
  </si>
  <si>
    <t>-1672648394</t>
  </si>
  <si>
    <t>+3,3*8</t>
  </si>
  <si>
    <t>+3,6*18</t>
  </si>
  <si>
    <t>144</t>
  </si>
  <si>
    <t>605120002900.S</t>
  </si>
  <si>
    <t>HRanol SM 1 000-600/8x10,8x16,10x10,10x160,x12x12x15x15x16x16../</t>
  </si>
  <si>
    <t>836648523</t>
  </si>
  <si>
    <t>+0,26*1,1</t>
  </si>
  <si>
    <t>+0,65*1,1</t>
  </si>
  <si>
    <t>1,001*1,1 'Prepočítané koeficientom množstva</t>
  </si>
  <si>
    <t>145</t>
  </si>
  <si>
    <t>762332120.S</t>
  </si>
  <si>
    <t>Montáž viazaných konštrukcií krovov striech z reziva priemernej plochy 120 - 224 cm2</t>
  </si>
  <si>
    <t>-517842932</t>
  </si>
  <si>
    <t>+7,5*38</t>
  </si>
  <si>
    <t>+1,9*36</t>
  </si>
  <si>
    <t>+2,9*2,4</t>
  </si>
  <si>
    <t>+2,1*24</t>
  </si>
  <si>
    <t>+1,8*8</t>
  </si>
  <si>
    <t>+1,3*8</t>
  </si>
  <si>
    <t>+1,6*22</t>
  </si>
  <si>
    <t>+2,3*8</t>
  </si>
  <si>
    <t>+9*34</t>
  </si>
  <si>
    <t>+4,8*4</t>
  </si>
  <si>
    <t>146</t>
  </si>
  <si>
    <t>605120002900.SR</t>
  </si>
  <si>
    <t>HRanol SM 1 000-800/8x10,10x16,10x10,8x16,12x12,15x15,16x16,8x20</t>
  </si>
  <si>
    <t>149563219</t>
  </si>
  <si>
    <t>5,98*1,1 'Prepočítané koeficientom množstva</t>
  </si>
  <si>
    <t>147</t>
  </si>
  <si>
    <t>605420000300</t>
  </si>
  <si>
    <t>Hranol SM 1 110x140</t>
  </si>
  <si>
    <t>-1813928778</t>
  </si>
  <si>
    <t>1,06*1,1 'Prepočítané koeficientom množstva</t>
  </si>
  <si>
    <t>148</t>
  </si>
  <si>
    <t>605420000301</t>
  </si>
  <si>
    <t>Hranol SM 1 110x180</t>
  </si>
  <si>
    <t>-394735826</t>
  </si>
  <si>
    <t>+(5,51+0,35)*1,1</t>
  </si>
  <si>
    <t>149</t>
  </si>
  <si>
    <t>605420000302</t>
  </si>
  <si>
    <t>Hranol SM 1 140x140</t>
  </si>
  <si>
    <t>1458984207</t>
  </si>
  <si>
    <t>+0,36*1,1</t>
  </si>
  <si>
    <t>151</t>
  </si>
  <si>
    <t>605420000303</t>
  </si>
  <si>
    <t>Hranol SM 1 140x180</t>
  </si>
  <si>
    <t>181992469</t>
  </si>
  <si>
    <t>1,05*1,1 'Prepočítané koeficientom množstva</t>
  </si>
  <si>
    <t>152</t>
  </si>
  <si>
    <t>605420000304</t>
  </si>
  <si>
    <t>Hranol SM 1 160x160</t>
  </si>
  <si>
    <t>-32203608</t>
  </si>
  <si>
    <t>3,43*1,1 'Prepočítané koeficientom množstva</t>
  </si>
  <si>
    <t>150</t>
  </si>
  <si>
    <t>762332130.S</t>
  </si>
  <si>
    <t>Montáž viazaných konštrukcií krovov striech z reziva priemernej plochy 224 - 288 cm2</t>
  </si>
  <si>
    <t>-1598060427</t>
  </si>
  <si>
    <t>+6,6*4</t>
  </si>
  <si>
    <t>+2,8*4</t>
  </si>
  <si>
    <t>+2*2</t>
  </si>
  <si>
    <t>+9,8*4</t>
  </si>
  <si>
    <t>+9,8*2</t>
  </si>
  <si>
    <t>+2,9*8</t>
  </si>
  <si>
    <t>+2,9*18</t>
  </si>
  <si>
    <t>155</t>
  </si>
  <si>
    <t>762341201.S</t>
  </si>
  <si>
    <t>Montáž latovania jednoduchých striech pre sklon do 60°</t>
  </si>
  <si>
    <t>2016357975</t>
  </si>
  <si>
    <t>+300+44</t>
  </si>
  <si>
    <t>156</t>
  </si>
  <si>
    <t>605140000200.S</t>
  </si>
  <si>
    <t>Strešná lata 5x6cm SM 2 400-600cm</t>
  </si>
  <si>
    <t>1967868010</t>
  </si>
  <si>
    <t>457772,727272727*0,0022 'Prepočítané koeficientom množstva</t>
  </si>
  <si>
    <t>153</t>
  </si>
  <si>
    <t>762341252.S</t>
  </si>
  <si>
    <t>Montáž kontralát pre sklon od 22° do 35°</t>
  </si>
  <si>
    <t>1668967799</t>
  </si>
  <si>
    <t>154</t>
  </si>
  <si>
    <t>605140000100.S</t>
  </si>
  <si>
    <t>Kontralata 3,5x6cm SM 1 400-600cm</t>
  </si>
  <si>
    <t>-628320192</t>
  </si>
  <si>
    <t>400,4*0,004 'Prepočítané koeficientom množstva</t>
  </si>
  <si>
    <t>157</t>
  </si>
  <si>
    <t>762395000.S</t>
  </si>
  <si>
    <t>Spojovacie prostriedky pre viazané konštrukcie krovov, debnenie a laťovanie, nadstrešné konštr., spádové kliny - svorky, dosky, klince, pásová oceľ, vruty</t>
  </si>
  <si>
    <t>1770090787</t>
  </si>
  <si>
    <t>+1,001+6,578+1,166+6,446+0,396+1,155+3,773</t>
  </si>
  <si>
    <t>+400,4*0,035*0,06*1,1</t>
  </si>
  <si>
    <t>+1007,1*0,05*0,06*1,1</t>
  </si>
  <si>
    <t>158</t>
  </si>
  <si>
    <t>762712140.S</t>
  </si>
  <si>
    <t>Montáž priestorových viazaných konštrukcií z reziva hraneného prierezovej plochy 280 - 450 cm2</t>
  </si>
  <si>
    <t>-1127545114</t>
  </si>
  <si>
    <t>159</t>
  </si>
  <si>
    <t>605470000100.S</t>
  </si>
  <si>
    <t>Trám SM 200x200mm</t>
  </si>
  <si>
    <t>-583251864</t>
  </si>
  <si>
    <t>+779,05*0,2*0,2*1,1</t>
  </si>
  <si>
    <t>163</t>
  </si>
  <si>
    <t>605470000101.S</t>
  </si>
  <si>
    <t>1690926607</t>
  </si>
  <si>
    <t>+253,189*0,2*0,22*1,1</t>
  </si>
  <si>
    <t>160</t>
  </si>
  <si>
    <t>762812510.S</t>
  </si>
  <si>
    <t>Montáž záklopu zapustené na zraz škáry zakryté lepenkovými pásmi alebo lištami</t>
  </si>
  <si>
    <t>599389047</t>
  </si>
  <si>
    <t>161</t>
  </si>
  <si>
    <t>605110014500.S</t>
  </si>
  <si>
    <t>Dosky SM omietané</t>
  </si>
  <si>
    <t>-1659972753</t>
  </si>
  <si>
    <t>+213,36*0,07*1,1</t>
  </si>
  <si>
    <t>162</t>
  </si>
  <si>
    <t>762822130.S</t>
  </si>
  <si>
    <t>Montáž stropníc z hraneného a polohraneného reziva prierezovej plochy 288 - 450 cm2</t>
  </si>
  <si>
    <t>1689659744</t>
  </si>
  <si>
    <t>+13,78*14</t>
  </si>
  <si>
    <t>+9,673</t>
  </si>
  <si>
    <t>+18,2*2</t>
  </si>
  <si>
    <t>+2,384*3</t>
  </si>
  <si>
    <t>+2,348*3</t>
  </si>
  <si>
    <t>164</t>
  </si>
  <si>
    <t>998762202.S</t>
  </si>
  <si>
    <t>Presun hmôt pre konštrukcie tesárske v objektoch výšky do 12 m</t>
  </si>
  <si>
    <t>-138160011</t>
  </si>
  <si>
    <t>763</t>
  </si>
  <si>
    <t>Konštrukcie - drevostavby</t>
  </si>
  <si>
    <t>165</t>
  </si>
  <si>
    <t>763111142</t>
  </si>
  <si>
    <t>Priečka SDK KNAUF W111 hr. 100 mm, jednoduchá kca CW 75, UW 75, dosky 1x GKFI hr. 12,5 mm s TI 75 mm 2.NP</t>
  </si>
  <si>
    <t>1060975806</t>
  </si>
  <si>
    <t>+1,71*3*5*2,8</t>
  </si>
  <si>
    <t>-0,6*2*5</t>
  </si>
  <si>
    <t>166</t>
  </si>
  <si>
    <t>763112142</t>
  </si>
  <si>
    <t>Priečka SDK KNAUF W112 hr. 100 mm, jednoduchá kca CW 50, UW 50, dosky 2x GKFI hr. 12,5 mm s TI 50 mm 1. NP</t>
  </si>
  <si>
    <t>1298389532</t>
  </si>
  <si>
    <t>+1,71*3*7</t>
  </si>
  <si>
    <t>+(1,47+5,6)*3</t>
  </si>
  <si>
    <t>-0,6*2*8</t>
  </si>
  <si>
    <t>-0,8*2</t>
  </si>
  <si>
    <t>167</t>
  </si>
  <si>
    <t>763112144</t>
  </si>
  <si>
    <t>Priečka SDK KNAUF W112 hr. 150 mm, jednoduchá kca CW 100, UW 100, dosky 2x GKFI hr. 12,5 mm s TI 100 mm 1.NP</t>
  </si>
  <si>
    <t>-906440450</t>
  </si>
  <si>
    <t>201</t>
  </si>
  <si>
    <t>763115111.S</t>
  </si>
  <si>
    <t>D+M sendvičovej obvodovej steny</t>
  </si>
  <si>
    <t>-1125654065</t>
  </si>
  <si>
    <t>+31,78</t>
  </si>
  <si>
    <t>+24,85</t>
  </si>
  <si>
    <t>+4</t>
  </si>
  <si>
    <t>+32,22</t>
  </si>
  <si>
    <t>+25</t>
  </si>
  <si>
    <t>SDR doska hr. 12,5 mm</t>
  </si>
  <si>
    <t>CD profil - 40 mm</t>
  </si>
  <si>
    <t>AL fólia</t>
  </si>
  <si>
    <t>tep. izolácia - hr. 60/140 mm</t>
  </si>
  <si>
    <t>difúzna fólia</t>
  </si>
  <si>
    <t>drevený obklad</t>
  </si>
  <si>
    <t>168</t>
  </si>
  <si>
    <t>763122341</t>
  </si>
  <si>
    <t>Predsadená SDK stena KNAUF W623 hr. 75 mm, jednoduchá kca UD a CD dosky 2x GKFI hr. 12,5 mm TI hr. 50 mm</t>
  </si>
  <si>
    <t>-2002238268</t>
  </si>
  <si>
    <t>169</t>
  </si>
  <si>
    <t>763133210</t>
  </si>
  <si>
    <t>SDK podhľad KNAUF D113, závesná dvojvrstvová kca v jednej rovine, profil CD a UD, dosky GKF hr. 12,5 mm</t>
  </si>
  <si>
    <t>-2002447852</t>
  </si>
  <si>
    <t>+158,253+87,704</t>
  </si>
  <si>
    <t>170</t>
  </si>
  <si>
    <t>612460302.S</t>
  </si>
  <si>
    <t>Stierka Specialliessspachtel hr. 2 mm</t>
  </si>
  <si>
    <t>796385774</t>
  </si>
  <si>
    <t>+(65,82+45,92+382,434)*2</t>
  </si>
  <si>
    <t>+245,957+148,086</t>
  </si>
  <si>
    <t>208</t>
  </si>
  <si>
    <t>763721201.S</t>
  </si>
  <si>
    <t>D+M dreveného schodiska aj so zábradlím</t>
  </si>
  <si>
    <t>kpl</t>
  </si>
  <si>
    <t>936838992</t>
  </si>
  <si>
    <t>171</t>
  </si>
  <si>
    <t>998763201.S</t>
  </si>
  <si>
    <t>Presun hmôt pre drevostavby v objektoch výšky do 12 m</t>
  </si>
  <si>
    <t>453811228</t>
  </si>
  <si>
    <t>764</t>
  </si>
  <si>
    <t>Konštrukcie klampiarske</t>
  </si>
  <si>
    <t>172</t>
  </si>
  <si>
    <t>764339210.S</t>
  </si>
  <si>
    <t>Lemovanie z pozinkovaného PZ plechu, komínov v ploche na vlnitej, šablónovej alebo tvrdej krytine, r.š. 400 mm</t>
  </si>
  <si>
    <t>7791303</t>
  </si>
  <si>
    <t>173</t>
  </si>
  <si>
    <t>764352227.S</t>
  </si>
  <si>
    <t>Žľaby z pozinkovaného PZ plechu, pododkvapové polkruhové r.š. 330 mm</t>
  </si>
  <si>
    <t>-9348590</t>
  </si>
  <si>
    <t>+18,6*2</t>
  </si>
  <si>
    <t>174</t>
  </si>
  <si>
    <t>764358203.S</t>
  </si>
  <si>
    <t>Hák pre medzistrešné alebo zaatikové žľaby r.š. 1300 mm</t>
  </si>
  <si>
    <t>-2029559664</t>
  </si>
  <si>
    <t>175</t>
  </si>
  <si>
    <t>764359213.S</t>
  </si>
  <si>
    <t>Kotlík kónický z pozinkovaného PZ plechu, pre rúry s priemerom od 125 do 150 mm</t>
  </si>
  <si>
    <t>152598298</t>
  </si>
  <si>
    <t>176</t>
  </si>
  <si>
    <t>764359261.S</t>
  </si>
  <si>
    <t>Príplatok k cene za priskrutkovanie háku na PZ plechovú krytinu</t>
  </si>
  <si>
    <t>1108266684</t>
  </si>
  <si>
    <t>177</t>
  </si>
  <si>
    <t>764392240.S</t>
  </si>
  <si>
    <t>Úžľabie z pozinkovaného PZ plechu, r.š. 500 mm</t>
  </si>
  <si>
    <t>-891654020</t>
  </si>
  <si>
    <t>+4,1*8</t>
  </si>
  <si>
    <t>+8,675*4</t>
  </si>
  <si>
    <t>178</t>
  </si>
  <si>
    <t>764393230.S</t>
  </si>
  <si>
    <t>Hrebeň strechy z pozinkovaného PZ plechu, r.š. 400 mm</t>
  </si>
  <si>
    <t>564566343</t>
  </si>
  <si>
    <t>+18,6</t>
  </si>
  <si>
    <t>+4*4</t>
  </si>
  <si>
    <t>179</t>
  </si>
  <si>
    <t>764410250.S</t>
  </si>
  <si>
    <t>Oplechovanie parapetov z pozinkovaného PZ plechu, vrátane rohov r.š. 330 mm</t>
  </si>
  <si>
    <t>-1941866317</t>
  </si>
  <si>
    <t>181</t>
  </si>
  <si>
    <t>764454234.S</t>
  </si>
  <si>
    <t>Montáž kruhových kolien z pozinkovaného PZ plechu, pre zvodové rúry s priemerom 60 - 150 mm</t>
  </si>
  <si>
    <t>-1380896287</t>
  </si>
  <si>
    <t>182</t>
  </si>
  <si>
    <t>553440039600.S</t>
  </si>
  <si>
    <t>Koleno lisované pozinkované 72°, priemer 150 mm</t>
  </si>
  <si>
    <t>-54069223</t>
  </si>
  <si>
    <t>180</t>
  </si>
  <si>
    <t>764751113.S</t>
  </si>
  <si>
    <t>Zvodová rúra kruhová pozink farebný vrátane príslušenstva, priemer 120 mm</t>
  </si>
  <si>
    <t>1142699073</t>
  </si>
  <si>
    <t>+7,3*2</t>
  </si>
  <si>
    <t>+5,8*2</t>
  </si>
  <si>
    <t>183</t>
  </si>
  <si>
    <t>998764202.S</t>
  </si>
  <si>
    <t>Presun hmôt pre konštrukcie klampiarske v objektoch výšky nad 6 do 12 m</t>
  </si>
  <si>
    <t>-752338964</t>
  </si>
  <si>
    <t>765</t>
  </si>
  <si>
    <t>Konštrukcie - krytiny tvrdé</t>
  </si>
  <si>
    <t>184</t>
  </si>
  <si>
    <t>765334209.S</t>
  </si>
  <si>
    <t>Betónová krytina hladká, jednoduchých striech, sklon do 35°</t>
  </si>
  <si>
    <t>-1831206128</t>
  </si>
  <si>
    <t>185</t>
  </si>
  <si>
    <t>765901150.S</t>
  </si>
  <si>
    <t>Strešná fólia paropriepustná, na krokvy, sklon od 22° do 35°, plošná hmotnosť 210 g/m2</t>
  </si>
  <si>
    <t>617264493</t>
  </si>
  <si>
    <t>186</t>
  </si>
  <si>
    <t>998765202.S</t>
  </si>
  <si>
    <t>Presun hmôt pre tvrdé krytiny v objektoch výšky nad 6 do 12 m</t>
  </si>
  <si>
    <t>1583984493</t>
  </si>
  <si>
    <t>771</t>
  </si>
  <si>
    <t>Podlahy z dlaždíc</t>
  </si>
  <si>
    <t>187</t>
  </si>
  <si>
    <t>771576107.S</t>
  </si>
  <si>
    <t>Montáž podláh z dlaždíc keramických do tmelu flexibilného mrazuvzdorného veľ. 200 x 200 mm</t>
  </si>
  <si>
    <t>2025577228</t>
  </si>
  <si>
    <t>188</t>
  </si>
  <si>
    <t>597740001800.S</t>
  </si>
  <si>
    <t>Dlaždice keramické, lxvxhr 198x198x9 mm, gresové neglazované</t>
  </si>
  <si>
    <t>-745604195</t>
  </si>
  <si>
    <t>81,77*1,04 'Prepočítané koeficientom množstva</t>
  </si>
  <si>
    <t>775</t>
  </si>
  <si>
    <t>Podlahy vlysové a parketové</t>
  </si>
  <si>
    <t>189</t>
  </si>
  <si>
    <t>775550110.S</t>
  </si>
  <si>
    <t>Montáž podlahy z laminátových a drevených parkiet, click spoj, položená voľne</t>
  </si>
  <si>
    <t>-1205852569</t>
  </si>
  <si>
    <t>190</t>
  </si>
  <si>
    <t>611980003035.S</t>
  </si>
  <si>
    <t>Podlaha laminátová, hrúbka 8 mm</t>
  </si>
  <si>
    <t>2088305350</t>
  </si>
  <si>
    <t>260*1,02 'Prepočítané koeficientom množstva</t>
  </si>
  <si>
    <t>191</t>
  </si>
  <si>
    <t>998775202.S</t>
  </si>
  <si>
    <t>Presun hmôt pre podlahy vlysové a parketové v objektoch výšky nad 6 do 12 m</t>
  </si>
  <si>
    <t>396768877</t>
  </si>
  <si>
    <t>777</t>
  </si>
  <si>
    <t>Podlahy syntetické</t>
  </si>
  <si>
    <t>203</t>
  </si>
  <si>
    <t>777110010.S</t>
  </si>
  <si>
    <t>Podlaha z teflónového koberca lepeného</t>
  </si>
  <si>
    <t>-441649891</t>
  </si>
  <si>
    <t>204</t>
  </si>
  <si>
    <t>998777202.S</t>
  </si>
  <si>
    <t>Presun hmôt pre podlahy syntetické v objektoch výšky nad 6 do 12 m</t>
  </si>
  <si>
    <t>1598817880</t>
  </si>
  <si>
    <t>781</t>
  </si>
  <si>
    <t>Obklady</t>
  </si>
  <si>
    <t>194</t>
  </si>
  <si>
    <t>781445208.S</t>
  </si>
  <si>
    <t>Montáž obkladov vnútor. stien z obkladačiek kladených do tmelu flexibilného veľ. 200x200 mm</t>
  </si>
  <si>
    <t>1243684528</t>
  </si>
  <si>
    <t>195</t>
  </si>
  <si>
    <t>597640000401.S</t>
  </si>
  <si>
    <t>Obkladačky keramické glazované jednofarebné hladké lxv 200x200 mm</t>
  </si>
  <si>
    <t>1142327816</t>
  </si>
  <si>
    <t>383,229*1,04 'Prepočítané koeficientom množstva</t>
  </si>
  <si>
    <t>782</t>
  </si>
  <si>
    <t>Obklady z prírodného a konglomerovaného kameňa</t>
  </si>
  <si>
    <t>199</t>
  </si>
  <si>
    <t>782111160.S</t>
  </si>
  <si>
    <t>Montáž obkladov stien štiepanými kamennými doskami s nepravidelným tvarom rubu a líca</t>
  </si>
  <si>
    <t>272741763</t>
  </si>
  <si>
    <t>+13,435*0,16</t>
  </si>
  <si>
    <t>+22,46+14,4+10+4+25+3,5+3,5+3,5+27+24,5+5</t>
  </si>
  <si>
    <t>+6,55*0,16*2</t>
  </si>
  <si>
    <t>+3,3*0,4*2</t>
  </si>
  <si>
    <t>200</t>
  </si>
  <si>
    <t>583840000800.S</t>
  </si>
  <si>
    <t>Obklad nepravidelného tvaru - pieskovec, priemer 100-500 mm, hrúbka 10-30 mm</t>
  </si>
  <si>
    <t>-152314406</t>
  </si>
  <si>
    <t>766</t>
  </si>
  <si>
    <t>Konštrukcie stolárske</t>
  </si>
  <si>
    <t>95</t>
  </si>
  <si>
    <t>766694113.S</t>
  </si>
  <si>
    <t>Montáž parapetnej dosky drevenej šírky do 300 mm, dĺžky 1600-2600 mm</t>
  </si>
  <si>
    <t>1275144846</t>
  </si>
  <si>
    <t>+0,6</t>
  </si>
  <si>
    <t>+23</t>
  </si>
  <si>
    <t>+3,3</t>
  </si>
  <si>
    <t>+3,6</t>
  </si>
  <si>
    <t>96</t>
  </si>
  <si>
    <t>611550000101.S</t>
  </si>
  <si>
    <t>Parapetná doska vnútorná, šírka 200 mm, z drevotriesky laminovanej</t>
  </si>
  <si>
    <t>654432440</t>
  </si>
  <si>
    <t>97</t>
  </si>
  <si>
    <t>61190112</t>
  </si>
  <si>
    <t>Parapeta vnútorná - ukončenie parapiet drev. koncovkou</t>
  </si>
  <si>
    <t>-681425259</t>
  </si>
  <si>
    <t>202</t>
  </si>
  <si>
    <t>998766202.S</t>
  </si>
  <si>
    <t>Presun hmot pre konštrukcie stolárske v objektoch výšky nad 6 do 12 m</t>
  </si>
  <si>
    <t>-864142651</t>
  </si>
  <si>
    <t>Ostatné konštrukcie a práce-búranie</t>
  </si>
  <si>
    <t>98</t>
  </si>
  <si>
    <t>941942011.S</t>
  </si>
  <si>
    <t>Montáž lešenia rámového systémového s podlahami šírky nad 0,75 do 1,10 m, výšky do 10 m</t>
  </si>
  <si>
    <t>-899001873</t>
  </si>
  <si>
    <t>+70+50+40</t>
  </si>
  <si>
    <t>+(13,335+16)*2*3</t>
  </si>
  <si>
    <t>100</t>
  </si>
  <si>
    <t>941942811.S</t>
  </si>
  <si>
    <t>Demontáž lešenia rámového systémového s podlahami šírky nad 0,75 do 1,10 m, výšky do 10 m</t>
  </si>
  <si>
    <t>395258425</t>
  </si>
  <si>
    <t>99</t>
  </si>
  <si>
    <t>941942911.S</t>
  </si>
  <si>
    <t>Príplatok za prvý a každý ďalší i začatý týždeň použitia lešenia rámového systémového šírky nad 0,75 do 1,10 m, výšky do 10 m</t>
  </si>
  <si>
    <t>791209574</t>
  </si>
  <si>
    <t>101</t>
  </si>
  <si>
    <t>941955001.S</t>
  </si>
  <si>
    <t>Lešenie ľahké pracovné pomocné, s výškou lešeňovej podlahy do 1,20 m</t>
  </si>
  <si>
    <t>-87510492</t>
  </si>
  <si>
    <t>+185,5+178,93+177,52</t>
  </si>
  <si>
    <t>102</t>
  </si>
  <si>
    <t>952901111.S</t>
  </si>
  <si>
    <t>Vyčistenie budov pri výške podlaží do 4 m</t>
  </si>
  <si>
    <t>-350215523</t>
  </si>
  <si>
    <t>103</t>
  </si>
  <si>
    <t>968081112.S</t>
  </si>
  <si>
    <t>Vyvesenie plastového okenného krídla do suti plochy do 1, 5 m2, -0,01400t</t>
  </si>
  <si>
    <t>-1673648442</t>
  </si>
  <si>
    <t>104</t>
  </si>
  <si>
    <t>968081125.S</t>
  </si>
  <si>
    <t>Vyvesenie plastového dverného krídla do suti plochy do 2 m2, -0,02600t</t>
  </si>
  <si>
    <t>-454821864</t>
  </si>
  <si>
    <t>105</t>
  </si>
  <si>
    <t>979011111.S</t>
  </si>
  <si>
    <t>Zvislá doprava sutiny a vybúraných hmôt za prvé podlažie nad alebo pod základným podlažím</t>
  </si>
  <si>
    <t>1006561310</t>
  </si>
  <si>
    <t>106</t>
  </si>
  <si>
    <t>979011121.S</t>
  </si>
  <si>
    <t>Zvislá doprava sutiny a vybúraných hmôt za každé ďalšie podlažie</t>
  </si>
  <si>
    <t>-1219496001</t>
  </si>
  <si>
    <t>107</t>
  </si>
  <si>
    <t>979081111.S</t>
  </si>
  <si>
    <t>Odvoz sutiny a vybúraných hmôt na skládku do 1 km</t>
  </si>
  <si>
    <t>1846271934</t>
  </si>
  <si>
    <t>108</t>
  </si>
  <si>
    <t>979081121.S</t>
  </si>
  <si>
    <t>Odvoz sutiny a vybúraných hmôt na skládku za každý ďalší 1 km</t>
  </si>
  <si>
    <t>-1632080279</t>
  </si>
  <si>
    <t>+184,54*10</t>
  </si>
  <si>
    <t>109</t>
  </si>
  <si>
    <t>979082111.S</t>
  </si>
  <si>
    <t>Vnútrostavenisková doprava sutiny a vybúraných hmôt do 10 m</t>
  </si>
  <si>
    <t>457343226</t>
  </si>
  <si>
    <t>110</t>
  </si>
  <si>
    <t>979082121.S</t>
  </si>
  <si>
    <t>Vnútrostavenisková doprava sutiny a vybúraných hmôt za každých ďalších 5 m</t>
  </si>
  <si>
    <t>-122939029</t>
  </si>
  <si>
    <t>111</t>
  </si>
  <si>
    <t>979089012.S</t>
  </si>
  <si>
    <t>Poplatok za skládku - betón, tehly, dlaždice (17 01) ostatné</t>
  </si>
  <si>
    <t>1021574918</t>
  </si>
  <si>
    <t>Presun hmôt HSV</t>
  </si>
  <si>
    <t>112</t>
  </si>
  <si>
    <t>998011002.S</t>
  </si>
  <si>
    <t>Presun hmôt pre budovy (801, 803, 812), zvislá konštr. z tehál, tvárnic, z kovu výšky do 12 m</t>
  </si>
  <si>
    <t>673798729</t>
  </si>
  <si>
    <t>Miesto: Chvatimech, okr. Brezno</t>
  </si>
  <si>
    <t>Horský hotel Bernardín</t>
  </si>
  <si>
    <t>Objednávateľ: JKM  - structure, s.r.o.</t>
  </si>
  <si>
    <t>IČO: 51289873</t>
  </si>
  <si>
    <t>Objednávateľ:  JKM  - structure, s.r.o.</t>
  </si>
  <si>
    <t>Projektant: DK Ateliér, s.r.o., 02 601 Dolný Kubín</t>
  </si>
  <si>
    <t>Projektant:DK Ateliér, s.r.o., 02 601 Dolný Kubín</t>
  </si>
  <si>
    <t>IČO:36429578</t>
  </si>
  <si>
    <t>IČ DPH:SK2120671091</t>
  </si>
  <si>
    <t>Spracovateľ: Ing. Rozenberg V.</t>
  </si>
  <si>
    <t>Spracovateľ:Ing. Rozenberg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</si>
</sst>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0" fontId="24" fillId="0" borderId="1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/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12" fillId="0" borderId="14" xfId="0" applyFont="1" applyBorder="1"/>
    <xf numFmtId="166" fontId="12" fillId="0" borderId="0" xfId="0" applyNumberFormat="1" applyFont="1"/>
    <xf numFmtId="0" fontId="12" fillId="0" borderId="15" xfId="0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0" fontId="24" fillId="0" borderId="2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4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0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I14" sqref="BI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11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S4" s="17" t="s">
        <v>10</v>
      </c>
    </row>
    <row r="5" spans="1:74" ht="12" customHeight="1">
      <c r="B5" s="20"/>
      <c r="D5" s="23" t="s">
        <v>11</v>
      </c>
      <c r="K5" s="187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20"/>
      <c r="BS5" s="17" t="s">
        <v>6</v>
      </c>
    </row>
    <row r="6" spans="1:74" ht="36.950000000000003" customHeight="1">
      <c r="B6" s="20"/>
      <c r="D6" s="25" t="s">
        <v>12</v>
      </c>
      <c r="K6" s="189" t="s">
        <v>1135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20"/>
      <c r="BS6" s="17" t="s">
        <v>6</v>
      </c>
    </row>
    <row r="7" spans="1:74" ht="12" customHeight="1">
      <c r="B7" s="20"/>
      <c r="D7" s="26" t="s">
        <v>13</v>
      </c>
      <c r="K7" s="24" t="s">
        <v>1</v>
      </c>
      <c r="AK7" s="26" t="s">
        <v>14</v>
      </c>
      <c r="AN7" s="24" t="s">
        <v>1</v>
      </c>
      <c r="AR7" s="20"/>
      <c r="BS7" s="17" t="s">
        <v>6</v>
      </c>
    </row>
    <row r="8" spans="1:74" ht="12" customHeight="1">
      <c r="B8" s="20"/>
      <c r="D8" s="212" t="s">
        <v>1134</v>
      </c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AK8" s="26" t="s">
        <v>17</v>
      </c>
      <c r="AN8" s="186"/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184" t="s">
        <v>1138</v>
      </c>
      <c r="AK10" s="212" t="s">
        <v>1137</v>
      </c>
      <c r="AL10" s="188"/>
      <c r="AM10" s="188"/>
      <c r="AN10" s="188"/>
      <c r="AR10" s="20"/>
      <c r="BS10" s="17" t="s">
        <v>6</v>
      </c>
    </row>
    <row r="11" spans="1:74" ht="18.399999999999999" customHeight="1">
      <c r="B11" s="20"/>
      <c r="E11" s="24" t="s">
        <v>16</v>
      </c>
      <c r="AK11" s="212" t="s">
        <v>1142</v>
      </c>
      <c r="AL11" s="188"/>
      <c r="AM11" s="188"/>
      <c r="AN11" s="188"/>
      <c r="AO11" s="188"/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21</v>
      </c>
      <c r="AK13" s="26" t="s">
        <v>19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16</v>
      </c>
      <c r="AK14" s="26" t="s">
        <v>20</v>
      </c>
      <c r="AN14" s="24" t="s">
        <v>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184" t="s">
        <v>1139</v>
      </c>
      <c r="AK16" s="184" t="s">
        <v>1141</v>
      </c>
      <c r="AN16" s="24" t="s">
        <v>1</v>
      </c>
      <c r="AR16" s="20"/>
      <c r="BS16" s="17" t="s">
        <v>3</v>
      </c>
    </row>
    <row r="17" spans="2:71" ht="18.399999999999999" customHeight="1">
      <c r="B17" s="20"/>
      <c r="E17" s="24" t="s">
        <v>16</v>
      </c>
      <c r="AK17" s="26" t="s">
        <v>20</v>
      </c>
      <c r="AN17" s="24" t="s">
        <v>1</v>
      </c>
      <c r="AR17" s="20"/>
      <c r="BS17" s="17" t="s">
        <v>23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184" t="s">
        <v>1144</v>
      </c>
      <c r="AK19" s="26" t="s">
        <v>19</v>
      </c>
      <c r="AN19" s="24" t="s">
        <v>1</v>
      </c>
      <c r="AR19" s="20"/>
      <c r="BS19" s="17" t="s">
        <v>6</v>
      </c>
    </row>
    <row r="20" spans="2:71" ht="18.399999999999999" customHeight="1">
      <c r="B20" s="20"/>
      <c r="E20" s="24" t="s">
        <v>16</v>
      </c>
      <c r="AK20" s="26" t="s">
        <v>20</v>
      </c>
      <c r="AN20" s="24" t="s">
        <v>1</v>
      </c>
      <c r="AR20" s="20"/>
      <c r="BS20" s="17" t="s">
        <v>23</v>
      </c>
    </row>
    <row r="21" spans="2:71" ht="6.95" customHeight="1">
      <c r="B21" s="20"/>
      <c r="AR21" s="20"/>
    </row>
    <row r="22" spans="2:71" ht="12" customHeight="1">
      <c r="B22" s="20"/>
      <c r="D22" s="26" t="s">
        <v>25</v>
      </c>
      <c r="AR22" s="20"/>
    </row>
    <row r="23" spans="2:71" ht="16.5" customHeight="1">
      <c r="B23" s="20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26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1">
        <f>ROUND(AG94,2)</f>
        <v>0</v>
      </c>
      <c r="AL26" s="192"/>
      <c r="AM26" s="192"/>
      <c r="AN26" s="192"/>
      <c r="AO26" s="192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193" t="s">
        <v>27</v>
      </c>
      <c r="M28" s="193"/>
      <c r="N28" s="193"/>
      <c r="O28" s="193"/>
      <c r="P28" s="193"/>
      <c r="W28" s="193" t="s">
        <v>28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29</v>
      </c>
      <c r="AL28" s="193"/>
      <c r="AM28" s="193"/>
      <c r="AN28" s="193"/>
      <c r="AO28" s="193"/>
      <c r="AR28" s="29"/>
    </row>
    <row r="29" spans="2:71" s="2" customFormat="1" ht="14.45" customHeight="1">
      <c r="B29" s="33"/>
      <c r="D29" s="26" t="s">
        <v>30</v>
      </c>
      <c r="F29" s="34" t="s">
        <v>31</v>
      </c>
      <c r="L29" s="196">
        <v>0.2</v>
      </c>
      <c r="M29" s="195"/>
      <c r="N29" s="195"/>
      <c r="O29" s="195"/>
      <c r="P29" s="195"/>
      <c r="Q29" s="35"/>
      <c r="R29" s="35"/>
      <c r="S29" s="35"/>
      <c r="T29" s="35"/>
      <c r="U29" s="35"/>
      <c r="V29" s="3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5"/>
      <c r="AG29" s="35"/>
      <c r="AH29" s="35"/>
      <c r="AI29" s="35"/>
      <c r="AJ29" s="35"/>
      <c r="AK29" s="194">
        <f>ROUND(AV94, 2)</f>
        <v>0</v>
      </c>
      <c r="AL29" s="195"/>
      <c r="AM29" s="195"/>
      <c r="AN29" s="195"/>
      <c r="AO29" s="195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</row>
    <row r="30" spans="2:71" s="2" customFormat="1" ht="14.45" customHeight="1">
      <c r="B30" s="33"/>
      <c r="F30" s="34" t="s">
        <v>32</v>
      </c>
      <c r="L30" s="199">
        <v>0.2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3"/>
    </row>
    <row r="31" spans="2:71" s="2" customFormat="1" ht="14.45" hidden="1" customHeight="1">
      <c r="B31" s="33"/>
      <c r="F31" s="26" t="s">
        <v>33</v>
      </c>
      <c r="L31" s="199">
        <v>0.2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3"/>
    </row>
    <row r="32" spans="2:71" s="2" customFormat="1" ht="14.45" hidden="1" customHeight="1">
      <c r="B32" s="33"/>
      <c r="F32" s="26" t="s">
        <v>34</v>
      </c>
      <c r="L32" s="199">
        <v>0.2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3"/>
    </row>
    <row r="33" spans="2:52" s="2" customFormat="1" ht="14.45" hidden="1" customHeight="1">
      <c r="B33" s="33"/>
      <c r="F33" s="34" t="s">
        <v>35</v>
      </c>
      <c r="L33" s="196">
        <v>0</v>
      </c>
      <c r="M33" s="195"/>
      <c r="N33" s="195"/>
      <c r="O33" s="195"/>
      <c r="P33" s="195"/>
      <c r="Q33" s="35"/>
      <c r="R33" s="35"/>
      <c r="S33" s="35"/>
      <c r="T33" s="35"/>
      <c r="U33" s="35"/>
      <c r="V33" s="3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5"/>
      <c r="AG33" s="35"/>
      <c r="AH33" s="35"/>
      <c r="AI33" s="35"/>
      <c r="AJ33" s="35"/>
      <c r="AK33" s="194">
        <v>0</v>
      </c>
      <c r="AL33" s="195"/>
      <c r="AM33" s="195"/>
      <c r="AN33" s="195"/>
      <c r="AO33" s="195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</row>
    <row r="34" spans="2:52" s="1" customFormat="1" ht="6.95" customHeight="1">
      <c r="B34" s="29"/>
      <c r="AR34" s="29"/>
    </row>
    <row r="35" spans="2:52" s="1" customFormat="1" ht="25.9" customHeight="1">
      <c r="B35" s="29"/>
      <c r="C35" s="37"/>
      <c r="D35" s="38" t="s">
        <v>36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37</v>
      </c>
      <c r="U35" s="39"/>
      <c r="V35" s="39"/>
      <c r="W35" s="39"/>
      <c r="X35" s="223" t="s">
        <v>38</v>
      </c>
      <c r="Y35" s="224"/>
      <c r="Z35" s="224"/>
      <c r="AA35" s="224"/>
      <c r="AB35" s="224"/>
      <c r="AC35" s="39"/>
      <c r="AD35" s="39"/>
      <c r="AE35" s="39"/>
      <c r="AF35" s="39"/>
      <c r="AG35" s="39"/>
      <c r="AH35" s="39"/>
      <c r="AI35" s="39"/>
      <c r="AJ35" s="39"/>
      <c r="AK35" s="225">
        <f>SUM(AK26:AK33)</f>
        <v>0</v>
      </c>
      <c r="AL35" s="224"/>
      <c r="AM35" s="224"/>
      <c r="AN35" s="224"/>
      <c r="AO35" s="226"/>
      <c r="AP35" s="37"/>
      <c r="AQ35" s="37"/>
      <c r="AR35" s="29"/>
    </row>
    <row r="36" spans="2:52" s="1" customFormat="1" ht="6.95" customHeight="1">
      <c r="B36" s="29"/>
      <c r="AR36" s="29"/>
    </row>
    <row r="37" spans="2:52" s="1" customFormat="1" ht="14.45" customHeight="1">
      <c r="B37" s="29"/>
      <c r="AR37" s="29"/>
    </row>
    <row r="38" spans="2:52" ht="14.45" customHeight="1">
      <c r="B38" s="20"/>
      <c r="AR38" s="20"/>
    </row>
    <row r="39" spans="2:52" ht="14.45" customHeight="1">
      <c r="B39" s="20"/>
      <c r="AR39" s="20"/>
    </row>
    <row r="40" spans="2:52" ht="14.45" customHeight="1">
      <c r="B40" s="20"/>
      <c r="AR40" s="20"/>
    </row>
    <row r="41" spans="2:52" ht="14.45" customHeight="1">
      <c r="B41" s="20"/>
      <c r="AR41" s="20"/>
    </row>
    <row r="42" spans="2:52" ht="14.45" customHeight="1">
      <c r="B42" s="20"/>
      <c r="AR42" s="20"/>
    </row>
    <row r="43" spans="2:52" ht="14.45" customHeight="1">
      <c r="B43" s="20"/>
      <c r="AR43" s="20"/>
    </row>
    <row r="44" spans="2:52" ht="14.45" customHeight="1">
      <c r="B44" s="20"/>
      <c r="AR44" s="20"/>
    </row>
    <row r="45" spans="2:52" ht="14.45" customHeight="1">
      <c r="B45" s="20"/>
      <c r="AR45" s="20"/>
    </row>
    <row r="46" spans="2:52" ht="14.45" customHeight="1">
      <c r="B46" s="20"/>
      <c r="AR46" s="20"/>
    </row>
    <row r="47" spans="2:52" ht="14.45" customHeight="1">
      <c r="B47" s="20"/>
      <c r="AR47" s="20"/>
    </row>
    <row r="48" spans="2:52" ht="14.45" customHeight="1">
      <c r="B48" s="20"/>
      <c r="AR48" s="20"/>
    </row>
    <row r="49" spans="2:44" s="1" customFormat="1" ht="14.45" customHeight="1">
      <c r="B49" s="29"/>
      <c r="D49" s="41" t="s">
        <v>39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40</v>
      </c>
      <c r="AI49" s="42"/>
      <c r="AJ49" s="42"/>
      <c r="AK49" s="42"/>
      <c r="AL49" s="42"/>
      <c r="AM49" s="42"/>
      <c r="AN49" s="42"/>
      <c r="AO49" s="42"/>
      <c r="AR49" s="29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29"/>
      <c r="D60" s="43" t="s">
        <v>41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42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41</v>
      </c>
      <c r="AI60" s="31"/>
      <c r="AJ60" s="31"/>
      <c r="AK60" s="31"/>
      <c r="AL60" s="31"/>
      <c r="AM60" s="43" t="s">
        <v>42</v>
      </c>
      <c r="AN60" s="31"/>
      <c r="AO60" s="31"/>
      <c r="AR60" s="29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29"/>
      <c r="D64" s="41" t="s">
        <v>43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44</v>
      </c>
      <c r="AI64" s="42"/>
      <c r="AJ64" s="42"/>
      <c r="AK64" s="42"/>
      <c r="AL64" s="42"/>
      <c r="AM64" s="42"/>
      <c r="AN64" s="42"/>
      <c r="AO64" s="42"/>
      <c r="AR64" s="29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29"/>
      <c r="D75" s="43" t="s">
        <v>41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42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41</v>
      </c>
      <c r="AI75" s="31"/>
      <c r="AJ75" s="31"/>
      <c r="AK75" s="31"/>
      <c r="AL75" s="31"/>
      <c r="AM75" s="43" t="s">
        <v>42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0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0" s="1" customFormat="1" ht="24.95" customHeight="1">
      <c r="B82" s="29"/>
      <c r="C82" s="21" t="s">
        <v>45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8"/>
      <c r="C84" s="26" t="s">
        <v>11</v>
      </c>
      <c r="AR84" s="48"/>
    </row>
    <row r="85" spans="1:90" s="4" customFormat="1" ht="36.950000000000003" customHeight="1">
      <c r="B85" s="49"/>
      <c r="C85" s="50" t="s">
        <v>12</v>
      </c>
      <c r="L85" s="214" t="s">
        <v>1135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49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12" t="s">
        <v>1134</v>
      </c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AI87" s="26" t="s">
        <v>17</v>
      </c>
      <c r="AM87" s="216">
        <v>45131</v>
      </c>
      <c r="AN87" s="216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12" t="s">
        <v>1138</v>
      </c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AI89" s="212" t="s">
        <v>1139</v>
      </c>
      <c r="AJ89" s="213"/>
      <c r="AK89" s="213"/>
      <c r="AL89" s="213"/>
      <c r="AM89" s="213"/>
      <c r="AN89" s="213"/>
      <c r="AO89" s="213"/>
      <c r="AP89" s="213"/>
      <c r="AR89" s="29"/>
      <c r="AS89" s="217" t="s">
        <v>46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29"/>
      <c r="C90" s="26" t="s">
        <v>21</v>
      </c>
      <c r="L90" s="3" t="str">
        <f>IF(E14="","",E14)</f>
        <v xml:space="preserve"> </v>
      </c>
      <c r="AI90" s="184" t="s">
        <v>1144</v>
      </c>
      <c r="AM90" s="221" t="str">
        <f>IF(E20="","",E20)</f>
        <v xml:space="preserve"> </v>
      </c>
      <c r="AN90" s="222"/>
      <c r="AO90" s="222"/>
      <c r="AP90" s="222"/>
      <c r="AR90" s="29"/>
      <c r="AS90" s="219"/>
      <c r="AT90" s="220"/>
      <c r="BD90" s="55"/>
    </row>
    <row r="91" spans="1:90" s="1" customFormat="1" ht="10.9" customHeight="1">
      <c r="B91" s="29"/>
      <c r="AR91" s="29"/>
      <c r="AS91" s="219"/>
      <c r="AT91" s="220"/>
      <c r="BD91" s="55"/>
    </row>
    <row r="92" spans="1:90" s="1" customFormat="1" ht="29.25" customHeight="1">
      <c r="B92" s="29"/>
      <c r="C92" s="200" t="s">
        <v>47</v>
      </c>
      <c r="D92" s="201"/>
      <c r="E92" s="201"/>
      <c r="F92" s="201"/>
      <c r="G92" s="201"/>
      <c r="H92" s="56"/>
      <c r="I92" s="202" t="s">
        <v>48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49</v>
      </c>
      <c r="AH92" s="201"/>
      <c r="AI92" s="201"/>
      <c r="AJ92" s="201"/>
      <c r="AK92" s="201"/>
      <c r="AL92" s="201"/>
      <c r="AM92" s="201"/>
      <c r="AN92" s="202" t="s">
        <v>50</v>
      </c>
      <c r="AO92" s="201"/>
      <c r="AP92" s="204"/>
      <c r="AQ92" s="57" t="s">
        <v>51</v>
      </c>
      <c r="AR92" s="29"/>
      <c r="AS92" s="58" t="s">
        <v>52</v>
      </c>
      <c r="AT92" s="59" t="s">
        <v>53</v>
      </c>
      <c r="AU92" s="59" t="s">
        <v>54</v>
      </c>
      <c r="AV92" s="59" t="s">
        <v>55</v>
      </c>
      <c r="AW92" s="59" t="s">
        <v>56</v>
      </c>
      <c r="AX92" s="59" t="s">
        <v>57</v>
      </c>
      <c r="AY92" s="59" t="s">
        <v>58</v>
      </c>
      <c r="AZ92" s="59" t="s">
        <v>59</v>
      </c>
      <c r="BA92" s="59" t="s">
        <v>60</v>
      </c>
      <c r="BB92" s="59" t="s">
        <v>61</v>
      </c>
      <c r="BC92" s="59" t="s">
        <v>62</v>
      </c>
      <c r="BD92" s="60" t="s">
        <v>63</v>
      </c>
    </row>
    <row r="93" spans="1:90" s="1" customFormat="1" ht="10.9" customHeight="1">
      <c r="B93" s="29"/>
      <c r="AR93" s="29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8309.2439699999995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65</v>
      </c>
      <c r="BT94" s="71" t="s">
        <v>66</v>
      </c>
      <c r="BV94" s="71" t="s">
        <v>67</v>
      </c>
      <c r="BW94" s="71" t="s">
        <v>4</v>
      </c>
      <c r="BX94" s="71" t="s">
        <v>68</v>
      </c>
      <c r="CL94" s="71" t="s">
        <v>1</v>
      </c>
    </row>
    <row r="95" spans="1:90" s="6" customFormat="1" ht="16.5" customHeight="1">
      <c r="A95" s="72" t="s">
        <v>69</v>
      </c>
      <c r="B95" s="73"/>
      <c r="C95" s="74"/>
      <c r="D95" s="207">
        <v>2023</v>
      </c>
      <c r="E95" s="207"/>
      <c r="F95" s="207"/>
      <c r="G95" s="207"/>
      <c r="H95" s="207"/>
      <c r="I95" s="75"/>
      <c r="J95" s="208" t="s">
        <v>1135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'Horský hotel Bernardín'!J28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6" t="s">
        <v>70</v>
      </c>
      <c r="AR95" s="73"/>
      <c r="AS95" s="77">
        <v>0</v>
      </c>
      <c r="AT95" s="78">
        <f>ROUND(SUM(AV95:AW95),2)</f>
        <v>0</v>
      </c>
      <c r="AU95" s="79">
        <f>'Horský hotel Bernardín'!P135</f>
        <v>8309.2439747600001</v>
      </c>
      <c r="AV95" s="78">
        <f>'Horský hotel Bernardín'!J31</f>
        <v>0</v>
      </c>
      <c r="AW95" s="78">
        <f>'Horský hotel Bernardín'!J32</f>
        <v>0</v>
      </c>
      <c r="AX95" s="78">
        <f>'Horský hotel Bernardín'!J33</f>
        <v>0</v>
      </c>
      <c r="AY95" s="78">
        <f>'Horský hotel Bernardín'!J34</f>
        <v>0</v>
      </c>
      <c r="AZ95" s="78">
        <f>'Horský hotel Bernardín'!F31</f>
        <v>0</v>
      </c>
      <c r="BA95" s="78">
        <f>'Horský hotel Bernardín'!F32</f>
        <v>0</v>
      </c>
      <c r="BB95" s="78">
        <f>'Horský hotel Bernardín'!F33</f>
        <v>0</v>
      </c>
      <c r="BC95" s="78">
        <f>'Horský hotel Bernardín'!F34</f>
        <v>0</v>
      </c>
      <c r="BD95" s="80">
        <f>'Horský hotel Bernardín'!F35</f>
        <v>0</v>
      </c>
      <c r="BT95" s="81" t="s">
        <v>71</v>
      </c>
      <c r="BU95" s="81" t="s">
        <v>72</v>
      </c>
      <c r="BV95" s="81" t="s">
        <v>67</v>
      </c>
      <c r="BW95" s="81" t="s">
        <v>4</v>
      </c>
      <c r="BX95" s="81" t="s">
        <v>68</v>
      </c>
      <c r="CL95" s="81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9"/>
    </row>
  </sheetData>
  <mergeCells count="45">
    <mergeCell ref="AR2:BE2"/>
    <mergeCell ref="C87:V87"/>
    <mergeCell ref="AK10:AN10"/>
    <mergeCell ref="C89:S89"/>
    <mergeCell ref="AI89:AP89"/>
    <mergeCell ref="D8:T8"/>
    <mergeCell ref="AK11:AO11"/>
    <mergeCell ref="L85:AJ85"/>
    <mergeCell ref="AM87:AN87"/>
    <mergeCell ref="AS89:AT91"/>
    <mergeCell ref="AM90:AP90"/>
    <mergeCell ref="W33:AE33"/>
    <mergeCell ref="AK33:AO33"/>
    <mergeCell ref="L33:P33"/>
    <mergeCell ref="X35:AB35"/>
    <mergeCell ref="AK35:AO35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07-2023 - Aktualizácia -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36"/>
  <sheetViews>
    <sheetView showGridLines="0" zoomScale="115" zoomScaleNormal="115" workbookViewId="0">
      <selection activeCell="I635" sqref="I63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1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7" t="s">
        <v>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2:46" ht="24.95" customHeight="1">
      <c r="B4" s="20"/>
      <c r="D4" s="21" t="s">
        <v>73</v>
      </c>
      <c r="L4" s="20"/>
      <c r="M4" s="82" t="s">
        <v>9</v>
      </c>
      <c r="AT4" s="17" t="s">
        <v>3</v>
      </c>
    </row>
    <row r="5" spans="2:46" ht="6.95" customHeight="1">
      <c r="B5" s="20"/>
      <c r="L5" s="20"/>
    </row>
    <row r="6" spans="2:46" s="1" customFormat="1" ht="12" customHeight="1">
      <c r="B6" s="29"/>
      <c r="D6" s="26" t="s">
        <v>12</v>
      </c>
      <c r="L6" s="29"/>
    </row>
    <row r="7" spans="2:46" s="1" customFormat="1" ht="16.5" customHeight="1">
      <c r="B7" s="29"/>
      <c r="E7" s="214" t="s">
        <v>1135</v>
      </c>
      <c r="F7" s="213"/>
      <c r="G7" s="213"/>
      <c r="H7" s="213"/>
      <c r="L7" s="29"/>
    </row>
    <row r="8" spans="2:46" s="1" customFormat="1">
      <c r="B8" s="29"/>
      <c r="L8" s="29"/>
    </row>
    <row r="9" spans="2:46" s="1" customFormat="1" ht="12" customHeight="1">
      <c r="B9" s="29"/>
      <c r="D9" s="26" t="s">
        <v>13</v>
      </c>
      <c r="F9" s="24" t="s">
        <v>1</v>
      </c>
      <c r="I9" s="26" t="s">
        <v>14</v>
      </c>
      <c r="J9" s="24" t="s">
        <v>1</v>
      </c>
      <c r="L9" s="29"/>
    </row>
    <row r="10" spans="2:46" s="1" customFormat="1" ht="12" customHeight="1">
      <c r="B10" s="29"/>
      <c r="D10" s="228" t="s">
        <v>1134</v>
      </c>
      <c r="E10" s="213"/>
      <c r="F10" s="213"/>
      <c r="I10" s="26" t="s">
        <v>17</v>
      </c>
      <c r="J10" s="185"/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184" t="s">
        <v>1136</v>
      </c>
      <c r="I12" s="184" t="s">
        <v>1137</v>
      </c>
      <c r="J12" s="24" t="str">
        <f>IF('Rekapitulácia stavby'!AN10="","",'Rekapitulácia stavby'!AN10)</f>
        <v/>
      </c>
      <c r="L12" s="29"/>
    </row>
    <row r="13" spans="2:46" s="1" customFormat="1" ht="18" customHeight="1">
      <c r="B13" s="29"/>
      <c r="E13" s="24" t="str">
        <f>IF('Rekapitulácia stavby'!E11="","",'Rekapitulácia stavby'!E11)</f>
        <v xml:space="preserve"> </v>
      </c>
      <c r="I13" s="212" t="s">
        <v>1142</v>
      </c>
      <c r="J13" s="227"/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6" t="s">
        <v>21</v>
      </c>
      <c r="I15" s="26" t="s">
        <v>19</v>
      </c>
      <c r="J15" s="24" t="str">
        <f>'Rekapitulácia stavby'!AN13</f>
        <v/>
      </c>
      <c r="L15" s="29"/>
    </row>
    <row r="16" spans="2:46" s="1" customFormat="1" ht="18" customHeight="1">
      <c r="B16" s="29"/>
      <c r="E16" s="187" t="str">
        <f>'Rekapitulácia stavby'!E14</f>
        <v xml:space="preserve"> </v>
      </c>
      <c r="F16" s="187"/>
      <c r="G16" s="187"/>
      <c r="H16" s="187"/>
      <c r="I16" s="26" t="s">
        <v>20</v>
      </c>
      <c r="J16" s="24" t="str">
        <f>'Rekapitulácia stavby'!AN14</f>
        <v/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184" t="s">
        <v>1139</v>
      </c>
      <c r="I18" s="184" t="s">
        <v>1141</v>
      </c>
      <c r="J18" s="24" t="str">
        <f>IF('Rekapitulácia stavby'!AN16="","",'Rekapitulácia stavby'!AN16)</f>
        <v/>
      </c>
      <c r="L18" s="29"/>
    </row>
    <row r="19" spans="2:12" s="1" customFormat="1" ht="18" customHeight="1">
      <c r="B19" s="29"/>
      <c r="E19" s="24" t="str">
        <f>IF('Rekapitulácia stavby'!E17="","",'Rekapitulácia stavby'!E17)</f>
        <v xml:space="preserve"> </v>
      </c>
      <c r="I19" s="26" t="s">
        <v>20</v>
      </c>
      <c r="J19" s="24" t="str">
        <f>IF('Rekapitulácia stavby'!AN17="","",'Rekapitulácia stavby'!AN17)</f>
        <v/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184" t="s">
        <v>1143</v>
      </c>
      <c r="I21" s="26" t="s">
        <v>19</v>
      </c>
      <c r="J21" s="24" t="str">
        <f>IF('Rekapitulácia stavby'!AN19="","",'Rekapitulácia stavby'!AN19)</f>
        <v/>
      </c>
      <c r="L21" s="29"/>
    </row>
    <row r="22" spans="2:12" s="1" customFormat="1" ht="18" customHeight="1">
      <c r="B22" s="29"/>
      <c r="E22" s="24" t="str">
        <f>IF('Rekapitulácia stavby'!E20="","",'Rekapitulácia stavby'!E20)</f>
        <v xml:space="preserve"> </v>
      </c>
      <c r="I22" s="26" t="s">
        <v>20</v>
      </c>
      <c r="J22" s="24" t="str">
        <f>IF('Rekapitulácia stavby'!AN20="","",'Rekapitulácia stavby'!AN20)</f>
        <v/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6" t="s">
        <v>25</v>
      </c>
      <c r="L24" s="29"/>
    </row>
    <row r="25" spans="2:12" s="7" customFormat="1" ht="16.5" customHeight="1">
      <c r="B25" s="83"/>
      <c r="E25" s="190" t="s">
        <v>1</v>
      </c>
      <c r="F25" s="190"/>
      <c r="G25" s="190"/>
      <c r="H25" s="190"/>
      <c r="L25" s="83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2"/>
      <c r="E27" s="52"/>
      <c r="F27" s="52"/>
      <c r="G27" s="52"/>
      <c r="H27" s="52"/>
      <c r="I27" s="52"/>
      <c r="J27" s="52"/>
      <c r="K27" s="52"/>
      <c r="L27" s="29"/>
    </row>
    <row r="28" spans="2:12" s="1" customFormat="1" ht="25.35" customHeight="1">
      <c r="B28" s="29"/>
      <c r="D28" s="84" t="s">
        <v>26</v>
      </c>
      <c r="J28" s="65"/>
      <c r="L28" s="29"/>
    </row>
    <row r="29" spans="2:12" s="1" customFormat="1" ht="6.95" customHeight="1">
      <c r="B29" s="29"/>
      <c r="D29" s="52"/>
      <c r="E29" s="52"/>
      <c r="F29" s="52"/>
      <c r="G29" s="52"/>
      <c r="H29" s="52"/>
      <c r="I29" s="52"/>
      <c r="J29" s="52"/>
      <c r="K29" s="52"/>
      <c r="L29" s="29"/>
    </row>
    <row r="30" spans="2:12" s="1" customFormat="1" ht="14.45" customHeight="1">
      <c r="B30" s="29"/>
      <c r="F30" s="32" t="s">
        <v>28</v>
      </c>
      <c r="I30" s="32" t="s">
        <v>27</v>
      </c>
      <c r="J30" s="32" t="s">
        <v>29</v>
      </c>
      <c r="L30" s="29"/>
    </row>
    <row r="31" spans="2:12" s="1" customFormat="1" ht="14.45" customHeight="1">
      <c r="B31" s="29"/>
      <c r="D31" s="54" t="s">
        <v>30</v>
      </c>
      <c r="E31" s="34" t="s">
        <v>31</v>
      </c>
      <c r="F31" s="85">
        <f>ROUND((SUM(BE135:BE635)),  2)</f>
        <v>0</v>
      </c>
      <c r="G31" s="86"/>
      <c r="H31" s="86"/>
      <c r="I31" s="87">
        <v>0.2</v>
      </c>
      <c r="J31" s="85">
        <f>ROUND(((SUM(BE135:BE635))*I31),  2)</f>
        <v>0</v>
      </c>
      <c r="L31" s="29"/>
    </row>
    <row r="32" spans="2:12" s="1" customFormat="1" ht="14.45" customHeight="1">
      <c r="B32" s="29"/>
      <c r="E32" s="34" t="s">
        <v>32</v>
      </c>
      <c r="F32" s="88"/>
      <c r="I32" s="89">
        <v>0.2</v>
      </c>
      <c r="J32" s="88"/>
      <c r="L32" s="29"/>
    </row>
    <row r="33" spans="2:12" s="1" customFormat="1" ht="14.45" hidden="1" customHeight="1">
      <c r="B33" s="29"/>
      <c r="E33" s="26" t="s">
        <v>33</v>
      </c>
      <c r="F33" s="88">
        <f>ROUND((SUM(BG135:BG635)),  2)</f>
        <v>0</v>
      </c>
      <c r="I33" s="89">
        <v>0.2</v>
      </c>
      <c r="J33" s="88">
        <f>0</f>
        <v>0</v>
      </c>
      <c r="L33" s="29"/>
    </row>
    <row r="34" spans="2:12" s="1" customFormat="1" ht="14.45" hidden="1" customHeight="1">
      <c r="B34" s="29"/>
      <c r="E34" s="26" t="s">
        <v>34</v>
      </c>
      <c r="F34" s="88">
        <f>ROUND((SUM(BH135:BH635)),  2)</f>
        <v>0</v>
      </c>
      <c r="I34" s="89">
        <v>0.2</v>
      </c>
      <c r="J34" s="88">
        <f>0</f>
        <v>0</v>
      </c>
      <c r="L34" s="29"/>
    </row>
    <row r="35" spans="2:12" s="1" customFormat="1" ht="14.45" hidden="1" customHeight="1">
      <c r="B35" s="29"/>
      <c r="E35" s="34" t="s">
        <v>35</v>
      </c>
      <c r="F35" s="85">
        <f>ROUND((SUM(BI135:BI635)),  2)</f>
        <v>0</v>
      </c>
      <c r="G35" s="86"/>
      <c r="H35" s="86"/>
      <c r="I35" s="87">
        <v>0</v>
      </c>
      <c r="J35" s="85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90"/>
      <c r="D37" s="91" t="s">
        <v>36</v>
      </c>
      <c r="E37" s="56"/>
      <c r="F37" s="56"/>
      <c r="G37" s="92" t="s">
        <v>37</v>
      </c>
      <c r="H37" s="93" t="s">
        <v>38</v>
      </c>
      <c r="I37" s="56"/>
      <c r="J37" s="94"/>
      <c r="K37" s="95"/>
      <c r="L37" s="29"/>
    </row>
    <row r="38" spans="2:12" s="1" customFormat="1" ht="14.45" customHeight="1">
      <c r="B38" s="29"/>
      <c r="L38" s="29"/>
    </row>
    <row r="39" spans="2:12" ht="14.45" customHeight="1">
      <c r="B39" s="20"/>
      <c r="L39" s="20"/>
    </row>
    <row r="40" spans="2:12" ht="14.45" customHeight="1">
      <c r="B40" s="20"/>
      <c r="L40" s="20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29"/>
      <c r="D50" s="41" t="s">
        <v>39</v>
      </c>
      <c r="E50" s="42"/>
      <c r="F50" s="42"/>
      <c r="G50" s="41" t="s">
        <v>40</v>
      </c>
      <c r="H50" s="42"/>
      <c r="I50" s="42"/>
      <c r="J50" s="42"/>
      <c r="K50" s="42"/>
      <c r="L50" s="29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29"/>
      <c r="D61" s="43" t="s">
        <v>41</v>
      </c>
      <c r="E61" s="31"/>
      <c r="F61" s="96" t="s">
        <v>42</v>
      </c>
      <c r="G61" s="43" t="s">
        <v>41</v>
      </c>
      <c r="H61" s="31"/>
      <c r="I61" s="31"/>
      <c r="J61" s="97" t="s">
        <v>42</v>
      </c>
      <c r="K61" s="31"/>
      <c r="L61" s="29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29"/>
      <c r="D65" s="41" t="s">
        <v>43</v>
      </c>
      <c r="E65" s="42"/>
      <c r="F65" s="42"/>
      <c r="G65" s="41" t="s">
        <v>44</v>
      </c>
      <c r="H65" s="42"/>
      <c r="I65" s="42"/>
      <c r="J65" s="42"/>
      <c r="K65" s="42"/>
      <c r="L65" s="29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29"/>
      <c r="D76" s="43" t="s">
        <v>41</v>
      </c>
      <c r="E76" s="31"/>
      <c r="F76" s="96" t="s">
        <v>42</v>
      </c>
      <c r="G76" s="43" t="s">
        <v>41</v>
      </c>
      <c r="H76" s="31"/>
      <c r="I76" s="31"/>
      <c r="J76" s="97" t="s">
        <v>42</v>
      </c>
      <c r="K76" s="31"/>
      <c r="L76" s="29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47" s="1" customFormat="1" ht="24.95" hidden="1" customHeight="1">
      <c r="B82" s="29"/>
      <c r="C82" s="21" t="s">
        <v>74</v>
      </c>
      <c r="L82" s="29"/>
    </row>
    <row r="83" spans="2:47" s="1" customFormat="1" ht="6.95" hidden="1" customHeight="1">
      <c r="B83" s="29"/>
      <c r="L83" s="29"/>
    </row>
    <row r="84" spans="2:47" s="1" customFormat="1" ht="12" hidden="1" customHeight="1">
      <c r="B84" s="29"/>
      <c r="C84" s="26" t="s">
        <v>12</v>
      </c>
      <c r="L84" s="29"/>
    </row>
    <row r="85" spans="2:47" s="1" customFormat="1" ht="16.5" hidden="1" customHeight="1">
      <c r="B85" s="29"/>
      <c r="E85" s="229" t="str">
        <f>E7</f>
        <v>Horský hotel Bernardín</v>
      </c>
      <c r="F85" s="213"/>
      <c r="G85" s="213"/>
      <c r="H85" s="213"/>
      <c r="L85" s="29"/>
    </row>
    <row r="86" spans="2:47" s="1" customFormat="1" ht="6.95" hidden="1" customHeight="1">
      <c r="B86" s="29"/>
      <c r="L86" s="29"/>
    </row>
    <row r="87" spans="2:47" s="1" customFormat="1" ht="12" hidden="1" customHeight="1">
      <c r="B87" s="29"/>
      <c r="C87" s="26" t="s">
        <v>15</v>
      </c>
      <c r="F87" s="24">
        <f>F10</f>
        <v>0</v>
      </c>
      <c r="I87" s="26" t="s">
        <v>17</v>
      </c>
      <c r="J87" s="51" t="str">
        <f>IF(J10="","",J10)</f>
        <v/>
      </c>
      <c r="L87" s="29"/>
    </row>
    <row r="88" spans="2:47" s="1" customFormat="1" ht="6.95" hidden="1" customHeight="1">
      <c r="B88" s="29"/>
      <c r="L88" s="29"/>
    </row>
    <row r="89" spans="2:47" s="1" customFormat="1" ht="15.2" hidden="1" customHeight="1">
      <c r="B89" s="29"/>
      <c r="C89" s="26" t="s">
        <v>18</v>
      </c>
      <c r="F89" s="24" t="str">
        <f>E13</f>
        <v xml:space="preserve"> </v>
      </c>
      <c r="I89" s="26" t="s">
        <v>22</v>
      </c>
      <c r="J89" s="27" t="str">
        <f>E19</f>
        <v xml:space="preserve"> </v>
      </c>
      <c r="L89" s="29"/>
    </row>
    <row r="90" spans="2:47" s="1" customFormat="1" ht="15.2" hidden="1" customHeight="1">
      <c r="B90" s="29"/>
      <c r="C90" s="26" t="s">
        <v>21</v>
      </c>
      <c r="F90" s="24" t="str">
        <f>IF(E16="","",E16)</f>
        <v xml:space="preserve"> </v>
      </c>
      <c r="I90" s="26" t="s">
        <v>24</v>
      </c>
      <c r="J90" s="27" t="str">
        <f>E22</f>
        <v xml:space="preserve"> </v>
      </c>
      <c r="L90" s="29"/>
    </row>
    <row r="91" spans="2:47" s="1" customFormat="1" ht="10.35" hidden="1" customHeight="1">
      <c r="B91" s="29"/>
      <c r="L91" s="29"/>
    </row>
    <row r="92" spans="2:47" s="1" customFormat="1" ht="29.25" hidden="1" customHeight="1">
      <c r="B92" s="29"/>
      <c r="C92" s="98" t="s">
        <v>75</v>
      </c>
      <c r="D92" s="90"/>
      <c r="E92" s="90"/>
      <c r="F92" s="90"/>
      <c r="G92" s="90"/>
      <c r="H92" s="90"/>
      <c r="I92" s="90"/>
      <c r="J92" s="99" t="s">
        <v>76</v>
      </c>
      <c r="K92" s="90"/>
      <c r="L92" s="29"/>
    </row>
    <row r="93" spans="2:47" s="1" customFormat="1" ht="10.35" hidden="1" customHeight="1">
      <c r="B93" s="29"/>
      <c r="L93" s="29"/>
    </row>
    <row r="94" spans="2:47" s="1" customFormat="1" ht="22.9" hidden="1" customHeight="1">
      <c r="B94" s="29"/>
      <c r="C94" s="100" t="s">
        <v>77</v>
      </c>
      <c r="J94" s="65">
        <f>J135</f>
        <v>0</v>
      </c>
      <c r="L94" s="29"/>
      <c r="AU94" s="17" t="s">
        <v>78</v>
      </c>
    </row>
    <row r="95" spans="2:47" s="8" customFormat="1" ht="24.95" hidden="1" customHeight="1">
      <c r="B95" s="101"/>
      <c r="D95" s="102" t="s">
        <v>79</v>
      </c>
      <c r="E95" s="103"/>
      <c r="F95" s="103"/>
      <c r="G95" s="103"/>
      <c r="H95" s="103"/>
      <c r="I95" s="103"/>
      <c r="J95" s="104">
        <f>J136</f>
        <v>0</v>
      </c>
      <c r="L95" s="101"/>
    </row>
    <row r="96" spans="2:47" s="9" customFormat="1" ht="19.899999999999999" hidden="1" customHeight="1">
      <c r="B96" s="105"/>
      <c r="D96" s="106" t="s">
        <v>80</v>
      </c>
      <c r="E96" s="107"/>
      <c r="F96" s="107"/>
      <c r="G96" s="107"/>
      <c r="H96" s="107"/>
      <c r="I96" s="107"/>
      <c r="J96" s="108">
        <f>J137</f>
        <v>0</v>
      </c>
      <c r="L96" s="105"/>
    </row>
    <row r="97" spans="2:12" s="9" customFormat="1" ht="19.899999999999999" hidden="1" customHeight="1">
      <c r="B97" s="105"/>
      <c r="D97" s="106" t="s">
        <v>81</v>
      </c>
      <c r="E97" s="107"/>
      <c r="F97" s="107"/>
      <c r="G97" s="107"/>
      <c r="H97" s="107"/>
      <c r="I97" s="107"/>
      <c r="J97" s="108">
        <f>J169</f>
        <v>0</v>
      </c>
      <c r="L97" s="105"/>
    </row>
    <row r="98" spans="2:12" s="9" customFormat="1" ht="19.899999999999999" hidden="1" customHeight="1">
      <c r="B98" s="105"/>
      <c r="D98" s="106" t="s">
        <v>82</v>
      </c>
      <c r="E98" s="107"/>
      <c r="F98" s="107"/>
      <c r="G98" s="107"/>
      <c r="H98" s="107"/>
      <c r="I98" s="107"/>
      <c r="J98" s="108">
        <f>J207</f>
        <v>0</v>
      </c>
      <c r="L98" s="105"/>
    </row>
    <row r="99" spans="2:12" s="9" customFormat="1" ht="19.899999999999999" hidden="1" customHeight="1">
      <c r="B99" s="105"/>
      <c r="D99" s="106" t="s">
        <v>83</v>
      </c>
      <c r="E99" s="107"/>
      <c r="F99" s="107"/>
      <c r="G99" s="107"/>
      <c r="H99" s="107"/>
      <c r="I99" s="107"/>
      <c r="J99" s="108">
        <f>J260</f>
        <v>0</v>
      </c>
      <c r="L99" s="105"/>
    </row>
    <row r="100" spans="2:12" s="9" customFormat="1" ht="19.899999999999999" hidden="1" customHeight="1">
      <c r="B100" s="105"/>
      <c r="D100" s="106" t="s">
        <v>84</v>
      </c>
      <c r="E100" s="107"/>
      <c r="F100" s="107"/>
      <c r="G100" s="107"/>
      <c r="H100" s="107"/>
      <c r="I100" s="107"/>
      <c r="J100" s="108">
        <f>J301</f>
        <v>0</v>
      </c>
      <c r="L100" s="105"/>
    </row>
    <row r="101" spans="2:12" s="9" customFormat="1" ht="19.899999999999999" hidden="1" customHeight="1">
      <c r="B101" s="105"/>
      <c r="D101" s="106" t="s">
        <v>85</v>
      </c>
      <c r="E101" s="107"/>
      <c r="F101" s="107"/>
      <c r="G101" s="107"/>
      <c r="H101" s="107"/>
      <c r="I101" s="107"/>
      <c r="J101" s="108">
        <f>J303</f>
        <v>0</v>
      </c>
      <c r="L101" s="105"/>
    </row>
    <row r="102" spans="2:12" s="9" customFormat="1" ht="14.85" hidden="1" customHeight="1">
      <c r="B102" s="105"/>
      <c r="D102" s="106" t="s">
        <v>86</v>
      </c>
      <c r="E102" s="107"/>
      <c r="F102" s="107"/>
      <c r="G102" s="107"/>
      <c r="H102" s="107"/>
      <c r="I102" s="107"/>
      <c r="J102" s="108">
        <f>J354</f>
        <v>0</v>
      </c>
      <c r="L102" s="105"/>
    </row>
    <row r="103" spans="2:12" s="9" customFormat="1" ht="21.75" hidden="1" customHeight="1">
      <c r="B103" s="105"/>
      <c r="D103" s="106" t="s">
        <v>87</v>
      </c>
      <c r="E103" s="107"/>
      <c r="F103" s="107"/>
      <c r="G103" s="107"/>
      <c r="H103" s="107"/>
      <c r="I103" s="107"/>
      <c r="J103" s="108">
        <f>J355</f>
        <v>0</v>
      </c>
      <c r="L103" s="105"/>
    </row>
    <row r="104" spans="2:12" s="9" customFormat="1" ht="21.75" hidden="1" customHeight="1">
      <c r="B104" s="105"/>
      <c r="D104" s="106" t="s">
        <v>88</v>
      </c>
      <c r="E104" s="107"/>
      <c r="F104" s="107"/>
      <c r="G104" s="107"/>
      <c r="H104" s="107"/>
      <c r="I104" s="107"/>
      <c r="J104" s="108">
        <f>J386</f>
        <v>0</v>
      </c>
      <c r="L104" s="105"/>
    </row>
    <row r="105" spans="2:12" s="9" customFormat="1" ht="21.75" hidden="1" customHeight="1">
      <c r="B105" s="105"/>
      <c r="D105" s="106" t="s">
        <v>89</v>
      </c>
      <c r="E105" s="107"/>
      <c r="F105" s="107"/>
      <c r="G105" s="107"/>
      <c r="H105" s="107"/>
      <c r="I105" s="107"/>
      <c r="J105" s="108">
        <f>J390</f>
        <v>0</v>
      </c>
      <c r="L105" s="105"/>
    </row>
    <row r="106" spans="2:12" s="9" customFormat="1" ht="21.75" hidden="1" customHeight="1">
      <c r="B106" s="105"/>
      <c r="D106" s="106" t="s">
        <v>90</v>
      </c>
      <c r="E106" s="107"/>
      <c r="F106" s="107"/>
      <c r="G106" s="107"/>
      <c r="H106" s="107"/>
      <c r="I106" s="107"/>
      <c r="J106" s="108">
        <f>J427</f>
        <v>0</v>
      </c>
      <c r="L106" s="105"/>
    </row>
    <row r="107" spans="2:12" s="9" customFormat="1" ht="21.75" hidden="1" customHeight="1">
      <c r="B107" s="105"/>
      <c r="D107" s="106" t="s">
        <v>91</v>
      </c>
      <c r="E107" s="107"/>
      <c r="F107" s="107"/>
      <c r="G107" s="107"/>
      <c r="H107" s="107"/>
      <c r="I107" s="107"/>
      <c r="J107" s="108">
        <f>J512</f>
        <v>0</v>
      </c>
      <c r="L107" s="105"/>
    </row>
    <row r="108" spans="2:12" s="9" customFormat="1" ht="21.75" hidden="1" customHeight="1">
      <c r="B108" s="105"/>
      <c r="D108" s="106" t="s">
        <v>92</v>
      </c>
      <c r="E108" s="107"/>
      <c r="F108" s="107"/>
      <c r="G108" s="107"/>
      <c r="H108" s="107"/>
      <c r="I108" s="107"/>
      <c r="J108" s="108">
        <f>J548</f>
        <v>0</v>
      </c>
      <c r="L108" s="105"/>
    </row>
    <row r="109" spans="2:12" s="9" customFormat="1" ht="21.75" hidden="1" customHeight="1">
      <c r="B109" s="105"/>
      <c r="D109" s="106" t="s">
        <v>93</v>
      </c>
      <c r="E109" s="107"/>
      <c r="F109" s="107"/>
      <c r="G109" s="107"/>
      <c r="H109" s="107"/>
      <c r="I109" s="107"/>
      <c r="J109" s="108">
        <f>J574</f>
        <v>0</v>
      </c>
      <c r="L109" s="105"/>
    </row>
    <row r="110" spans="2:12" s="9" customFormat="1" ht="21.75" hidden="1" customHeight="1">
      <c r="B110" s="105"/>
      <c r="D110" s="106" t="s">
        <v>94</v>
      </c>
      <c r="E110" s="107"/>
      <c r="F110" s="107"/>
      <c r="G110" s="107"/>
      <c r="H110" s="107"/>
      <c r="I110" s="107"/>
      <c r="J110" s="108">
        <f>J578</f>
        <v>0</v>
      </c>
      <c r="L110" s="105"/>
    </row>
    <row r="111" spans="2:12" s="9" customFormat="1" ht="21.75" hidden="1" customHeight="1">
      <c r="B111" s="105"/>
      <c r="D111" s="106" t="s">
        <v>95</v>
      </c>
      <c r="E111" s="107"/>
      <c r="F111" s="107"/>
      <c r="G111" s="107"/>
      <c r="H111" s="107"/>
      <c r="I111" s="107"/>
      <c r="J111" s="108">
        <f>J582</f>
        <v>0</v>
      </c>
      <c r="L111" s="105"/>
    </row>
    <row r="112" spans="2:12" s="9" customFormat="1" ht="21.75" hidden="1" customHeight="1">
      <c r="B112" s="105"/>
      <c r="D112" s="106" t="s">
        <v>96</v>
      </c>
      <c r="E112" s="107"/>
      <c r="F112" s="107"/>
      <c r="G112" s="107"/>
      <c r="H112" s="107"/>
      <c r="I112" s="107"/>
      <c r="J112" s="108">
        <f>J587</f>
        <v>0</v>
      </c>
      <c r="L112" s="105"/>
    </row>
    <row r="113" spans="2:12" s="9" customFormat="1" ht="21.75" hidden="1" customHeight="1">
      <c r="B113" s="105"/>
      <c r="D113" s="106" t="s">
        <v>97</v>
      </c>
      <c r="E113" s="107"/>
      <c r="F113" s="107"/>
      <c r="G113" s="107"/>
      <c r="H113" s="107"/>
      <c r="I113" s="107"/>
      <c r="J113" s="108">
        <f>J590</f>
        <v>0</v>
      </c>
      <c r="L113" s="105"/>
    </row>
    <row r="114" spans="2:12" s="9" customFormat="1" ht="21.75" hidden="1" customHeight="1">
      <c r="B114" s="105"/>
      <c r="D114" s="106" t="s">
        <v>98</v>
      </c>
      <c r="E114" s="107"/>
      <c r="F114" s="107"/>
      <c r="G114" s="107"/>
      <c r="H114" s="107"/>
      <c r="I114" s="107"/>
      <c r="J114" s="108">
        <f>J594</f>
        <v>0</v>
      </c>
      <c r="L114" s="105"/>
    </row>
    <row r="115" spans="2:12" s="9" customFormat="1" ht="14.85" hidden="1" customHeight="1">
      <c r="B115" s="105"/>
      <c r="D115" s="106" t="s">
        <v>99</v>
      </c>
      <c r="E115" s="107"/>
      <c r="F115" s="107"/>
      <c r="G115" s="107"/>
      <c r="H115" s="107"/>
      <c r="I115" s="107"/>
      <c r="J115" s="108">
        <f>J602</f>
        <v>0</v>
      </c>
      <c r="L115" s="105"/>
    </row>
    <row r="116" spans="2:12" s="9" customFormat="1" ht="19.899999999999999" hidden="1" customHeight="1">
      <c r="B116" s="105"/>
      <c r="D116" s="106" t="s">
        <v>100</v>
      </c>
      <c r="E116" s="107"/>
      <c r="F116" s="107"/>
      <c r="G116" s="107"/>
      <c r="H116" s="107"/>
      <c r="I116" s="107"/>
      <c r="J116" s="108">
        <f>J612</f>
        <v>0</v>
      </c>
      <c r="L116" s="105"/>
    </row>
    <row r="117" spans="2:12" s="9" customFormat="1" ht="19.899999999999999" hidden="1" customHeight="1">
      <c r="B117" s="105"/>
      <c r="D117" s="106" t="s">
        <v>101</v>
      </c>
      <c r="E117" s="107"/>
      <c r="F117" s="107"/>
      <c r="G117" s="107"/>
      <c r="H117" s="107"/>
      <c r="I117" s="107"/>
      <c r="J117" s="108">
        <f>J634</f>
        <v>0</v>
      </c>
      <c r="L117" s="105"/>
    </row>
    <row r="118" spans="2:12" s="1" customFormat="1" ht="21.75" hidden="1" customHeight="1">
      <c r="B118" s="29"/>
      <c r="L118" s="29"/>
    </row>
    <row r="119" spans="2:12" s="1" customFormat="1" ht="6.95" hidden="1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29"/>
    </row>
    <row r="120" spans="2:12" hidden="1"/>
    <row r="121" spans="2:12" hidden="1"/>
    <row r="122" spans="2:12" hidden="1"/>
    <row r="123" spans="2:12" s="1" customFormat="1" ht="6.95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29"/>
    </row>
    <row r="124" spans="2:12" s="1" customFormat="1" ht="24.95" customHeight="1">
      <c r="B124" s="29"/>
      <c r="C124" s="21" t="s">
        <v>102</v>
      </c>
      <c r="L124" s="29"/>
    </row>
    <row r="125" spans="2:12" s="1" customFormat="1" ht="6.95" customHeight="1">
      <c r="B125" s="29"/>
      <c r="L125" s="29"/>
    </row>
    <row r="126" spans="2:12" s="1" customFormat="1" ht="12" customHeight="1">
      <c r="B126" s="29"/>
      <c r="C126" s="26" t="s">
        <v>12</v>
      </c>
      <c r="L126" s="29"/>
    </row>
    <row r="127" spans="2:12" s="1" customFormat="1" ht="16.5" customHeight="1">
      <c r="B127" s="29"/>
      <c r="E127" s="229" t="s">
        <v>1135</v>
      </c>
      <c r="F127" s="213"/>
      <c r="G127" s="213"/>
      <c r="H127" s="213"/>
      <c r="L127" s="29"/>
    </row>
    <row r="128" spans="2:12" s="1" customFormat="1" ht="6.95" customHeight="1">
      <c r="B128" s="29"/>
      <c r="L128" s="29"/>
    </row>
    <row r="129" spans="2:65" s="1" customFormat="1" ht="12" customHeight="1">
      <c r="B129" s="29"/>
      <c r="C129" s="228" t="s">
        <v>1134</v>
      </c>
      <c r="D129" s="213"/>
      <c r="E129" s="213"/>
      <c r="F129" s="213"/>
      <c r="I129" s="26" t="s">
        <v>17</v>
      </c>
      <c r="J129" s="51"/>
      <c r="L129" s="29"/>
    </row>
    <row r="130" spans="2:65" s="1" customFormat="1" ht="6.95" customHeight="1">
      <c r="B130" s="29"/>
      <c r="L130" s="29"/>
    </row>
    <row r="131" spans="2:65" s="1" customFormat="1" ht="15.2" customHeight="1">
      <c r="B131" s="29"/>
      <c r="C131" s="212" t="s">
        <v>1136</v>
      </c>
      <c r="D131" s="213"/>
      <c r="E131" s="213"/>
      <c r="F131" s="213"/>
      <c r="I131" s="212" t="s">
        <v>1140</v>
      </c>
      <c r="J131" s="227"/>
      <c r="L131" s="29"/>
    </row>
    <row r="132" spans="2:65" s="1" customFormat="1" ht="15.2" customHeight="1">
      <c r="B132" s="29"/>
      <c r="C132" s="26" t="s">
        <v>21</v>
      </c>
      <c r="F132" s="24" t="str">
        <f>IF(E16="","",E16)</f>
        <v xml:space="preserve"> </v>
      </c>
      <c r="I132" s="212" t="s">
        <v>1144</v>
      </c>
      <c r="J132" s="227"/>
      <c r="L132" s="29"/>
    </row>
    <row r="133" spans="2:65" s="1" customFormat="1" ht="10.35" customHeight="1">
      <c r="B133" s="29"/>
      <c r="L133" s="29"/>
    </row>
    <row r="134" spans="2:65" s="10" customFormat="1" ht="29.25" customHeight="1">
      <c r="B134" s="109"/>
      <c r="C134" s="110" t="s">
        <v>103</v>
      </c>
      <c r="D134" s="111" t="s">
        <v>51</v>
      </c>
      <c r="E134" s="111" t="s">
        <v>47</v>
      </c>
      <c r="F134" s="111" t="s">
        <v>48</v>
      </c>
      <c r="G134" s="111" t="s">
        <v>104</v>
      </c>
      <c r="H134" s="111" t="s">
        <v>105</v>
      </c>
      <c r="I134" s="111" t="s">
        <v>106</v>
      </c>
      <c r="J134" s="112" t="s">
        <v>76</v>
      </c>
      <c r="K134" s="113" t="s">
        <v>107</v>
      </c>
      <c r="L134" s="109"/>
      <c r="M134" s="58" t="s">
        <v>1</v>
      </c>
      <c r="N134" s="59" t="s">
        <v>30</v>
      </c>
      <c r="O134" s="59" t="s">
        <v>108</v>
      </c>
      <c r="P134" s="59" t="s">
        <v>109</v>
      </c>
      <c r="Q134" s="59" t="s">
        <v>110</v>
      </c>
      <c r="R134" s="59" t="s">
        <v>111</v>
      </c>
      <c r="S134" s="59" t="s">
        <v>112</v>
      </c>
      <c r="T134" s="59" t="s">
        <v>113</v>
      </c>
      <c r="U134" s="60" t="s">
        <v>114</v>
      </c>
    </row>
    <row r="135" spans="2:65" s="1" customFormat="1" ht="22.9" customHeight="1">
      <c r="B135" s="29"/>
      <c r="C135" s="63" t="s">
        <v>77</v>
      </c>
      <c r="J135" s="114"/>
      <c r="L135" s="29"/>
      <c r="M135" s="61"/>
      <c r="N135" s="52"/>
      <c r="O135" s="52"/>
      <c r="P135" s="115">
        <f>P136</f>
        <v>8309.2439747600001</v>
      </c>
      <c r="Q135" s="52"/>
      <c r="R135" s="115">
        <f>R136</f>
        <v>1218.7779366900002</v>
      </c>
      <c r="S135" s="52"/>
      <c r="T135" s="115">
        <f>T136</f>
        <v>2.15</v>
      </c>
      <c r="U135" s="53"/>
      <c r="AT135" s="17" t="s">
        <v>65</v>
      </c>
      <c r="AU135" s="17" t="s">
        <v>78</v>
      </c>
      <c r="BK135" s="116">
        <f>BK136</f>
        <v>0</v>
      </c>
    </row>
    <row r="136" spans="2:65" s="11" customFormat="1" ht="25.9" customHeight="1">
      <c r="B136" s="117"/>
      <c r="D136" s="118" t="s">
        <v>65</v>
      </c>
      <c r="E136" s="119" t="s">
        <v>115</v>
      </c>
      <c r="F136" s="119" t="s">
        <v>116</v>
      </c>
      <c r="J136" s="120"/>
      <c r="L136" s="117"/>
      <c r="M136" s="121"/>
      <c r="P136" s="122">
        <f>P137+P169+P207+P260+P301+P303+P612+P634</f>
        <v>8309.2439747600001</v>
      </c>
      <c r="R136" s="122">
        <f>R137+R169+R207+R260+R301+R303+R612+R634</f>
        <v>1218.7779366900002</v>
      </c>
      <c r="T136" s="122">
        <f>T137+T169+T207+T260+T301+T303+T612+T634</f>
        <v>2.15</v>
      </c>
      <c r="U136" s="123"/>
      <c r="AR136" s="118" t="s">
        <v>71</v>
      </c>
      <c r="AT136" s="124" t="s">
        <v>65</v>
      </c>
      <c r="AU136" s="124" t="s">
        <v>66</v>
      </c>
      <c r="AY136" s="118" t="s">
        <v>117</v>
      </c>
      <c r="BK136" s="125">
        <f>BK137+BK169+BK207+BK260+BK301+BK303+BK612+BK634</f>
        <v>0</v>
      </c>
    </row>
    <row r="137" spans="2:65" s="11" customFormat="1" ht="22.9" customHeight="1">
      <c r="B137" s="117"/>
      <c r="D137" s="118" t="s">
        <v>65</v>
      </c>
      <c r="E137" s="126" t="s">
        <v>71</v>
      </c>
      <c r="F137" s="126" t="s">
        <v>118</v>
      </c>
      <c r="J137" s="127"/>
      <c r="L137" s="117"/>
      <c r="M137" s="121"/>
      <c r="P137" s="122">
        <f>SUM(P138:P168)</f>
        <v>344.54733599999997</v>
      </c>
      <c r="R137" s="122">
        <f>SUM(R138:R168)</f>
        <v>55</v>
      </c>
      <c r="T137" s="122">
        <f>SUM(T138:T168)</f>
        <v>0</v>
      </c>
      <c r="U137" s="123"/>
      <c r="AR137" s="118" t="s">
        <v>71</v>
      </c>
      <c r="AT137" s="124" t="s">
        <v>65</v>
      </c>
      <c r="AU137" s="124" t="s">
        <v>71</v>
      </c>
      <c r="AY137" s="118" t="s">
        <v>117</v>
      </c>
      <c r="BK137" s="125">
        <f>SUM(BK138:BK168)</f>
        <v>0</v>
      </c>
    </row>
    <row r="138" spans="2:65" s="1" customFormat="1" ht="24.2" customHeight="1">
      <c r="B138" s="128"/>
      <c r="C138" s="129" t="s">
        <v>119</v>
      </c>
      <c r="D138" s="129" t="s">
        <v>120</v>
      </c>
      <c r="E138" s="130" t="s">
        <v>121</v>
      </c>
      <c r="F138" s="131" t="s">
        <v>122</v>
      </c>
      <c r="G138" s="132" t="s">
        <v>123</v>
      </c>
      <c r="H138" s="133">
        <v>52.896000000000001</v>
      </c>
      <c r="I138" s="134"/>
      <c r="J138" s="134"/>
      <c r="K138" s="135"/>
      <c r="L138" s="29"/>
      <c r="M138" s="136" t="s">
        <v>1</v>
      </c>
      <c r="N138" s="137" t="s">
        <v>32</v>
      </c>
      <c r="O138" s="138">
        <v>0.79300000000000004</v>
      </c>
      <c r="P138" s="138">
        <f>O138*H138</f>
        <v>41.946528000000001</v>
      </c>
      <c r="Q138" s="138">
        <v>0</v>
      </c>
      <c r="R138" s="138">
        <f>Q138*H138</f>
        <v>0</v>
      </c>
      <c r="S138" s="138">
        <v>0</v>
      </c>
      <c r="T138" s="138">
        <f>S138*H138</f>
        <v>0</v>
      </c>
      <c r="U138" s="139" t="s">
        <v>1</v>
      </c>
      <c r="AR138" s="140" t="s">
        <v>124</v>
      </c>
      <c r="AT138" s="140" t="s">
        <v>120</v>
      </c>
      <c r="AU138" s="140" t="s">
        <v>125</v>
      </c>
      <c r="AY138" s="17" t="s">
        <v>117</v>
      </c>
      <c r="BE138" s="141">
        <f>IF(N138="základná",J138,0)</f>
        <v>0</v>
      </c>
      <c r="BF138" s="141">
        <f>IF(N138="znížená",J138,0)</f>
        <v>0</v>
      </c>
      <c r="BG138" s="141">
        <f>IF(N138="zákl. prenesená",J138,0)</f>
        <v>0</v>
      </c>
      <c r="BH138" s="141">
        <f>IF(N138="zníž. prenesená",J138,0)</f>
        <v>0</v>
      </c>
      <c r="BI138" s="141">
        <f>IF(N138="nulová",J138,0)</f>
        <v>0</v>
      </c>
      <c r="BJ138" s="17" t="s">
        <v>125</v>
      </c>
      <c r="BK138" s="141">
        <f>ROUND(I138*H138,2)</f>
        <v>0</v>
      </c>
      <c r="BL138" s="17" t="s">
        <v>124</v>
      </c>
      <c r="BM138" s="140" t="s">
        <v>126</v>
      </c>
    </row>
    <row r="139" spans="2:65" s="12" customFormat="1">
      <c r="B139" s="142"/>
      <c r="D139" s="143" t="s">
        <v>127</v>
      </c>
      <c r="E139" s="144" t="s">
        <v>1</v>
      </c>
      <c r="F139" s="145" t="s">
        <v>128</v>
      </c>
      <c r="H139" s="146">
        <v>196.608</v>
      </c>
      <c r="L139" s="142"/>
      <c r="M139" s="147"/>
      <c r="U139" s="148"/>
      <c r="AT139" s="144" t="s">
        <v>127</v>
      </c>
      <c r="AU139" s="144" t="s">
        <v>125</v>
      </c>
      <c r="AV139" s="12" t="s">
        <v>125</v>
      </c>
      <c r="AW139" s="12" t="s">
        <v>23</v>
      </c>
      <c r="AX139" s="12" t="s">
        <v>66</v>
      </c>
      <c r="AY139" s="144" t="s">
        <v>117</v>
      </c>
    </row>
    <row r="140" spans="2:65" s="12" customFormat="1">
      <c r="B140" s="142"/>
      <c r="D140" s="143" t="s">
        <v>127</v>
      </c>
      <c r="E140" s="144" t="s">
        <v>1</v>
      </c>
      <c r="F140" s="145" t="s">
        <v>129</v>
      </c>
      <c r="H140" s="146">
        <v>194.50399999999999</v>
      </c>
      <c r="L140" s="142"/>
      <c r="M140" s="147"/>
      <c r="U140" s="148"/>
      <c r="AT140" s="144" t="s">
        <v>127</v>
      </c>
      <c r="AU140" s="144" t="s">
        <v>125</v>
      </c>
      <c r="AV140" s="12" t="s">
        <v>125</v>
      </c>
      <c r="AW140" s="12" t="s">
        <v>23</v>
      </c>
      <c r="AX140" s="12" t="s">
        <v>66</v>
      </c>
      <c r="AY140" s="144" t="s">
        <v>117</v>
      </c>
    </row>
    <row r="141" spans="2:65" s="12" customFormat="1">
      <c r="B141" s="142"/>
      <c r="D141" s="143" t="s">
        <v>127</v>
      </c>
      <c r="E141" s="144" t="s">
        <v>1</v>
      </c>
      <c r="F141" s="145" t="s">
        <v>130</v>
      </c>
      <c r="H141" s="146">
        <v>117.876</v>
      </c>
      <c r="L141" s="142"/>
      <c r="M141" s="147"/>
      <c r="U141" s="148"/>
      <c r="AT141" s="144" t="s">
        <v>127</v>
      </c>
      <c r="AU141" s="144" t="s">
        <v>125</v>
      </c>
      <c r="AV141" s="12" t="s">
        <v>125</v>
      </c>
      <c r="AW141" s="12" t="s">
        <v>23</v>
      </c>
      <c r="AX141" s="12" t="s">
        <v>66</v>
      </c>
      <c r="AY141" s="144" t="s">
        <v>117</v>
      </c>
    </row>
    <row r="142" spans="2:65" s="13" customFormat="1">
      <c r="B142" s="149"/>
      <c r="D142" s="143" t="s">
        <v>127</v>
      </c>
      <c r="E142" s="150" t="s">
        <v>1</v>
      </c>
      <c r="F142" s="151" t="s">
        <v>131</v>
      </c>
      <c r="H142" s="152">
        <v>508.988</v>
      </c>
      <c r="L142" s="149"/>
      <c r="M142" s="153"/>
      <c r="U142" s="154"/>
      <c r="AT142" s="150" t="s">
        <v>127</v>
      </c>
      <c r="AU142" s="150" t="s">
        <v>125</v>
      </c>
      <c r="AV142" s="13" t="s">
        <v>132</v>
      </c>
      <c r="AW142" s="13" t="s">
        <v>23</v>
      </c>
      <c r="AX142" s="13" t="s">
        <v>66</v>
      </c>
      <c r="AY142" s="150" t="s">
        <v>117</v>
      </c>
    </row>
    <row r="143" spans="2:65" s="12" customFormat="1">
      <c r="B143" s="142"/>
      <c r="D143" s="143" t="s">
        <v>127</v>
      </c>
      <c r="E143" s="144" t="s">
        <v>1</v>
      </c>
      <c r="F143" s="145" t="s">
        <v>133</v>
      </c>
      <c r="H143" s="146">
        <v>27.84</v>
      </c>
      <c r="L143" s="142"/>
      <c r="M143" s="147"/>
      <c r="U143" s="148"/>
      <c r="AT143" s="144" t="s">
        <v>127</v>
      </c>
      <c r="AU143" s="144" t="s">
        <v>125</v>
      </c>
      <c r="AV143" s="12" t="s">
        <v>125</v>
      </c>
      <c r="AW143" s="12" t="s">
        <v>23</v>
      </c>
      <c r="AX143" s="12" t="s">
        <v>66</v>
      </c>
      <c r="AY143" s="144" t="s">
        <v>117</v>
      </c>
    </row>
    <row r="144" spans="2:65" s="12" customFormat="1">
      <c r="B144" s="142"/>
      <c r="D144" s="143" t="s">
        <v>127</v>
      </c>
      <c r="E144" s="144" t="s">
        <v>1</v>
      </c>
      <c r="F144" s="145" t="s">
        <v>134</v>
      </c>
      <c r="H144" s="146">
        <v>25.056000000000001</v>
      </c>
      <c r="L144" s="142"/>
      <c r="M144" s="147"/>
      <c r="U144" s="148"/>
      <c r="AT144" s="144" t="s">
        <v>127</v>
      </c>
      <c r="AU144" s="144" t="s">
        <v>125</v>
      </c>
      <c r="AV144" s="12" t="s">
        <v>125</v>
      </c>
      <c r="AW144" s="12" t="s">
        <v>23</v>
      </c>
      <c r="AX144" s="12" t="s">
        <v>66</v>
      </c>
      <c r="AY144" s="144" t="s">
        <v>117</v>
      </c>
    </row>
    <row r="145" spans="2:65" s="13" customFormat="1">
      <c r="B145" s="149"/>
      <c r="D145" s="143" t="s">
        <v>127</v>
      </c>
      <c r="E145" s="150" t="s">
        <v>1</v>
      </c>
      <c r="F145" s="151" t="s">
        <v>131</v>
      </c>
      <c r="H145" s="152">
        <v>52.896000000000001</v>
      </c>
      <c r="L145" s="149"/>
      <c r="M145" s="153"/>
      <c r="U145" s="154"/>
      <c r="AT145" s="150" t="s">
        <v>127</v>
      </c>
      <c r="AU145" s="150" t="s">
        <v>125</v>
      </c>
      <c r="AV145" s="13" t="s">
        <v>132</v>
      </c>
      <c r="AW145" s="13" t="s">
        <v>23</v>
      </c>
      <c r="AX145" s="13" t="s">
        <v>71</v>
      </c>
      <c r="AY145" s="150" t="s">
        <v>117</v>
      </c>
    </row>
    <row r="146" spans="2:65" s="1" customFormat="1" ht="24.2" customHeight="1">
      <c r="B146" s="128"/>
      <c r="C146" s="129" t="s">
        <v>135</v>
      </c>
      <c r="D146" s="129" t="s">
        <v>120</v>
      </c>
      <c r="E146" s="130" t="s">
        <v>136</v>
      </c>
      <c r="F146" s="131" t="s">
        <v>137</v>
      </c>
      <c r="G146" s="132" t="s">
        <v>123</v>
      </c>
      <c r="H146" s="133">
        <v>561.88400000000001</v>
      </c>
      <c r="I146" s="134"/>
      <c r="J146" s="134"/>
      <c r="K146" s="135"/>
      <c r="L146" s="29"/>
      <c r="M146" s="136" t="s">
        <v>1</v>
      </c>
      <c r="N146" s="137" t="s">
        <v>32</v>
      </c>
      <c r="O146" s="138">
        <v>0.10199999999999999</v>
      </c>
      <c r="P146" s="138">
        <f>O146*H146</f>
        <v>57.312168</v>
      </c>
      <c r="Q146" s="138">
        <v>0</v>
      </c>
      <c r="R146" s="138">
        <f>Q146*H146</f>
        <v>0</v>
      </c>
      <c r="S146" s="138">
        <v>0</v>
      </c>
      <c r="T146" s="138">
        <f>S146*H146</f>
        <v>0</v>
      </c>
      <c r="U146" s="139" t="s">
        <v>1</v>
      </c>
      <c r="AR146" s="140" t="s">
        <v>124</v>
      </c>
      <c r="AT146" s="140" t="s">
        <v>120</v>
      </c>
      <c r="AU146" s="140" t="s">
        <v>125</v>
      </c>
      <c r="AY146" s="17" t="s">
        <v>117</v>
      </c>
      <c r="BE146" s="141">
        <f>IF(N146="základná",J146,0)</f>
        <v>0</v>
      </c>
      <c r="BF146" s="141">
        <f>IF(N146="znížená",J146,0)</f>
        <v>0</v>
      </c>
      <c r="BG146" s="141">
        <f>IF(N146="zákl. prenesená",J146,0)</f>
        <v>0</v>
      </c>
      <c r="BH146" s="141">
        <f>IF(N146="zníž. prenesená",J146,0)</f>
        <v>0</v>
      </c>
      <c r="BI146" s="141">
        <f>IF(N146="nulová",J146,0)</f>
        <v>0</v>
      </c>
      <c r="BJ146" s="17" t="s">
        <v>125</v>
      </c>
      <c r="BK146" s="141">
        <f>ROUND(I146*H146,2)</f>
        <v>0</v>
      </c>
      <c r="BL146" s="17" t="s">
        <v>124</v>
      </c>
      <c r="BM146" s="140" t="s">
        <v>138</v>
      </c>
    </row>
    <row r="147" spans="2:65" s="1" customFormat="1" ht="21.75" customHeight="1">
      <c r="B147" s="128"/>
      <c r="C147" s="129" t="s">
        <v>132</v>
      </c>
      <c r="D147" s="129" t="s">
        <v>120</v>
      </c>
      <c r="E147" s="130" t="s">
        <v>139</v>
      </c>
      <c r="F147" s="131" t="s">
        <v>140</v>
      </c>
      <c r="G147" s="132" t="s">
        <v>123</v>
      </c>
      <c r="H147" s="133">
        <v>57.076000000000001</v>
      </c>
      <c r="I147" s="134"/>
      <c r="J147" s="134"/>
      <c r="K147" s="135"/>
      <c r="L147" s="29"/>
      <c r="M147" s="136" t="s">
        <v>1</v>
      </c>
      <c r="N147" s="137" t="s">
        <v>32</v>
      </c>
      <c r="O147" s="138">
        <v>2.5139999999999998</v>
      </c>
      <c r="P147" s="138">
        <f>O147*H147</f>
        <v>143.48906399999998</v>
      </c>
      <c r="Q147" s="138">
        <v>0</v>
      </c>
      <c r="R147" s="138">
        <f>Q147*H147</f>
        <v>0</v>
      </c>
      <c r="S147" s="138">
        <v>0</v>
      </c>
      <c r="T147" s="138">
        <f>S147*H147</f>
        <v>0</v>
      </c>
      <c r="U147" s="139" t="s">
        <v>1</v>
      </c>
      <c r="AR147" s="140" t="s">
        <v>124</v>
      </c>
      <c r="AT147" s="140" t="s">
        <v>120</v>
      </c>
      <c r="AU147" s="140" t="s">
        <v>125</v>
      </c>
      <c r="AY147" s="17" t="s">
        <v>117</v>
      </c>
      <c r="BE147" s="141">
        <f>IF(N147="základná",J147,0)</f>
        <v>0</v>
      </c>
      <c r="BF147" s="141">
        <f>IF(N147="znížená",J147,0)</f>
        <v>0</v>
      </c>
      <c r="BG147" s="141">
        <f>IF(N147="zákl. prenesená",J147,0)</f>
        <v>0</v>
      </c>
      <c r="BH147" s="141">
        <f>IF(N147="zníž. prenesená",J147,0)</f>
        <v>0</v>
      </c>
      <c r="BI147" s="141">
        <f>IF(N147="nulová",J147,0)</f>
        <v>0</v>
      </c>
      <c r="BJ147" s="17" t="s">
        <v>125</v>
      </c>
      <c r="BK147" s="141">
        <f>ROUND(I147*H147,2)</f>
        <v>0</v>
      </c>
      <c r="BL147" s="17" t="s">
        <v>124</v>
      </c>
      <c r="BM147" s="140" t="s">
        <v>141</v>
      </c>
    </row>
    <row r="148" spans="2:65" s="12" customFormat="1">
      <c r="B148" s="142"/>
      <c r="D148" s="143" t="s">
        <v>127</v>
      </c>
      <c r="E148" s="144" t="s">
        <v>1</v>
      </c>
      <c r="F148" s="145" t="s">
        <v>142</v>
      </c>
      <c r="H148" s="146">
        <v>15.763</v>
      </c>
      <c r="L148" s="142"/>
      <c r="M148" s="147"/>
      <c r="U148" s="148"/>
      <c r="AT148" s="144" t="s">
        <v>127</v>
      </c>
      <c r="AU148" s="144" t="s">
        <v>125</v>
      </c>
      <c r="AV148" s="12" t="s">
        <v>125</v>
      </c>
      <c r="AW148" s="12" t="s">
        <v>23</v>
      </c>
      <c r="AX148" s="12" t="s">
        <v>66</v>
      </c>
      <c r="AY148" s="144" t="s">
        <v>117</v>
      </c>
    </row>
    <row r="149" spans="2:65" s="12" customFormat="1">
      <c r="B149" s="142"/>
      <c r="D149" s="143" t="s">
        <v>127</v>
      </c>
      <c r="E149" s="144" t="s">
        <v>1</v>
      </c>
      <c r="F149" s="145" t="s">
        <v>143</v>
      </c>
      <c r="H149" s="146">
        <v>2.722</v>
      </c>
      <c r="L149" s="142"/>
      <c r="M149" s="147"/>
      <c r="U149" s="148"/>
      <c r="AT149" s="144" t="s">
        <v>127</v>
      </c>
      <c r="AU149" s="144" t="s">
        <v>125</v>
      </c>
      <c r="AV149" s="12" t="s">
        <v>125</v>
      </c>
      <c r="AW149" s="12" t="s">
        <v>23</v>
      </c>
      <c r="AX149" s="12" t="s">
        <v>66</v>
      </c>
      <c r="AY149" s="144" t="s">
        <v>117</v>
      </c>
    </row>
    <row r="150" spans="2:65" s="12" customFormat="1">
      <c r="B150" s="142"/>
      <c r="D150" s="143" t="s">
        <v>127</v>
      </c>
      <c r="E150" s="144" t="s">
        <v>1</v>
      </c>
      <c r="F150" s="145" t="s">
        <v>144</v>
      </c>
      <c r="H150" s="146">
        <v>22.242000000000001</v>
      </c>
      <c r="L150" s="142"/>
      <c r="M150" s="147"/>
      <c r="U150" s="148"/>
      <c r="AT150" s="144" t="s">
        <v>127</v>
      </c>
      <c r="AU150" s="144" t="s">
        <v>125</v>
      </c>
      <c r="AV150" s="12" t="s">
        <v>125</v>
      </c>
      <c r="AW150" s="12" t="s">
        <v>23</v>
      </c>
      <c r="AX150" s="12" t="s">
        <v>66</v>
      </c>
      <c r="AY150" s="144" t="s">
        <v>117</v>
      </c>
    </row>
    <row r="151" spans="2:65" s="12" customFormat="1">
      <c r="B151" s="142"/>
      <c r="D151" s="143" t="s">
        <v>127</v>
      </c>
      <c r="E151" s="144" t="s">
        <v>1</v>
      </c>
      <c r="F151" s="145" t="s">
        <v>145</v>
      </c>
      <c r="H151" s="146">
        <v>7.6360000000000001</v>
      </c>
      <c r="L151" s="142"/>
      <c r="M151" s="147"/>
      <c r="U151" s="148"/>
      <c r="AT151" s="144" t="s">
        <v>127</v>
      </c>
      <c r="AU151" s="144" t="s">
        <v>125</v>
      </c>
      <c r="AV151" s="12" t="s">
        <v>125</v>
      </c>
      <c r="AW151" s="12" t="s">
        <v>23</v>
      </c>
      <c r="AX151" s="12" t="s">
        <v>66</v>
      </c>
      <c r="AY151" s="144" t="s">
        <v>117</v>
      </c>
    </row>
    <row r="152" spans="2:65" s="12" customFormat="1">
      <c r="B152" s="142"/>
      <c r="D152" s="143" t="s">
        <v>127</v>
      </c>
      <c r="E152" s="144" t="s">
        <v>1</v>
      </c>
      <c r="F152" s="145" t="s">
        <v>146</v>
      </c>
      <c r="H152" s="146">
        <v>0.26500000000000001</v>
      </c>
      <c r="L152" s="142"/>
      <c r="M152" s="147"/>
      <c r="U152" s="148"/>
      <c r="AT152" s="144" t="s">
        <v>127</v>
      </c>
      <c r="AU152" s="144" t="s">
        <v>125</v>
      </c>
      <c r="AV152" s="12" t="s">
        <v>125</v>
      </c>
      <c r="AW152" s="12" t="s">
        <v>23</v>
      </c>
      <c r="AX152" s="12" t="s">
        <v>66</v>
      </c>
      <c r="AY152" s="144" t="s">
        <v>117</v>
      </c>
    </row>
    <row r="153" spans="2:65" s="12" customFormat="1">
      <c r="B153" s="142"/>
      <c r="D153" s="143" t="s">
        <v>127</v>
      </c>
      <c r="E153" s="144" t="s">
        <v>1</v>
      </c>
      <c r="F153" s="145" t="s">
        <v>147</v>
      </c>
      <c r="H153" s="146">
        <v>8.4480000000000004</v>
      </c>
      <c r="L153" s="142"/>
      <c r="M153" s="147"/>
      <c r="U153" s="148"/>
      <c r="AT153" s="144" t="s">
        <v>127</v>
      </c>
      <c r="AU153" s="144" t="s">
        <v>125</v>
      </c>
      <c r="AV153" s="12" t="s">
        <v>125</v>
      </c>
      <c r="AW153" s="12" t="s">
        <v>23</v>
      </c>
      <c r="AX153" s="12" t="s">
        <v>66</v>
      </c>
      <c r="AY153" s="144" t="s">
        <v>117</v>
      </c>
    </row>
    <row r="154" spans="2:65" s="13" customFormat="1">
      <c r="B154" s="149"/>
      <c r="D154" s="143" t="s">
        <v>127</v>
      </c>
      <c r="E154" s="150" t="s">
        <v>1</v>
      </c>
      <c r="F154" s="151" t="s">
        <v>131</v>
      </c>
      <c r="H154" s="152">
        <v>57.076000000000001</v>
      </c>
      <c r="L154" s="149"/>
      <c r="M154" s="153"/>
      <c r="U154" s="154"/>
      <c r="AT154" s="150" t="s">
        <v>127</v>
      </c>
      <c r="AU154" s="150" t="s">
        <v>125</v>
      </c>
      <c r="AV154" s="13" t="s">
        <v>132</v>
      </c>
      <c r="AW154" s="13" t="s">
        <v>23</v>
      </c>
      <c r="AX154" s="13" t="s">
        <v>71</v>
      </c>
      <c r="AY154" s="150" t="s">
        <v>117</v>
      </c>
    </row>
    <row r="155" spans="2:65" s="1" customFormat="1" ht="37.9" customHeight="1">
      <c r="B155" s="128"/>
      <c r="C155" s="129" t="s">
        <v>124</v>
      </c>
      <c r="D155" s="129" t="s">
        <v>120</v>
      </c>
      <c r="E155" s="130" t="s">
        <v>148</v>
      </c>
      <c r="F155" s="131" t="s">
        <v>149</v>
      </c>
      <c r="G155" s="132" t="s">
        <v>123</v>
      </c>
      <c r="H155" s="133">
        <v>57.076000000000001</v>
      </c>
      <c r="I155" s="134"/>
      <c r="J155" s="134"/>
      <c r="K155" s="135"/>
      <c r="L155" s="29"/>
      <c r="M155" s="136" t="s">
        <v>1</v>
      </c>
      <c r="N155" s="137" t="s">
        <v>32</v>
      </c>
      <c r="O155" s="138">
        <v>0.61299999999999999</v>
      </c>
      <c r="P155" s="138">
        <f>O155*H155</f>
        <v>34.987588000000002</v>
      </c>
      <c r="Q155" s="138">
        <v>0</v>
      </c>
      <c r="R155" s="138">
        <f>Q155*H155</f>
        <v>0</v>
      </c>
      <c r="S155" s="138">
        <v>0</v>
      </c>
      <c r="T155" s="138">
        <f>S155*H155</f>
        <v>0</v>
      </c>
      <c r="U155" s="139" t="s">
        <v>1</v>
      </c>
      <c r="AR155" s="140" t="s">
        <v>124</v>
      </c>
      <c r="AT155" s="140" t="s">
        <v>120</v>
      </c>
      <c r="AU155" s="140" t="s">
        <v>125</v>
      </c>
      <c r="AY155" s="17" t="s">
        <v>117</v>
      </c>
      <c r="BE155" s="141">
        <f>IF(N155="základná",J155,0)</f>
        <v>0</v>
      </c>
      <c r="BF155" s="141">
        <f>IF(N155="znížená",J155,0)</f>
        <v>0</v>
      </c>
      <c r="BG155" s="141">
        <f>IF(N155="zákl. prenesená",J155,0)</f>
        <v>0</v>
      </c>
      <c r="BH155" s="141">
        <f>IF(N155="zníž. prenesená",J155,0)</f>
        <v>0</v>
      </c>
      <c r="BI155" s="141">
        <f>IF(N155="nulová",J155,0)</f>
        <v>0</v>
      </c>
      <c r="BJ155" s="17" t="s">
        <v>125</v>
      </c>
      <c r="BK155" s="141">
        <f>ROUND(I155*H155,2)</f>
        <v>0</v>
      </c>
      <c r="BL155" s="17" t="s">
        <v>124</v>
      </c>
      <c r="BM155" s="140" t="s">
        <v>150</v>
      </c>
    </row>
    <row r="156" spans="2:65" s="1" customFormat="1" ht="24.2" customHeight="1">
      <c r="B156" s="128"/>
      <c r="C156" s="129" t="s">
        <v>151</v>
      </c>
      <c r="D156" s="129" t="s">
        <v>120</v>
      </c>
      <c r="E156" s="130" t="s">
        <v>152</v>
      </c>
      <c r="F156" s="131" t="s">
        <v>153</v>
      </c>
      <c r="G156" s="132" t="s">
        <v>123</v>
      </c>
      <c r="H156" s="133">
        <v>1.665</v>
      </c>
      <c r="I156" s="134"/>
      <c r="J156" s="134"/>
      <c r="K156" s="135"/>
      <c r="L156" s="29"/>
      <c r="M156" s="136" t="s">
        <v>1</v>
      </c>
      <c r="N156" s="137" t="s">
        <v>32</v>
      </c>
      <c r="O156" s="138">
        <v>4.9480000000000004</v>
      </c>
      <c r="P156" s="138">
        <f>O156*H156</f>
        <v>8.2384200000000014</v>
      </c>
      <c r="Q156" s="138">
        <v>0</v>
      </c>
      <c r="R156" s="138">
        <f>Q156*H156</f>
        <v>0</v>
      </c>
      <c r="S156" s="138">
        <v>0</v>
      </c>
      <c r="T156" s="138">
        <f>S156*H156</f>
        <v>0</v>
      </c>
      <c r="U156" s="139" t="s">
        <v>1</v>
      </c>
      <c r="AR156" s="140" t="s">
        <v>124</v>
      </c>
      <c r="AT156" s="140" t="s">
        <v>120</v>
      </c>
      <c r="AU156" s="140" t="s">
        <v>125</v>
      </c>
      <c r="AY156" s="17" t="s">
        <v>117</v>
      </c>
      <c r="BE156" s="141">
        <f>IF(N156="základná",J156,0)</f>
        <v>0</v>
      </c>
      <c r="BF156" s="141">
        <f>IF(N156="znížená",J156,0)</f>
        <v>0</v>
      </c>
      <c r="BG156" s="141">
        <f>IF(N156="zákl. prenesená",J156,0)</f>
        <v>0</v>
      </c>
      <c r="BH156" s="141">
        <f>IF(N156="zníž. prenesená",J156,0)</f>
        <v>0</v>
      </c>
      <c r="BI156" s="141">
        <f>IF(N156="nulová",J156,0)</f>
        <v>0</v>
      </c>
      <c r="BJ156" s="17" t="s">
        <v>125</v>
      </c>
      <c r="BK156" s="141">
        <f>ROUND(I156*H156,2)</f>
        <v>0</v>
      </c>
      <c r="BL156" s="17" t="s">
        <v>124</v>
      </c>
      <c r="BM156" s="140" t="s">
        <v>154</v>
      </c>
    </row>
    <row r="157" spans="2:65" s="12" customFormat="1">
      <c r="B157" s="142"/>
      <c r="D157" s="143" t="s">
        <v>127</v>
      </c>
      <c r="E157" s="144" t="s">
        <v>1</v>
      </c>
      <c r="F157" s="145" t="s">
        <v>155</v>
      </c>
      <c r="H157" s="146">
        <v>1.665</v>
      </c>
      <c r="L157" s="142"/>
      <c r="M157" s="147"/>
      <c r="U157" s="148"/>
      <c r="AT157" s="144" t="s">
        <v>127</v>
      </c>
      <c r="AU157" s="144" t="s">
        <v>125</v>
      </c>
      <c r="AV157" s="12" t="s">
        <v>125</v>
      </c>
      <c r="AW157" s="12" t="s">
        <v>23</v>
      </c>
      <c r="AX157" s="12" t="s">
        <v>66</v>
      </c>
      <c r="AY157" s="144" t="s">
        <v>117</v>
      </c>
    </row>
    <row r="158" spans="2:65" s="13" customFormat="1">
      <c r="B158" s="149"/>
      <c r="D158" s="143" t="s">
        <v>127</v>
      </c>
      <c r="E158" s="150" t="s">
        <v>1</v>
      </c>
      <c r="F158" s="151" t="s">
        <v>131</v>
      </c>
      <c r="H158" s="152">
        <v>1.665</v>
      </c>
      <c r="L158" s="149"/>
      <c r="M158" s="153"/>
      <c r="U158" s="154"/>
      <c r="AT158" s="150" t="s">
        <v>127</v>
      </c>
      <c r="AU158" s="150" t="s">
        <v>125</v>
      </c>
      <c r="AV158" s="13" t="s">
        <v>132</v>
      </c>
      <c r="AW158" s="13" t="s">
        <v>23</v>
      </c>
      <c r="AX158" s="13" t="s">
        <v>71</v>
      </c>
      <c r="AY158" s="150" t="s">
        <v>117</v>
      </c>
    </row>
    <row r="159" spans="2:65" s="1" customFormat="1" ht="37.9" customHeight="1">
      <c r="B159" s="128"/>
      <c r="C159" s="129" t="s">
        <v>156</v>
      </c>
      <c r="D159" s="129" t="s">
        <v>120</v>
      </c>
      <c r="E159" s="130" t="s">
        <v>157</v>
      </c>
      <c r="F159" s="131" t="s">
        <v>158</v>
      </c>
      <c r="G159" s="132" t="s">
        <v>123</v>
      </c>
      <c r="H159" s="133">
        <v>620.625</v>
      </c>
      <c r="I159" s="134"/>
      <c r="J159" s="134"/>
      <c r="K159" s="135"/>
      <c r="L159" s="29"/>
      <c r="M159" s="136" t="s">
        <v>1</v>
      </c>
      <c r="N159" s="137" t="s">
        <v>32</v>
      </c>
      <c r="O159" s="138">
        <v>2.3E-2</v>
      </c>
      <c r="P159" s="138">
        <f>O159*H159</f>
        <v>14.274374999999999</v>
      </c>
      <c r="Q159" s="138">
        <v>0</v>
      </c>
      <c r="R159" s="138">
        <f>Q159*H159</f>
        <v>0</v>
      </c>
      <c r="S159" s="138">
        <v>0</v>
      </c>
      <c r="T159" s="138">
        <f>S159*H159</f>
        <v>0</v>
      </c>
      <c r="U159" s="139" t="s">
        <v>1</v>
      </c>
      <c r="AR159" s="140" t="s">
        <v>124</v>
      </c>
      <c r="AT159" s="140" t="s">
        <v>120</v>
      </c>
      <c r="AU159" s="140" t="s">
        <v>125</v>
      </c>
      <c r="AY159" s="17" t="s">
        <v>117</v>
      </c>
      <c r="BE159" s="141">
        <f>IF(N159="základná",J159,0)</f>
        <v>0</v>
      </c>
      <c r="BF159" s="141">
        <f>IF(N159="znížená",J159,0)</f>
        <v>0</v>
      </c>
      <c r="BG159" s="141">
        <f>IF(N159="zákl. prenesená",J159,0)</f>
        <v>0</v>
      </c>
      <c r="BH159" s="141">
        <f>IF(N159="zníž. prenesená",J159,0)</f>
        <v>0</v>
      </c>
      <c r="BI159" s="141">
        <f>IF(N159="nulová",J159,0)</f>
        <v>0</v>
      </c>
      <c r="BJ159" s="17" t="s">
        <v>125</v>
      </c>
      <c r="BK159" s="141">
        <f>ROUND(I159*H159,2)</f>
        <v>0</v>
      </c>
      <c r="BL159" s="17" t="s">
        <v>124</v>
      </c>
      <c r="BM159" s="140" t="s">
        <v>159</v>
      </c>
    </row>
    <row r="160" spans="2:65" s="12" customFormat="1">
      <c r="B160" s="142"/>
      <c r="D160" s="143" t="s">
        <v>127</v>
      </c>
      <c r="E160" s="144" t="s">
        <v>1</v>
      </c>
      <c r="F160" s="145" t="s">
        <v>160</v>
      </c>
      <c r="H160" s="146">
        <v>620.625</v>
      </c>
      <c r="L160" s="142"/>
      <c r="M160" s="147"/>
      <c r="U160" s="148"/>
      <c r="AT160" s="144" t="s">
        <v>127</v>
      </c>
      <c r="AU160" s="144" t="s">
        <v>125</v>
      </c>
      <c r="AV160" s="12" t="s">
        <v>125</v>
      </c>
      <c r="AW160" s="12" t="s">
        <v>23</v>
      </c>
      <c r="AX160" s="12" t="s">
        <v>66</v>
      </c>
      <c r="AY160" s="144" t="s">
        <v>117</v>
      </c>
    </row>
    <row r="161" spans="2:65" s="13" customFormat="1">
      <c r="B161" s="149"/>
      <c r="D161" s="143" t="s">
        <v>127</v>
      </c>
      <c r="E161" s="150" t="s">
        <v>1</v>
      </c>
      <c r="F161" s="151" t="s">
        <v>131</v>
      </c>
      <c r="H161" s="152">
        <v>620.625</v>
      </c>
      <c r="L161" s="149"/>
      <c r="M161" s="153"/>
      <c r="U161" s="154"/>
      <c r="AT161" s="150" t="s">
        <v>127</v>
      </c>
      <c r="AU161" s="150" t="s">
        <v>125</v>
      </c>
      <c r="AV161" s="13" t="s">
        <v>132</v>
      </c>
      <c r="AW161" s="13" t="s">
        <v>23</v>
      </c>
      <c r="AX161" s="13" t="s">
        <v>71</v>
      </c>
      <c r="AY161" s="150" t="s">
        <v>117</v>
      </c>
    </row>
    <row r="162" spans="2:65" s="1" customFormat="1" ht="21.75" customHeight="1">
      <c r="B162" s="128"/>
      <c r="C162" s="129" t="s">
        <v>161</v>
      </c>
      <c r="D162" s="129" t="s">
        <v>120</v>
      </c>
      <c r="E162" s="130" t="s">
        <v>162</v>
      </c>
      <c r="F162" s="131" t="s">
        <v>163</v>
      </c>
      <c r="G162" s="132" t="s">
        <v>123</v>
      </c>
      <c r="H162" s="133">
        <v>620.625</v>
      </c>
      <c r="I162" s="134"/>
      <c r="J162" s="134"/>
      <c r="K162" s="135"/>
      <c r="L162" s="29"/>
      <c r="M162" s="136" t="s">
        <v>1</v>
      </c>
      <c r="N162" s="137" t="s">
        <v>32</v>
      </c>
      <c r="O162" s="138">
        <v>8.0000000000000002E-3</v>
      </c>
      <c r="P162" s="138">
        <f>O162*H162</f>
        <v>4.9649999999999999</v>
      </c>
      <c r="Q162" s="138">
        <v>0</v>
      </c>
      <c r="R162" s="138">
        <f>Q162*H162</f>
        <v>0</v>
      </c>
      <c r="S162" s="138">
        <v>0</v>
      </c>
      <c r="T162" s="138">
        <f>S162*H162</f>
        <v>0</v>
      </c>
      <c r="U162" s="139" t="s">
        <v>1</v>
      </c>
      <c r="AR162" s="140" t="s">
        <v>124</v>
      </c>
      <c r="AT162" s="140" t="s">
        <v>120</v>
      </c>
      <c r="AU162" s="140" t="s">
        <v>125</v>
      </c>
      <c r="AY162" s="17" t="s">
        <v>117</v>
      </c>
      <c r="BE162" s="141">
        <f>IF(N162="základná",J162,0)</f>
        <v>0</v>
      </c>
      <c r="BF162" s="141">
        <f>IF(N162="znížená",J162,0)</f>
        <v>0</v>
      </c>
      <c r="BG162" s="141">
        <f>IF(N162="zákl. prenesená",J162,0)</f>
        <v>0</v>
      </c>
      <c r="BH162" s="141">
        <f>IF(N162="zníž. prenesená",J162,0)</f>
        <v>0</v>
      </c>
      <c r="BI162" s="141">
        <f>IF(N162="nulová",J162,0)</f>
        <v>0</v>
      </c>
      <c r="BJ162" s="17" t="s">
        <v>125</v>
      </c>
      <c r="BK162" s="141">
        <f>ROUND(I162*H162,2)</f>
        <v>0</v>
      </c>
      <c r="BL162" s="17" t="s">
        <v>124</v>
      </c>
      <c r="BM162" s="140" t="s">
        <v>164</v>
      </c>
    </row>
    <row r="163" spans="2:65" s="1" customFormat="1" ht="33" customHeight="1">
      <c r="B163" s="128"/>
      <c r="C163" s="129" t="s">
        <v>165</v>
      </c>
      <c r="D163" s="129" t="s">
        <v>120</v>
      </c>
      <c r="E163" s="130" t="s">
        <v>166</v>
      </c>
      <c r="F163" s="131" t="s">
        <v>167</v>
      </c>
      <c r="G163" s="132" t="s">
        <v>123</v>
      </c>
      <c r="H163" s="133">
        <v>103</v>
      </c>
      <c r="I163" s="134"/>
      <c r="J163" s="134"/>
      <c r="K163" s="135"/>
      <c r="L163" s="29"/>
      <c r="M163" s="136" t="s">
        <v>1</v>
      </c>
      <c r="N163" s="137" t="s">
        <v>32</v>
      </c>
      <c r="O163" s="138">
        <v>0.22900000000000001</v>
      </c>
      <c r="P163" s="138">
        <f>O163*H163</f>
        <v>23.587</v>
      </c>
      <c r="Q163" s="138">
        <v>0</v>
      </c>
      <c r="R163" s="138">
        <f>Q163*H163</f>
        <v>0</v>
      </c>
      <c r="S163" s="138">
        <v>0</v>
      </c>
      <c r="T163" s="138">
        <f>S163*H163</f>
        <v>0</v>
      </c>
      <c r="U163" s="139" t="s">
        <v>1</v>
      </c>
      <c r="AR163" s="140" t="s">
        <v>124</v>
      </c>
      <c r="AT163" s="140" t="s">
        <v>120</v>
      </c>
      <c r="AU163" s="140" t="s">
        <v>125</v>
      </c>
      <c r="AY163" s="17" t="s">
        <v>117</v>
      </c>
      <c r="BE163" s="141">
        <f>IF(N163="základná",J163,0)</f>
        <v>0</v>
      </c>
      <c r="BF163" s="141">
        <f>IF(N163="znížená",J163,0)</f>
        <v>0</v>
      </c>
      <c r="BG163" s="141">
        <f>IF(N163="zákl. prenesená",J163,0)</f>
        <v>0</v>
      </c>
      <c r="BH163" s="141">
        <f>IF(N163="zníž. prenesená",J163,0)</f>
        <v>0</v>
      </c>
      <c r="BI163" s="141">
        <f>IF(N163="nulová",J163,0)</f>
        <v>0</v>
      </c>
      <c r="BJ163" s="17" t="s">
        <v>125</v>
      </c>
      <c r="BK163" s="141">
        <f>ROUND(I163*H163,2)</f>
        <v>0</v>
      </c>
      <c r="BL163" s="17" t="s">
        <v>124</v>
      </c>
      <c r="BM163" s="140" t="s">
        <v>168</v>
      </c>
    </row>
    <row r="164" spans="2:65" s="1" customFormat="1" ht="16.5" customHeight="1">
      <c r="B164" s="128"/>
      <c r="C164" s="155" t="s">
        <v>169</v>
      </c>
      <c r="D164" s="155" t="s">
        <v>170</v>
      </c>
      <c r="E164" s="156" t="s">
        <v>171</v>
      </c>
      <c r="F164" s="157" t="s">
        <v>172</v>
      </c>
      <c r="G164" s="158" t="s">
        <v>123</v>
      </c>
      <c r="H164" s="159">
        <v>55</v>
      </c>
      <c r="I164" s="160"/>
      <c r="J164" s="160"/>
      <c r="K164" s="161"/>
      <c r="L164" s="162"/>
      <c r="M164" s="163" t="s">
        <v>1</v>
      </c>
      <c r="N164" s="164" t="s">
        <v>32</v>
      </c>
      <c r="O164" s="138">
        <v>0</v>
      </c>
      <c r="P164" s="138">
        <f>O164*H164</f>
        <v>0</v>
      </c>
      <c r="Q164" s="138">
        <v>1</v>
      </c>
      <c r="R164" s="138">
        <f>Q164*H164</f>
        <v>55</v>
      </c>
      <c r="S164" s="138">
        <v>0</v>
      </c>
      <c r="T164" s="138">
        <f>S164*H164</f>
        <v>0</v>
      </c>
      <c r="U164" s="139" t="s">
        <v>1</v>
      </c>
      <c r="AR164" s="140" t="s">
        <v>165</v>
      </c>
      <c r="AT164" s="140" t="s">
        <v>170</v>
      </c>
      <c r="AU164" s="140" t="s">
        <v>125</v>
      </c>
      <c r="AY164" s="17" t="s">
        <v>117</v>
      </c>
      <c r="BE164" s="141">
        <f>IF(N164="základná",J164,0)</f>
        <v>0</v>
      </c>
      <c r="BF164" s="141">
        <f>IF(N164="znížená",J164,0)</f>
        <v>0</v>
      </c>
      <c r="BG164" s="141">
        <f>IF(N164="zákl. prenesená",J164,0)</f>
        <v>0</v>
      </c>
      <c r="BH164" s="141">
        <f>IF(N164="zníž. prenesená",J164,0)</f>
        <v>0</v>
      </c>
      <c r="BI164" s="141">
        <f>IF(N164="nulová",J164,0)</f>
        <v>0</v>
      </c>
      <c r="BJ164" s="17" t="s">
        <v>125</v>
      </c>
      <c r="BK164" s="141">
        <f>ROUND(I164*H164,2)</f>
        <v>0</v>
      </c>
      <c r="BL164" s="17" t="s">
        <v>124</v>
      </c>
      <c r="BM164" s="140" t="s">
        <v>173</v>
      </c>
    </row>
    <row r="165" spans="2:65" s="12" customFormat="1" ht="22.5">
      <c r="B165" s="142"/>
      <c r="D165" s="143" t="s">
        <v>127</v>
      </c>
      <c r="F165" s="145" t="s">
        <v>174</v>
      </c>
      <c r="H165" s="146">
        <v>55</v>
      </c>
      <c r="L165" s="142"/>
      <c r="M165" s="147"/>
      <c r="U165" s="148"/>
      <c r="AT165" s="144" t="s">
        <v>127</v>
      </c>
      <c r="AU165" s="144" t="s">
        <v>125</v>
      </c>
      <c r="AV165" s="12" t="s">
        <v>125</v>
      </c>
      <c r="AW165" s="12" t="s">
        <v>3</v>
      </c>
      <c r="AX165" s="12" t="s">
        <v>71</v>
      </c>
      <c r="AY165" s="144" t="s">
        <v>117</v>
      </c>
    </row>
    <row r="166" spans="2:65" s="1" customFormat="1" ht="33" customHeight="1">
      <c r="B166" s="128"/>
      <c r="C166" s="129" t="s">
        <v>175</v>
      </c>
      <c r="D166" s="129" t="s">
        <v>120</v>
      </c>
      <c r="E166" s="130" t="s">
        <v>176</v>
      </c>
      <c r="F166" s="131" t="s">
        <v>177</v>
      </c>
      <c r="G166" s="132" t="s">
        <v>178</v>
      </c>
      <c r="H166" s="133">
        <v>1431.5630000000001</v>
      </c>
      <c r="I166" s="134"/>
      <c r="J166" s="134"/>
      <c r="K166" s="135"/>
      <c r="L166" s="29"/>
      <c r="M166" s="136" t="s">
        <v>1</v>
      </c>
      <c r="N166" s="137" t="s">
        <v>32</v>
      </c>
      <c r="O166" s="138">
        <v>1.0999999999999999E-2</v>
      </c>
      <c r="P166" s="138">
        <f>O166*H166</f>
        <v>15.747192999999999</v>
      </c>
      <c r="Q166" s="138">
        <v>0</v>
      </c>
      <c r="R166" s="138">
        <f>Q166*H166</f>
        <v>0</v>
      </c>
      <c r="S166" s="138">
        <v>0</v>
      </c>
      <c r="T166" s="138">
        <f>S166*H166</f>
        <v>0</v>
      </c>
      <c r="U166" s="139" t="s">
        <v>1</v>
      </c>
      <c r="AR166" s="140" t="s">
        <v>124</v>
      </c>
      <c r="AT166" s="140" t="s">
        <v>120</v>
      </c>
      <c r="AU166" s="140" t="s">
        <v>125</v>
      </c>
      <c r="AY166" s="17" t="s">
        <v>117</v>
      </c>
      <c r="BE166" s="141">
        <f>IF(N166="základná",J166,0)</f>
        <v>0</v>
      </c>
      <c r="BF166" s="141">
        <f>IF(N166="znížená",J166,0)</f>
        <v>0</v>
      </c>
      <c r="BG166" s="141">
        <f>IF(N166="zákl. prenesená",J166,0)</f>
        <v>0</v>
      </c>
      <c r="BH166" s="141">
        <f>IF(N166="zníž. prenesená",J166,0)</f>
        <v>0</v>
      </c>
      <c r="BI166" s="141">
        <f>IF(N166="nulová",J166,0)</f>
        <v>0</v>
      </c>
      <c r="BJ166" s="17" t="s">
        <v>125</v>
      </c>
      <c r="BK166" s="141">
        <f>ROUND(I166*H166,2)</f>
        <v>0</v>
      </c>
      <c r="BL166" s="17" t="s">
        <v>124</v>
      </c>
      <c r="BM166" s="140" t="s">
        <v>179</v>
      </c>
    </row>
    <row r="167" spans="2:65" s="12" customFormat="1">
      <c r="B167" s="142"/>
      <c r="D167" s="143" t="s">
        <v>127</v>
      </c>
      <c r="E167" s="144" t="s">
        <v>1</v>
      </c>
      <c r="F167" s="145" t="s">
        <v>180</v>
      </c>
      <c r="H167" s="146">
        <v>1431.5630000000001</v>
      </c>
      <c r="L167" s="142"/>
      <c r="M167" s="147"/>
      <c r="U167" s="148"/>
      <c r="AT167" s="144" t="s">
        <v>127</v>
      </c>
      <c r="AU167" s="144" t="s">
        <v>125</v>
      </c>
      <c r="AV167" s="12" t="s">
        <v>125</v>
      </c>
      <c r="AW167" s="12" t="s">
        <v>23</v>
      </c>
      <c r="AX167" s="12" t="s">
        <v>66</v>
      </c>
      <c r="AY167" s="144" t="s">
        <v>117</v>
      </c>
    </row>
    <row r="168" spans="2:65" s="13" customFormat="1">
      <c r="B168" s="149"/>
      <c r="D168" s="143" t="s">
        <v>127</v>
      </c>
      <c r="E168" s="150" t="s">
        <v>1</v>
      </c>
      <c r="F168" s="151" t="s">
        <v>131</v>
      </c>
      <c r="H168" s="152">
        <v>1431.5630000000001</v>
      </c>
      <c r="L168" s="149"/>
      <c r="M168" s="153"/>
      <c r="U168" s="154"/>
      <c r="AT168" s="150" t="s">
        <v>127</v>
      </c>
      <c r="AU168" s="150" t="s">
        <v>125</v>
      </c>
      <c r="AV168" s="13" t="s">
        <v>132</v>
      </c>
      <c r="AW168" s="13" t="s">
        <v>23</v>
      </c>
      <c r="AX168" s="13" t="s">
        <v>71</v>
      </c>
      <c r="AY168" s="150" t="s">
        <v>117</v>
      </c>
    </row>
    <row r="169" spans="2:65" s="11" customFormat="1" ht="22.9" customHeight="1">
      <c r="B169" s="117"/>
      <c r="D169" s="118" t="s">
        <v>65</v>
      </c>
      <c r="E169" s="126" t="s">
        <v>125</v>
      </c>
      <c r="F169" s="126" t="s">
        <v>181</v>
      </c>
      <c r="J169" s="127"/>
      <c r="L169" s="117"/>
      <c r="M169" s="121"/>
      <c r="P169" s="122">
        <f>SUM(P170:P206)</f>
        <v>86.28013</v>
      </c>
      <c r="R169" s="122">
        <f>SUM(R170:R206)</f>
        <v>102.04550745999998</v>
      </c>
      <c r="T169" s="122">
        <f>SUM(T170:T206)</f>
        <v>0</v>
      </c>
      <c r="U169" s="123"/>
      <c r="AR169" s="118" t="s">
        <v>71</v>
      </c>
      <c r="AT169" s="124" t="s">
        <v>65</v>
      </c>
      <c r="AU169" s="124" t="s">
        <v>71</v>
      </c>
      <c r="AY169" s="118" t="s">
        <v>117</v>
      </c>
      <c r="BK169" s="125">
        <f>SUM(BK170:BK206)</f>
        <v>0</v>
      </c>
    </row>
    <row r="170" spans="2:65" s="1" customFormat="1" ht="16.5" customHeight="1">
      <c r="B170" s="128"/>
      <c r="C170" s="129" t="s">
        <v>182</v>
      </c>
      <c r="D170" s="129" t="s">
        <v>120</v>
      </c>
      <c r="E170" s="130" t="s">
        <v>183</v>
      </c>
      <c r="F170" s="131" t="s">
        <v>184</v>
      </c>
      <c r="G170" s="132" t="s">
        <v>185</v>
      </c>
      <c r="H170" s="133">
        <v>29</v>
      </c>
      <c r="I170" s="134"/>
      <c r="J170" s="134"/>
      <c r="K170" s="135"/>
      <c r="L170" s="29"/>
      <c r="M170" s="136" t="s">
        <v>1</v>
      </c>
      <c r="N170" s="137" t="s">
        <v>32</v>
      </c>
      <c r="O170" s="138">
        <v>0.254</v>
      </c>
      <c r="P170" s="138">
        <f>O170*H170</f>
        <v>7.3659999999999997</v>
      </c>
      <c r="Q170" s="138">
        <v>0.25725999999999999</v>
      </c>
      <c r="R170" s="138">
        <f>Q170*H170</f>
        <v>7.4605399999999999</v>
      </c>
      <c r="S170" s="138">
        <v>0</v>
      </c>
      <c r="T170" s="138">
        <f>S170*H170</f>
        <v>0</v>
      </c>
      <c r="U170" s="139" t="s">
        <v>1</v>
      </c>
      <c r="AR170" s="140" t="s">
        <v>124</v>
      </c>
      <c r="AT170" s="140" t="s">
        <v>120</v>
      </c>
      <c r="AU170" s="140" t="s">
        <v>125</v>
      </c>
      <c r="AY170" s="17" t="s">
        <v>117</v>
      </c>
      <c r="BE170" s="141">
        <f>IF(N170="základná",J170,0)</f>
        <v>0</v>
      </c>
      <c r="BF170" s="141">
        <f>IF(N170="znížená",J170,0)</f>
        <v>0</v>
      </c>
      <c r="BG170" s="141">
        <f>IF(N170="zákl. prenesená",J170,0)</f>
        <v>0</v>
      </c>
      <c r="BH170" s="141">
        <f>IF(N170="zníž. prenesená",J170,0)</f>
        <v>0</v>
      </c>
      <c r="BI170" s="141">
        <f>IF(N170="nulová",J170,0)</f>
        <v>0</v>
      </c>
      <c r="BJ170" s="17" t="s">
        <v>125</v>
      </c>
      <c r="BK170" s="141">
        <f>ROUND(I170*H170,2)</f>
        <v>0</v>
      </c>
      <c r="BL170" s="17" t="s">
        <v>124</v>
      </c>
      <c r="BM170" s="140" t="s">
        <v>186</v>
      </c>
    </row>
    <row r="171" spans="2:65" s="12" customFormat="1">
      <c r="B171" s="142"/>
      <c r="D171" s="143" t="s">
        <v>127</v>
      </c>
      <c r="E171" s="144" t="s">
        <v>1</v>
      </c>
      <c r="F171" s="145" t="s">
        <v>187</v>
      </c>
      <c r="H171" s="146">
        <v>29</v>
      </c>
      <c r="L171" s="142"/>
      <c r="M171" s="147"/>
      <c r="U171" s="148"/>
      <c r="AT171" s="144" t="s">
        <v>127</v>
      </c>
      <c r="AU171" s="144" t="s">
        <v>125</v>
      </c>
      <c r="AV171" s="12" t="s">
        <v>125</v>
      </c>
      <c r="AW171" s="12" t="s">
        <v>23</v>
      </c>
      <c r="AX171" s="12" t="s">
        <v>66</v>
      </c>
      <c r="AY171" s="144" t="s">
        <v>117</v>
      </c>
    </row>
    <row r="172" spans="2:65" s="13" customFormat="1">
      <c r="B172" s="149"/>
      <c r="D172" s="143" t="s">
        <v>127</v>
      </c>
      <c r="E172" s="150" t="s">
        <v>1</v>
      </c>
      <c r="F172" s="151" t="s">
        <v>131</v>
      </c>
      <c r="H172" s="152">
        <v>29</v>
      </c>
      <c r="L172" s="149"/>
      <c r="M172" s="153"/>
      <c r="U172" s="154"/>
      <c r="AT172" s="150" t="s">
        <v>127</v>
      </c>
      <c r="AU172" s="150" t="s">
        <v>125</v>
      </c>
      <c r="AV172" s="13" t="s">
        <v>132</v>
      </c>
      <c r="AW172" s="13" t="s">
        <v>23</v>
      </c>
      <c r="AX172" s="13" t="s">
        <v>71</v>
      </c>
      <c r="AY172" s="150" t="s">
        <v>117</v>
      </c>
    </row>
    <row r="173" spans="2:65" s="1" customFormat="1" ht="21.75" customHeight="1">
      <c r="B173" s="128"/>
      <c r="C173" s="129" t="s">
        <v>188</v>
      </c>
      <c r="D173" s="129" t="s">
        <v>120</v>
      </c>
      <c r="E173" s="130" t="s">
        <v>189</v>
      </c>
      <c r="F173" s="131" t="s">
        <v>190</v>
      </c>
      <c r="G173" s="132" t="s">
        <v>185</v>
      </c>
      <c r="H173" s="133">
        <v>18.212</v>
      </c>
      <c r="I173" s="134"/>
      <c r="J173" s="134"/>
      <c r="K173" s="135"/>
      <c r="L173" s="29"/>
      <c r="M173" s="136" t="s">
        <v>1</v>
      </c>
      <c r="N173" s="137" t="s">
        <v>32</v>
      </c>
      <c r="O173" s="138">
        <v>5.3999999999999999E-2</v>
      </c>
      <c r="P173" s="138">
        <f>O173*H173</f>
        <v>0.98344799999999999</v>
      </c>
      <c r="Q173" s="138">
        <v>2.0000000000000001E-4</v>
      </c>
      <c r="R173" s="138">
        <f>Q173*H173</f>
        <v>3.6424000000000001E-3</v>
      </c>
      <c r="S173" s="138">
        <v>0</v>
      </c>
      <c r="T173" s="138">
        <f>S173*H173</f>
        <v>0</v>
      </c>
      <c r="U173" s="139" t="s">
        <v>1</v>
      </c>
      <c r="AR173" s="140" t="s">
        <v>124</v>
      </c>
      <c r="AT173" s="140" t="s">
        <v>120</v>
      </c>
      <c r="AU173" s="140" t="s">
        <v>125</v>
      </c>
      <c r="AY173" s="17" t="s">
        <v>117</v>
      </c>
      <c r="BE173" s="141">
        <f>IF(N173="základná",J173,0)</f>
        <v>0</v>
      </c>
      <c r="BF173" s="141">
        <f>IF(N173="znížená",J173,0)</f>
        <v>0</v>
      </c>
      <c r="BG173" s="141">
        <f>IF(N173="zákl. prenesená",J173,0)</f>
        <v>0</v>
      </c>
      <c r="BH173" s="141">
        <f>IF(N173="zníž. prenesená",J173,0)</f>
        <v>0</v>
      </c>
      <c r="BI173" s="141">
        <f>IF(N173="nulová",J173,0)</f>
        <v>0</v>
      </c>
      <c r="BJ173" s="17" t="s">
        <v>125</v>
      </c>
      <c r="BK173" s="141">
        <f>ROUND(I173*H173,2)</f>
        <v>0</v>
      </c>
      <c r="BL173" s="17" t="s">
        <v>124</v>
      </c>
      <c r="BM173" s="140" t="s">
        <v>191</v>
      </c>
    </row>
    <row r="174" spans="2:65" s="12" customFormat="1">
      <c r="B174" s="142"/>
      <c r="D174" s="143" t="s">
        <v>127</v>
      </c>
      <c r="E174" s="144" t="s">
        <v>1</v>
      </c>
      <c r="F174" s="145" t="s">
        <v>192</v>
      </c>
      <c r="H174" s="146">
        <v>18.212</v>
      </c>
      <c r="L174" s="142"/>
      <c r="M174" s="147"/>
      <c r="U174" s="148"/>
      <c r="AT174" s="144" t="s">
        <v>127</v>
      </c>
      <c r="AU174" s="144" t="s">
        <v>125</v>
      </c>
      <c r="AV174" s="12" t="s">
        <v>125</v>
      </c>
      <c r="AW174" s="12" t="s">
        <v>23</v>
      </c>
      <c r="AX174" s="12" t="s">
        <v>66</v>
      </c>
      <c r="AY174" s="144" t="s">
        <v>117</v>
      </c>
    </row>
    <row r="175" spans="2:65" s="13" customFormat="1">
      <c r="B175" s="149"/>
      <c r="D175" s="143" t="s">
        <v>127</v>
      </c>
      <c r="E175" s="150" t="s">
        <v>1</v>
      </c>
      <c r="F175" s="151" t="s">
        <v>131</v>
      </c>
      <c r="H175" s="152">
        <v>18.212</v>
      </c>
      <c r="L175" s="149"/>
      <c r="M175" s="153"/>
      <c r="U175" s="154"/>
      <c r="AT175" s="150" t="s">
        <v>127</v>
      </c>
      <c r="AU175" s="150" t="s">
        <v>125</v>
      </c>
      <c r="AV175" s="13" t="s">
        <v>132</v>
      </c>
      <c r="AW175" s="13" t="s">
        <v>23</v>
      </c>
      <c r="AX175" s="13" t="s">
        <v>71</v>
      </c>
      <c r="AY175" s="150" t="s">
        <v>117</v>
      </c>
    </row>
    <row r="176" spans="2:65" s="1" customFormat="1" ht="33" customHeight="1">
      <c r="B176" s="128"/>
      <c r="C176" s="129" t="s">
        <v>193</v>
      </c>
      <c r="D176" s="129" t="s">
        <v>120</v>
      </c>
      <c r="E176" s="130" t="s">
        <v>194</v>
      </c>
      <c r="F176" s="131" t="s">
        <v>195</v>
      </c>
      <c r="G176" s="132" t="s">
        <v>178</v>
      </c>
      <c r="H176" s="133">
        <v>258.43099999999998</v>
      </c>
      <c r="I176" s="134"/>
      <c r="J176" s="134"/>
      <c r="K176" s="135"/>
      <c r="L176" s="29"/>
      <c r="M176" s="136" t="s">
        <v>1</v>
      </c>
      <c r="N176" s="137" t="s">
        <v>32</v>
      </c>
      <c r="O176" s="138">
        <v>4.0000000000000001E-3</v>
      </c>
      <c r="P176" s="138">
        <f>O176*H176</f>
        <v>1.0337239999999999</v>
      </c>
      <c r="Q176" s="138">
        <v>0</v>
      </c>
      <c r="R176" s="138">
        <f>Q176*H176</f>
        <v>0</v>
      </c>
      <c r="S176" s="138">
        <v>0</v>
      </c>
      <c r="T176" s="138">
        <f>S176*H176</f>
        <v>0</v>
      </c>
      <c r="U176" s="139" t="s">
        <v>1</v>
      </c>
      <c r="AR176" s="140" t="s">
        <v>124</v>
      </c>
      <c r="AT176" s="140" t="s">
        <v>120</v>
      </c>
      <c r="AU176" s="140" t="s">
        <v>125</v>
      </c>
      <c r="AY176" s="17" t="s">
        <v>117</v>
      </c>
      <c r="BE176" s="141">
        <f>IF(N176="základná",J176,0)</f>
        <v>0</v>
      </c>
      <c r="BF176" s="141">
        <f>IF(N176="znížená",J176,0)</f>
        <v>0</v>
      </c>
      <c r="BG176" s="141">
        <f>IF(N176="zákl. prenesená",J176,0)</f>
        <v>0</v>
      </c>
      <c r="BH176" s="141">
        <f>IF(N176="zníž. prenesená",J176,0)</f>
        <v>0</v>
      </c>
      <c r="BI176" s="141">
        <f>IF(N176="nulová",J176,0)</f>
        <v>0</v>
      </c>
      <c r="BJ176" s="17" t="s">
        <v>125</v>
      </c>
      <c r="BK176" s="141">
        <f>ROUND(I176*H176,2)</f>
        <v>0</v>
      </c>
      <c r="BL176" s="17" t="s">
        <v>124</v>
      </c>
      <c r="BM176" s="140" t="s">
        <v>196</v>
      </c>
    </row>
    <row r="177" spans="2:65" s="12" customFormat="1">
      <c r="B177" s="142"/>
      <c r="D177" s="143" t="s">
        <v>127</v>
      </c>
      <c r="E177" s="144" t="s">
        <v>1</v>
      </c>
      <c r="F177" s="145" t="s">
        <v>197</v>
      </c>
      <c r="H177" s="146">
        <v>220.36099999999999</v>
      </c>
      <c r="L177" s="142"/>
      <c r="M177" s="147"/>
      <c r="U177" s="148"/>
      <c r="AT177" s="144" t="s">
        <v>127</v>
      </c>
      <c r="AU177" s="144" t="s">
        <v>125</v>
      </c>
      <c r="AV177" s="12" t="s">
        <v>125</v>
      </c>
      <c r="AW177" s="12" t="s">
        <v>23</v>
      </c>
      <c r="AX177" s="12" t="s">
        <v>66</v>
      </c>
      <c r="AY177" s="144" t="s">
        <v>117</v>
      </c>
    </row>
    <row r="178" spans="2:65" s="12" customFormat="1">
      <c r="B178" s="142"/>
      <c r="D178" s="143" t="s">
        <v>127</v>
      </c>
      <c r="E178" s="144" t="s">
        <v>1</v>
      </c>
      <c r="F178" s="145" t="s">
        <v>198</v>
      </c>
      <c r="H178" s="146">
        <v>38.07</v>
      </c>
      <c r="L178" s="142"/>
      <c r="M178" s="147"/>
      <c r="U178" s="148"/>
      <c r="AT178" s="144" t="s">
        <v>127</v>
      </c>
      <c r="AU178" s="144" t="s">
        <v>125</v>
      </c>
      <c r="AV178" s="12" t="s">
        <v>125</v>
      </c>
      <c r="AW178" s="12" t="s">
        <v>23</v>
      </c>
      <c r="AX178" s="12" t="s">
        <v>66</v>
      </c>
      <c r="AY178" s="144" t="s">
        <v>117</v>
      </c>
    </row>
    <row r="179" spans="2:65" s="13" customFormat="1">
      <c r="B179" s="149"/>
      <c r="D179" s="143" t="s">
        <v>127</v>
      </c>
      <c r="E179" s="150" t="s">
        <v>1</v>
      </c>
      <c r="F179" s="151" t="s">
        <v>131</v>
      </c>
      <c r="H179" s="152">
        <v>258.43099999999998</v>
      </c>
      <c r="L179" s="149"/>
      <c r="M179" s="153"/>
      <c r="U179" s="154"/>
      <c r="AT179" s="150" t="s">
        <v>127</v>
      </c>
      <c r="AU179" s="150" t="s">
        <v>125</v>
      </c>
      <c r="AV179" s="13" t="s">
        <v>132</v>
      </c>
      <c r="AW179" s="13" t="s">
        <v>23</v>
      </c>
      <c r="AX179" s="13" t="s">
        <v>71</v>
      </c>
      <c r="AY179" s="150" t="s">
        <v>117</v>
      </c>
    </row>
    <row r="180" spans="2:65" s="1" customFormat="1" ht="24.2" customHeight="1">
      <c r="B180" s="128"/>
      <c r="C180" s="129" t="s">
        <v>199</v>
      </c>
      <c r="D180" s="129" t="s">
        <v>120</v>
      </c>
      <c r="E180" s="130" t="s">
        <v>200</v>
      </c>
      <c r="F180" s="131" t="s">
        <v>201</v>
      </c>
      <c r="G180" s="132" t="s">
        <v>123</v>
      </c>
      <c r="H180" s="133">
        <v>9.1549999999999994</v>
      </c>
      <c r="I180" s="134"/>
      <c r="J180" s="134"/>
      <c r="K180" s="135"/>
      <c r="L180" s="29"/>
      <c r="M180" s="136" t="s">
        <v>1</v>
      </c>
      <c r="N180" s="137" t="s">
        <v>32</v>
      </c>
      <c r="O180" s="138">
        <v>1.042</v>
      </c>
      <c r="P180" s="138">
        <f>O180*H180</f>
        <v>9.5395099999999999</v>
      </c>
      <c r="Q180" s="138">
        <v>2.0659999999999998</v>
      </c>
      <c r="R180" s="138">
        <f>Q180*H180</f>
        <v>18.914229999999996</v>
      </c>
      <c r="S180" s="138">
        <v>0</v>
      </c>
      <c r="T180" s="138">
        <f>S180*H180</f>
        <v>0</v>
      </c>
      <c r="U180" s="139" t="s">
        <v>1</v>
      </c>
      <c r="AR180" s="140" t="s">
        <v>124</v>
      </c>
      <c r="AT180" s="140" t="s">
        <v>120</v>
      </c>
      <c r="AU180" s="140" t="s">
        <v>125</v>
      </c>
      <c r="AY180" s="17" t="s">
        <v>117</v>
      </c>
      <c r="BE180" s="141">
        <f>IF(N180="základná",J180,0)</f>
        <v>0</v>
      </c>
      <c r="BF180" s="141">
        <f>IF(N180="znížená",J180,0)</f>
        <v>0</v>
      </c>
      <c r="BG180" s="141">
        <f>IF(N180="zákl. prenesená",J180,0)</f>
        <v>0</v>
      </c>
      <c r="BH180" s="141">
        <f>IF(N180="zníž. prenesená",J180,0)</f>
        <v>0</v>
      </c>
      <c r="BI180" s="141">
        <f>IF(N180="nulová",J180,0)</f>
        <v>0</v>
      </c>
      <c r="BJ180" s="17" t="s">
        <v>125</v>
      </c>
      <c r="BK180" s="141">
        <f>ROUND(I180*H180,2)</f>
        <v>0</v>
      </c>
      <c r="BL180" s="17" t="s">
        <v>124</v>
      </c>
      <c r="BM180" s="140" t="s">
        <v>202</v>
      </c>
    </row>
    <row r="181" spans="2:65" s="12" customFormat="1">
      <c r="B181" s="142"/>
      <c r="D181" s="143" t="s">
        <v>127</v>
      </c>
      <c r="E181" s="144" t="s">
        <v>1</v>
      </c>
      <c r="F181" s="145" t="s">
        <v>203</v>
      </c>
      <c r="H181" s="146">
        <v>1.036</v>
      </c>
      <c r="L181" s="142"/>
      <c r="M181" s="147"/>
      <c r="U181" s="148"/>
      <c r="AT181" s="144" t="s">
        <v>127</v>
      </c>
      <c r="AU181" s="144" t="s">
        <v>125</v>
      </c>
      <c r="AV181" s="12" t="s">
        <v>125</v>
      </c>
      <c r="AW181" s="12" t="s">
        <v>23</v>
      </c>
      <c r="AX181" s="12" t="s">
        <v>66</v>
      </c>
      <c r="AY181" s="144" t="s">
        <v>117</v>
      </c>
    </row>
    <row r="182" spans="2:65" s="12" customFormat="1">
      <c r="B182" s="142"/>
      <c r="D182" s="143" t="s">
        <v>127</v>
      </c>
      <c r="E182" s="144" t="s">
        <v>1</v>
      </c>
      <c r="F182" s="145" t="s">
        <v>204</v>
      </c>
      <c r="H182" s="146">
        <v>-3.2000000000000001E-2</v>
      </c>
      <c r="L182" s="142"/>
      <c r="M182" s="147"/>
      <c r="U182" s="148"/>
      <c r="AT182" s="144" t="s">
        <v>127</v>
      </c>
      <c r="AU182" s="144" t="s">
        <v>125</v>
      </c>
      <c r="AV182" s="12" t="s">
        <v>125</v>
      </c>
      <c r="AW182" s="12" t="s">
        <v>23</v>
      </c>
      <c r="AX182" s="12" t="s">
        <v>66</v>
      </c>
      <c r="AY182" s="144" t="s">
        <v>117</v>
      </c>
    </row>
    <row r="183" spans="2:65" s="12" customFormat="1">
      <c r="B183" s="142"/>
      <c r="D183" s="143" t="s">
        <v>127</v>
      </c>
      <c r="E183" s="144" t="s">
        <v>1</v>
      </c>
      <c r="F183" s="145" t="s">
        <v>205</v>
      </c>
      <c r="H183" s="146">
        <v>1.8049999999999999</v>
      </c>
      <c r="L183" s="142"/>
      <c r="M183" s="147"/>
      <c r="U183" s="148"/>
      <c r="AT183" s="144" t="s">
        <v>127</v>
      </c>
      <c r="AU183" s="144" t="s">
        <v>125</v>
      </c>
      <c r="AV183" s="12" t="s">
        <v>125</v>
      </c>
      <c r="AW183" s="12" t="s">
        <v>23</v>
      </c>
      <c r="AX183" s="12" t="s">
        <v>66</v>
      </c>
      <c r="AY183" s="144" t="s">
        <v>117</v>
      </c>
    </row>
    <row r="184" spans="2:65" s="12" customFormat="1">
      <c r="B184" s="142"/>
      <c r="D184" s="143" t="s">
        <v>127</v>
      </c>
      <c r="E184" s="144" t="s">
        <v>1</v>
      </c>
      <c r="F184" s="145" t="s">
        <v>206</v>
      </c>
      <c r="H184" s="146">
        <v>2.5569999999999999</v>
      </c>
      <c r="L184" s="142"/>
      <c r="M184" s="147"/>
      <c r="U184" s="148"/>
      <c r="AT184" s="144" t="s">
        <v>127</v>
      </c>
      <c r="AU184" s="144" t="s">
        <v>125</v>
      </c>
      <c r="AV184" s="12" t="s">
        <v>125</v>
      </c>
      <c r="AW184" s="12" t="s">
        <v>23</v>
      </c>
      <c r="AX184" s="12" t="s">
        <v>66</v>
      </c>
      <c r="AY184" s="144" t="s">
        <v>117</v>
      </c>
    </row>
    <row r="185" spans="2:65" s="12" customFormat="1">
      <c r="B185" s="142"/>
      <c r="D185" s="143" t="s">
        <v>127</v>
      </c>
      <c r="E185" s="144" t="s">
        <v>1</v>
      </c>
      <c r="F185" s="145" t="s">
        <v>207</v>
      </c>
      <c r="H185" s="146">
        <v>5.4489999999999998</v>
      </c>
      <c r="L185" s="142"/>
      <c r="M185" s="147"/>
      <c r="U185" s="148"/>
      <c r="AT185" s="144" t="s">
        <v>127</v>
      </c>
      <c r="AU185" s="144" t="s">
        <v>125</v>
      </c>
      <c r="AV185" s="12" t="s">
        <v>125</v>
      </c>
      <c r="AW185" s="12" t="s">
        <v>23</v>
      </c>
      <c r="AX185" s="12" t="s">
        <v>66</v>
      </c>
      <c r="AY185" s="144" t="s">
        <v>117</v>
      </c>
    </row>
    <row r="186" spans="2:65" s="12" customFormat="1">
      <c r="B186" s="142"/>
      <c r="D186" s="143" t="s">
        <v>127</v>
      </c>
      <c r="E186" s="144" t="s">
        <v>1</v>
      </c>
      <c r="F186" s="145" t="s">
        <v>208</v>
      </c>
      <c r="H186" s="146">
        <v>4.1630000000000003</v>
      </c>
      <c r="L186" s="142"/>
      <c r="M186" s="147"/>
      <c r="U186" s="148"/>
      <c r="AT186" s="144" t="s">
        <v>127</v>
      </c>
      <c r="AU186" s="144" t="s">
        <v>125</v>
      </c>
      <c r="AV186" s="12" t="s">
        <v>125</v>
      </c>
      <c r="AW186" s="12" t="s">
        <v>23</v>
      </c>
      <c r="AX186" s="12" t="s">
        <v>66</v>
      </c>
      <c r="AY186" s="144" t="s">
        <v>117</v>
      </c>
    </row>
    <row r="187" spans="2:65" s="12" customFormat="1">
      <c r="B187" s="142"/>
      <c r="D187" s="143" t="s">
        <v>127</v>
      </c>
      <c r="E187" s="144" t="s">
        <v>1</v>
      </c>
      <c r="F187" s="145" t="s">
        <v>209</v>
      </c>
      <c r="H187" s="146">
        <v>3.8239999999999998</v>
      </c>
      <c r="L187" s="142"/>
      <c r="M187" s="147"/>
      <c r="U187" s="148"/>
      <c r="AT187" s="144" t="s">
        <v>127</v>
      </c>
      <c r="AU187" s="144" t="s">
        <v>125</v>
      </c>
      <c r="AV187" s="12" t="s">
        <v>125</v>
      </c>
      <c r="AW187" s="12" t="s">
        <v>23</v>
      </c>
      <c r="AX187" s="12" t="s">
        <v>66</v>
      </c>
      <c r="AY187" s="144" t="s">
        <v>117</v>
      </c>
    </row>
    <row r="188" spans="2:65" s="12" customFormat="1">
      <c r="B188" s="142"/>
      <c r="D188" s="143" t="s">
        <v>127</v>
      </c>
      <c r="E188" s="144" t="s">
        <v>1</v>
      </c>
      <c r="F188" s="145" t="s">
        <v>210</v>
      </c>
      <c r="H188" s="146">
        <v>-0.32400000000000001</v>
      </c>
      <c r="L188" s="142"/>
      <c r="M188" s="147"/>
      <c r="U188" s="148"/>
      <c r="AT188" s="144" t="s">
        <v>127</v>
      </c>
      <c r="AU188" s="144" t="s">
        <v>125</v>
      </c>
      <c r="AV188" s="12" t="s">
        <v>125</v>
      </c>
      <c r="AW188" s="12" t="s">
        <v>23</v>
      </c>
      <c r="AX188" s="12" t="s">
        <v>66</v>
      </c>
      <c r="AY188" s="144" t="s">
        <v>117</v>
      </c>
    </row>
    <row r="189" spans="2:65" s="12" customFormat="1">
      <c r="B189" s="142"/>
      <c r="D189" s="143" t="s">
        <v>127</v>
      </c>
      <c r="E189" s="144" t="s">
        <v>1</v>
      </c>
      <c r="F189" s="145" t="s">
        <v>211</v>
      </c>
      <c r="H189" s="146">
        <v>2.6960000000000002</v>
      </c>
      <c r="L189" s="142"/>
      <c r="M189" s="147"/>
      <c r="U189" s="148"/>
      <c r="AT189" s="144" t="s">
        <v>127</v>
      </c>
      <c r="AU189" s="144" t="s">
        <v>125</v>
      </c>
      <c r="AV189" s="12" t="s">
        <v>125</v>
      </c>
      <c r="AW189" s="12" t="s">
        <v>23</v>
      </c>
      <c r="AX189" s="12" t="s">
        <v>66</v>
      </c>
      <c r="AY189" s="144" t="s">
        <v>117</v>
      </c>
    </row>
    <row r="190" spans="2:65" s="12" customFormat="1">
      <c r="B190" s="142"/>
      <c r="D190" s="143" t="s">
        <v>127</v>
      </c>
      <c r="E190" s="144" t="s">
        <v>1</v>
      </c>
      <c r="F190" s="145" t="s">
        <v>212</v>
      </c>
      <c r="H190" s="146">
        <v>2.476</v>
      </c>
      <c r="L190" s="142"/>
      <c r="M190" s="147"/>
      <c r="U190" s="148"/>
      <c r="AT190" s="144" t="s">
        <v>127</v>
      </c>
      <c r="AU190" s="144" t="s">
        <v>125</v>
      </c>
      <c r="AV190" s="12" t="s">
        <v>125</v>
      </c>
      <c r="AW190" s="12" t="s">
        <v>23</v>
      </c>
      <c r="AX190" s="12" t="s">
        <v>66</v>
      </c>
      <c r="AY190" s="144" t="s">
        <v>117</v>
      </c>
    </row>
    <row r="191" spans="2:65" s="13" customFormat="1">
      <c r="B191" s="149"/>
      <c r="D191" s="143" t="s">
        <v>127</v>
      </c>
      <c r="E191" s="150" t="s">
        <v>1</v>
      </c>
      <c r="F191" s="151" t="s">
        <v>131</v>
      </c>
      <c r="H191" s="152">
        <v>23.65</v>
      </c>
      <c r="L191" s="149"/>
      <c r="M191" s="153"/>
      <c r="U191" s="154"/>
      <c r="AT191" s="150" t="s">
        <v>127</v>
      </c>
      <c r="AU191" s="150" t="s">
        <v>125</v>
      </c>
      <c r="AV191" s="13" t="s">
        <v>132</v>
      </c>
      <c r="AW191" s="13" t="s">
        <v>23</v>
      </c>
      <c r="AX191" s="13" t="s">
        <v>66</v>
      </c>
      <c r="AY191" s="150" t="s">
        <v>117</v>
      </c>
    </row>
    <row r="192" spans="2:65" s="14" customFormat="1">
      <c r="B192" s="165"/>
      <c r="D192" s="143" t="s">
        <v>127</v>
      </c>
      <c r="E192" s="166" t="s">
        <v>1</v>
      </c>
      <c r="F192" s="167" t="s">
        <v>213</v>
      </c>
      <c r="H192" s="166" t="s">
        <v>1</v>
      </c>
      <c r="L192" s="165"/>
      <c r="M192" s="168"/>
      <c r="U192" s="169"/>
      <c r="AT192" s="166" t="s">
        <v>127</v>
      </c>
      <c r="AU192" s="166" t="s">
        <v>125</v>
      </c>
      <c r="AV192" s="14" t="s">
        <v>71</v>
      </c>
      <c r="AW192" s="14" t="s">
        <v>23</v>
      </c>
      <c r="AX192" s="14" t="s">
        <v>66</v>
      </c>
      <c r="AY192" s="166" t="s">
        <v>117</v>
      </c>
    </row>
    <row r="193" spans="2:65" s="12" customFormat="1" ht="22.5">
      <c r="B193" s="142"/>
      <c r="D193" s="143" t="s">
        <v>127</v>
      </c>
      <c r="E193" s="144" t="s">
        <v>1</v>
      </c>
      <c r="F193" s="145" t="s">
        <v>214</v>
      </c>
      <c r="H193" s="146">
        <v>7.7720000000000002</v>
      </c>
      <c r="L193" s="142"/>
      <c r="M193" s="147"/>
      <c r="U193" s="148"/>
      <c r="AT193" s="144" t="s">
        <v>127</v>
      </c>
      <c r="AU193" s="144" t="s">
        <v>125</v>
      </c>
      <c r="AV193" s="12" t="s">
        <v>125</v>
      </c>
      <c r="AW193" s="12" t="s">
        <v>23</v>
      </c>
      <c r="AX193" s="12" t="s">
        <v>66</v>
      </c>
      <c r="AY193" s="144" t="s">
        <v>117</v>
      </c>
    </row>
    <row r="194" spans="2:65" s="12" customFormat="1">
      <c r="B194" s="142"/>
      <c r="D194" s="143" t="s">
        <v>127</v>
      </c>
      <c r="E194" s="144" t="s">
        <v>1</v>
      </c>
      <c r="F194" s="145" t="s">
        <v>215</v>
      </c>
      <c r="H194" s="146">
        <v>1.383</v>
      </c>
      <c r="L194" s="142"/>
      <c r="M194" s="147"/>
      <c r="U194" s="148"/>
      <c r="AT194" s="144" t="s">
        <v>127</v>
      </c>
      <c r="AU194" s="144" t="s">
        <v>125</v>
      </c>
      <c r="AV194" s="12" t="s">
        <v>125</v>
      </c>
      <c r="AW194" s="12" t="s">
        <v>23</v>
      </c>
      <c r="AX194" s="12" t="s">
        <v>66</v>
      </c>
      <c r="AY194" s="144" t="s">
        <v>117</v>
      </c>
    </row>
    <row r="195" spans="2:65" s="13" customFormat="1">
      <c r="B195" s="149"/>
      <c r="D195" s="143" t="s">
        <v>127</v>
      </c>
      <c r="E195" s="150" t="s">
        <v>1</v>
      </c>
      <c r="F195" s="151" t="s">
        <v>131</v>
      </c>
      <c r="H195" s="152">
        <v>9.1549999999999994</v>
      </c>
      <c r="L195" s="149"/>
      <c r="M195" s="153"/>
      <c r="U195" s="154"/>
      <c r="AT195" s="150" t="s">
        <v>127</v>
      </c>
      <c r="AU195" s="150" t="s">
        <v>125</v>
      </c>
      <c r="AV195" s="13" t="s">
        <v>132</v>
      </c>
      <c r="AW195" s="13" t="s">
        <v>23</v>
      </c>
      <c r="AX195" s="13" t="s">
        <v>71</v>
      </c>
      <c r="AY195" s="150" t="s">
        <v>117</v>
      </c>
    </row>
    <row r="196" spans="2:65" s="1" customFormat="1" ht="24.2" customHeight="1">
      <c r="B196" s="128"/>
      <c r="C196" s="129" t="s">
        <v>216</v>
      </c>
      <c r="D196" s="129" t="s">
        <v>120</v>
      </c>
      <c r="E196" s="130" t="s">
        <v>217</v>
      </c>
      <c r="F196" s="131" t="s">
        <v>218</v>
      </c>
      <c r="G196" s="132" t="s">
        <v>123</v>
      </c>
      <c r="H196" s="133">
        <v>32.402000000000001</v>
      </c>
      <c r="I196" s="134"/>
      <c r="J196" s="134"/>
      <c r="K196" s="135"/>
      <c r="L196" s="29"/>
      <c r="M196" s="136" t="s">
        <v>1</v>
      </c>
      <c r="N196" s="137" t="s">
        <v>32</v>
      </c>
      <c r="O196" s="138">
        <v>0.7</v>
      </c>
      <c r="P196" s="138">
        <f>O196*H196</f>
        <v>22.6814</v>
      </c>
      <c r="Q196" s="138">
        <v>2.3002799999999999</v>
      </c>
      <c r="R196" s="138">
        <f>Q196*H196</f>
        <v>74.533672559999999</v>
      </c>
      <c r="S196" s="138">
        <v>0</v>
      </c>
      <c r="T196" s="138">
        <f>S196*H196</f>
        <v>0</v>
      </c>
      <c r="U196" s="139" t="s">
        <v>1</v>
      </c>
      <c r="AR196" s="140" t="s">
        <v>124</v>
      </c>
      <c r="AT196" s="140" t="s">
        <v>120</v>
      </c>
      <c r="AU196" s="140" t="s">
        <v>125</v>
      </c>
      <c r="AY196" s="17" t="s">
        <v>117</v>
      </c>
      <c r="BE196" s="141">
        <f>IF(N196="základná",J196,0)</f>
        <v>0</v>
      </c>
      <c r="BF196" s="141">
        <f>IF(N196="znížená",J196,0)</f>
        <v>0</v>
      </c>
      <c r="BG196" s="141">
        <f>IF(N196="zákl. prenesená",J196,0)</f>
        <v>0</v>
      </c>
      <c r="BH196" s="141">
        <f>IF(N196="zníž. prenesená",J196,0)</f>
        <v>0</v>
      </c>
      <c r="BI196" s="141">
        <f>IF(N196="nulová",J196,0)</f>
        <v>0</v>
      </c>
      <c r="BJ196" s="17" t="s">
        <v>125</v>
      </c>
      <c r="BK196" s="141">
        <f>ROUND(I196*H196,2)</f>
        <v>0</v>
      </c>
      <c r="BL196" s="17" t="s">
        <v>124</v>
      </c>
      <c r="BM196" s="140" t="s">
        <v>219</v>
      </c>
    </row>
    <row r="197" spans="2:65" s="12" customFormat="1">
      <c r="B197" s="142"/>
      <c r="D197" s="143" t="s">
        <v>127</v>
      </c>
      <c r="E197" s="144" t="s">
        <v>1</v>
      </c>
      <c r="F197" s="145" t="s">
        <v>220</v>
      </c>
      <c r="H197" s="146">
        <v>32.204000000000001</v>
      </c>
      <c r="L197" s="142"/>
      <c r="M197" s="147"/>
      <c r="U197" s="148"/>
      <c r="AT197" s="144" t="s">
        <v>127</v>
      </c>
      <c r="AU197" s="144" t="s">
        <v>125</v>
      </c>
      <c r="AV197" s="12" t="s">
        <v>125</v>
      </c>
      <c r="AW197" s="12" t="s">
        <v>23</v>
      </c>
      <c r="AX197" s="12" t="s">
        <v>66</v>
      </c>
      <c r="AY197" s="144" t="s">
        <v>117</v>
      </c>
    </row>
    <row r="198" spans="2:65" s="12" customFormat="1">
      <c r="B198" s="142"/>
      <c r="D198" s="143" t="s">
        <v>127</v>
      </c>
      <c r="E198" s="144" t="s">
        <v>1</v>
      </c>
      <c r="F198" s="145" t="s">
        <v>221</v>
      </c>
      <c r="H198" s="146">
        <v>0.19800000000000001</v>
      </c>
      <c r="L198" s="142"/>
      <c r="M198" s="147"/>
      <c r="U198" s="148"/>
      <c r="AT198" s="144" t="s">
        <v>127</v>
      </c>
      <c r="AU198" s="144" t="s">
        <v>125</v>
      </c>
      <c r="AV198" s="12" t="s">
        <v>125</v>
      </c>
      <c r="AW198" s="12" t="s">
        <v>23</v>
      </c>
      <c r="AX198" s="12" t="s">
        <v>66</v>
      </c>
      <c r="AY198" s="144" t="s">
        <v>117</v>
      </c>
    </row>
    <row r="199" spans="2:65" s="13" customFormat="1">
      <c r="B199" s="149"/>
      <c r="D199" s="143" t="s">
        <v>127</v>
      </c>
      <c r="E199" s="150" t="s">
        <v>1</v>
      </c>
      <c r="F199" s="151" t="s">
        <v>131</v>
      </c>
      <c r="H199" s="152">
        <v>32.402000000000001</v>
      </c>
      <c r="L199" s="149"/>
      <c r="M199" s="153"/>
      <c r="U199" s="154"/>
      <c r="AT199" s="150" t="s">
        <v>127</v>
      </c>
      <c r="AU199" s="150" t="s">
        <v>125</v>
      </c>
      <c r="AV199" s="13" t="s">
        <v>132</v>
      </c>
      <c r="AW199" s="13" t="s">
        <v>23</v>
      </c>
      <c r="AX199" s="13" t="s">
        <v>71</v>
      </c>
      <c r="AY199" s="150" t="s">
        <v>117</v>
      </c>
    </row>
    <row r="200" spans="2:65" s="1" customFormat="1" ht="24.2" customHeight="1">
      <c r="B200" s="128"/>
      <c r="C200" s="129" t="s">
        <v>222</v>
      </c>
      <c r="D200" s="129" t="s">
        <v>120</v>
      </c>
      <c r="E200" s="130" t="s">
        <v>223</v>
      </c>
      <c r="F200" s="131" t="s">
        <v>224</v>
      </c>
      <c r="G200" s="132" t="s">
        <v>178</v>
      </c>
      <c r="H200" s="133">
        <v>8.9580000000000002</v>
      </c>
      <c r="I200" s="134"/>
      <c r="J200" s="134"/>
      <c r="K200" s="135"/>
      <c r="L200" s="29"/>
      <c r="M200" s="136" t="s">
        <v>1</v>
      </c>
      <c r="N200" s="137" t="s">
        <v>32</v>
      </c>
      <c r="O200" s="138">
        <v>0.214</v>
      </c>
      <c r="P200" s="138">
        <f>O200*H200</f>
        <v>1.9170119999999999</v>
      </c>
      <c r="Q200" s="138">
        <v>6.9499999999999996E-3</v>
      </c>
      <c r="R200" s="138">
        <f>Q200*H200</f>
        <v>6.2258099999999997E-2</v>
      </c>
      <c r="S200" s="138">
        <v>0</v>
      </c>
      <c r="T200" s="138">
        <f>S200*H200</f>
        <v>0</v>
      </c>
      <c r="U200" s="139" t="s">
        <v>1</v>
      </c>
      <c r="AR200" s="140" t="s">
        <v>124</v>
      </c>
      <c r="AT200" s="140" t="s">
        <v>120</v>
      </c>
      <c r="AU200" s="140" t="s">
        <v>125</v>
      </c>
      <c r="AY200" s="17" t="s">
        <v>117</v>
      </c>
      <c r="BE200" s="141">
        <f>IF(N200="základná",J200,0)</f>
        <v>0</v>
      </c>
      <c r="BF200" s="141">
        <f>IF(N200="znížená",J200,0)</f>
        <v>0</v>
      </c>
      <c r="BG200" s="141">
        <f>IF(N200="zákl. prenesená",J200,0)</f>
        <v>0</v>
      </c>
      <c r="BH200" s="141">
        <f>IF(N200="zníž. prenesená",J200,0)</f>
        <v>0</v>
      </c>
      <c r="BI200" s="141">
        <f>IF(N200="nulová",J200,0)</f>
        <v>0</v>
      </c>
      <c r="BJ200" s="17" t="s">
        <v>125</v>
      </c>
      <c r="BK200" s="141">
        <f>ROUND(I200*H200,2)</f>
        <v>0</v>
      </c>
      <c r="BL200" s="17" t="s">
        <v>124</v>
      </c>
      <c r="BM200" s="140" t="s">
        <v>225</v>
      </c>
    </row>
    <row r="201" spans="2:65" s="12" customFormat="1">
      <c r="B201" s="142"/>
      <c r="D201" s="143" t="s">
        <v>127</v>
      </c>
      <c r="E201" s="144" t="s">
        <v>1</v>
      </c>
      <c r="F201" s="145" t="s">
        <v>226</v>
      </c>
      <c r="H201" s="146">
        <v>8.9580000000000002</v>
      </c>
      <c r="L201" s="142"/>
      <c r="M201" s="147"/>
      <c r="U201" s="148"/>
      <c r="AT201" s="144" t="s">
        <v>127</v>
      </c>
      <c r="AU201" s="144" t="s">
        <v>125</v>
      </c>
      <c r="AV201" s="12" t="s">
        <v>125</v>
      </c>
      <c r="AW201" s="12" t="s">
        <v>23</v>
      </c>
      <c r="AX201" s="12" t="s">
        <v>66</v>
      </c>
      <c r="AY201" s="144" t="s">
        <v>117</v>
      </c>
    </row>
    <row r="202" spans="2:65" s="13" customFormat="1">
      <c r="B202" s="149"/>
      <c r="D202" s="143" t="s">
        <v>127</v>
      </c>
      <c r="E202" s="150" t="s">
        <v>1</v>
      </c>
      <c r="F202" s="151" t="s">
        <v>131</v>
      </c>
      <c r="H202" s="152">
        <v>8.9580000000000002</v>
      </c>
      <c r="L202" s="149"/>
      <c r="M202" s="153"/>
      <c r="U202" s="154"/>
      <c r="AT202" s="150" t="s">
        <v>127</v>
      </c>
      <c r="AU202" s="150" t="s">
        <v>125</v>
      </c>
      <c r="AV202" s="13" t="s">
        <v>132</v>
      </c>
      <c r="AW202" s="13" t="s">
        <v>23</v>
      </c>
      <c r="AX202" s="13" t="s">
        <v>71</v>
      </c>
      <c r="AY202" s="150" t="s">
        <v>117</v>
      </c>
    </row>
    <row r="203" spans="2:65" s="1" customFormat="1" ht="24.2" customHeight="1">
      <c r="B203" s="128"/>
      <c r="C203" s="129" t="s">
        <v>227</v>
      </c>
      <c r="D203" s="129" t="s">
        <v>120</v>
      </c>
      <c r="E203" s="130" t="s">
        <v>228</v>
      </c>
      <c r="F203" s="131" t="s">
        <v>229</v>
      </c>
      <c r="G203" s="132" t="s">
        <v>178</v>
      </c>
      <c r="H203" s="133">
        <v>8.9580000000000002</v>
      </c>
      <c r="I203" s="134"/>
      <c r="J203" s="134"/>
      <c r="K203" s="135"/>
      <c r="L203" s="29"/>
      <c r="M203" s="136" t="s">
        <v>1</v>
      </c>
      <c r="N203" s="137" t="s">
        <v>32</v>
      </c>
      <c r="O203" s="138">
        <v>0.23400000000000001</v>
      </c>
      <c r="P203" s="138">
        <f>O203*H203</f>
        <v>2.0961720000000001</v>
      </c>
      <c r="Q203" s="138">
        <v>0</v>
      </c>
      <c r="R203" s="138">
        <f>Q203*H203</f>
        <v>0</v>
      </c>
      <c r="S203" s="138">
        <v>0</v>
      </c>
      <c r="T203" s="138">
        <f>S203*H203</f>
        <v>0</v>
      </c>
      <c r="U203" s="139" t="s">
        <v>1</v>
      </c>
      <c r="AR203" s="140" t="s">
        <v>124</v>
      </c>
      <c r="AT203" s="140" t="s">
        <v>120</v>
      </c>
      <c r="AU203" s="140" t="s">
        <v>125</v>
      </c>
      <c r="AY203" s="17" t="s">
        <v>117</v>
      </c>
      <c r="BE203" s="141">
        <f>IF(N203="základná",J203,0)</f>
        <v>0</v>
      </c>
      <c r="BF203" s="141">
        <f>IF(N203="znížená",J203,0)</f>
        <v>0</v>
      </c>
      <c r="BG203" s="141">
        <f>IF(N203="zákl. prenesená",J203,0)</f>
        <v>0</v>
      </c>
      <c r="BH203" s="141">
        <f>IF(N203="zníž. prenesená",J203,0)</f>
        <v>0</v>
      </c>
      <c r="BI203" s="141">
        <f>IF(N203="nulová",J203,0)</f>
        <v>0</v>
      </c>
      <c r="BJ203" s="17" t="s">
        <v>125</v>
      </c>
      <c r="BK203" s="141">
        <f>ROUND(I203*H203,2)</f>
        <v>0</v>
      </c>
      <c r="BL203" s="17" t="s">
        <v>124</v>
      </c>
      <c r="BM203" s="140" t="s">
        <v>230</v>
      </c>
    </row>
    <row r="204" spans="2:65" s="1" customFormat="1" ht="24.2" customHeight="1">
      <c r="B204" s="128"/>
      <c r="C204" s="129" t="s">
        <v>231</v>
      </c>
      <c r="D204" s="129" t="s">
        <v>120</v>
      </c>
      <c r="E204" s="130" t="s">
        <v>232</v>
      </c>
      <c r="F204" s="131" t="s">
        <v>233</v>
      </c>
      <c r="G204" s="132" t="s">
        <v>234</v>
      </c>
      <c r="H204" s="133">
        <v>1.032</v>
      </c>
      <c r="I204" s="134"/>
      <c r="J204" s="134"/>
      <c r="K204" s="135"/>
      <c r="L204" s="29"/>
      <c r="M204" s="136" t="s">
        <v>1</v>
      </c>
      <c r="N204" s="137" t="s">
        <v>32</v>
      </c>
      <c r="O204" s="138">
        <v>39.402000000000001</v>
      </c>
      <c r="P204" s="138">
        <f>O204*H204</f>
        <v>40.662863999999999</v>
      </c>
      <c r="Q204" s="138">
        <v>1.0379499999999999</v>
      </c>
      <c r="R204" s="138">
        <f>Q204*H204</f>
        <v>1.0711644</v>
      </c>
      <c r="S204" s="138">
        <v>0</v>
      </c>
      <c r="T204" s="138">
        <f>S204*H204</f>
        <v>0</v>
      </c>
      <c r="U204" s="139" t="s">
        <v>1</v>
      </c>
      <c r="AR204" s="140" t="s">
        <v>124</v>
      </c>
      <c r="AT204" s="140" t="s">
        <v>120</v>
      </c>
      <c r="AU204" s="140" t="s">
        <v>125</v>
      </c>
      <c r="AY204" s="17" t="s">
        <v>117</v>
      </c>
      <c r="BE204" s="141">
        <f>IF(N204="základná",J204,0)</f>
        <v>0</v>
      </c>
      <c r="BF204" s="141">
        <f>IF(N204="znížená",J204,0)</f>
        <v>0</v>
      </c>
      <c r="BG204" s="141">
        <f>IF(N204="zákl. prenesená",J204,0)</f>
        <v>0</v>
      </c>
      <c r="BH204" s="141">
        <f>IF(N204="zníž. prenesená",J204,0)</f>
        <v>0</v>
      </c>
      <c r="BI204" s="141">
        <f>IF(N204="nulová",J204,0)</f>
        <v>0</v>
      </c>
      <c r="BJ204" s="17" t="s">
        <v>125</v>
      </c>
      <c r="BK204" s="141">
        <f>ROUND(I204*H204,2)</f>
        <v>0</v>
      </c>
      <c r="BL204" s="17" t="s">
        <v>124</v>
      </c>
      <c r="BM204" s="140" t="s">
        <v>235</v>
      </c>
    </row>
    <row r="205" spans="2:65" s="12" customFormat="1">
      <c r="B205" s="142"/>
      <c r="D205" s="143" t="s">
        <v>127</v>
      </c>
      <c r="E205" s="144" t="s">
        <v>1</v>
      </c>
      <c r="F205" s="145" t="s">
        <v>236</v>
      </c>
      <c r="H205" s="146">
        <v>1.032</v>
      </c>
      <c r="L205" s="142"/>
      <c r="M205" s="147"/>
      <c r="U205" s="148"/>
      <c r="AT205" s="144" t="s">
        <v>127</v>
      </c>
      <c r="AU205" s="144" t="s">
        <v>125</v>
      </c>
      <c r="AV205" s="12" t="s">
        <v>125</v>
      </c>
      <c r="AW205" s="12" t="s">
        <v>23</v>
      </c>
      <c r="AX205" s="12" t="s">
        <v>66</v>
      </c>
      <c r="AY205" s="144" t="s">
        <v>117</v>
      </c>
    </row>
    <row r="206" spans="2:65" s="13" customFormat="1">
      <c r="B206" s="149"/>
      <c r="D206" s="143" t="s">
        <v>127</v>
      </c>
      <c r="E206" s="150" t="s">
        <v>1</v>
      </c>
      <c r="F206" s="151" t="s">
        <v>131</v>
      </c>
      <c r="H206" s="152">
        <v>1.032</v>
      </c>
      <c r="L206" s="149"/>
      <c r="M206" s="153"/>
      <c r="U206" s="154"/>
      <c r="AT206" s="150" t="s">
        <v>127</v>
      </c>
      <c r="AU206" s="150" t="s">
        <v>125</v>
      </c>
      <c r="AV206" s="13" t="s">
        <v>132</v>
      </c>
      <c r="AW206" s="13" t="s">
        <v>23</v>
      </c>
      <c r="AX206" s="13" t="s">
        <v>71</v>
      </c>
      <c r="AY206" s="150" t="s">
        <v>117</v>
      </c>
    </row>
    <row r="207" spans="2:65" s="11" customFormat="1" ht="22.9" customHeight="1">
      <c r="B207" s="117"/>
      <c r="D207" s="118" t="s">
        <v>65</v>
      </c>
      <c r="E207" s="126" t="s">
        <v>132</v>
      </c>
      <c r="F207" s="126" t="s">
        <v>237</v>
      </c>
      <c r="J207" s="127"/>
      <c r="L207" s="117"/>
      <c r="M207" s="121"/>
      <c r="P207" s="122">
        <f>SUM(P208:P259)</f>
        <v>287.26953115000003</v>
      </c>
      <c r="R207" s="122">
        <f>SUM(R208:R259)</f>
        <v>92.302990640000004</v>
      </c>
      <c r="T207" s="122">
        <f>SUM(T208:T259)</f>
        <v>0</v>
      </c>
      <c r="U207" s="123"/>
      <c r="AR207" s="118" t="s">
        <v>71</v>
      </c>
      <c r="AT207" s="124" t="s">
        <v>65</v>
      </c>
      <c r="AU207" s="124" t="s">
        <v>71</v>
      </c>
      <c r="AY207" s="118" t="s">
        <v>117</v>
      </c>
      <c r="BK207" s="125">
        <f>SUM(BK208:BK259)</f>
        <v>0</v>
      </c>
    </row>
    <row r="208" spans="2:65" s="1" customFormat="1" ht="44.25" customHeight="1">
      <c r="B208" s="128"/>
      <c r="C208" s="129" t="s">
        <v>238</v>
      </c>
      <c r="D208" s="129" t="s">
        <v>120</v>
      </c>
      <c r="E208" s="130" t="s">
        <v>239</v>
      </c>
      <c r="F208" s="131" t="s">
        <v>240</v>
      </c>
      <c r="G208" s="132" t="s">
        <v>123</v>
      </c>
      <c r="H208" s="133">
        <v>30.859000000000002</v>
      </c>
      <c r="I208" s="134"/>
      <c r="J208" s="134"/>
      <c r="K208" s="135"/>
      <c r="L208" s="29"/>
      <c r="M208" s="136" t="s">
        <v>1</v>
      </c>
      <c r="N208" s="137" t="s">
        <v>32</v>
      </c>
      <c r="O208" s="138">
        <v>2.3769999999999998</v>
      </c>
      <c r="P208" s="138">
        <f>O208*H208</f>
        <v>73.351843000000002</v>
      </c>
      <c r="Q208" s="138">
        <v>0.78939000000000004</v>
      </c>
      <c r="R208" s="138">
        <f>Q208*H208</f>
        <v>24.359786010000004</v>
      </c>
      <c r="S208" s="138">
        <v>0</v>
      </c>
      <c r="T208" s="138">
        <f>S208*H208</f>
        <v>0</v>
      </c>
      <c r="U208" s="139" t="s">
        <v>1</v>
      </c>
      <c r="AR208" s="140" t="s">
        <v>124</v>
      </c>
      <c r="AT208" s="140" t="s">
        <v>120</v>
      </c>
      <c r="AU208" s="140" t="s">
        <v>125</v>
      </c>
      <c r="AY208" s="17" t="s">
        <v>117</v>
      </c>
      <c r="BE208" s="141">
        <f>IF(N208="základná",J208,0)</f>
        <v>0</v>
      </c>
      <c r="BF208" s="141">
        <f>IF(N208="znížená",J208,0)</f>
        <v>0</v>
      </c>
      <c r="BG208" s="141">
        <f>IF(N208="zákl. prenesená",J208,0)</f>
        <v>0</v>
      </c>
      <c r="BH208" s="141">
        <f>IF(N208="zníž. prenesená",J208,0)</f>
        <v>0</v>
      </c>
      <c r="BI208" s="141">
        <f>IF(N208="nulová",J208,0)</f>
        <v>0</v>
      </c>
      <c r="BJ208" s="17" t="s">
        <v>125</v>
      </c>
      <c r="BK208" s="141">
        <f>ROUND(I208*H208,2)</f>
        <v>0</v>
      </c>
      <c r="BL208" s="17" t="s">
        <v>124</v>
      </c>
      <c r="BM208" s="140" t="s">
        <v>241</v>
      </c>
    </row>
    <row r="209" spans="2:65" s="12" customFormat="1">
      <c r="B209" s="142"/>
      <c r="D209" s="143" t="s">
        <v>127</v>
      </c>
      <c r="E209" s="144" t="s">
        <v>1</v>
      </c>
      <c r="F209" s="145" t="s">
        <v>242</v>
      </c>
      <c r="H209" s="146">
        <v>36.965000000000003</v>
      </c>
      <c r="L209" s="142"/>
      <c r="M209" s="147"/>
      <c r="U209" s="148"/>
      <c r="AT209" s="144" t="s">
        <v>127</v>
      </c>
      <c r="AU209" s="144" t="s">
        <v>125</v>
      </c>
      <c r="AV209" s="12" t="s">
        <v>125</v>
      </c>
      <c r="AW209" s="12" t="s">
        <v>23</v>
      </c>
      <c r="AX209" s="12" t="s">
        <v>66</v>
      </c>
      <c r="AY209" s="144" t="s">
        <v>117</v>
      </c>
    </row>
    <row r="210" spans="2:65" s="12" customFormat="1">
      <c r="B210" s="142"/>
      <c r="D210" s="143" t="s">
        <v>127</v>
      </c>
      <c r="E210" s="144" t="s">
        <v>1</v>
      </c>
      <c r="F210" s="145" t="s">
        <v>243</v>
      </c>
      <c r="H210" s="146">
        <v>-1.425</v>
      </c>
      <c r="L210" s="142"/>
      <c r="M210" s="147"/>
      <c r="U210" s="148"/>
      <c r="AT210" s="144" t="s">
        <v>127</v>
      </c>
      <c r="AU210" s="144" t="s">
        <v>125</v>
      </c>
      <c r="AV210" s="12" t="s">
        <v>125</v>
      </c>
      <c r="AW210" s="12" t="s">
        <v>23</v>
      </c>
      <c r="AX210" s="12" t="s">
        <v>66</v>
      </c>
      <c r="AY210" s="144" t="s">
        <v>117</v>
      </c>
    </row>
    <row r="211" spans="2:65" s="12" customFormat="1">
      <c r="B211" s="142"/>
      <c r="D211" s="143" t="s">
        <v>127</v>
      </c>
      <c r="E211" s="144" t="s">
        <v>1</v>
      </c>
      <c r="F211" s="145" t="s">
        <v>244</v>
      </c>
      <c r="H211" s="146">
        <v>-1.3979999999999999</v>
      </c>
      <c r="L211" s="142"/>
      <c r="M211" s="147"/>
      <c r="U211" s="148"/>
      <c r="AT211" s="144" t="s">
        <v>127</v>
      </c>
      <c r="AU211" s="144" t="s">
        <v>125</v>
      </c>
      <c r="AV211" s="12" t="s">
        <v>125</v>
      </c>
      <c r="AW211" s="12" t="s">
        <v>23</v>
      </c>
      <c r="AX211" s="12" t="s">
        <v>66</v>
      </c>
      <c r="AY211" s="144" t="s">
        <v>117</v>
      </c>
    </row>
    <row r="212" spans="2:65" s="12" customFormat="1">
      <c r="B212" s="142"/>
      <c r="D212" s="143" t="s">
        <v>127</v>
      </c>
      <c r="E212" s="144" t="s">
        <v>1</v>
      </c>
      <c r="F212" s="145" t="s">
        <v>245</v>
      </c>
      <c r="H212" s="146">
        <v>-2.5649999999999999</v>
      </c>
      <c r="L212" s="142"/>
      <c r="M212" s="147"/>
      <c r="U212" s="148"/>
      <c r="AT212" s="144" t="s">
        <v>127</v>
      </c>
      <c r="AU212" s="144" t="s">
        <v>125</v>
      </c>
      <c r="AV212" s="12" t="s">
        <v>125</v>
      </c>
      <c r="AW212" s="12" t="s">
        <v>23</v>
      </c>
      <c r="AX212" s="12" t="s">
        <v>66</v>
      </c>
      <c r="AY212" s="144" t="s">
        <v>117</v>
      </c>
    </row>
    <row r="213" spans="2:65" s="12" customFormat="1">
      <c r="B213" s="142"/>
      <c r="D213" s="143" t="s">
        <v>127</v>
      </c>
      <c r="E213" s="144" t="s">
        <v>1</v>
      </c>
      <c r="F213" s="145" t="s">
        <v>246</v>
      </c>
      <c r="H213" s="146">
        <v>-0.71799999999999997</v>
      </c>
      <c r="L213" s="142"/>
      <c r="M213" s="147"/>
      <c r="U213" s="148"/>
      <c r="AT213" s="144" t="s">
        <v>127</v>
      </c>
      <c r="AU213" s="144" t="s">
        <v>125</v>
      </c>
      <c r="AV213" s="12" t="s">
        <v>125</v>
      </c>
      <c r="AW213" s="12" t="s">
        <v>23</v>
      </c>
      <c r="AX213" s="12" t="s">
        <v>66</v>
      </c>
      <c r="AY213" s="144" t="s">
        <v>117</v>
      </c>
    </row>
    <row r="214" spans="2:65" s="13" customFormat="1">
      <c r="B214" s="149"/>
      <c r="D214" s="143" t="s">
        <v>127</v>
      </c>
      <c r="E214" s="150" t="s">
        <v>1</v>
      </c>
      <c r="F214" s="151" t="s">
        <v>131</v>
      </c>
      <c r="H214" s="152">
        <v>30.859000000000002</v>
      </c>
      <c r="L214" s="149"/>
      <c r="M214" s="153"/>
      <c r="U214" s="154"/>
      <c r="AT214" s="150" t="s">
        <v>127</v>
      </c>
      <c r="AU214" s="150" t="s">
        <v>125</v>
      </c>
      <c r="AV214" s="13" t="s">
        <v>132</v>
      </c>
      <c r="AW214" s="13" t="s">
        <v>23</v>
      </c>
      <c r="AX214" s="13" t="s">
        <v>71</v>
      </c>
      <c r="AY214" s="150" t="s">
        <v>117</v>
      </c>
    </row>
    <row r="215" spans="2:65" s="1" customFormat="1" ht="44.25" customHeight="1">
      <c r="B215" s="128"/>
      <c r="C215" s="129" t="s">
        <v>7</v>
      </c>
      <c r="D215" s="129" t="s">
        <v>120</v>
      </c>
      <c r="E215" s="130" t="s">
        <v>247</v>
      </c>
      <c r="F215" s="131" t="s">
        <v>248</v>
      </c>
      <c r="G215" s="132" t="s">
        <v>123</v>
      </c>
      <c r="H215" s="133">
        <v>10.16</v>
      </c>
      <c r="I215" s="134"/>
      <c r="J215" s="134"/>
      <c r="K215" s="135"/>
      <c r="L215" s="29"/>
      <c r="M215" s="136" t="s">
        <v>1</v>
      </c>
      <c r="N215" s="137" t="s">
        <v>32</v>
      </c>
      <c r="O215" s="138">
        <v>2.3826000000000001</v>
      </c>
      <c r="P215" s="138">
        <f>O215*H215</f>
        <v>24.207216000000003</v>
      </c>
      <c r="Q215" s="138">
        <v>0.71731</v>
      </c>
      <c r="R215" s="138">
        <f>Q215*H215</f>
        <v>7.2878696000000005</v>
      </c>
      <c r="S215" s="138">
        <v>0</v>
      </c>
      <c r="T215" s="138">
        <f>S215*H215</f>
        <v>0</v>
      </c>
      <c r="U215" s="139" t="s">
        <v>1</v>
      </c>
      <c r="AR215" s="140" t="s">
        <v>124</v>
      </c>
      <c r="AT215" s="140" t="s">
        <v>120</v>
      </c>
      <c r="AU215" s="140" t="s">
        <v>125</v>
      </c>
      <c r="AY215" s="17" t="s">
        <v>117</v>
      </c>
      <c r="BE215" s="141">
        <f>IF(N215="základná",J215,0)</f>
        <v>0</v>
      </c>
      <c r="BF215" s="141">
        <f>IF(N215="znížená",J215,0)</f>
        <v>0</v>
      </c>
      <c r="BG215" s="141">
        <f>IF(N215="zákl. prenesená",J215,0)</f>
        <v>0</v>
      </c>
      <c r="BH215" s="141">
        <f>IF(N215="zníž. prenesená",J215,0)</f>
        <v>0</v>
      </c>
      <c r="BI215" s="141">
        <f>IF(N215="nulová",J215,0)</f>
        <v>0</v>
      </c>
      <c r="BJ215" s="17" t="s">
        <v>125</v>
      </c>
      <c r="BK215" s="141">
        <f>ROUND(I215*H215,2)</f>
        <v>0</v>
      </c>
      <c r="BL215" s="17" t="s">
        <v>124</v>
      </c>
      <c r="BM215" s="140" t="s">
        <v>249</v>
      </c>
    </row>
    <row r="216" spans="2:65" s="1" customFormat="1" ht="44.25" customHeight="1">
      <c r="B216" s="128"/>
      <c r="C216" s="129" t="s">
        <v>250</v>
      </c>
      <c r="D216" s="129" t="s">
        <v>120</v>
      </c>
      <c r="E216" s="130" t="s">
        <v>251</v>
      </c>
      <c r="F216" s="131" t="s">
        <v>252</v>
      </c>
      <c r="G216" s="132" t="s">
        <v>123</v>
      </c>
      <c r="H216" s="133">
        <v>8.2159999999999993</v>
      </c>
      <c r="I216" s="134"/>
      <c r="J216" s="134"/>
      <c r="K216" s="135"/>
      <c r="L216" s="29"/>
      <c r="M216" s="136" t="s">
        <v>1</v>
      </c>
      <c r="N216" s="137" t="s">
        <v>32</v>
      </c>
      <c r="O216" s="138">
        <v>2.5680000000000001</v>
      </c>
      <c r="P216" s="138">
        <f>O216*H216</f>
        <v>21.098687999999999</v>
      </c>
      <c r="Q216" s="138">
        <v>0.81545999999999996</v>
      </c>
      <c r="R216" s="138">
        <f>Q216*H216</f>
        <v>6.6998193599999993</v>
      </c>
      <c r="S216" s="138">
        <v>0</v>
      </c>
      <c r="T216" s="138">
        <f>S216*H216</f>
        <v>0</v>
      </c>
      <c r="U216" s="139" t="s">
        <v>1</v>
      </c>
      <c r="AR216" s="140" t="s">
        <v>124</v>
      </c>
      <c r="AT216" s="140" t="s">
        <v>120</v>
      </c>
      <c r="AU216" s="140" t="s">
        <v>125</v>
      </c>
      <c r="AY216" s="17" t="s">
        <v>117</v>
      </c>
      <c r="BE216" s="141">
        <f>IF(N216="základná",J216,0)</f>
        <v>0</v>
      </c>
      <c r="BF216" s="141">
        <f>IF(N216="znížená",J216,0)</f>
        <v>0</v>
      </c>
      <c r="BG216" s="141">
        <f>IF(N216="zákl. prenesená",J216,0)</f>
        <v>0</v>
      </c>
      <c r="BH216" s="141">
        <f>IF(N216="zníž. prenesená",J216,0)</f>
        <v>0</v>
      </c>
      <c r="BI216" s="141">
        <f>IF(N216="nulová",J216,0)</f>
        <v>0</v>
      </c>
      <c r="BJ216" s="17" t="s">
        <v>125</v>
      </c>
      <c r="BK216" s="141">
        <f>ROUND(I216*H216,2)</f>
        <v>0</v>
      </c>
      <c r="BL216" s="17" t="s">
        <v>124</v>
      </c>
      <c r="BM216" s="140" t="s">
        <v>253</v>
      </c>
    </row>
    <row r="217" spans="2:65" s="12" customFormat="1">
      <c r="B217" s="142"/>
      <c r="D217" s="143" t="s">
        <v>127</v>
      </c>
      <c r="E217" s="144" t="s">
        <v>1</v>
      </c>
      <c r="F217" s="145" t="s">
        <v>254</v>
      </c>
      <c r="H217" s="146">
        <v>8.5760000000000005</v>
      </c>
      <c r="L217" s="142"/>
      <c r="M217" s="147"/>
      <c r="U217" s="148"/>
      <c r="AT217" s="144" t="s">
        <v>127</v>
      </c>
      <c r="AU217" s="144" t="s">
        <v>125</v>
      </c>
      <c r="AV217" s="12" t="s">
        <v>125</v>
      </c>
      <c r="AW217" s="12" t="s">
        <v>23</v>
      </c>
      <c r="AX217" s="12" t="s">
        <v>66</v>
      </c>
      <c r="AY217" s="144" t="s">
        <v>117</v>
      </c>
    </row>
    <row r="218" spans="2:65" s="12" customFormat="1">
      <c r="B218" s="142"/>
      <c r="D218" s="143" t="s">
        <v>127</v>
      </c>
      <c r="E218" s="144" t="s">
        <v>1</v>
      </c>
      <c r="F218" s="145" t="s">
        <v>255</v>
      </c>
      <c r="H218" s="146">
        <v>-0.36</v>
      </c>
      <c r="L218" s="142"/>
      <c r="M218" s="147"/>
      <c r="U218" s="148"/>
      <c r="AT218" s="144" t="s">
        <v>127</v>
      </c>
      <c r="AU218" s="144" t="s">
        <v>125</v>
      </c>
      <c r="AV218" s="12" t="s">
        <v>125</v>
      </c>
      <c r="AW218" s="12" t="s">
        <v>23</v>
      </c>
      <c r="AX218" s="12" t="s">
        <v>66</v>
      </c>
      <c r="AY218" s="144" t="s">
        <v>117</v>
      </c>
    </row>
    <row r="219" spans="2:65" s="13" customFormat="1">
      <c r="B219" s="149"/>
      <c r="D219" s="143" t="s">
        <v>127</v>
      </c>
      <c r="E219" s="150" t="s">
        <v>1</v>
      </c>
      <c r="F219" s="151" t="s">
        <v>131</v>
      </c>
      <c r="H219" s="152">
        <v>8.2159999999999993</v>
      </c>
      <c r="L219" s="149"/>
      <c r="M219" s="153"/>
      <c r="U219" s="154"/>
      <c r="AT219" s="150" t="s">
        <v>127</v>
      </c>
      <c r="AU219" s="150" t="s">
        <v>125</v>
      </c>
      <c r="AV219" s="13" t="s">
        <v>132</v>
      </c>
      <c r="AW219" s="13" t="s">
        <v>23</v>
      </c>
      <c r="AX219" s="13" t="s">
        <v>71</v>
      </c>
      <c r="AY219" s="150" t="s">
        <v>117</v>
      </c>
    </row>
    <row r="220" spans="2:65" s="1" customFormat="1" ht="24.2" customHeight="1">
      <c r="B220" s="128"/>
      <c r="C220" s="129" t="s">
        <v>256</v>
      </c>
      <c r="D220" s="129" t="s">
        <v>120</v>
      </c>
      <c r="E220" s="130" t="s">
        <v>257</v>
      </c>
      <c r="F220" s="131" t="s">
        <v>258</v>
      </c>
      <c r="G220" s="132" t="s">
        <v>234</v>
      </c>
      <c r="H220" s="133">
        <v>9.9000000000000005E-2</v>
      </c>
      <c r="I220" s="134"/>
      <c r="J220" s="134"/>
      <c r="K220" s="135"/>
      <c r="L220" s="29"/>
      <c r="M220" s="136" t="s">
        <v>1</v>
      </c>
      <c r="N220" s="137" t="s">
        <v>32</v>
      </c>
      <c r="O220" s="138">
        <v>14.93285</v>
      </c>
      <c r="P220" s="138">
        <f>O220*H220</f>
        <v>1.4783521500000001</v>
      </c>
      <c r="Q220" s="138">
        <v>1.002</v>
      </c>
      <c r="R220" s="138">
        <f>Q220*H220</f>
        <v>9.9198000000000008E-2</v>
      </c>
      <c r="S220" s="138">
        <v>0</v>
      </c>
      <c r="T220" s="138">
        <f>S220*H220</f>
        <v>0</v>
      </c>
      <c r="U220" s="139" t="s">
        <v>1</v>
      </c>
      <c r="AR220" s="140" t="s">
        <v>124</v>
      </c>
      <c r="AT220" s="140" t="s">
        <v>120</v>
      </c>
      <c r="AU220" s="140" t="s">
        <v>125</v>
      </c>
      <c r="AY220" s="17" t="s">
        <v>117</v>
      </c>
      <c r="BE220" s="141">
        <f>IF(N220="základná",J220,0)</f>
        <v>0</v>
      </c>
      <c r="BF220" s="141">
        <f>IF(N220="znížená",J220,0)</f>
        <v>0</v>
      </c>
      <c r="BG220" s="141">
        <f>IF(N220="zákl. prenesená",J220,0)</f>
        <v>0</v>
      </c>
      <c r="BH220" s="141">
        <f>IF(N220="zníž. prenesená",J220,0)</f>
        <v>0</v>
      </c>
      <c r="BI220" s="141">
        <f>IF(N220="nulová",J220,0)</f>
        <v>0</v>
      </c>
      <c r="BJ220" s="17" t="s">
        <v>125</v>
      </c>
      <c r="BK220" s="141">
        <f>ROUND(I220*H220,2)</f>
        <v>0</v>
      </c>
      <c r="BL220" s="17" t="s">
        <v>124</v>
      </c>
      <c r="BM220" s="140" t="s">
        <v>259</v>
      </c>
    </row>
    <row r="221" spans="2:65" s="1" customFormat="1" ht="24.2" customHeight="1">
      <c r="B221" s="128"/>
      <c r="C221" s="129" t="s">
        <v>260</v>
      </c>
      <c r="D221" s="129" t="s">
        <v>120</v>
      </c>
      <c r="E221" s="130" t="s">
        <v>261</v>
      </c>
      <c r="F221" s="131" t="s">
        <v>262</v>
      </c>
      <c r="G221" s="132" t="s">
        <v>123</v>
      </c>
      <c r="H221" s="133">
        <v>12.015000000000001</v>
      </c>
      <c r="I221" s="134"/>
      <c r="J221" s="134"/>
      <c r="K221" s="135"/>
      <c r="L221" s="29"/>
      <c r="M221" s="136" t="s">
        <v>1</v>
      </c>
      <c r="N221" s="137" t="s">
        <v>32</v>
      </c>
      <c r="O221" s="138">
        <v>4.0339999999999998</v>
      </c>
      <c r="P221" s="138">
        <f>O221*H221</f>
        <v>48.468510000000002</v>
      </c>
      <c r="Q221" s="138">
        <v>2.1170900000000001</v>
      </c>
      <c r="R221" s="138">
        <f>Q221*H221</f>
        <v>25.436836350000004</v>
      </c>
      <c r="S221" s="138">
        <v>0</v>
      </c>
      <c r="T221" s="138">
        <f>S221*H221</f>
        <v>0</v>
      </c>
      <c r="U221" s="139" t="s">
        <v>1</v>
      </c>
      <c r="AR221" s="140" t="s">
        <v>124</v>
      </c>
      <c r="AT221" s="140" t="s">
        <v>120</v>
      </c>
      <c r="AU221" s="140" t="s">
        <v>125</v>
      </c>
      <c r="AY221" s="17" t="s">
        <v>117</v>
      </c>
      <c r="BE221" s="141">
        <f>IF(N221="základná",J221,0)</f>
        <v>0</v>
      </c>
      <c r="BF221" s="141">
        <f>IF(N221="znížená",J221,0)</f>
        <v>0</v>
      </c>
      <c r="BG221" s="141">
        <f>IF(N221="zákl. prenesená",J221,0)</f>
        <v>0</v>
      </c>
      <c r="BH221" s="141">
        <f>IF(N221="zníž. prenesená",J221,0)</f>
        <v>0</v>
      </c>
      <c r="BI221" s="141">
        <f>IF(N221="nulová",J221,0)</f>
        <v>0</v>
      </c>
      <c r="BJ221" s="17" t="s">
        <v>125</v>
      </c>
      <c r="BK221" s="141">
        <f>ROUND(I221*H221,2)</f>
        <v>0</v>
      </c>
      <c r="BL221" s="17" t="s">
        <v>124</v>
      </c>
      <c r="BM221" s="140" t="s">
        <v>263</v>
      </c>
    </row>
    <row r="222" spans="2:65" s="12" customFormat="1">
      <c r="B222" s="142"/>
      <c r="D222" s="143" t="s">
        <v>127</v>
      </c>
      <c r="E222" s="144" t="s">
        <v>1</v>
      </c>
      <c r="F222" s="145" t="s">
        <v>264</v>
      </c>
      <c r="H222" s="146">
        <v>5.04</v>
      </c>
      <c r="L222" s="142"/>
      <c r="M222" s="147"/>
      <c r="U222" s="148"/>
      <c r="AT222" s="144" t="s">
        <v>127</v>
      </c>
      <c r="AU222" s="144" t="s">
        <v>125</v>
      </c>
      <c r="AV222" s="12" t="s">
        <v>125</v>
      </c>
      <c r="AW222" s="12" t="s">
        <v>23</v>
      </c>
      <c r="AX222" s="12" t="s">
        <v>66</v>
      </c>
      <c r="AY222" s="144" t="s">
        <v>117</v>
      </c>
    </row>
    <row r="223" spans="2:65" s="12" customFormat="1">
      <c r="B223" s="142"/>
      <c r="D223" s="143" t="s">
        <v>127</v>
      </c>
      <c r="E223" s="144" t="s">
        <v>1</v>
      </c>
      <c r="F223" s="145" t="s">
        <v>265</v>
      </c>
      <c r="H223" s="146">
        <v>6.9749999999999996</v>
      </c>
      <c r="L223" s="142"/>
      <c r="M223" s="147"/>
      <c r="U223" s="148"/>
      <c r="AT223" s="144" t="s">
        <v>127</v>
      </c>
      <c r="AU223" s="144" t="s">
        <v>125</v>
      </c>
      <c r="AV223" s="12" t="s">
        <v>125</v>
      </c>
      <c r="AW223" s="12" t="s">
        <v>23</v>
      </c>
      <c r="AX223" s="12" t="s">
        <v>66</v>
      </c>
      <c r="AY223" s="144" t="s">
        <v>117</v>
      </c>
    </row>
    <row r="224" spans="2:65" s="13" customFormat="1">
      <c r="B224" s="149"/>
      <c r="D224" s="143" t="s">
        <v>127</v>
      </c>
      <c r="E224" s="150" t="s">
        <v>1</v>
      </c>
      <c r="F224" s="151" t="s">
        <v>131</v>
      </c>
      <c r="H224" s="152">
        <v>12.015000000000001</v>
      </c>
      <c r="L224" s="149"/>
      <c r="M224" s="153"/>
      <c r="U224" s="154"/>
      <c r="AT224" s="150" t="s">
        <v>127</v>
      </c>
      <c r="AU224" s="150" t="s">
        <v>125</v>
      </c>
      <c r="AV224" s="13" t="s">
        <v>132</v>
      </c>
      <c r="AW224" s="13" t="s">
        <v>23</v>
      </c>
      <c r="AX224" s="13" t="s">
        <v>71</v>
      </c>
      <c r="AY224" s="150" t="s">
        <v>117</v>
      </c>
    </row>
    <row r="225" spans="2:65" s="1" customFormat="1" ht="24.2" customHeight="1">
      <c r="B225" s="128"/>
      <c r="C225" s="129" t="s">
        <v>266</v>
      </c>
      <c r="D225" s="129" t="s">
        <v>120</v>
      </c>
      <c r="E225" s="130" t="s">
        <v>267</v>
      </c>
      <c r="F225" s="131" t="s">
        <v>268</v>
      </c>
      <c r="G225" s="132" t="s">
        <v>185</v>
      </c>
      <c r="H225" s="133">
        <v>23</v>
      </c>
      <c r="I225" s="134"/>
      <c r="J225" s="134"/>
      <c r="K225" s="135"/>
      <c r="L225" s="29"/>
      <c r="M225" s="136" t="s">
        <v>1</v>
      </c>
      <c r="N225" s="137" t="s">
        <v>32</v>
      </c>
      <c r="O225" s="138">
        <v>0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8">
        <f>S225*H225</f>
        <v>0</v>
      </c>
      <c r="U225" s="139" t="s">
        <v>1</v>
      </c>
      <c r="AR225" s="140" t="s">
        <v>124</v>
      </c>
      <c r="AT225" s="140" t="s">
        <v>120</v>
      </c>
      <c r="AU225" s="140" t="s">
        <v>125</v>
      </c>
      <c r="AY225" s="17" t="s">
        <v>117</v>
      </c>
      <c r="BE225" s="141">
        <f>IF(N225="základná",J225,0)</f>
        <v>0</v>
      </c>
      <c r="BF225" s="141">
        <f>IF(N225="znížená",J225,0)</f>
        <v>0</v>
      </c>
      <c r="BG225" s="141">
        <f>IF(N225="zákl. prenesená",J225,0)</f>
        <v>0</v>
      </c>
      <c r="BH225" s="141">
        <f>IF(N225="zníž. prenesená",J225,0)</f>
        <v>0</v>
      </c>
      <c r="BI225" s="141">
        <f>IF(N225="nulová",J225,0)</f>
        <v>0</v>
      </c>
      <c r="BJ225" s="17" t="s">
        <v>125</v>
      </c>
      <c r="BK225" s="141">
        <f>ROUND(I225*H225,2)</f>
        <v>0</v>
      </c>
      <c r="BL225" s="17" t="s">
        <v>124</v>
      </c>
      <c r="BM225" s="140" t="s">
        <v>269</v>
      </c>
    </row>
    <row r="226" spans="2:65" s="12" customFormat="1">
      <c r="B226" s="142"/>
      <c r="D226" s="143" t="s">
        <v>127</v>
      </c>
      <c r="E226" s="144" t="s">
        <v>1</v>
      </c>
      <c r="F226" s="145" t="s">
        <v>270</v>
      </c>
      <c r="H226" s="146">
        <v>23</v>
      </c>
      <c r="L226" s="142"/>
      <c r="M226" s="147"/>
      <c r="U226" s="148"/>
      <c r="AT226" s="144" t="s">
        <v>127</v>
      </c>
      <c r="AU226" s="144" t="s">
        <v>125</v>
      </c>
      <c r="AV226" s="12" t="s">
        <v>125</v>
      </c>
      <c r="AW226" s="12" t="s">
        <v>23</v>
      </c>
      <c r="AX226" s="12" t="s">
        <v>66</v>
      </c>
      <c r="AY226" s="144" t="s">
        <v>117</v>
      </c>
    </row>
    <row r="227" spans="2:65" s="13" customFormat="1">
      <c r="B227" s="149"/>
      <c r="D227" s="143" t="s">
        <v>127</v>
      </c>
      <c r="E227" s="150" t="s">
        <v>1</v>
      </c>
      <c r="F227" s="151" t="s">
        <v>131</v>
      </c>
      <c r="H227" s="152">
        <v>23</v>
      </c>
      <c r="L227" s="149"/>
      <c r="M227" s="153"/>
      <c r="U227" s="154"/>
      <c r="AT227" s="150" t="s">
        <v>127</v>
      </c>
      <c r="AU227" s="150" t="s">
        <v>125</v>
      </c>
      <c r="AV227" s="13" t="s">
        <v>132</v>
      </c>
      <c r="AW227" s="13" t="s">
        <v>23</v>
      </c>
      <c r="AX227" s="13" t="s">
        <v>71</v>
      </c>
      <c r="AY227" s="150" t="s">
        <v>117</v>
      </c>
    </row>
    <row r="228" spans="2:65" s="1" customFormat="1" ht="24.2" customHeight="1">
      <c r="B228" s="128"/>
      <c r="C228" s="129" t="s">
        <v>271</v>
      </c>
      <c r="D228" s="129" t="s">
        <v>120</v>
      </c>
      <c r="E228" s="130" t="s">
        <v>272</v>
      </c>
      <c r="F228" s="131" t="s">
        <v>273</v>
      </c>
      <c r="G228" s="132" t="s">
        <v>274</v>
      </c>
      <c r="H228" s="133">
        <v>12</v>
      </c>
      <c r="I228" s="134"/>
      <c r="J228" s="134"/>
      <c r="K228" s="135"/>
      <c r="L228" s="29"/>
      <c r="M228" s="136" t="s">
        <v>1</v>
      </c>
      <c r="N228" s="137" t="s">
        <v>32</v>
      </c>
      <c r="O228" s="138">
        <v>0.188</v>
      </c>
      <c r="P228" s="138">
        <f>O228*H228</f>
        <v>2.2560000000000002</v>
      </c>
      <c r="Q228" s="138">
        <v>2.6579999999999999E-2</v>
      </c>
      <c r="R228" s="138">
        <f>Q228*H228</f>
        <v>0.31896000000000002</v>
      </c>
      <c r="S228" s="138">
        <v>0</v>
      </c>
      <c r="T228" s="138">
        <f>S228*H228</f>
        <v>0</v>
      </c>
      <c r="U228" s="139" t="s">
        <v>1</v>
      </c>
      <c r="AR228" s="140" t="s">
        <v>124</v>
      </c>
      <c r="AT228" s="140" t="s">
        <v>120</v>
      </c>
      <c r="AU228" s="140" t="s">
        <v>125</v>
      </c>
      <c r="AY228" s="17" t="s">
        <v>117</v>
      </c>
      <c r="BE228" s="141">
        <f>IF(N228="základná",J228,0)</f>
        <v>0</v>
      </c>
      <c r="BF228" s="141">
        <f>IF(N228="znížená",J228,0)</f>
        <v>0</v>
      </c>
      <c r="BG228" s="141">
        <f>IF(N228="zákl. prenesená",J228,0)</f>
        <v>0</v>
      </c>
      <c r="BH228" s="141">
        <f>IF(N228="zníž. prenesená",J228,0)</f>
        <v>0</v>
      </c>
      <c r="BI228" s="141">
        <f>IF(N228="nulová",J228,0)</f>
        <v>0</v>
      </c>
      <c r="BJ228" s="17" t="s">
        <v>125</v>
      </c>
      <c r="BK228" s="141">
        <f>ROUND(I228*H228,2)</f>
        <v>0</v>
      </c>
      <c r="BL228" s="17" t="s">
        <v>124</v>
      </c>
      <c r="BM228" s="140" t="s">
        <v>275</v>
      </c>
    </row>
    <row r="229" spans="2:65" s="12" customFormat="1">
      <c r="B229" s="142"/>
      <c r="D229" s="143" t="s">
        <v>127</v>
      </c>
      <c r="E229" s="144" t="s">
        <v>1</v>
      </c>
      <c r="F229" s="145" t="s">
        <v>276</v>
      </c>
      <c r="H229" s="146">
        <v>12</v>
      </c>
      <c r="L229" s="142"/>
      <c r="M229" s="147"/>
      <c r="U229" s="148"/>
      <c r="AT229" s="144" t="s">
        <v>127</v>
      </c>
      <c r="AU229" s="144" t="s">
        <v>125</v>
      </c>
      <c r="AV229" s="12" t="s">
        <v>125</v>
      </c>
      <c r="AW229" s="12" t="s">
        <v>23</v>
      </c>
      <c r="AX229" s="12" t="s">
        <v>66</v>
      </c>
      <c r="AY229" s="144" t="s">
        <v>117</v>
      </c>
    </row>
    <row r="230" spans="2:65" s="13" customFormat="1">
      <c r="B230" s="149"/>
      <c r="D230" s="143" t="s">
        <v>127</v>
      </c>
      <c r="E230" s="150" t="s">
        <v>1</v>
      </c>
      <c r="F230" s="151" t="s">
        <v>131</v>
      </c>
      <c r="H230" s="152">
        <v>12</v>
      </c>
      <c r="L230" s="149"/>
      <c r="M230" s="153"/>
      <c r="U230" s="154"/>
      <c r="AT230" s="150" t="s">
        <v>127</v>
      </c>
      <c r="AU230" s="150" t="s">
        <v>125</v>
      </c>
      <c r="AV230" s="13" t="s">
        <v>132</v>
      </c>
      <c r="AW230" s="13" t="s">
        <v>23</v>
      </c>
      <c r="AX230" s="13" t="s">
        <v>71</v>
      </c>
      <c r="AY230" s="150" t="s">
        <v>117</v>
      </c>
    </row>
    <row r="231" spans="2:65" s="1" customFormat="1" ht="24.2" customHeight="1">
      <c r="B231" s="128"/>
      <c r="C231" s="129" t="s">
        <v>277</v>
      </c>
      <c r="D231" s="129" t="s">
        <v>120</v>
      </c>
      <c r="E231" s="130" t="s">
        <v>278</v>
      </c>
      <c r="F231" s="131" t="s">
        <v>279</v>
      </c>
      <c r="G231" s="132" t="s">
        <v>274</v>
      </c>
      <c r="H231" s="133">
        <v>1</v>
      </c>
      <c r="I231" s="134"/>
      <c r="J231" s="134"/>
      <c r="K231" s="135"/>
      <c r="L231" s="29"/>
      <c r="M231" s="136" t="s">
        <v>1</v>
      </c>
      <c r="N231" s="137" t="s">
        <v>32</v>
      </c>
      <c r="O231" s="138">
        <v>0.2979</v>
      </c>
      <c r="P231" s="138">
        <f>O231*H231</f>
        <v>0.2979</v>
      </c>
      <c r="Q231" s="138">
        <v>7.467E-2</v>
      </c>
      <c r="R231" s="138">
        <f>Q231*H231</f>
        <v>7.467E-2</v>
      </c>
      <c r="S231" s="138">
        <v>0</v>
      </c>
      <c r="T231" s="138">
        <f>S231*H231</f>
        <v>0</v>
      </c>
      <c r="U231" s="139" t="s">
        <v>1</v>
      </c>
      <c r="AR231" s="140" t="s">
        <v>124</v>
      </c>
      <c r="AT231" s="140" t="s">
        <v>120</v>
      </c>
      <c r="AU231" s="140" t="s">
        <v>125</v>
      </c>
      <c r="AY231" s="17" t="s">
        <v>117</v>
      </c>
      <c r="BE231" s="141">
        <f>IF(N231="základná",J231,0)</f>
        <v>0</v>
      </c>
      <c r="BF231" s="141">
        <f>IF(N231="znížená",J231,0)</f>
        <v>0</v>
      </c>
      <c r="BG231" s="141">
        <f>IF(N231="zákl. prenesená",J231,0)</f>
        <v>0</v>
      </c>
      <c r="BH231" s="141">
        <f>IF(N231="zníž. prenesená",J231,0)</f>
        <v>0</v>
      </c>
      <c r="BI231" s="141">
        <f>IF(N231="nulová",J231,0)</f>
        <v>0</v>
      </c>
      <c r="BJ231" s="17" t="s">
        <v>125</v>
      </c>
      <c r="BK231" s="141">
        <f>ROUND(I231*H231,2)</f>
        <v>0</v>
      </c>
      <c r="BL231" s="17" t="s">
        <v>124</v>
      </c>
      <c r="BM231" s="140" t="s">
        <v>280</v>
      </c>
    </row>
    <row r="232" spans="2:65" s="1" customFormat="1" ht="24.2" customHeight="1">
      <c r="B232" s="128"/>
      <c r="C232" s="129" t="s">
        <v>281</v>
      </c>
      <c r="D232" s="129" t="s">
        <v>120</v>
      </c>
      <c r="E232" s="130" t="s">
        <v>282</v>
      </c>
      <c r="F232" s="131" t="s">
        <v>283</v>
      </c>
      <c r="G232" s="132" t="s">
        <v>274</v>
      </c>
      <c r="H232" s="133">
        <v>8</v>
      </c>
      <c r="I232" s="134"/>
      <c r="J232" s="134"/>
      <c r="K232" s="135"/>
      <c r="L232" s="29"/>
      <c r="M232" s="136" t="s">
        <v>1</v>
      </c>
      <c r="N232" s="137" t="s">
        <v>32</v>
      </c>
      <c r="O232" s="138">
        <v>0.23599999999999999</v>
      </c>
      <c r="P232" s="138">
        <f>O232*H232</f>
        <v>1.8879999999999999</v>
      </c>
      <c r="Q232" s="138">
        <v>5.2229999999999999E-2</v>
      </c>
      <c r="R232" s="138">
        <f>Q232*H232</f>
        <v>0.41783999999999999</v>
      </c>
      <c r="S232" s="138">
        <v>0</v>
      </c>
      <c r="T232" s="138">
        <f>S232*H232</f>
        <v>0</v>
      </c>
      <c r="U232" s="139" t="s">
        <v>1</v>
      </c>
      <c r="AR232" s="140" t="s">
        <v>124</v>
      </c>
      <c r="AT232" s="140" t="s">
        <v>120</v>
      </c>
      <c r="AU232" s="140" t="s">
        <v>125</v>
      </c>
      <c r="AY232" s="17" t="s">
        <v>117</v>
      </c>
      <c r="BE232" s="141">
        <f>IF(N232="základná",J232,0)</f>
        <v>0</v>
      </c>
      <c r="BF232" s="141">
        <f>IF(N232="znížená",J232,0)</f>
        <v>0</v>
      </c>
      <c r="BG232" s="141">
        <f>IF(N232="zákl. prenesená",J232,0)</f>
        <v>0</v>
      </c>
      <c r="BH232" s="141">
        <f>IF(N232="zníž. prenesená",J232,0)</f>
        <v>0</v>
      </c>
      <c r="BI232" s="141">
        <f>IF(N232="nulová",J232,0)</f>
        <v>0</v>
      </c>
      <c r="BJ232" s="17" t="s">
        <v>125</v>
      </c>
      <c r="BK232" s="141">
        <f>ROUND(I232*H232,2)</f>
        <v>0</v>
      </c>
      <c r="BL232" s="17" t="s">
        <v>124</v>
      </c>
      <c r="BM232" s="140" t="s">
        <v>284</v>
      </c>
    </row>
    <row r="233" spans="2:65" s="12" customFormat="1">
      <c r="B233" s="142"/>
      <c r="D233" s="143" t="s">
        <v>127</v>
      </c>
      <c r="E233" s="144" t="s">
        <v>1</v>
      </c>
      <c r="F233" s="145" t="s">
        <v>285</v>
      </c>
      <c r="H233" s="146">
        <v>8</v>
      </c>
      <c r="L233" s="142"/>
      <c r="M233" s="147"/>
      <c r="U233" s="148"/>
      <c r="AT233" s="144" t="s">
        <v>127</v>
      </c>
      <c r="AU233" s="144" t="s">
        <v>125</v>
      </c>
      <c r="AV233" s="12" t="s">
        <v>125</v>
      </c>
      <c r="AW233" s="12" t="s">
        <v>23</v>
      </c>
      <c r="AX233" s="12" t="s">
        <v>66</v>
      </c>
      <c r="AY233" s="144" t="s">
        <v>117</v>
      </c>
    </row>
    <row r="234" spans="2:65" s="13" customFormat="1">
      <c r="B234" s="149"/>
      <c r="D234" s="143" t="s">
        <v>127</v>
      </c>
      <c r="E234" s="150" t="s">
        <v>1</v>
      </c>
      <c r="F234" s="151" t="s">
        <v>131</v>
      </c>
      <c r="H234" s="152">
        <v>8</v>
      </c>
      <c r="L234" s="149"/>
      <c r="M234" s="153"/>
      <c r="U234" s="154"/>
      <c r="AT234" s="150" t="s">
        <v>127</v>
      </c>
      <c r="AU234" s="150" t="s">
        <v>125</v>
      </c>
      <c r="AV234" s="13" t="s">
        <v>132</v>
      </c>
      <c r="AW234" s="13" t="s">
        <v>23</v>
      </c>
      <c r="AX234" s="13" t="s">
        <v>71</v>
      </c>
      <c r="AY234" s="150" t="s">
        <v>117</v>
      </c>
    </row>
    <row r="235" spans="2:65" s="1" customFormat="1" ht="33" customHeight="1">
      <c r="B235" s="128"/>
      <c r="C235" s="129" t="s">
        <v>286</v>
      </c>
      <c r="D235" s="129" t="s">
        <v>120</v>
      </c>
      <c r="E235" s="130" t="s">
        <v>287</v>
      </c>
      <c r="F235" s="131" t="s">
        <v>288</v>
      </c>
      <c r="G235" s="132" t="s">
        <v>274</v>
      </c>
      <c r="H235" s="133">
        <v>10</v>
      </c>
      <c r="I235" s="134"/>
      <c r="J235" s="134"/>
      <c r="K235" s="135"/>
      <c r="L235" s="29"/>
      <c r="M235" s="136" t="s">
        <v>1</v>
      </c>
      <c r="N235" s="137" t="s">
        <v>32</v>
      </c>
      <c r="O235" s="138">
        <v>0.255</v>
      </c>
      <c r="P235" s="138">
        <f>O235*H235</f>
        <v>2.5499999999999998</v>
      </c>
      <c r="Q235" s="138">
        <v>2.3120000000000002E-2</v>
      </c>
      <c r="R235" s="138">
        <f>Q235*H235</f>
        <v>0.23120000000000002</v>
      </c>
      <c r="S235" s="138">
        <v>0</v>
      </c>
      <c r="T235" s="138">
        <f>S235*H235</f>
        <v>0</v>
      </c>
      <c r="U235" s="139" t="s">
        <v>1</v>
      </c>
      <c r="AR235" s="140" t="s">
        <v>124</v>
      </c>
      <c r="AT235" s="140" t="s">
        <v>120</v>
      </c>
      <c r="AU235" s="140" t="s">
        <v>125</v>
      </c>
      <c r="AY235" s="17" t="s">
        <v>117</v>
      </c>
      <c r="BE235" s="141">
        <f>IF(N235="základná",J235,0)</f>
        <v>0</v>
      </c>
      <c r="BF235" s="141">
        <f>IF(N235="znížená",J235,0)</f>
        <v>0</v>
      </c>
      <c r="BG235" s="141">
        <f>IF(N235="zákl. prenesená",J235,0)</f>
        <v>0</v>
      </c>
      <c r="BH235" s="141">
        <f>IF(N235="zníž. prenesená",J235,0)</f>
        <v>0</v>
      </c>
      <c r="BI235" s="141">
        <f>IF(N235="nulová",J235,0)</f>
        <v>0</v>
      </c>
      <c r="BJ235" s="17" t="s">
        <v>125</v>
      </c>
      <c r="BK235" s="141">
        <f>ROUND(I235*H235,2)</f>
        <v>0</v>
      </c>
      <c r="BL235" s="17" t="s">
        <v>124</v>
      </c>
      <c r="BM235" s="140" t="s">
        <v>289</v>
      </c>
    </row>
    <row r="236" spans="2:65" s="12" customFormat="1">
      <c r="B236" s="142"/>
      <c r="D236" s="143" t="s">
        <v>127</v>
      </c>
      <c r="E236" s="144" t="s">
        <v>1</v>
      </c>
      <c r="F236" s="145" t="s">
        <v>290</v>
      </c>
      <c r="H236" s="146">
        <v>10</v>
      </c>
      <c r="L236" s="142"/>
      <c r="M236" s="147"/>
      <c r="U236" s="148"/>
      <c r="AT236" s="144" t="s">
        <v>127</v>
      </c>
      <c r="AU236" s="144" t="s">
        <v>125</v>
      </c>
      <c r="AV236" s="12" t="s">
        <v>125</v>
      </c>
      <c r="AW236" s="12" t="s">
        <v>23</v>
      </c>
      <c r="AX236" s="12" t="s">
        <v>66</v>
      </c>
      <c r="AY236" s="144" t="s">
        <v>117</v>
      </c>
    </row>
    <row r="237" spans="2:65" s="13" customFormat="1">
      <c r="B237" s="149"/>
      <c r="D237" s="143" t="s">
        <v>127</v>
      </c>
      <c r="E237" s="150" t="s">
        <v>1</v>
      </c>
      <c r="F237" s="151" t="s">
        <v>131</v>
      </c>
      <c r="H237" s="152">
        <v>10</v>
      </c>
      <c r="L237" s="149"/>
      <c r="M237" s="153"/>
      <c r="U237" s="154"/>
      <c r="AT237" s="150" t="s">
        <v>127</v>
      </c>
      <c r="AU237" s="150" t="s">
        <v>125</v>
      </c>
      <c r="AV237" s="13" t="s">
        <v>132</v>
      </c>
      <c r="AW237" s="13" t="s">
        <v>23</v>
      </c>
      <c r="AX237" s="13" t="s">
        <v>71</v>
      </c>
      <c r="AY237" s="150" t="s">
        <v>117</v>
      </c>
    </row>
    <row r="238" spans="2:65" s="1" customFormat="1" ht="33" customHeight="1">
      <c r="B238" s="128"/>
      <c r="C238" s="129" t="s">
        <v>291</v>
      </c>
      <c r="D238" s="129" t="s">
        <v>120</v>
      </c>
      <c r="E238" s="130" t="s">
        <v>292</v>
      </c>
      <c r="F238" s="131" t="s">
        <v>293</v>
      </c>
      <c r="G238" s="132" t="s">
        <v>274</v>
      </c>
      <c r="H238" s="133">
        <v>1</v>
      </c>
      <c r="I238" s="134"/>
      <c r="J238" s="134"/>
      <c r="K238" s="135"/>
      <c r="L238" s="29"/>
      <c r="M238" s="136" t="s">
        <v>1</v>
      </c>
      <c r="N238" s="137" t="s">
        <v>32</v>
      </c>
      <c r="O238" s="138">
        <v>0.3538</v>
      </c>
      <c r="P238" s="138">
        <f>O238*H238</f>
        <v>0.3538</v>
      </c>
      <c r="Q238" s="138">
        <v>3.6179999999999997E-2</v>
      </c>
      <c r="R238" s="138">
        <f>Q238*H238</f>
        <v>3.6179999999999997E-2</v>
      </c>
      <c r="S238" s="138">
        <v>0</v>
      </c>
      <c r="T238" s="138">
        <f>S238*H238</f>
        <v>0</v>
      </c>
      <c r="U238" s="139" t="s">
        <v>1</v>
      </c>
      <c r="AR238" s="140" t="s">
        <v>124</v>
      </c>
      <c r="AT238" s="140" t="s">
        <v>120</v>
      </c>
      <c r="AU238" s="140" t="s">
        <v>125</v>
      </c>
      <c r="AY238" s="17" t="s">
        <v>117</v>
      </c>
      <c r="BE238" s="141">
        <f>IF(N238="základná",J238,0)</f>
        <v>0</v>
      </c>
      <c r="BF238" s="141">
        <f>IF(N238="znížená",J238,0)</f>
        <v>0</v>
      </c>
      <c r="BG238" s="141">
        <f>IF(N238="zákl. prenesená",J238,0)</f>
        <v>0</v>
      </c>
      <c r="BH238" s="141">
        <f>IF(N238="zníž. prenesená",J238,0)</f>
        <v>0</v>
      </c>
      <c r="BI238" s="141">
        <f>IF(N238="nulová",J238,0)</f>
        <v>0</v>
      </c>
      <c r="BJ238" s="17" t="s">
        <v>125</v>
      </c>
      <c r="BK238" s="141">
        <f>ROUND(I238*H238,2)</f>
        <v>0</v>
      </c>
      <c r="BL238" s="17" t="s">
        <v>124</v>
      </c>
      <c r="BM238" s="140" t="s">
        <v>294</v>
      </c>
    </row>
    <row r="239" spans="2:65" s="1" customFormat="1" ht="24.2" customHeight="1">
      <c r="B239" s="128"/>
      <c r="C239" s="129" t="s">
        <v>295</v>
      </c>
      <c r="D239" s="129" t="s">
        <v>120</v>
      </c>
      <c r="E239" s="130" t="s">
        <v>296</v>
      </c>
      <c r="F239" s="131" t="s">
        <v>297</v>
      </c>
      <c r="G239" s="132" t="s">
        <v>274</v>
      </c>
      <c r="H239" s="133">
        <v>43</v>
      </c>
      <c r="I239" s="134"/>
      <c r="J239" s="134"/>
      <c r="K239" s="135"/>
      <c r="L239" s="29"/>
      <c r="M239" s="136" t="s">
        <v>1</v>
      </c>
      <c r="N239" s="137" t="s">
        <v>32</v>
      </c>
      <c r="O239" s="138">
        <v>0.26500000000000001</v>
      </c>
      <c r="P239" s="138">
        <f>O239*H239</f>
        <v>11.395000000000001</v>
      </c>
      <c r="Q239" s="138">
        <v>4.6300000000000001E-2</v>
      </c>
      <c r="R239" s="138">
        <f>Q239*H239</f>
        <v>1.9909000000000001</v>
      </c>
      <c r="S239" s="138">
        <v>0</v>
      </c>
      <c r="T239" s="138">
        <f>S239*H239</f>
        <v>0</v>
      </c>
      <c r="U239" s="139" t="s">
        <v>1</v>
      </c>
      <c r="AR239" s="140" t="s">
        <v>124</v>
      </c>
      <c r="AT239" s="140" t="s">
        <v>120</v>
      </c>
      <c r="AU239" s="140" t="s">
        <v>125</v>
      </c>
      <c r="AY239" s="17" t="s">
        <v>117</v>
      </c>
      <c r="BE239" s="141">
        <f>IF(N239="základná",J239,0)</f>
        <v>0</v>
      </c>
      <c r="BF239" s="141">
        <f>IF(N239="znížená",J239,0)</f>
        <v>0</v>
      </c>
      <c r="BG239" s="141">
        <f>IF(N239="zákl. prenesená",J239,0)</f>
        <v>0</v>
      </c>
      <c r="BH239" s="141">
        <f>IF(N239="zníž. prenesená",J239,0)</f>
        <v>0</v>
      </c>
      <c r="BI239" s="141">
        <f>IF(N239="nulová",J239,0)</f>
        <v>0</v>
      </c>
      <c r="BJ239" s="17" t="s">
        <v>125</v>
      </c>
      <c r="BK239" s="141">
        <f>ROUND(I239*H239,2)</f>
        <v>0</v>
      </c>
      <c r="BL239" s="17" t="s">
        <v>124</v>
      </c>
      <c r="BM239" s="140" t="s">
        <v>298</v>
      </c>
    </row>
    <row r="240" spans="2:65" s="12" customFormat="1">
      <c r="B240" s="142"/>
      <c r="D240" s="143" t="s">
        <v>127</v>
      </c>
      <c r="E240" s="144" t="s">
        <v>1</v>
      </c>
      <c r="F240" s="145" t="s">
        <v>299</v>
      </c>
      <c r="H240" s="146">
        <v>43</v>
      </c>
      <c r="L240" s="142"/>
      <c r="M240" s="147"/>
      <c r="U240" s="148"/>
      <c r="AT240" s="144" t="s">
        <v>127</v>
      </c>
      <c r="AU240" s="144" t="s">
        <v>125</v>
      </c>
      <c r="AV240" s="12" t="s">
        <v>125</v>
      </c>
      <c r="AW240" s="12" t="s">
        <v>23</v>
      </c>
      <c r="AX240" s="12" t="s">
        <v>66</v>
      </c>
      <c r="AY240" s="144" t="s">
        <v>117</v>
      </c>
    </row>
    <row r="241" spans="2:65" s="13" customFormat="1">
      <c r="B241" s="149"/>
      <c r="D241" s="143" t="s">
        <v>127</v>
      </c>
      <c r="E241" s="150" t="s">
        <v>1</v>
      </c>
      <c r="F241" s="151" t="s">
        <v>131</v>
      </c>
      <c r="H241" s="152">
        <v>43</v>
      </c>
      <c r="L241" s="149"/>
      <c r="M241" s="153"/>
      <c r="U241" s="154"/>
      <c r="AT241" s="150" t="s">
        <v>127</v>
      </c>
      <c r="AU241" s="150" t="s">
        <v>125</v>
      </c>
      <c r="AV241" s="13" t="s">
        <v>132</v>
      </c>
      <c r="AW241" s="13" t="s">
        <v>23</v>
      </c>
      <c r="AX241" s="13" t="s">
        <v>71</v>
      </c>
      <c r="AY241" s="150" t="s">
        <v>117</v>
      </c>
    </row>
    <row r="242" spans="2:65" s="1" customFormat="1" ht="24.2" customHeight="1">
      <c r="B242" s="128"/>
      <c r="C242" s="129" t="s">
        <v>300</v>
      </c>
      <c r="D242" s="129" t="s">
        <v>120</v>
      </c>
      <c r="E242" s="130" t="s">
        <v>301</v>
      </c>
      <c r="F242" s="131" t="s">
        <v>302</v>
      </c>
      <c r="G242" s="132" t="s">
        <v>274</v>
      </c>
      <c r="H242" s="133">
        <v>4</v>
      </c>
      <c r="I242" s="134"/>
      <c r="J242" s="134"/>
      <c r="K242" s="135"/>
      <c r="L242" s="29"/>
      <c r="M242" s="136" t="s">
        <v>1</v>
      </c>
      <c r="N242" s="137" t="s">
        <v>32</v>
      </c>
      <c r="O242" s="138">
        <v>0.35082000000000002</v>
      </c>
      <c r="P242" s="138">
        <f>O242*H242</f>
        <v>1.4032800000000001</v>
      </c>
      <c r="Q242" s="138">
        <v>7.4079999999999993E-2</v>
      </c>
      <c r="R242" s="138">
        <f>Q242*H242</f>
        <v>0.29631999999999997</v>
      </c>
      <c r="S242" s="138">
        <v>0</v>
      </c>
      <c r="T242" s="138">
        <f>S242*H242</f>
        <v>0</v>
      </c>
      <c r="U242" s="139" t="s">
        <v>1</v>
      </c>
      <c r="AR242" s="140" t="s">
        <v>124</v>
      </c>
      <c r="AT242" s="140" t="s">
        <v>120</v>
      </c>
      <c r="AU242" s="140" t="s">
        <v>125</v>
      </c>
      <c r="AY242" s="17" t="s">
        <v>117</v>
      </c>
      <c r="BE242" s="141">
        <f>IF(N242="základná",J242,0)</f>
        <v>0</v>
      </c>
      <c r="BF242" s="141">
        <f>IF(N242="znížená",J242,0)</f>
        <v>0</v>
      </c>
      <c r="BG242" s="141">
        <f>IF(N242="zákl. prenesená",J242,0)</f>
        <v>0</v>
      </c>
      <c r="BH242" s="141">
        <f>IF(N242="zníž. prenesená",J242,0)</f>
        <v>0</v>
      </c>
      <c r="BI242" s="141">
        <f>IF(N242="nulová",J242,0)</f>
        <v>0</v>
      </c>
      <c r="BJ242" s="17" t="s">
        <v>125</v>
      </c>
      <c r="BK242" s="141">
        <f>ROUND(I242*H242,2)</f>
        <v>0</v>
      </c>
      <c r="BL242" s="17" t="s">
        <v>124</v>
      </c>
      <c r="BM242" s="140" t="s">
        <v>303</v>
      </c>
    </row>
    <row r="243" spans="2:65" s="1" customFormat="1" ht="33" customHeight="1">
      <c r="B243" s="128"/>
      <c r="C243" s="129" t="s">
        <v>304</v>
      </c>
      <c r="D243" s="129" t="s">
        <v>120</v>
      </c>
      <c r="E243" s="130" t="s">
        <v>305</v>
      </c>
      <c r="F243" s="131" t="s">
        <v>306</v>
      </c>
      <c r="G243" s="132" t="s">
        <v>123</v>
      </c>
      <c r="H243" s="133">
        <v>1.6379999999999999</v>
      </c>
      <c r="I243" s="134"/>
      <c r="J243" s="134"/>
      <c r="K243" s="135"/>
      <c r="L243" s="29"/>
      <c r="M243" s="136" t="s">
        <v>1</v>
      </c>
      <c r="N243" s="137" t="s">
        <v>32</v>
      </c>
      <c r="O243" s="138">
        <v>3.589</v>
      </c>
      <c r="P243" s="138">
        <f>O243*H243</f>
        <v>5.8787819999999993</v>
      </c>
      <c r="Q243" s="138">
        <v>2.0542699999999998</v>
      </c>
      <c r="R243" s="138">
        <f>Q243*H243</f>
        <v>3.3648942599999994</v>
      </c>
      <c r="S243" s="138">
        <v>0</v>
      </c>
      <c r="T243" s="138">
        <f>S243*H243</f>
        <v>0</v>
      </c>
      <c r="U243" s="139" t="s">
        <v>1</v>
      </c>
      <c r="AR243" s="140" t="s">
        <v>124</v>
      </c>
      <c r="AT243" s="140" t="s">
        <v>120</v>
      </c>
      <c r="AU243" s="140" t="s">
        <v>125</v>
      </c>
      <c r="AY243" s="17" t="s">
        <v>117</v>
      </c>
      <c r="BE243" s="141">
        <f>IF(N243="základná",J243,0)</f>
        <v>0</v>
      </c>
      <c r="BF243" s="141">
        <f>IF(N243="znížená",J243,0)</f>
        <v>0</v>
      </c>
      <c r="BG243" s="141">
        <f>IF(N243="zákl. prenesená",J243,0)</f>
        <v>0</v>
      </c>
      <c r="BH243" s="141">
        <f>IF(N243="zníž. prenesená",J243,0)</f>
        <v>0</v>
      </c>
      <c r="BI243" s="141">
        <f>IF(N243="nulová",J243,0)</f>
        <v>0</v>
      </c>
      <c r="BJ243" s="17" t="s">
        <v>125</v>
      </c>
      <c r="BK243" s="141">
        <f>ROUND(I243*H243,2)</f>
        <v>0</v>
      </c>
      <c r="BL243" s="17" t="s">
        <v>124</v>
      </c>
      <c r="BM243" s="140" t="s">
        <v>307</v>
      </c>
    </row>
    <row r="244" spans="2:65" s="12" customFormat="1">
      <c r="B244" s="142"/>
      <c r="D244" s="143" t="s">
        <v>127</v>
      </c>
      <c r="E244" s="144" t="s">
        <v>1</v>
      </c>
      <c r="F244" s="145" t="s">
        <v>308</v>
      </c>
      <c r="H244" s="146">
        <v>1.6379999999999999</v>
      </c>
      <c r="L244" s="142"/>
      <c r="M244" s="147"/>
      <c r="U244" s="148"/>
      <c r="AT244" s="144" t="s">
        <v>127</v>
      </c>
      <c r="AU244" s="144" t="s">
        <v>125</v>
      </c>
      <c r="AV244" s="12" t="s">
        <v>125</v>
      </c>
      <c r="AW244" s="12" t="s">
        <v>23</v>
      </c>
      <c r="AX244" s="12" t="s">
        <v>66</v>
      </c>
      <c r="AY244" s="144" t="s">
        <v>117</v>
      </c>
    </row>
    <row r="245" spans="2:65" s="13" customFormat="1">
      <c r="B245" s="149"/>
      <c r="D245" s="143" t="s">
        <v>127</v>
      </c>
      <c r="E245" s="150" t="s">
        <v>1</v>
      </c>
      <c r="F245" s="151" t="s">
        <v>131</v>
      </c>
      <c r="H245" s="152">
        <v>1.6379999999999999</v>
      </c>
      <c r="L245" s="149"/>
      <c r="M245" s="153"/>
      <c r="U245" s="154"/>
      <c r="AT245" s="150" t="s">
        <v>127</v>
      </c>
      <c r="AU245" s="150" t="s">
        <v>125</v>
      </c>
      <c r="AV245" s="13" t="s">
        <v>132</v>
      </c>
      <c r="AW245" s="13" t="s">
        <v>23</v>
      </c>
      <c r="AX245" s="13" t="s">
        <v>71</v>
      </c>
      <c r="AY245" s="150" t="s">
        <v>117</v>
      </c>
    </row>
    <row r="246" spans="2:65" s="1" customFormat="1" ht="21.75" customHeight="1">
      <c r="B246" s="128"/>
      <c r="C246" s="155" t="s">
        <v>309</v>
      </c>
      <c r="D246" s="155" t="s">
        <v>170</v>
      </c>
      <c r="E246" s="156" t="s">
        <v>310</v>
      </c>
      <c r="F246" s="157" t="s">
        <v>311</v>
      </c>
      <c r="G246" s="158" t="s">
        <v>234</v>
      </c>
      <c r="H246" s="159">
        <v>0.19700000000000001</v>
      </c>
      <c r="I246" s="160"/>
      <c r="J246" s="160"/>
      <c r="K246" s="161"/>
      <c r="L246" s="162"/>
      <c r="M246" s="163" t="s">
        <v>1</v>
      </c>
      <c r="N246" s="164" t="s">
        <v>32</v>
      </c>
      <c r="O246" s="138">
        <v>0</v>
      </c>
      <c r="P246" s="138">
        <f>O246*H246</f>
        <v>0</v>
      </c>
      <c r="Q246" s="138">
        <v>1</v>
      </c>
      <c r="R246" s="138">
        <f>Q246*H246</f>
        <v>0.19700000000000001</v>
      </c>
      <c r="S246" s="138">
        <v>0</v>
      </c>
      <c r="T246" s="138">
        <f>S246*H246</f>
        <v>0</v>
      </c>
      <c r="U246" s="139" t="s">
        <v>1</v>
      </c>
      <c r="AR246" s="140" t="s">
        <v>165</v>
      </c>
      <c r="AT246" s="140" t="s">
        <v>170</v>
      </c>
      <c r="AU246" s="140" t="s">
        <v>125</v>
      </c>
      <c r="AY246" s="17" t="s">
        <v>117</v>
      </c>
      <c r="BE246" s="141">
        <f>IF(N246="základná",J246,0)</f>
        <v>0</v>
      </c>
      <c r="BF246" s="141">
        <f>IF(N246="znížená",J246,0)</f>
        <v>0</v>
      </c>
      <c r="BG246" s="141">
        <f>IF(N246="zákl. prenesená",J246,0)</f>
        <v>0</v>
      </c>
      <c r="BH246" s="141">
        <f>IF(N246="zníž. prenesená",J246,0)</f>
        <v>0</v>
      </c>
      <c r="BI246" s="141">
        <f>IF(N246="nulová",J246,0)</f>
        <v>0</v>
      </c>
      <c r="BJ246" s="17" t="s">
        <v>125</v>
      </c>
      <c r="BK246" s="141">
        <f>ROUND(I246*H246,2)</f>
        <v>0</v>
      </c>
      <c r="BL246" s="17" t="s">
        <v>124</v>
      </c>
      <c r="BM246" s="140" t="s">
        <v>312</v>
      </c>
    </row>
    <row r="247" spans="2:65" s="1" customFormat="1" ht="33" customHeight="1">
      <c r="B247" s="128"/>
      <c r="C247" s="129" t="s">
        <v>313</v>
      </c>
      <c r="D247" s="129" t="s">
        <v>120</v>
      </c>
      <c r="E247" s="130" t="s">
        <v>314</v>
      </c>
      <c r="F247" s="131" t="s">
        <v>315</v>
      </c>
      <c r="G247" s="132" t="s">
        <v>178</v>
      </c>
      <c r="H247" s="133">
        <v>128.85599999999999</v>
      </c>
      <c r="I247" s="134"/>
      <c r="J247" s="134"/>
      <c r="K247" s="135"/>
      <c r="L247" s="29"/>
      <c r="M247" s="136" t="s">
        <v>1</v>
      </c>
      <c r="N247" s="137" t="s">
        <v>32</v>
      </c>
      <c r="O247" s="138">
        <v>0.17499999999999999</v>
      </c>
      <c r="P247" s="138">
        <f>O247*H247</f>
        <v>22.549799999999998</v>
      </c>
      <c r="Q247" s="138">
        <v>8.4809999999999997E-2</v>
      </c>
      <c r="R247" s="138">
        <f>Q247*H247</f>
        <v>10.928277359999999</v>
      </c>
      <c r="S247" s="138">
        <v>0</v>
      </c>
      <c r="T247" s="138">
        <f>S247*H247</f>
        <v>0</v>
      </c>
      <c r="U247" s="139" t="s">
        <v>1</v>
      </c>
      <c r="AR247" s="140" t="s">
        <v>124</v>
      </c>
      <c r="AT247" s="140" t="s">
        <v>120</v>
      </c>
      <c r="AU247" s="140" t="s">
        <v>125</v>
      </c>
      <c r="AY247" s="17" t="s">
        <v>117</v>
      </c>
      <c r="BE247" s="141">
        <f>IF(N247="základná",J247,0)</f>
        <v>0</v>
      </c>
      <c r="BF247" s="141">
        <f>IF(N247="znížená",J247,0)</f>
        <v>0</v>
      </c>
      <c r="BG247" s="141">
        <f>IF(N247="zákl. prenesená",J247,0)</f>
        <v>0</v>
      </c>
      <c r="BH247" s="141">
        <f>IF(N247="zníž. prenesená",J247,0)</f>
        <v>0</v>
      </c>
      <c r="BI247" s="141">
        <f>IF(N247="nulová",J247,0)</f>
        <v>0</v>
      </c>
      <c r="BJ247" s="17" t="s">
        <v>125</v>
      </c>
      <c r="BK247" s="141">
        <f>ROUND(I247*H247,2)</f>
        <v>0</v>
      </c>
      <c r="BL247" s="17" t="s">
        <v>124</v>
      </c>
      <c r="BM247" s="140" t="s">
        <v>316</v>
      </c>
    </row>
    <row r="248" spans="2:65" s="1" customFormat="1" ht="33" customHeight="1">
      <c r="B248" s="128"/>
      <c r="C248" s="129" t="s">
        <v>317</v>
      </c>
      <c r="D248" s="129" t="s">
        <v>120</v>
      </c>
      <c r="E248" s="130" t="s">
        <v>318</v>
      </c>
      <c r="F248" s="131" t="s">
        <v>319</v>
      </c>
      <c r="G248" s="132" t="s">
        <v>178</v>
      </c>
      <c r="H248" s="133">
        <v>68.88</v>
      </c>
      <c r="I248" s="134"/>
      <c r="J248" s="134"/>
      <c r="K248" s="135"/>
      <c r="L248" s="29"/>
      <c r="M248" s="136" t="s">
        <v>1</v>
      </c>
      <c r="N248" s="137" t="s">
        <v>32</v>
      </c>
      <c r="O248" s="138">
        <v>0.442</v>
      </c>
      <c r="P248" s="138">
        <f>O248*H248</f>
        <v>30.444959999999998</v>
      </c>
      <c r="Q248" s="138">
        <v>0.11069</v>
      </c>
      <c r="R248" s="138">
        <f>Q248*H248</f>
        <v>7.6243271999999989</v>
      </c>
      <c r="S248" s="138">
        <v>0</v>
      </c>
      <c r="T248" s="138">
        <f>S248*H248</f>
        <v>0</v>
      </c>
      <c r="U248" s="139" t="s">
        <v>1</v>
      </c>
      <c r="AR248" s="140" t="s">
        <v>124</v>
      </c>
      <c r="AT248" s="140" t="s">
        <v>120</v>
      </c>
      <c r="AU248" s="140" t="s">
        <v>125</v>
      </c>
      <c r="AY248" s="17" t="s">
        <v>117</v>
      </c>
      <c r="BE248" s="141">
        <f>IF(N248="základná",J248,0)</f>
        <v>0</v>
      </c>
      <c r="BF248" s="141">
        <f>IF(N248="znížená",J248,0)</f>
        <v>0</v>
      </c>
      <c r="BG248" s="141">
        <f>IF(N248="zákl. prenesená",J248,0)</f>
        <v>0</v>
      </c>
      <c r="BH248" s="141">
        <f>IF(N248="zníž. prenesená",J248,0)</f>
        <v>0</v>
      </c>
      <c r="BI248" s="141">
        <f>IF(N248="nulová",J248,0)</f>
        <v>0</v>
      </c>
      <c r="BJ248" s="17" t="s">
        <v>125</v>
      </c>
      <c r="BK248" s="141">
        <f>ROUND(I248*H248,2)</f>
        <v>0</v>
      </c>
      <c r="BL248" s="17" t="s">
        <v>124</v>
      </c>
      <c r="BM248" s="140" t="s">
        <v>320</v>
      </c>
    </row>
    <row r="249" spans="2:65" s="12" customFormat="1">
      <c r="B249" s="142"/>
      <c r="D249" s="143" t="s">
        <v>127</v>
      </c>
      <c r="E249" s="144" t="s">
        <v>1</v>
      </c>
      <c r="F249" s="145" t="s">
        <v>321</v>
      </c>
      <c r="H249" s="146">
        <v>81.84</v>
      </c>
      <c r="L249" s="142"/>
      <c r="M249" s="147"/>
      <c r="U249" s="148"/>
      <c r="AT249" s="144" t="s">
        <v>127</v>
      </c>
      <c r="AU249" s="144" t="s">
        <v>125</v>
      </c>
      <c r="AV249" s="12" t="s">
        <v>125</v>
      </c>
      <c r="AW249" s="12" t="s">
        <v>23</v>
      </c>
      <c r="AX249" s="12" t="s">
        <v>66</v>
      </c>
      <c r="AY249" s="144" t="s">
        <v>117</v>
      </c>
    </row>
    <row r="250" spans="2:65" s="12" customFormat="1">
      <c r="B250" s="142"/>
      <c r="D250" s="143" t="s">
        <v>127</v>
      </c>
      <c r="E250" s="144" t="s">
        <v>1</v>
      </c>
      <c r="F250" s="145" t="s">
        <v>322</v>
      </c>
      <c r="H250" s="146">
        <v>-2.8</v>
      </c>
      <c r="L250" s="142"/>
      <c r="M250" s="147"/>
      <c r="U250" s="148"/>
      <c r="AT250" s="144" t="s">
        <v>127</v>
      </c>
      <c r="AU250" s="144" t="s">
        <v>125</v>
      </c>
      <c r="AV250" s="12" t="s">
        <v>125</v>
      </c>
      <c r="AW250" s="12" t="s">
        <v>23</v>
      </c>
      <c r="AX250" s="12" t="s">
        <v>66</v>
      </c>
      <c r="AY250" s="144" t="s">
        <v>117</v>
      </c>
    </row>
    <row r="251" spans="2:65" s="12" customFormat="1">
      <c r="B251" s="142"/>
      <c r="D251" s="143" t="s">
        <v>127</v>
      </c>
      <c r="E251" s="144" t="s">
        <v>1</v>
      </c>
      <c r="F251" s="145" t="s">
        <v>323</v>
      </c>
      <c r="H251" s="146">
        <v>-3.2</v>
      </c>
      <c r="L251" s="142"/>
      <c r="M251" s="147"/>
      <c r="U251" s="148"/>
      <c r="AT251" s="144" t="s">
        <v>127</v>
      </c>
      <c r="AU251" s="144" t="s">
        <v>125</v>
      </c>
      <c r="AV251" s="12" t="s">
        <v>125</v>
      </c>
      <c r="AW251" s="12" t="s">
        <v>23</v>
      </c>
      <c r="AX251" s="12" t="s">
        <v>66</v>
      </c>
      <c r="AY251" s="144" t="s">
        <v>117</v>
      </c>
    </row>
    <row r="252" spans="2:65" s="12" customFormat="1">
      <c r="B252" s="142"/>
      <c r="D252" s="143" t="s">
        <v>127</v>
      </c>
      <c r="E252" s="144" t="s">
        <v>1</v>
      </c>
      <c r="F252" s="145" t="s">
        <v>324</v>
      </c>
      <c r="H252" s="146">
        <v>-3.6</v>
      </c>
      <c r="L252" s="142"/>
      <c r="M252" s="147"/>
      <c r="U252" s="148"/>
      <c r="AT252" s="144" t="s">
        <v>127</v>
      </c>
      <c r="AU252" s="144" t="s">
        <v>125</v>
      </c>
      <c r="AV252" s="12" t="s">
        <v>125</v>
      </c>
      <c r="AW252" s="12" t="s">
        <v>23</v>
      </c>
      <c r="AX252" s="12" t="s">
        <v>66</v>
      </c>
      <c r="AY252" s="144" t="s">
        <v>117</v>
      </c>
    </row>
    <row r="253" spans="2:65" s="12" customFormat="1">
      <c r="B253" s="142"/>
      <c r="D253" s="143" t="s">
        <v>127</v>
      </c>
      <c r="E253" s="144" t="s">
        <v>1</v>
      </c>
      <c r="F253" s="145" t="s">
        <v>325</v>
      </c>
      <c r="H253" s="146">
        <v>-3.36</v>
      </c>
      <c r="L253" s="142"/>
      <c r="M253" s="147"/>
      <c r="U253" s="148"/>
      <c r="AT253" s="144" t="s">
        <v>127</v>
      </c>
      <c r="AU253" s="144" t="s">
        <v>125</v>
      </c>
      <c r="AV253" s="12" t="s">
        <v>125</v>
      </c>
      <c r="AW253" s="12" t="s">
        <v>23</v>
      </c>
      <c r="AX253" s="12" t="s">
        <v>66</v>
      </c>
      <c r="AY253" s="144" t="s">
        <v>117</v>
      </c>
    </row>
    <row r="254" spans="2:65" s="13" customFormat="1">
      <c r="B254" s="149"/>
      <c r="D254" s="143" t="s">
        <v>127</v>
      </c>
      <c r="E254" s="150" t="s">
        <v>1</v>
      </c>
      <c r="F254" s="151" t="s">
        <v>131</v>
      </c>
      <c r="H254" s="152">
        <v>68.88</v>
      </c>
      <c r="L254" s="149"/>
      <c r="M254" s="153"/>
      <c r="U254" s="154"/>
      <c r="AT254" s="150" t="s">
        <v>127</v>
      </c>
      <c r="AU254" s="150" t="s">
        <v>125</v>
      </c>
      <c r="AV254" s="13" t="s">
        <v>132</v>
      </c>
      <c r="AW254" s="13" t="s">
        <v>23</v>
      </c>
      <c r="AX254" s="13" t="s">
        <v>71</v>
      </c>
      <c r="AY254" s="150" t="s">
        <v>117</v>
      </c>
    </row>
    <row r="255" spans="2:65" s="1" customFormat="1" ht="16.5" customHeight="1">
      <c r="B255" s="128"/>
      <c r="C255" s="129" t="s">
        <v>326</v>
      </c>
      <c r="D255" s="129" t="s">
        <v>120</v>
      </c>
      <c r="E255" s="130" t="s">
        <v>327</v>
      </c>
      <c r="F255" s="131" t="s">
        <v>328</v>
      </c>
      <c r="G255" s="132" t="s">
        <v>185</v>
      </c>
      <c r="H255" s="133">
        <v>71.825000000000003</v>
      </c>
      <c r="I255" s="134"/>
      <c r="J255" s="134"/>
      <c r="K255" s="135"/>
      <c r="L255" s="29"/>
      <c r="M255" s="136" t="s">
        <v>1</v>
      </c>
      <c r="N255" s="137" t="s">
        <v>32</v>
      </c>
      <c r="O255" s="138">
        <v>0.55200000000000005</v>
      </c>
      <c r="P255" s="138">
        <f>O255*H255</f>
        <v>39.647400000000005</v>
      </c>
      <c r="Q255" s="138">
        <v>4.0500000000000001E-2</v>
      </c>
      <c r="R255" s="138">
        <f>Q255*H255</f>
        <v>2.9089125</v>
      </c>
      <c r="S255" s="138">
        <v>0</v>
      </c>
      <c r="T255" s="138">
        <f>S255*H255</f>
        <v>0</v>
      </c>
      <c r="U255" s="139" t="s">
        <v>1</v>
      </c>
      <c r="AR255" s="140" t="s">
        <v>124</v>
      </c>
      <c r="AT255" s="140" t="s">
        <v>120</v>
      </c>
      <c r="AU255" s="140" t="s">
        <v>125</v>
      </c>
      <c r="AY255" s="17" t="s">
        <v>117</v>
      </c>
      <c r="BE255" s="141">
        <f>IF(N255="základná",J255,0)</f>
        <v>0</v>
      </c>
      <c r="BF255" s="141">
        <f>IF(N255="znížená",J255,0)</f>
        <v>0</v>
      </c>
      <c r="BG255" s="141">
        <f>IF(N255="zákl. prenesená",J255,0)</f>
        <v>0</v>
      </c>
      <c r="BH255" s="141">
        <f>IF(N255="zníž. prenesená",J255,0)</f>
        <v>0</v>
      </c>
      <c r="BI255" s="141">
        <f>IF(N255="nulová",J255,0)</f>
        <v>0</v>
      </c>
      <c r="BJ255" s="17" t="s">
        <v>125</v>
      </c>
      <c r="BK255" s="141">
        <f>ROUND(I255*H255,2)</f>
        <v>0</v>
      </c>
      <c r="BL255" s="17" t="s">
        <v>124</v>
      </c>
      <c r="BM255" s="140" t="s">
        <v>329</v>
      </c>
    </row>
    <row r="256" spans="2:65" s="12" customFormat="1">
      <c r="B256" s="142"/>
      <c r="D256" s="143" t="s">
        <v>127</v>
      </c>
      <c r="E256" s="144" t="s">
        <v>1</v>
      </c>
      <c r="F256" s="145" t="s">
        <v>330</v>
      </c>
      <c r="H256" s="146">
        <v>65.525000000000006</v>
      </c>
      <c r="L256" s="142"/>
      <c r="M256" s="147"/>
      <c r="U256" s="148"/>
      <c r="AT256" s="144" t="s">
        <v>127</v>
      </c>
      <c r="AU256" s="144" t="s">
        <v>125</v>
      </c>
      <c r="AV256" s="12" t="s">
        <v>125</v>
      </c>
      <c r="AW256" s="12" t="s">
        <v>23</v>
      </c>
      <c r="AX256" s="12" t="s">
        <v>66</v>
      </c>
      <c r="AY256" s="144" t="s">
        <v>117</v>
      </c>
    </row>
    <row r="257" spans="2:65" s="12" customFormat="1">
      <c r="B257" s="142"/>
      <c r="D257" s="143" t="s">
        <v>127</v>
      </c>
      <c r="E257" s="144" t="s">
        <v>1</v>
      </c>
      <c r="F257" s="145" t="s">
        <v>331</v>
      </c>
      <c r="H257" s="146">
        <v>6.3</v>
      </c>
      <c r="L257" s="142"/>
      <c r="M257" s="147"/>
      <c r="U257" s="148"/>
      <c r="AT257" s="144" t="s">
        <v>127</v>
      </c>
      <c r="AU257" s="144" t="s">
        <v>125</v>
      </c>
      <c r="AV257" s="12" t="s">
        <v>125</v>
      </c>
      <c r="AW257" s="12" t="s">
        <v>23</v>
      </c>
      <c r="AX257" s="12" t="s">
        <v>66</v>
      </c>
      <c r="AY257" s="144" t="s">
        <v>117</v>
      </c>
    </row>
    <row r="258" spans="2:65" s="13" customFormat="1">
      <c r="B258" s="149"/>
      <c r="D258" s="143" t="s">
        <v>127</v>
      </c>
      <c r="E258" s="150" t="s">
        <v>1</v>
      </c>
      <c r="F258" s="151" t="s">
        <v>131</v>
      </c>
      <c r="H258" s="152">
        <v>71.825000000000003</v>
      </c>
      <c r="L258" s="149"/>
      <c r="M258" s="153"/>
      <c r="U258" s="154"/>
      <c r="AT258" s="150" t="s">
        <v>127</v>
      </c>
      <c r="AU258" s="150" t="s">
        <v>125</v>
      </c>
      <c r="AV258" s="13" t="s">
        <v>132</v>
      </c>
      <c r="AW258" s="13" t="s">
        <v>23</v>
      </c>
      <c r="AX258" s="13" t="s">
        <v>71</v>
      </c>
      <c r="AY258" s="150" t="s">
        <v>117</v>
      </c>
    </row>
    <row r="259" spans="2:65" s="1" customFormat="1" ht="24.2" customHeight="1">
      <c r="B259" s="128"/>
      <c r="C259" s="155" t="s">
        <v>332</v>
      </c>
      <c r="D259" s="155" t="s">
        <v>170</v>
      </c>
      <c r="E259" s="156" t="s">
        <v>333</v>
      </c>
      <c r="F259" s="157" t="s">
        <v>334</v>
      </c>
      <c r="G259" s="158" t="s">
        <v>274</v>
      </c>
      <c r="H259" s="159">
        <v>1</v>
      </c>
      <c r="I259" s="160"/>
      <c r="J259" s="160"/>
      <c r="K259" s="161"/>
      <c r="L259" s="162"/>
      <c r="M259" s="163" t="s">
        <v>1</v>
      </c>
      <c r="N259" s="164" t="s">
        <v>32</v>
      </c>
      <c r="O259" s="138">
        <v>0</v>
      </c>
      <c r="P259" s="138">
        <f>O259*H259</f>
        <v>0</v>
      </c>
      <c r="Q259" s="138">
        <v>0.03</v>
      </c>
      <c r="R259" s="138">
        <f>Q259*H259</f>
        <v>0.03</v>
      </c>
      <c r="S259" s="138">
        <v>0</v>
      </c>
      <c r="T259" s="138">
        <f>S259*H259</f>
        <v>0</v>
      </c>
      <c r="U259" s="139" t="s">
        <v>1</v>
      </c>
      <c r="AR259" s="140" t="s">
        <v>165</v>
      </c>
      <c r="AT259" s="140" t="s">
        <v>170</v>
      </c>
      <c r="AU259" s="140" t="s">
        <v>125</v>
      </c>
      <c r="AY259" s="17" t="s">
        <v>117</v>
      </c>
      <c r="BE259" s="141">
        <f>IF(N259="základná",J259,0)</f>
        <v>0</v>
      </c>
      <c r="BF259" s="141">
        <f>IF(N259="znížená",J259,0)</f>
        <v>0</v>
      </c>
      <c r="BG259" s="141">
        <f>IF(N259="zákl. prenesená",J259,0)</f>
        <v>0</v>
      </c>
      <c r="BH259" s="141">
        <f>IF(N259="zníž. prenesená",J259,0)</f>
        <v>0</v>
      </c>
      <c r="BI259" s="141">
        <f>IF(N259="nulová",J259,0)</f>
        <v>0</v>
      </c>
      <c r="BJ259" s="17" t="s">
        <v>125</v>
      </c>
      <c r="BK259" s="141">
        <f>ROUND(I259*H259,2)</f>
        <v>0</v>
      </c>
      <c r="BL259" s="17" t="s">
        <v>124</v>
      </c>
      <c r="BM259" s="140" t="s">
        <v>335</v>
      </c>
    </row>
    <row r="260" spans="2:65" s="11" customFormat="1" ht="22.9" customHeight="1">
      <c r="B260" s="117"/>
      <c r="D260" s="118" t="s">
        <v>65</v>
      </c>
      <c r="E260" s="126" t="s">
        <v>124</v>
      </c>
      <c r="F260" s="126" t="s">
        <v>336</v>
      </c>
      <c r="J260" s="127"/>
      <c r="L260" s="117"/>
      <c r="M260" s="121"/>
      <c r="P260" s="122">
        <f>SUM(P261:P300)</f>
        <v>825.64393319999988</v>
      </c>
      <c r="R260" s="122">
        <f>SUM(R261:R300)</f>
        <v>142.19245198999997</v>
      </c>
      <c r="T260" s="122">
        <f>SUM(T261:T300)</f>
        <v>0</v>
      </c>
      <c r="U260" s="123"/>
      <c r="AR260" s="118" t="s">
        <v>71</v>
      </c>
      <c r="AT260" s="124" t="s">
        <v>65</v>
      </c>
      <c r="AU260" s="124" t="s">
        <v>71</v>
      </c>
      <c r="AY260" s="118" t="s">
        <v>117</v>
      </c>
      <c r="BK260" s="125">
        <f>SUM(BK261:BK300)</f>
        <v>0</v>
      </c>
    </row>
    <row r="261" spans="2:65" s="1" customFormat="1" ht="24.2" customHeight="1">
      <c r="B261" s="128"/>
      <c r="C261" s="129" t="s">
        <v>337</v>
      </c>
      <c r="D261" s="129" t="s">
        <v>120</v>
      </c>
      <c r="E261" s="130" t="s">
        <v>338</v>
      </c>
      <c r="F261" s="131" t="s">
        <v>339</v>
      </c>
      <c r="G261" s="132" t="s">
        <v>123</v>
      </c>
      <c r="H261" s="133">
        <v>54.128</v>
      </c>
      <c r="I261" s="134"/>
      <c r="J261" s="134"/>
      <c r="K261" s="135"/>
      <c r="L261" s="29"/>
      <c r="M261" s="136" t="s">
        <v>1</v>
      </c>
      <c r="N261" s="137" t="s">
        <v>32</v>
      </c>
      <c r="O261" s="138">
        <v>1.2450000000000001</v>
      </c>
      <c r="P261" s="138">
        <f>O261*H261</f>
        <v>67.389360000000011</v>
      </c>
      <c r="Q261" s="138">
        <v>2.21292</v>
      </c>
      <c r="R261" s="138">
        <f>Q261*H261</f>
        <v>119.78093376</v>
      </c>
      <c r="S261" s="138">
        <v>0</v>
      </c>
      <c r="T261" s="138">
        <f>S261*H261</f>
        <v>0</v>
      </c>
      <c r="U261" s="139" t="s">
        <v>1</v>
      </c>
      <c r="AR261" s="140" t="s">
        <v>124</v>
      </c>
      <c r="AT261" s="140" t="s">
        <v>120</v>
      </c>
      <c r="AU261" s="140" t="s">
        <v>125</v>
      </c>
      <c r="AY261" s="17" t="s">
        <v>117</v>
      </c>
      <c r="BE261" s="141">
        <f>IF(N261="základná",J261,0)</f>
        <v>0</v>
      </c>
      <c r="BF261" s="141">
        <f>IF(N261="znížená",J261,0)</f>
        <v>0</v>
      </c>
      <c r="BG261" s="141">
        <f>IF(N261="zákl. prenesená",J261,0)</f>
        <v>0</v>
      </c>
      <c r="BH261" s="141">
        <f>IF(N261="zníž. prenesená",J261,0)</f>
        <v>0</v>
      </c>
      <c r="BI261" s="141">
        <f>IF(N261="nulová",J261,0)</f>
        <v>0</v>
      </c>
      <c r="BJ261" s="17" t="s">
        <v>125</v>
      </c>
      <c r="BK261" s="141">
        <f>ROUND(I261*H261,2)</f>
        <v>0</v>
      </c>
      <c r="BL261" s="17" t="s">
        <v>124</v>
      </c>
      <c r="BM261" s="140" t="s">
        <v>340</v>
      </c>
    </row>
    <row r="262" spans="2:65" s="12" customFormat="1">
      <c r="B262" s="142"/>
      <c r="D262" s="143" t="s">
        <v>127</v>
      </c>
      <c r="E262" s="144" t="s">
        <v>1</v>
      </c>
      <c r="F262" s="145" t="s">
        <v>341</v>
      </c>
      <c r="H262" s="146">
        <v>54.128</v>
      </c>
      <c r="L262" s="142"/>
      <c r="M262" s="147"/>
      <c r="U262" s="148"/>
      <c r="AT262" s="144" t="s">
        <v>127</v>
      </c>
      <c r="AU262" s="144" t="s">
        <v>125</v>
      </c>
      <c r="AV262" s="12" t="s">
        <v>125</v>
      </c>
      <c r="AW262" s="12" t="s">
        <v>23</v>
      </c>
      <c r="AX262" s="12" t="s">
        <v>66</v>
      </c>
      <c r="AY262" s="144" t="s">
        <v>117</v>
      </c>
    </row>
    <row r="263" spans="2:65" s="13" customFormat="1">
      <c r="B263" s="149"/>
      <c r="D263" s="143" t="s">
        <v>127</v>
      </c>
      <c r="E263" s="150" t="s">
        <v>1</v>
      </c>
      <c r="F263" s="151" t="s">
        <v>131</v>
      </c>
      <c r="H263" s="152">
        <v>54.128</v>
      </c>
      <c r="L263" s="149"/>
      <c r="M263" s="153"/>
      <c r="U263" s="154"/>
      <c r="AT263" s="150" t="s">
        <v>127</v>
      </c>
      <c r="AU263" s="150" t="s">
        <v>125</v>
      </c>
      <c r="AV263" s="13" t="s">
        <v>132</v>
      </c>
      <c r="AW263" s="13" t="s">
        <v>23</v>
      </c>
      <c r="AX263" s="13" t="s">
        <v>71</v>
      </c>
      <c r="AY263" s="150" t="s">
        <v>117</v>
      </c>
    </row>
    <row r="264" spans="2:65" s="1" customFormat="1" ht="16.5" customHeight="1">
      <c r="B264" s="128"/>
      <c r="C264" s="129" t="s">
        <v>342</v>
      </c>
      <c r="D264" s="129" t="s">
        <v>120</v>
      </c>
      <c r="E264" s="130" t="s">
        <v>343</v>
      </c>
      <c r="F264" s="131" t="s">
        <v>344</v>
      </c>
      <c r="G264" s="132" t="s">
        <v>178</v>
      </c>
      <c r="H264" s="133">
        <v>286.58</v>
      </c>
      <c r="I264" s="134"/>
      <c r="J264" s="134"/>
      <c r="K264" s="135"/>
      <c r="L264" s="29"/>
      <c r="M264" s="136" t="s">
        <v>1</v>
      </c>
      <c r="N264" s="137" t="s">
        <v>32</v>
      </c>
      <c r="O264" s="138">
        <v>0.377</v>
      </c>
      <c r="P264" s="138">
        <f>O264*H264</f>
        <v>108.04065999999999</v>
      </c>
      <c r="Q264" s="138">
        <v>1.8600000000000001E-3</v>
      </c>
      <c r="R264" s="138">
        <f>Q264*H264</f>
        <v>0.53303880000000003</v>
      </c>
      <c r="S264" s="138">
        <v>0</v>
      </c>
      <c r="T264" s="138">
        <f>S264*H264</f>
        <v>0</v>
      </c>
      <c r="U264" s="139" t="s">
        <v>1</v>
      </c>
      <c r="AR264" s="140" t="s">
        <v>124</v>
      </c>
      <c r="AT264" s="140" t="s">
        <v>120</v>
      </c>
      <c r="AU264" s="140" t="s">
        <v>125</v>
      </c>
      <c r="AY264" s="17" t="s">
        <v>117</v>
      </c>
      <c r="BE264" s="141">
        <f>IF(N264="základná",J264,0)</f>
        <v>0</v>
      </c>
      <c r="BF264" s="141">
        <f>IF(N264="znížená",J264,0)</f>
        <v>0</v>
      </c>
      <c r="BG264" s="141">
        <f>IF(N264="zákl. prenesená",J264,0)</f>
        <v>0</v>
      </c>
      <c r="BH264" s="141">
        <f>IF(N264="zníž. prenesená",J264,0)</f>
        <v>0</v>
      </c>
      <c r="BI264" s="141">
        <f>IF(N264="nulová",J264,0)</f>
        <v>0</v>
      </c>
      <c r="BJ264" s="17" t="s">
        <v>125</v>
      </c>
      <c r="BK264" s="141">
        <f>ROUND(I264*H264,2)</f>
        <v>0</v>
      </c>
      <c r="BL264" s="17" t="s">
        <v>124</v>
      </c>
      <c r="BM264" s="140" t="s">
        <v>345</v>
      </c>
    </row>
    <row r="265" spans="2:65" s="12" customFormat="1">
      <c r="B265" s="142"/>
      <c r="D265" s="143" t="s">
        <v>127</v>
      </c>
      <c r="E265" s="144" t="s">
        <v>1</v>
      </c>
      <c r="F265" s="145" t="s">
        <v>346</v>
      </c>
      <c r="H265" s="146">
        <v>273.33999999999997</v>
      </c>
      <c r="L265" s="142"/>
      <c r="M265" s="147"/>
      <c r="U265" s="148"/>
      <c r="AT265" s="144" t="s">
        <v>127</v>
      </c>
      <c r="AU265" s="144" t="s">
        <v>125</v>
      </c>
      <c r="AV265" s="12" t="s">
        <v>125</v>
      </c>
      <c r="AW265" s="12" t="s">
        <v>23</v>
      </c>
      <c r="AX265" s="12" t="s">
        <v>66</v>
      </c>
      <c r="AY265" s="144" t="s">
        <v>117</v>
      </c>
    </row>
    <row r="266" spans="2:65" s="12" customFormat="1">
      <c r="B266" s="142"/>
      <c r="D266" s="143" t="s">
        <v>127</v>
      </c>
      <c r="E266" s="144" t="s">
        <v>1</v>
      </c>
      <c r="F266" s="145" t="s">
        <v>347</v>
      </c>
      <c r="H266" s="146">
        <v>13.24</v>
      </c>
      <c r="L266" s="142"/>
      <c r="M266" s="147"/>
      <c r="U266" s="148"/>
      <c r="AT266" s="144" t="s">
        <v>127</v>
      </c>
      <c r="AU266" s="144" t="s">
        <v>125</v>
      </c>
      <c r="AV266" s="12" t="s">
        <v>125</v>
      </c>
      <c r="AW266" s="12" t="s">
        <v>23</v>
      </c>
      <c r="AX266" s="12" t="s">
        <v>66</v>
      </c>
      <c r="AY266" s="144" t="s">
        <v>117</v>
      </c>
    </row>
    <row r="267" spans="2:65" s="13" customFormat="1">
      <c r="B267" s="149"/>
      <c r="D267" s="143" t="s">
        <v>127</v>
      </c>
      <c r="E267" s="150" t="s">
        <v>1</v>
      </c>
      <c r="F267" s="151" t="s">
        <v>131</v>
      </c>
      <c r="H267" s="152">
        <v>286.58</v>
      </c>
      <c r="L267" s="149"/>
      <c r="M267" s="153"/>
      <c r="U267" s="154"/>
      <c r="AT267" s="150" t="s">
        <v>127</v>
      </c>
      <c r="AU267" s="150" t="s">
        <v>125</v>
      </c>
      <c r="AV267" s="13" t="s">
        <v>132</v>
      </c>
      <c r="AW267" s="13" t="s">
        <v>23</v>
      </c>
      <c r="AX267" s="13" t="s">
        <v>71</v>
      </c>
      <c r="AY267" s="150" t="s">
        <v>117</v>
      </c>
    </row>
    <row r="268" spans="2:65" s="1" customFormat="1" ht="16.5" customHeight="1">
      <c r="B268" s="128"/>
      <c r="C268" s="129" t="s">
        <v>348</v>
      </c>
      <c r="D268" s="129" t="s">
        <v>120</v>
      </c>
      <c r="E268" s="130" t="s">
        <v>349</v>
      </c>
      <c r="F268" s="131" t="s">
        <v>350</v>
      </c>
      <c r="G268" s="132" t="s">
        <v>178</v>
      </c>
      <c r="H268" s="133">
        <v>286.58</v>
      </c>
      <c r="I268" s="134"/>
      <c r="J268" s="134"/>
      <c r="K268" s="135"/>
      <c r="L268" s="29"/>
      <c r="M268" s="136" t="s">
        <v>1</v>
      </c>
      <c r="N268" s="137" t="s">
        <v>32</v>
      </c>
      <c r="O268" s="138">
        <v>0.26600000000000001</v>
      </c>
      <c r="P268" s="138">
        <f>O268*H268</f>
        <v>76.230279999999993</v>
      </c>
      <c r="Q268" s="138">
        <v>0</v>
      </c>
      <c r="R268" s="138">
        <f>Q268*H268</f>
        <v>0</v>
      </c>
      <c r="S268" s="138">
        <v>0</v>
      </c>
      <c r="T268" s="138">
        <f>S268*H268</f>
        <v>0</v>
      </c>
      <c r="U268" s="139" t="s">
        <v>1</v>
      </c>
      <c r="AR268" s="140" t="s">
        <v>124</v>
      </c>
      <c r="AT268" s="140" t="s">
        <v>120</v>
      </c>
      <c r="AU268" s="140" t="s">
        <v>125</v>
      </c>
      <c r="AY268" s="17" t="s">
        <v>117</v>
      </c>
      <c r="BE268" s="141">
        <f>IF(N268="základná",J268,0)</f>
        <v>0</v>
      </c>
      <c r="BF268" s="141">
        <f>IF(N268="znížená",J268,0)</f>
        <v>0</v>
      </c>
      <c r="BG268" s="141">
        <f>IF(N268="zákl. prenesená",J268,0)</f>
        <v>0</v>
      </c>
      <c r="BH268" s="141">
        <f>IF(N268="zníž. prenesená",J268,0)</f>
        <v>0</v>
      </c>
      <c r="BI268" s="141">
        <f>IF(N268="nulová",J268,0)</f>
        <v>0</v>
      </c>
      <c r="BJ268" s="17" t="s">
        <v>125</v>
      </c>
      <c r="BK268" s="141">
        <f>ROUND(I268*H268,2)</f>
        <v>0</v>
      </c>
      <c r="BL268" s="17" t="s">
        <v>124</v>
      </c>
      <c r="BM268" s="140" t="s">
        <v>351</v>
      </c>
    </row>
    <row r="269" spans="2:65" s="1" customFormat="1" ht="24.2" customHeight="1">
      <c r="B269" s="128"/>
      <c r="C269" s="129" t="s">
        <v>352</v>
      </c>
      <c r="D269" s="129" t="s">
        <v>120</v>
      </c>
      <c r="E269" s="130" t="s">
        <v>353</v>
      </c>
      <c r="F269" s="131" t="s">
        <v>354</v>
      </c>
      <c r="G269" s="132" t="s">
        <v>178</v>
      </c>
      <c r="H269" s="133">
        <v>273.58</v>
      </c>
      <c r="I269" s="134"/>
      <c r="J269" s="134"/>
      <c r="K269" s="135"/>
      <c r="L269" s="29"/>
      <c r="M269" s="136" t="s">
        <v>1</v>
      </c>
      <c r="N269" s="137" t="s">
        <v>32</v>
      </c>
      <c r="O269" s="138">
        <v>0.57645999999999997</v>
      </c>
      <c r="P269" s="138">
        <f>O269*H269</f>
        <v>157.7079268</v>
      </c>
      <c r="Q269" s="138">
        <v>5.3299999999999997E-3</v>
      </c>
      <c r="R269" s="138">
        <f>Q269*H269</f>
        <v>1.4581813999999997</v>
      </c>
      <c r="S269" s="138">
        <v>0</v>
      </c>
      <c r="T269" s="138">
        <f>S269*H269</f>
        <v>0</v>
      </c>
      <c r="U269" s="139" t="s">
        <v>1</v>
      </c>
      <c r="AR269" s="140" t="s">
        <v>124</v>
      </c>
      <c r="AT269" s="140" t="s">
        <v>120</v>
      </c>
      <c r="AU269" s="140" t="s">
        <v>125</v>
      </c>
      <c r="AY269" s="17" t="s">
        <v>117</v>
      </c>
      <c r="BE269" s="141">
        <f>IF(N269="základná",J269,0)</f>
        <v>0</v>
      </c>
      <c r="BF269" s="141">
        <f>IF(N269="znížená",J269,0)</f>
        <v>0</v>
      </c>
      <c r="BG269" s="141">
        <f>IF(N269="zákl. prenesená",J269,0)</f>
        <v>0</v>
      </c>
      <c r="BH269" s="141">
        <f>IF(N269="zníž. prenesená",J269,0)</f>
        <v>0</v>
      </c>
      <c r="BI269" s="141">
        <f>IF(N269="nulová",J269,0)</f>
        <v>0</v>
      </c>
      <c r="BJ269" s="17" t="s">
        <v>125</v>
      </c>
      <c r="BK269" s="141">
        <f>ROUND(I269*H269,2)</f>
        <v>0</v>
      </c>
      <c r="BL269" s="17" t="s">
        <v>124</v>
      </c>
      <c r="BM269" s="140" t="s">
        <v>355</v>
      </c>
    </row>
    <row r="270" spans="2:65" s="1" customFormat="1" ht="24.2" customHeight="1">
      <c r="B270" s="128"/>
      <c r="C270" s="129" t="s">
        <v>356</v>
      </c>
      <c r="D270" s="129" t="s">
        <v>120</v>
      </c>
      <c r="E270" s="130" t="s">
        <v>357</v>
      </c>
      <c r="F270" s="131" t="s">
        <v>358</v>
      </c>
      <c r="G270" s="132" t="s">
        <v>178</v>
      </c>
      <c r="H270" s="133">
        <v>273.58</v>
      </c>
      <c r="I270" s="134"/>
      <c r="J270" s="134"/>
      <c r="K270" s="135"/>
      <c r="L270" s="29"/>
      <c r="M270" s="136" t="s">
        <v>1</v>
      </c>
      <c r="N270" s="137" t="s">
        <v>32</v>
      </c>
      <c r="O270" s="138">
        <v>0.189</v>
      </c>
      <c r="P270" s="138">
        <f>O270*H270</f>
        <v>51.706619999999994</v>
      </c>
      <c r="Q270" s="138">
        <v>0</v>
      </c>
      <c r="R270" s="138">
        <f>Q270*H270</f>
        <v>0</v>
      </c>
      <c r="S270" s="138">
        <v>0</v>
      </c>
      <c r="T270" s="138">
        <f>S270*H270</f>
        <v>0</v>
      </c>
      <c r="U270" s="139" t="s">
        <v>1</v>
      </c>
      <c r="AR270" s="140" t="s">
        <v>124</v>
      </c>
      <c r="AT270" s="140" t="s">
        <v>120</v>
      </c>
      <c r="AU270" s="140" t="s">
        <v>125</v>
      </c>
      <c r="AY270" s="17" t="s">
        <v>117</v>
      </c>
      <c r="BE270" s="141">
        <f>IF(N270="základná",J270,0)</f>
        <v>0</v>
      </c>
      <c r="BF270" s="141">
        <f>IF(N270="znížená",J270,0)</f>
        <v>0</v>
      </c>
      <c r="BG270" s="141">
        <f>IF(N270="zákl. prenesená",J270,0)</f>
        <v>0</v>
      </c>
      <c r="BH270" s="141">
        <f>IF(N270="zníž. prenesená",J270,0)</f>
        <v>0</v>
      </c>
      <c r="BI270" s="141">
        <f>IF(N270="nulová",J270,0)</f>
        <v>0</v>
      </c>
      <c r="BJ270" s="17" t="s">
        <v>125</v>
      </c>
      <c r="BK270" s="141">
        <f>ROUND(I270*H270,2)</f>
        <v>0</v>
      </c>
      <c r="BL270" s="17" t="s">
        <v>124</v>
      </c>
      <c r="BM270" s="140" t="s">
        <v>359</v>
      </c>
    </row>
    <row r="271" spans="2:65" s="1" customFormat="1" ht="37.9" customHeight="1">
      <c r="B271" s="128"/>
      <c r="C271" s="129" t="s">
        <v>360</v>
      </c>
      <c r="D271" s="129" t="s">
        <v>120</v>
      </c>
      <c r="E271" s="130" t="s">
        <v>361</v>
      </c>
      <c r="F271" s="131" t="s">
        <v>362</v>
      </c>
      <c r="G271" s="132" t="s">
        <v>234</v>
      </c>
      <c r="H271" s="133">
        <v>6.4950000000000001</v>
      </c>
      <c r="I271" s="134"/>
      <c r="J271" s="134"/>
      <c r="K271" s="135"/>
      <c r="L271" s="29"/>
      <c r="M271" s="136" t="s">
        <v>1</v>
      </c>
      <c r="N271" s="137" t="s">
        <v>32</v>
      </c>
      <c r="O271" s="138">
        <v>35.759</v>
      </c>
      <c r="P271" s="138">
        <f>O271*H271</f>
        <v>232.254705</v>
      </c>
      <c r="Q271" s="138">
        <v>1.0162899999999999</v>
      </c>
      <c r="R271" s="138">
        <f>Q271*H271</f>
        <v>6.6008035499999993</v>
      </c>
      <c r="S271" s="138">
        <v>0</v>
      </c>
      <c r="T271" s="138">
        <f>S271*H271</f>
        <v>0</v>
      </c>
      <c r="U271" s="139" t="s">
        <v>1</v>
      </c>
      <c r="AR271" s="140" t="s">
        <v>124</v>
      </c>
      <c r="AT271" s="140" t="s">
        <v>120</v>
      </c>
      <c r="AU271" s="140" t="s">
        <v>125</v>
      </c>
      <c r="AY271" s="17" t="s">
        <v>117</v>
      </c>
      <c r="BE271" s="141">
        <f>IF(N271="základná",J271,0)</f>
        <v>0</v>
      </c>
      <c r="BF271" s="141">
        <f>IF(N271="znížená",J271,0)</f>
        <v>0</v>
      </c>
      <c r="BG271" s="141">
        <f>IF(N271="zákl. prenesená",J271,0)</f>
        <v>0</v>
      </c>
      <c r="BH271" s="141">
        <f>IF(N271="zníž. prenesená",J271,0)</f>
        <v>0</v>
      </c>
      <c r="BI271" s="141">
        <f>IF(N271="nulová",J271,0)</f>
        <v>0</v>
      </c>
      <c r="BJ271" s="17" t="s">
        <v>125</v>
      </c>
      <c r="BK271" s="141">
        <f>ROUND(I271*H271,2)</f>
        <v>0</v>
      </c>
      <c r="BL271" s="17" t="s">
        <v>124</v>
      </c>
      <c r="BM271" s="140" t="s">
        <v>363</v>
      </c>
    </row>
    <row r="272" spans="2:65" s="12" customFormat="1">
      <c r="B272" s="142"/>
      <c r="D272" s="143" t="s">
        <v>127</v>
      </c>
      <c r="E272" s="144" t="s">
        <v>1</v>
      </c>
      <c r="F272" s="145" t="s">
        <v>364</v>
      </c>
      <c r="H272" s="146">
        <v>6.4950000000000001</v>
      </c>
      <c r="L272" s="142"/>
      <c r="M272" s="147"/>
      <c r="U272" s="148"/>
      <c r="AT272" s="144" t="s">
        <v>127</v>
      </c>
      <c r="AU272" s="144" t="s">
        <v>125</v>
      </c>
      <c r="AV272" s="12" t="s">
        <v>125</v>
      </c>
      <c r="AW272" s="12" t="s">
        <v>23</v>
      </c>
      <c r="AX272" s="12" t="s">
        <v>66</v>
      </c>
      <c r="AY272" s="144" t="s">
        <v>117</v>
      </c>
    </row>
    <row r="273" spans="2:65" s="13" customFormat="1">
      <c r="B273" s="149"/>
      <c r="D273" s="143" t="s">
        <v>127</v>
      </c>
      <c r="E273" s="150" t="s">
        <v>1</v>
      </c>
      <c r="F273" s="151" t="s">
        <v>131</v>
      </c>
      <c r="H273" s="152">
        <v>6.4950000000000001</v>
      </c>
      <c r="L273" s="149"/>
      <c r="M273" s="153"/>
      <c r="U273" s="154"/>
      <c r="AT273" s="150" t="s">
        <v>127</v>
      </c>
      <c r="AU273" s="150" t="s">
        <v>125</v>
      </c>
      <c r="AV273" s="13" t="s">
        <v>132</v>
      </c>
      <c r="AW273" s="13" t="s">
        <v>23</v>
      </c>
      <c r="AX273" s="13" t="s">
        <v>71</v>
      </c>
      <c r="AY273" s="150" t="s">
        <v>117</v>
      </c>
    </row>
    <row r="274" spans="2:65" s="1" customFormat="1" ht="16.5" customHeight="1">
      <c r="B274" s="128"/>
      <c r="C274" s="129" t="s">
        <v>365</v>
      </c>
      <c r="D274" s="129" t="s">
        <v>120</v>
      </c>
      <c r="E274" s="130" t="s">
        <v>366</v>
      </c>
      <c r="F274" s="131" t="s">
        <v>367</v>
      </c>
      <c r="G274" s="132" t="s">
        <v>123</v>
      </c>
      <c r="H274" s="133">
        <v>3.6720000000000002</v>
      </c>
      <c r="I274" s="134"/>
      <c r="J274" s="134"/>
      <c r="K274" s="135"/>
      <c r="L274" s="29"/>
      <c r="M274" s="136" t="s">
        <v>1</v>
      </c>
      <c r="N274" s="137" t="s">
        <v>32</v>
      </c>
      <c r="O274" s="138">
        <v>1.2450000000000001</v>
      </c>
      <c r="P274" s="138">
        <f>O274*H274</f>
        <v>4.5716400000000004</v>
      </c>
      <c r="Q274" s="138">
        <v>2.21292</v>
      </c>
      <c r="R274" s="138">
        <f>Q274*H274</f>
        <v>8.1258422400000008</v>
      </c>
      <c r="S274" s="138">
        <v>0</v>
      </c>
      <c r="T274" s="138">
        <f>S274*H274</f>
        <v>0</v>
      </c>
      <c r="U274" s="139" t="s">
        <v>1</v>
      </c>
      <c r="AR274" s="140" t="s">
        <v>124</v>
      </c>
      <c r="AT274" s="140" t="s">
        <v>120</v>
      </c>
      <c r="AU274" s="140" t="s">
        <v>125</v>
      </c>
      <c r="AY274" s="17" t="s">
        <v>117</v>
      </c>
      <c r="BE274" s="141">
        <f>IF(N274="základná",J274,0)</f>
        <v>0</v>
      </c>
      <c r="BF274" s="141">
        <f>IF(N274="znížená",J274,0)</f>
        <v>0</v>
      </c>
      <c r="BG274" s="141">
        <f>IF(N274="zákl. prenesená",J274,0)</f>
        <v>0</v>
      </c>
      <c r="BH274" s="141">
        <f>IF(N274="zníž. prenesená",J274,0)</f>
        <v>0</v>
      </c>
      <c r="BI274" s="141">
        <f>IF(N274="nulová",J274,0)</f>
        <v>0</v>
      </c>
      <c r="BJ274" s="17" t="s">
        <v>125</v>
      </c>
      <c r="BK274" s="141">
        <f>ROUND(I274*H274,2)</f>
        <v>0</v>
      </c>
      <c r="BL274" s="17" t="s">
        <v>124</v>
      </c>
      <c r="BM274" s="140" t="s">
        <v>368</v>
      </c>
    </row>
    <row r="275" spans="2:65" s="12" customFormat="1">
      <c r="B275" s="142"/>
      <c r="D275" s="143" t="s">
        <v>127</v>
      </c>
      <c r="E275" s="144" t="s">
        <v>1</v>
      </c>
      <c r="F275" s="145" t="s">
        <v>369</v>
      </c>
      <c r="H275" s="146">
        <v>3.6720000000000002</v>
      </c>
      <c r="L275" s="142"/>
      <c r="M275" s="147"/>
      <c r="U275" s="148"/>
      <c r="AT275" s="144" t="s">
        <v>127</v>
      </c>
      <c r="AU275" s="144" t="s">
        <v>125</v>
      </c>
      <c r="AV275" s="12" t="s">
        <v>125</v>
      </c>
      <c r="AW275" s="12" t="s">
        <v>23</v>
      </c>
      <c r="AX275" s="12" t="s">
        <v>66</v>
      </c>
      <c r="AY275" s="144" t="s">
        <v>117</v>
      </c>
    </row>
    <row r="276" spans="2:65" s="13" customFormat="1">
      <c r="B276" s="149"/>
      <c r="D276" s="143" t="s">
        <v>127</v>
      </c>
      <c r="E276" s="150" t="s">
        <v>1</v>
      </c>
      <c r="F276" s="151" t="s">
        <v>131</v>
      </c>
      <c r="H276" s="152">
        <v>3.6720000000000002</v>
      </c>
      <c r="L276" s="149"/>
      <c r="M276" s="153"/>
      <c r="U276" s="154"/>
      <c r="AT276" s="150" t="s">
        <v>127</v>
      </c>
      <c r="AU276" s="150" t="s">
        <v>125</v>
      </c>
      <c r="AV276" s="13" t="s">
        <v>132</v>
      </c>
      <c r="AW276" s="13" t="s">
        <v>23</v>
      </c>
      <c r="AX276" s="13" t="s">
        <v>71</v>
      </c>
      <c r="AY276" s="150" t="s">
        <v>117</v>
      </c>
    </row>
    <row r="277" spans="2:65" s="1" customFormat="1" ht="16.5" customHeight="1">
      <c r="B277" s="128"/>
      <c r="C277" s="129" t="s">
        <v>370</v>
      </c>
      <c r="D277" s="129" t="s">
        <v>120</v>
      </c>
      <c r="E277" s="130" t="s">
        <v>371</v>
      </c>
      <c r="F277" s="131" t="s">
        <v>372</v>
      </c>
      <c r="G277" s="132" t="s">
        <v>178</v>
      </c>
      <c r="H277" s="133">
        <v>33.03</v>
      </c>
      <c r="I277" s="134"/>
      <c r="J277" s="134"/>
      <c r="K277" s="135"/>
      <c r="L277" s="29"/>
      <c r="M277" s="136" t="s">
        <v>1</v>
      </c>
      <c r="N277" s="137" t="s">
        <v>32</v>
      </c>
      <c r="O277" s="138">
        <v>0.58699999999999997</v>
      </c>
      <c r="P277" s="138">
        <f>O277*H277</f>
        <v>19.38861</v>
      </c>
      <c r="Q277" s="138">
        <v>1.09E-3</v>
      </c>
      <c r="R277" s="138">
        <f>Q277*H277</f>
        <v>3.6002700000000006E-2</v>
      </c>
      <c r="S277" s="138">
        <v>0</v>
      </c>
      <c r="T277" s="138">
        <f>S277*H277</f>
        <v>0</v>
      </c>
      <c r="U277" s="139" t="s">
        <v>1</v>
      </c>
      <c r="AR277" s="140" t="s">
        <v>124</v>
      </c>
      <c r="AT277" s="140" t="s">
        <v>120</v>
      </c>
      <c r="AU277" s="140" t="s">
        <v>125</v>
      </c>
      <c r="AY277" s="17" t="s">
        <v>117</v>
      </c>
      <c r="BE277" s="141">
        <f>IF(N277="základná",J277,0)</f>
        <v>0</v>
      </c>
      <c r="BF277" s="141">
        <f>IF(N277="znížená",J277,0)</f>
        <v>0</v>
      </c>
      <c r="BG277" s="141">
        <f>IF(N277="zákl. prenesená",J277,0)</f>
        <v>0</v>
      </c>
      <c r="BH277" s="141">
        <f>IF(N277="zníž. prenesená",J277,0)</f>
        <v>0</v>
      </c>
      <c r="BI277" s="141">
        <f>IF(N277="nulová",J277,0)</f>
        <v>0</v>
      </c>
      <c r="BJ277" s="17" t="s">
        <v>125</v>
      </c>
      <c r="BK277" s="141">
        <f>ROUND(I277*H277,2)</f>
        <v>0</v>
      </c>
      <c r="BL277" s="17" t="s">
        <v>124</v>
      </c>
      <c r="BM277" s="140" t="s">
        <v>373</v>
      </c>
    </row>
    <row r="278" spans="2:65" s="1" customFormat="1" ht="16.5" customHeight="1">
      <c r="B278" s="128"/>
      <c r="C278" s="129" t="s">
        <v>374</v>
      </c>
      <c r="D278" s="129" t="s">
        <v>120</v>
      </c>
      <c r="E278" s="130" t="s">
        <v>375</v>
      </c>
      <c r="F278" s="131" t="s">
        <v>376</v>
      </c>
      <c r="G278" s="132" t="s">
        <v>178</v>
      </c>
      <c r="H278" s="133">
        <v>33.03</v>
      </c>
      <c r="I278" s="134"/>
      <c r="J278" s="134"/>
      <c r="K278" s="135"/>
      <c r="L278" s="29"/>
      <c r="M278" s="136" t="s">
        <v>1</v>
      </c>
      <c r="N278" s="137" t="s">
        <v>32</v>
      </c>
      <c r="O278" s="138">
        <v>0.32600000000000001</v>
      </c>
      <c r="P278" s="138">
        <f>O278*H278</f>
        <v>10.76778</v>
      </c>
      <c r="Q278" s="138">
        <v>0</v>
      </c>
      <c r="R278" s="138">
        <f>Q278*H278</f>
        <v>0</v>
      </c>
      <c r="S278" s="138">
        <v>0</v>
      </c>
      <c r="T278" s="138">
        <f>S278*H278</f>
        <v>0</v>
      </c>
      <c r="U278" s="139" t="s">
        <v>1</v>
      </c>
      <c r="AR278" s="140" t="s">
        <v>124</v>
      </c>
      <c r="AT278" s="140" t="s">
        <v>120</v>
      </c>
      <c r="AU278" s="140" t="s">
        <v>125</v>
      </c>
      <c r="AY278" s="17" t="s">
        <v>117</v>
      </c>
      <c r="BE278" s="141">
        <f>IF(N278="základná",J278,0)</f>
        <v>0</v>
      </c>
      <c r="BF278" s="141">
        <f>IF(N278="znížená",J278,0)</f>
        <v>0</v>
      </c>
      <c r="BG278" s="141">
        <f>IF(N278="zákl. prenesená",J278,0)</f>
        <v>0</v>
      </c>
      <c r="BH278" s="141">
        <f>IF(N278="zníž. prenesená",J278,0)</f>
        <v>0</v>
      </c>
      <c r="BI278" s="141">
        <f>IF(N278="nulová",J278,0)</f>
        <v>0</v>
      </c>
      <c r="BJ278" s="17" t="s">
        <v>125</v>
      </c>
      <c r="BK278" s="141">
        <f>ROUND(I278*H278,2)</f>
        <v>0</v>
      </c>
      <c r="BL278" s="17" t="s">
        <v>124</v>
      </c>
      <c r="BM278" s="140" t="s">
        <v>377</v>
      </c>
    </row>
    <row r="279" spans="2:65" s="1" customFormat="1" ht="24.2" customHeight="1">
      <c r="B279" s="128"/>
      <c r="C279" s="129" t="s">
        <v>378</v>
      </c>
      <c r="D279" s="129" t="s">
        <v>120</v>
      </c>
      <c r="E279" s="130" t="s">
        <v>379</v>
      </c>
      <c r="F279" s="131" t="s">
        <v>380</v>
      </c>
      <c r="G279" s="132" t="s">
        <v>178</v>
      </c>
      <c r="H279" s="133">
        <v>24.48</v>
      </c>
      <c r="I279" s="134"/>
      <c r="J279" s="134"/>
      <c r="K279" s="135"/>
      <c r="L279" s="29"/>
      <c r="M279" s="136" t="s">
        <v>1</v>
      </c>
      <c r="N279" s="137" t="s">
        <v>32</v>
      </c>
      <c r="O279" s="138">
        <v>1.26573</v>
      </c>
      <c r="P279" s="138">
        <f>O279*H279</f>
        <v>30.985070400000001</v>
      </c>
      <c r="Q279" s="138">
        <v>8.3599999999999994E-3</v>
      </c>
      <c r="R279" s="138">
        <f>Q279*H279</f>
        <v>0.2046528</v>
      </c>
      <c r="S279" s="138">
        <v>0</v>
      </c>
      <c r="T279" s="138">
        <f>S279*H279</f>
        <v>0</v>
      </c>
      <c r="U279" s="139" t="s">
        <v>1</v>
      </c>
      <c r="AR279" s="140" t="s">
        <v>124</v>
      </c>
      <c r="AT279" s="140" t="s">
        <v>120</v>
      </c>
      <c r="AU279" s="140" t="s">
        <v>125</v>
      </c>
      <c r="AY279" s="17" t="s">
        <v>117</v>
      </c>
      <c r="BE279" s="141">
        <f>IF(N279="základná",J279,0)</f>
        <v>0</v>
      </c>
      <c r="BF279" s="141">
        <f>IF(N279="znížená",J279,0)</f>
        <v>0</v>
      </c>
      <c r="BG279" s="141">
        <f>IF(N279="zákl. prenesená",J279,0)</f>
        <v>0</v>
      </c>
      <c r="BH279" s="141">
        <f>IF(N279="zníž. prenesená",J279,0)</f>
        <v>0</v>
      </c>
      <c r="BI279" s="141">
        <f>IF(N279="nulová",J279,0)</f>
        <v>0</v>
      </c>
      <c r="BJ279" s="17" t="s">
        <v>125</v>
      </c>
      <c r="BK279" s="141">
        <f>ROUND(I279*H279,2)</f>
        <v>0</v>
      </c>
      <c r="BL279" s="17" t="s">
        <v>124</v>
      </c>
      <c r="BM279" s="140" t="s">
        <v>381</v>
      </c>
    </row>
    <row r="280" spans="2:65" s="1" customFormat="1" ht="24.2" customHeight="1">
      <c r="B280" s="128"/>
      <c r="C280" s="129" t="s">
        <v>382</v>
      </c>
      <c r="D280" s="129" t="s">
        <v>120</v>
      </c>
      <c r="E280" s="130" t="s">
        <v>383</v>
      </c>
      <c r="F280" s="131" t="s">
        <v>384</v>
      </c>
      <c r="G280" s="132" t="s">
        <v>178</v>
      </c>
      <c r="H280" s="133">
        <v>24.48</v>
      </c>
      <c r="I280" s="134"/>
      <c r="J280" s="134"/>
      <c r="K280" s="135"/>
      <c r="L280" s="29"/>
      <c r="M280" s="136" t="s">
        <v>1</v>
      </c>
      <c r="N280" s="137" t="s">
        <v>32</v>
      </c>
      <c r="O280" s="138">
        <v>0.437</v>
      </c>
      <c r="P280" s="138">
        <f>O280*H280</f>
        <v>10.697760000000001</v>
      </c>
      <c r="Q280" s="138">
        <v>0</v>
      </c>
      <c r="R280" s="138">
        <f>Q280*H280</f>
        <v>0</v>
      </c>
      <c r="S280" s="138">
        <v>0</v>
      </c>
      <c r="T280" s="138">
        <f>S280*H280</f>
        <v>0</v>
      </c>
      <c r="U280" s="139" t="s">
        <v>1</v>
      </c>
      <c r="AR280" s="140" t="s">
        <v>124</v>
      </c>
      <c r="AT280" s="140" t="s">
        <v>120</v>
      </c>
      <c r="AU280" s="140" t="s">
        <v>125</v>
      </c>
      <c r="AY280" s="17" t="s">
        <v>117</v>
      </c>
      <c r="BE280" s="141">
        <f>IF(N280="základná",J280,0)</f>
        <v>0</v>
      </c>
      <c r="BF280" s="141">
        <f>IF(N280="znížená",J280,0)</f>
        <v>0</v>
      </c>
      <c r="BG280" s="141">
        <f>IF(N280="zákl. prenesená",J280,0)</f>
        <v>0</v>
      </c>
      <c r="BH280" s="141">
        <f>IF(N280="zníž. prenesená",J280,0)</f>
        <v>0</v>
      </c>
      <c r="BI280" s="141">
        <f>IF(N280="nulová",J280,0)</f>
        <v>0</v>
      </c>
      <c r="BJ280" s="17" t="s">
        <v>125</v>
      </c>
      <c r="BK280" s="141">
        <f>ROUND(I280*H280,2)</f>
        <v>0</v>
      </c>
      <c r="BL280" s="17" t="s">
        <v>124</v>
      </c>
      <c r="BM280" s="140" t="s">
        <v>385</v>
      </c>
    </row>
    <row r="281" spans="2:65" s="1" customFormat="1" ht="24.2" customHeight="1">
      <c r="B281" s="128"/>
      <c r="C281" s="129" t="s">
        <v>386</v>
      </c>
      <c r="D281" s="129" t="s">
        <v>120</v>
      </c>
      <c r="E281" s="130" t="s">
        <v>387</v>
      </c>
      <c r="F281" s="131" t="s">
        <v>388</v>
      </c>
      <c r="G281" s="132" t="s">
        <v>234</v>
      </c>
      <c r="H281" s="133">
        <v>0.441</v>
      </c>
      <c r="I281" s="134"/>
      <c r="J281" s="134"/>
      <c r="K281" s="135"/>
      <c r="L281" s="29"/>
      <c r="M281" s="136" t="s">
        <v>1</v>
      </c>
      <c r="N281" s="137" t="s">
        <v>32</v>
      </c>
      <c r="O281" s="138">
        <v>35.859000000000002</v>
      </c>
      <c r="P281" s="138">
        <f>O281*H281</f>
        <v>15.813819000000001</v>
      </c>
      <c r="Q281" s="138">
        <v>1.0162899999999999</v>
      </c>
      <c r="R281" s="138">
        <f>Q281*H281</f>
        <v>0.44818388999999997</v>
      </c>
      <c r="S281" s="138">
        <v>0</v>
      </c>
      <c r="T281" s="138">
        <f>S281*H281</f>
        <v>0</v>
      </c>
      <c r="U281" s="139" t="s">
        <v>1</v>
      </c>
      <c r="AR281" s="140" t="s">
        <v>124</v>
      </c>
      <c r="AT281" s="140" t="s">
        <v>120</v>
      </c>
      <c r="AU281" s="140" t="s">
        <v>125</v>
      </c>
      <c r="AY281" s="17" t="s">
        <v>117</v>
      </c>
      <c r="BE281" s="141">
        <f>IF(N281="základná",J281,0)</f>
        <v>0</v>
      </c>
      <c r="BF281" s="141">
        <f>IF(N281="znížená",J281,0)</f>
        <v>0</v>
      </c>
      <c r="BG281" s="141">
        <f>IF(N281="zákl. prenesená",J281,0)</f>
        <v>0</v>
      </c>
      <c r="BH281" s="141">
        <f>IF(N281="zníž. prenesená",J281,0)</f>
        <v>0</v>
      </c>
      <c r="BI281" s="141">
        <f>IF(N281="nulová",J281,0)</f>
        <v>0</v>
      </c>
      <c r="BJ281" s="17" t="s">
        <v>125</v>
      </c>
      <c r="BK281" s="141">
        <f>ROUND(I281*H281,2)</f>
        <v>0</v>
      </c>
      <c r="BL281" s="17" t="s">
        <v>124</v>
      </c>
      <c r="BM281" s="140" t="s">
        <v>389</v>
      </c>
    </row>
    <row r="282" spans="2:65" s="12" customFormat="1">
      <c r="B282" s="142"/>
      <c r="D282" s="143" t="s">
        <v>127</v>
      </c>
      <c r="E282" s="144" t="s">
        <v>1</v>
      </c>
      <c r="F282" s="145" t="s">
        <v>390</v>
      </c>
      <c r="H282" s="146">
        <v>0.441</v>
      </c>
      <c r="L282" s="142"/>
      <c r="M282" s="147"/>
      <c r="U282" s="148"/>
      <c r="AT282" s="144" t="s">
        <v>127</v>
      </c>
      <c r="AU282" s="144" t="s">
        <v>125</v>
      </c>
      <c r="AV282" s="12" t="s">
        <v>125</v>
      </c>
      <c r="AW282" s="12" t="s">
        <v>23</v>
      </c>
      <c r="AX282" s="12" t="s">
        <v>66</v>
      </c>
      <c r="AY282" s="144" t="s">
        <v>117</v>
      </c>
    </row>
    <row r="283" spans="2:65" s="13" customFormat="1">
      <c r="B283" s="149"/>
      <c r="D283" s="143" t="s">
        <v>127</v>
      </c>
      <c r="E283" s="150" t="s">
        <v>1</v>
      </c>
      <c r="F283" s="151" t="s">
        <v>131</v>
      </c>
      <c r="H283" s="152">
        <v>0.441</v>
      </c>
      <c r="L283" s="149"/>
      <c r="M283" s="153"/>
      <c r="U283" s="154"/>
      <c r="AT283" s="150" t="s">
        <v>127</v>
      </c>
      <c r="AU283" s="150" t="s">
        <v>125</v>
      </c>
      <c r="AV283" s="13" t="s">
        <v>132</v>
      </c>
      <c r="AW283" s="13" t="s">
        <v>23</v>
      </c>
      <c r="AX283" s="13" t="s">
        <v>71</v>
      </c>
      <c r="AY283" s="150" t="s">
        <v>117</v>
      </c>
    </row>
    <row r="284" spans="2:65" s="1" customFormat="1" ht="21.75" customHeight="1">
      <c r="B284" s="128"/>
      <c r="C284" s="129" t="s">
        <v>391</v>
      </c>
      <c r="D284" s="129" t="s">
        <v>120</v>
      </c>
      <c r="E284" s="130" t="s">
        <v>392</v>
      </c>
      <c r="F284" s="131" t="s">
        <v>393</v>
      </c>
      <c r="G284" s="132" t="s">
        <v>123</v>
      </c>
      <c r="H284" s="133">
        <v>2.133</v>
      </c>
      <c r="I284" s="134"/>
      <c r="J284" s="134"/>
      <c r="K284" s="135"/>
      <c r="L284" s="29"/>
      <c r="M284" s="136" t="s">
        <v>1</v>
      </c>
      <c r="N284" s="137" t="s">
        <v>32</v>
      </c>
      <c r="O284" s="138">
        <v>2.6240000000000001</v>
      </c>
      <c r="P284" s="138">
        <f>O284*H284</f>
        <v>5.5969920000000002</v>
      </c>
      <c r="Q284" s="138">
        <v>2.19415</v>
      </c>
      <c r="R284" s="138">
        <f>Q284*H284</f>
        <v>4.6801219500000002</v>
      </c>
      <c r="S284" s="138">
        <v>0</v>
      </c>
      <c r="T284" s="138">
        <f>S284*H284</f>
        <v>0</v>
      </c>
      <c r="U284" s="139" t="s">
        <v>1</v>
      </c>
      <c r="AR284" s="140" t="s">
        <v>124</v>
      </c>
      <c r="AT284" s="140" t="s">
        <v>120</v>
      </c>
      <c r="AU284" s="140" t="s">
        <v>125</v>
      </c>
      <c r="AY284" s="17" t="s">
        <v>117</v>
      </c>
      <c r="BE284" s="141">
        <f>IF(N284="základná",J284,0)</f>
        <v>0</v>
      </c>
      <c r="BF284" s="141">
        <f>IF(N284="znížená",J284,0)</f>
        <v>0</v>
      </c>
      <c r="BG284" s="141">
        <f>IF(N284="zákl. prenesená",J284,0)</f>
        <v>0</v>
      </c>
      <c r="BH284" s="141">
        <f>IF(N284="zníž. prenesená",J284,0)</f>
        <v>0</v>
      </c>
      <c r="BI284" s="141">
        <f>IF(N284="nulová",J284,0)</f>
        <v>0</v>
      </c>
      <c r="BJ284" s="17" t="s">
        <v>125</v>
      </c>
      <c r="BK284" s="141">
        <f>ROUND(I284*H284,2)</f>
        <v>0</v>
      </c>
      <c r="BL284" s="17" t="s">
        <v>124</v>
      </c>
      <c r="BM284" s="140" t="s">
        <v>394</v>
      </c>
    </row>
    <row r="285" spans="2:65" s="12" customFormat="1">
      <c r="B285" s="142"/>
      <c r="D285" s="143" t="s">
        <v>127</v>
      </c>
      <c r="E285" s="144" t="s">
        <v>1</v>
      </c>
      <c r="F285" s="145" t="s">
        <v>395</v>
      </c>
      <c r="H285" s="146">
        <v>1.119</v>
      </c>
      <c r="L285" s="142"/>
      <c r="M285" s="147"/>
      <c r="U285" s="148"/>
      <c r="AT285" s="144" t="s">
        <v>127</v>
      </c>
      <c r="AU285" s="144" t="s">
        <v>125</v>
      </c>
      <c r="AV285" s="12" t="s">
        <v>125</v>
      </c>
      <c r="AW285" s="12" t="s">
        <v>23</v>
      </c>
      <c r="AX285" s="12" t="s">
        <v>66</v>
      </c>
      <c r="AY285" s="144" t="s">
        <v>117</v>
      </c>
    </row>
    <row r="286" spans="2:65" s="12" customFormat="1">
      <c r="B286" s="142"/>
      <c r="D286" s="143" t="s">
        <v>127</v>
      </c>
      <c r="E286" s="144" t="s">
        <v>1</v>
      </c>
      <c r="F286" s="145" t="s">
        <v>396</v>
      </c>
      <c r="H286" s="146">
        <v>0.59799999999999998</v>
      </c>
      <c r="L286" s="142"/>
      <c r="M286" s="147"/>
      <c r="U286" s="148"/>
      <c r="AT286" s="144" t="s">
        <v>127</v>
      </c>
      <c r="AU286" s="144" t="s">
        <v>125</v>
      </c>
      <c r="AV286" s="12" t="s">
        <v>125</v>
      </c>
      <c r="AW286" s="12" t="s">
        <v>23</v>
      </c>
      <c r="AX286" s="12" t="s">
        <v>66</v>
      </c>
      <c r="AY286" s="144" t="s">
        <v>117</v>
      </c>
    </row>
    <row r="287" spans="2:65" s="12" customFormat="1">
      <c r="B287" s="142"/>
      <c r="D287" s="143" t="s">
        <v>127</v>
      </c>
      <c r="E287" s="144" t="s">
        <v>1</v>
      </c>
      <c r="F287" s="145" t="s">
        <v>397</v>
      </c>
      <c r="H287" s="146">
        <v>0.41599999999999998</v>
      </c>
      <c r="L287" s="142"/>
      <c r="M287" s="147"/>
      <c r="U287" s="148"/>
      <c r="AT287" s="144" t="s">
        <v>127</v>
      </c>
      <c r="AU287" s="144" t="s">
        <v>125</v>
      </c>
      <c r="AV287" s="12" t="s">
        <v>125</v>
      </c>
      <c r="AW287" s="12" t="s">
        <v>23</v>
      </c>
      <c r="AX287" s="12" t="s">
        <v>66</v>
      </c>
      <c r="AY287" s="144" t="s">
        <v>117</v>
      </c>
    </row>
    <row r="288" spans="2:65" s="13" customFormat="1">
      <c r="B288" s="149"/>
      <c r="D288" s="143" t="s">
        <v>127</v>
      </c>
      <c r="E288" s="150" t="s">
        <v>1</v>
      </c>
      <c r="F288" s="151" t="s">
        <v>131</v>
      </c>
      <c r="H288" s="152">
        <v>2.133</v>
      </c>
      <c r="L288" s="149"/>
      <c r="M288" s="153"/>
      <c r="U288" s="154"/>
      <c r="AT288" s="150" t="s">
        <v>127</v>
      </c>
      <c r="AU288" s="150" t="s">
        <v>125</v>
      </c>
      <c r="AV288" s="13" t="s">
        <v>132</v>
      </c>
      <c r="AW288" s="13" t="s">
        <v>23</v>
      </c>
      <c r="AX288" s="13" t="s">
        <v>71</v>
      </c>
      <c r="AY288" s="150" t="s">
        <v>117</v>
      </c>
    </row>
    <row r="289" spans="2:65" s="1" customFormat="1" ht="24.2" customHeight="1">
      <c r="B289" s="128"/>
      <c r="C289" s="129" t="s">
        <v>398</v>
      </c>
      <c r="D289" s="129" t="s">
        <v>120</v>
      </c>
      <c r="E289" s="130" t="s">
        <v>399</v>
      </c>
      <c r="F289" s="131" t="s">
        <v>400</v>
      </c>
      <c r="G289" s="132" t="s">
        <v>234</v>
      </c>
      <c r="H289" s="133">
        <v>0.25600000000000001</v>
      </c>
      <c r="I289" s="134"/>
      <c r="J289" s="134"/>
      <c r="K289" s="135"/>
      <c r="L289" s="29"/>
      <c r="M289" s="136" t="s">
        <v>1</v>
      </c>
      <c r="N289" s="137" t="s">
        <v>32</v>
      </c>
      <c r="O289" s="138">
        <v>40.198999999999998</v>
      </c>
      <c r="P289" s="138">
        <f>O289*H289</f>
        <v>10.290944</v>
      </c>
      <c r="Q289" s="138">
        <v>1.0165500000000001</v>
      </c>
      <c r="R289" s="138">
        <f>Q289*H289</f>
        <v>0.26023680000000005</v>
      </c>
      <c r="S289" s="138">
        <v>0</v>
      </c>
      <c r="T289" s="138">
        <f>S289*H289</f>
        <v>0</v>
      </c>
      <c r="U289" s="139" t="s">
        <v>1</v>
      </c>
      <c r="AR289" s="140" t="s">
        <v>124</v>
      </c>
      <c r="AT289" s="140" t="s">
        <v>120</v>
      </c>
      <c r="AU289" s="140" t="s">
        <v>125</v>
      </c>
      <c r="AY289" s="17" t="s">
        <v>117</v>
      </c>
      <c r="BE289" s="141">
        <f>IF(N289="základná",J289,0)</f>
        <v>0</v>
      </c>
      <c r="BF289" s="141">
        <f>IF(N289="znížená",J289,0)</f>
        <v>0</v>
      </c>
      <c r="BG289" s="141">
        <f>IF(N289="zákl. prenesená",J289,0)</f>
        <v>0</v>
      </c>
      <c r="BH289" s="141">
        <f>IF(N289="zníž. prenesená",J289,0)</f>
        <v>0</v>
      </c>
      <c r="BI289" s="141">
        <f>IF(N289="nulová",J289,0)</f>
        <v>0</v>
      </c>
      <c r="BJ289" s="17" t="s">
        <v>125</v>
      </c>
      <c r="BK289" s="141">
        <f>ROUND(I289*H289,2)</f>
        <v>0</v>
      </c>
      <c r="BL289" s="17" t="s">
        <v>124</v>
      </c>
      <c r="BM289" s="140" t="s">
        <v>401</v>
      </c>
    </row>
    <row r="290" spans="2:65" s="12" customFormat="1">
      <c r="B290" s="142"/>
      <c r="D290" s="143" t="s">
        <v>127</v>
      </c>
      <c r="E290" s="144" t="s">
        <v>1</v>
      </c>
      <c r="F290" s="145" t="s">
        <v>402</v>
      </c>
      <c r="H290" s="146">
        <v>0.25600000000000001</v>
      </c>
      <c r="L290" s="142"/>
      <c r="M290" s="147"/>
      <c r="U290" s="148"/>
      <c r="AT290" s="144" t="s">
        <v>127</v>
      </c>
      <c r="AU290" s="144" t="s">
        <v>125</v>
      </c>
      <c r="AV290" s="12" t="s">
        <v>125</v>
      </c>
      <c r="AW290" s="12" t="s">
        <v>23</v>
      </c>
      <c r="AX290" s="12" t="s">
        <v>66</v>
      </c>
      <c r="AY290" s="144" t="s">
        <v>117</v>
      </c>
    </row>
    <row r="291" spans="2:65" s="13" customFormat="1">
      <c r="B291" s="149"/>
      <c r="D291" s="143" t="s">
        <v>127</v>
      </c>
      <c r="E291" s="150" t="s">
        <v>1</v>
      </c>
      <c r="F291" s="151" t="s">
        <v>131</v>
      </c>
      <c r="H291" s="152">
        <v>0.25600000000000001</v>
      </c>
      <c r="L291" s="149"/>
      <c r="M291" s="153"/>
      <c r="U291" s="154"/>
      <c r="AT291" s="150" t="s">
        <v>127</v>
      </c>
      <c r="AU291" s="150" t="s">
        <v>125</v>
      </c>
      <c r="AV291" s="13" t="s">
        <v>132</v>
      </c>
      <c r="AW291" s="13" t="s">
        <v>23</v>
      </c>
      <c r="AX291" s="13" t="s">
        <v>71</v>
      </c>
      <c r="AY291" s="150" t="s">
        <v>117</v>
      </c>
    </row>
    <row r="292" spans="2:65" s="1" customFormat="1" ht="24.2" customHeight="1">
      <c r="B292" s="128"/>
      <c r="C292" s="129" t="s">
        <v>403</v>
      </c>
      <c r="D292" s="129" t="s">
        <v>120</v>
      </c>
      <c r="E292" s="130" t="s">
        <v>404</v>
      </c>
      <c r="F292" s="131" t="s">
        <v>405</v>
      </c>
      <c r="G292" s="132" t="s">
        <v>178</v>
      </c>
      <c r="H292" s="133">
        <v>10.666</v>
      </c>
      <c r="I292" s="134"/>
      <c r="J292" s="134"/>
      <c r="K292" s="135"/>
      <c r="L292" s="29"/>
      <c r="M292" s="136" t="s">
        <v>1</v>
      </c>
      <c r="N292" s="137" t="s">
        <v>32</v>
      </c>
      <c r="O292" s="138">
        <v>1.2390000000000001</v>
      </c>
      <c r="P292" s="138">
        <f>O292*H292</f>
        <v>13.215174000000001</v>
      </c>
      <c r="Q292" s="138">
        <v>4.8300000000000001E-3</v>
      </c>
      <c r="R292" s="138">
        <f>Q292*H292</f>
        <v>5.1516780000000005E-2</v>
      </c>
      <c r="S292" s="138">
        <v>0</v>
      </c>
      <c r="T292" s="138">
        <f>S292*H292</f>
        <v>0</v>
      </c>
      <c r="U292" s="139" t="s">
        <v>1</v>
      </c>
      <c r="AR292" s="140" t="s">
        <v>124</v>
      </c>
      <c r="AT292" s="140" t="s">
        <v>120</v>
      </c>
      <c r="AU292" s="140" t="s">
        <v>125</v>
      </c>
      <c r="AY292" s="17" t="s">
        <v>117</v>
      </c>
      <c r="BE292" s="141">
        <f>IF(N292="základná",J292,0)</f>
        <v>0</v>
      </c>
      <c r="BF292" s="141">
        <f>IF(N292="znížená",J292,0)</f>
        <v>0</v>
      </c>
      <c r="BG292" s="141">
        <f>IF(N292="zákl. prenesená",J292,0)</f>
        <v>0</v>
      </c>
      <c r="BH292" s="141">
        <f>IF(N292="zníž. prenesená",J292,0)</f>
        <v>0</v>
      </c>
      <c r="BI292" s="141">
        <f>IF(N292="nulová",J292,0)</f>
        <v>0</v>
      </c>
      <c r="BJ292" s="17" t="s">
        <v>125</v>
      </c>
      <c r="BK292" s="141">
        <f>ROUND(I292*H292,2)</f>
        <v>0</v>
      </c>
      <c r="BL292" s="17" t="s">
        <v>124</v>
      </c>
      <c r="BM292" s="140" t="s">
        <v>406</v>
      </c>
    </row>
    <row r="293" spans="2:65" s="1" customFormat="1" ht="24.2" customHeight="1">
      <c r="B293" s="128"/>
      <c r="C293" s="129" t="s">
        <v>407</v>
      </c>
      <c r="D293" s="129" t="s">
        <v>120</v>
      </c>
      <c r="E293" s="130" t="s">
        <v>408</v>
      </c>
      <c r="F293" s="131" t="s">
        <v>409</v>
      </c>
      <c r="G293" s="132" t="s">
        <v>178</v>
      </c>
      <c r="H293" s="133">
        <v>10.666</v>
      </c>
      <c r="I293" s="134"/>
      <c r="J293" s="134"/>
      <c r="K293" s="135"/>
      <c r="L293" s="29"/>
      <c r="M293" s="136" t="s">
        <v>1</v>
      </c>
      <c r="N293" s="137" t="s">
        <v>32</v>
      </c>
      <c r="O293" s="138">
        <v>0.25900000000000001</v>
      </c>
      <c r="P293" s="138">
        <f>O293*H293</f>
        <v>2.7624940000000002</v>
      </c>
      <c r="Q293" s="138">
        <v>0</v>
      </c>
      <c r="R293" s="138">
        <f>Q293*H293</f>
        <v>0</v>
      </c>
      <c r="S293" s="138">
        <v>0</v>
      </c>
      <c r="T293" s="138">
        <f>S293*H293</f>
        <v>0</v>
      </c>
      <c r="U293" s="139" t="s">
        <v>1</v>
      </c>
      <c r="AR293" s="140" t="s">
        <v>124</v>
      </c>
      <c r="AT293" s="140" t="s">
        <v>120</v>
      </c>
      <c r="AU293" s="140" t="s">
        <v>125</v>
      </c>
      <c r="AY293" s="17" t="s">
        <v>117</v>
      </c>
      <c r="BE293" s="141">
        <f>IF(N293="základná",J293,0)</f>
        <v>0</v>
      </c>
      <c r="BF293" s="141">
        <f>IF(N293="znížená",J293,0)</f>
        <v>0</v>
      </c>
      <c r="BG293" s="141">
        <f>IF(N293="zákl. prenesená",J293,0)</f>
        <v>0</v>
      </c>
      <c r="BH293" s="141">
        <f>IF(N293="zníž. prenesená",J293,0)</f>
        <v>0</v>
      </c>
      <c r="BI293" s="141">
        <f>IF(N293="nulová",J293,0)</f>
        <v>0</v>
      </c>
      <c r="BJ293" s="17" t="s">
        <v>125</v>
      </c>
      <c r="BK293" s="141">
        <f>ROUND(I293*H293,2)</f>
        <v>0</v>
      </c>
      <c r="BL293" s="17" t="s">
        <v>124</v>
      </c>
      <c r="BM293" s="140" t="s">
        <v>410</v>
      </c>
    </row>
    <row r="294" spans="2:65" s="1" customFormat="1" ht="24.2" customHeight="1">
      <c r="B294" s="128"/>
      <c r="C294" s="129" t="s">
        <v>411</v>
      </c>
      <c r="D294" s="129" t="s">
        <v>120</v>
      </c>
      <c r="E294" s="130" t="s">
        <v>412</v>
      </c>
      <c r="F294" s="131" t="s">
        <v>413</v>
      </c>
      <c r="G294" s="132" t="s">
        <v>178</v>
      </c>
      <c r="H294" s="133">
        <v>3.2669999999999999</v>
      </c>
      <c r="I294" s="134"/>
      <c r="J294" s="134"/>
      <c r="K294" s="135"/>
      <c r="L294" s="29"/>
      <c r="M294" s="136" t="s">
        <v>1</v>
      </c>
      <c r="N294" s="137" t="s">
        <v>32</v>
      </c>
      <c r="O294" s="138">
        <v>0.83499999999999996</v>
      </c>
      <c r="P294" s="138">
        <f>O294*H294</f>
        <v>2.7279449999999996</v>
      </c>
      <c r="Q294" s="138">
        <v>3.96E-3</v>
      </c>
      <c r="R294" s="138">
        <f>Q294*H294</f>
        <v>1.2937319999999999E-2</v>
      </c>
      <c r="S294" s="138">
        <v>0</v>
      </c>
      <c r="T294" s="138">
        <f>S294*H294</f>
        <v>0</v>
      </c>
      <c r="U294" s="139" t="s">
        <v>1</v>
      </c>
      <c r="AR294" s="140" t="s">
        <v>124</v>
      </c>
      <c r="AT294" s="140" t="s">
        <v>120</v>
      </c>
      <c r="AU294" s="140" t="s">
        <v>125</v>
      </c>
      <c r="AY294" s="17" t="s">
        <v>117</v>
      </c>
      <c r="BE294" s="141">
        <f>IF(N294="základná",J294,0)</f>
        <v>0</v>
      </c>
      <c r="BF294" s="141">
        <f>IF(N294="znížená",J294,0)</f>
        <v>0</v>
      </c>
      <c r="BG294" s="141">
        <f>IF(N294="zákl. prenesená",J294,0)</f>
        <v>0</v>
      </c>
      <c r="BH294" s="141">
        <f>IF(N294="zníž. prenesená",J294,0)</f>
        <v>0</v>
      </c>
      <c r="BI294" s="141">
        <f>IF(N294="nulová",J294,0)</f>
        <v>0</v>
      </c>
      <c r="BJ294" s="17" t="s">
        <v>125</v>
      </c>
      <c r="BK294" s="141">
        <f>ROUND(I294*H294,2)</f>
        <v>0</v>
      </c>
      <c r="BL294" s="17" t="s">
        <v>124</v>
      </c>
      <c r="BM294" s="140" t="s">
        <v>414</v>
      </c>
    </row>
    <row r="295" spans="2:65" s="12" customFormat="1">
      <c r="B295" s="142"/>
      <c r="D295" s="143" t="s">
        <v>127</v>
      </c>
      <c r="E295" s="144" t="s">
        <v>1</v>
      </c>
      <c r="F295" s="145" t="s">
        <v>415</v>
      </c>
      <c r="H295" s="146">
        <v>3.2669999999999999</v>
      </c>
      <c r="L295" s="142"/>
      <c r="M295" s="147"/>
      <c r="U295" s="148"/>
      <c r="AT295" s="144" t="s">
        <v>127</v>
      </c>
      <c r="AU295" s="144" t="s">
        <v>125</v>
      </c>
      <c r="AV295" s="12" t="s">
        <v>125</v>
      </c>
      <c r="AW295" s="12" t="s">
        <v>23</v>
      </c>
      <c r="AX295" s="12" t="s">
        <v>66</v>
      </c>
      <c r="AY295" s="144" t="s">
        <v>117</v>
      </c>
    </row>
    <row r="296" spans="2:65" s="13" customFormat="1">
      <c r="B296" s="149"/>
      <c r="D296" s="143" t="s">
        <v>127</v>
      </c>
      <c r="E296" s="150" t="s">
        <v>1</v>
      </c>
      <c r="F296" s="151" t="s">
        <v>131</v>
      </c>
      <c r="H296" s="152">
        <v>3.2669999999999999</v>
      </c>
      <c r="L296" s="149"/>
      <c r="M296" s="153"/>
      <c r="U296" s="154"/>
      <c r="AT296" s="150" t="s">
        <v>127</v>
      </c>
      <c r="AU296" s="150" t="s">
        <v>125</v>
      </c>
      <c r="AV296" s="13" t="s">
        <v>132</v>
      </c>
      <c r="AW296" s="13" t="s">
        <v>23</v>
      </c>
      <c r="AX296" s="13" t="s">
        <v>71</v>
      </c>
      <c r="AY296" s="150" t="s">
        <v>117</v>
      </c>
    </row>
    <row r="297" spans="2:65" s="1" customFormat="1" ht="24.2" customHeight="1">
      <c r="B297" s="128"/>
      <c r="C297" s="129" t="s">
        <v>416</v>
      </c>
      <c r="D297" s="129" t="s">
        <v>120</v>
      </c>
      <c r="E297" s="130" t="s">
        <v>417</v>
      </c>
      <c r="F297" s="131" t="s">
        <v>418</v>
      </c>
      <c r="G297" s="132" t="s">
        <v>178</v>
      </c>
      <c r="H297" s="133">
        <v>3.2669999999999999</v>
      </c>
      <c r="I297" s="134"/>
      <c r="J297" s="134"/>
      <c r="K297" s="135"/>
      <c r="L297" s="29"/>
      <c r="M297" s="136" t="s">
        <v>1</v>
      </c>
      <c r="N297" s="137" t="s">
        <v>32</v>
      </c>
      <c r="O297" s="138">
        <v>0.25900000000000001</v>
      </c>
      <c r="P297" s="138">
        <f>O297*H297</f>
        <v>0.84615300000000004</v>
      </c>
      <c r="Q297" s="138">
        <v>0</v>
      </c>
      <c r="R297" s="138">
        <f>Q297*H297</f>
        <v>0</v>
      </c>
      <c r="S297" s="138">
        <v>0</v>
      </c>
      <c r="T297" s="138">
        <f>S297*H297</f>
        <v>0</v>
      </c>
      <c r="U297" s="139" t="s">
        <v>1</v>
      </c>
      <c r="AR297" s="140" t="s">
        <v>124</v>
      </c>
      <c r="AT297" s="140" t="s">
        <v>120</v>
      </c>
      <c r="AU297" s="140" t="s">
        <v>125</v>
      </c>
      <c r="AY297" s="17" t="s">
        <v>117</v>
      </c>
      <c r="BE297" s="141">
        <f>IF(N297="základná",J297,0)</f>
        <v>0</v>
      </c>
      <c r="BF297" s="141">
        <f>IF(N297="znížená",J297,0)</f>
        <v>0</v>
      </c>
      <c r="BG297" s="141">
        <f>IF(N297="zákl. prenesená",J297,0)</f>
        <v>0</v>
      </c>
      <c r="BH297" s="141">
        <f>IF(N297="zníž. prenesená",J297,0)</f>
        <v>0</v>
      </c>
      <c r="BI297" s="141">
        <f>IF(N297="nulová",J297,0)</f>
        <v>0</v>
      </c>
      <c r="BJ297" s="17" t="s">
        <v>125</v>
      </c>
      <c r="BK297" s="141">
        <f>ROUND(I297*H297,2)</f>
        <v>0</v>
      </c>
      <c r="BL297" s="17" t="s">
        <v>124</v>
      </c>
      <c r="BM297" s="140" t="s">
        <v>419</v>
      </c>
    </row>
    <row r="298" spans="2:65" s="1" customFormat="1" ht="24.2" customHeight="1">
      <c r="B298" s="128"/>
      <c r="C298" s="129" t="s">
        <v>420</v>
      </c>
      <c r="D298" s="129" t="s">
        <v>120</v>
      </c>
      <c r="E298" s="130" t="s">
        <v>421</v>
      </c>
      <c r="F298" s="131" t="s">
        <v>422</v>
      </c>
      <c r="G298" s="132" t="s">
        <v>178</v>
      </c>
      <c r="H298" s="133">
        <v>30</v>
      </c>
      <c r="I298" s="134"/>
      <c r="J298" s="134"/>
      <c r="K298" s="135"/>
      <c r="L298" s="29"/>
      <c r="M298" s="136" t="s">
        <v>1</v>
      </c>
      <c r="N298" s="137" t="s">
        <v>32</v>
      </c>
      <c r="O298" s="138">
        <v>0.155</v>
      </c>
      <c r="P298" s="138">
        <f>O298*H298</f>
        <v>4.6500000000000004</v>
      </c>
      <c r="Q298" s="138">
        <v>0</v>
      </c>
      <c r="R298" s="138">
        <f>Q298*H298</f>
        <v>0</v>
      </c>
      <c r="S298" s="138">
        <v>0</v>
      </c>
      <c r="T298" s="138">
        <f>S298*H298</f>
        <v>0</v>
      </c>
      <c r="U298" s="139" t="s">
        <v>1</v>
      </c>
      <c r="AR298" s="140" t="s">
        <v>124</v>
      </c>
      <c r="AT298" s="140" t="s">
        <v>120</v>
      </c>
      <c r="AU298" s="140" t="s">
        <v>125</v>
      </c>
      <c r="AY298" s="17" t="s">
        <v>117</v>
      </c>
      <c r="BE298" s="141">
        <f>IF(N298="základná",J298,0)</f>
        <v>0</v>
      </c>
      <c r="BF298" s="141">
        <f>IF(N298="znížená",J298,0)</f>
        <v>0</v>
      </c>
      <c r="BG298" s="141">
        <f>IF(N298="zákl. prenesená",J298,0)</f>
        <v>0</v>
      </c>
      <c r="BH298" s="141">
        <f>IF(N298="zníž. prenesená",J298,0)</f>
        <v>0</v>
      </c>
      <c r="BI298" s="141">
        <f>IF(N298="nulová",J298,0)</f>
        <v>0</v>
      </c>
      <c r="BJ298" s="17" t="s">
        <v>125</v>
      </c>
      <c r="BK298" s="141">
        <f>ROUND(I298*H298,2)</f>
        <v>0</v>
      </c>
      <c r="BL298" s="17" t="s">
        <v>124</v>
      </c>
      <c r="BM298" s="140" t="s">
        <v>423</v>
      </c>
    </row>
    <row r="299" spans="2:65" s="12" customFormat="1">
      <c r="B299" s="142"/>
      <c r="D299" s="143" t="s">
        <v>127</v>
      </c>
      <c r="E299" s="144" t="s">
        <v>1</v>
      </c>
      <c r="F299" s="145" t="s">
        <v>424</v>
      </c>
      <c r="H299" s="146">
        <v>30</v>
      </c>
      <c r="L299" s="142"/>
      <c r="M299" s="147"/>
      <c r="U299" s="148"/>
      <c r="AT299" s="144" t="s">
        <v>127</v>
      </c>
      <c r="AU299" s="144" t="s">
        <v>125</v>
      </c>
      <c r="AV299" s="12" t="s">
        <v>125</v>
      </c>
      <c r="AW299" s="12" t="s">
        <v>23</v>
      </c>
      <c r="AX299" s="12" t="s">
        <v>66</v>
      </c>
      <c r="AY299" s="144" t="s">
        <v>117</v>
      </c>
    </row>
    <row r="300" spans="2:65" s="13" customFormat="1">
      <c r="B300" s="149"/>
      <c r="D300" s="143" t="s">
        <v>127</v>
      </c>
      <c r="E300" s="150" t="s">
        <v>1</v>
      </c>
      <c r="F300" s="151" t="s">
        <v>131</v>
      </c>
      <c r="H300" s="152">
        <v>30</v>
      </c>
      <c r="L300" s="149"/>
      <c r="M300" s="153"/>
      <c r="U300" s="154"/>
      <c r="AT300" s="150" t="s">
        <v>127</v>
      </c>
      <c r="AU300" s="150" t="s">
        <v>125</v>
      </c>
      <c r="AV300" s="13" t="s">
        <v>132</v>
      </c>
      <c r="AW300" s="13" t="s">
        <v>23</v>
      </c>
      <c r="AX300" s="13" t="s">
        <v>71</v>
      </c>
      <c r="AY300" s="150" t="s">
        <v>117</v>
      </c>
    </row>
    <row r="301" spans="2:65" s="11" customFormat="1" ht="22.9" customHeight="1">
      <c r="B301" s="117"/>
      <c r="D301" s="118" t="s">
        <v>65</v>
      </c>
      <c r="E301" s="126" t="s">
        <v>151</v>
      </c>
      <c r="F301" s="126" t="s">
        <v>425</v>
      </c>
      <c r="J301" s="127"/>
      <c r="L301" s="117"/>
      <c r="M301" s="121"/>
      <c r="P301" s="122">
        <f>P302</f>
        <v>19.080000000000002</v>
      </c>
      <c r="R301" s="122">
        <f>R302</f>
        <v>17.406000000000002</v>
      </c>
      <c r="T301" s="122">
        <f>T302</f>
        <v>0</v>
      </c>
      <c r="U301" s="123"/>
      <c r="AR301" s="118" t="s">
        <v>71</v>
      </c>
      <c r="AT301" s="124" t="s">
        <v>65</v>
      </c>
      <c r="AU301" s="124" t="s">
        <v>71</v>
      </c>
      <c r="AY301" s="118" t="s">
        <v>117</v>
      </c>
      <c r="BK301" s="125">
        <f>BK302</f>
        <v>0</v>
      </c>
    </row>
    <row r="302" spans="2:65" s="1" customFormat="1" ht="24.2" customHeight="1">
      <c r="B302" s="128"/>
      <c r="C302" s="129" t="s">
        <v>426</v>
      </c>
      <c r="D302" s="129" t="s">
        <v>120</v>
      </c>
      <c r="E302" s="130" t="s">
        <v>427</v>
      </c>
      <c r="F302" s="131" t="s">
        <v>428</v>
      </c>
      <c r="G302" s="132" t="s">
        <v>178</v>
      </c>
      <c r="H302" s="133">
        <v>30</v>
      </c>
      <c r="I302" s="134"/>
      <c r="J302" s="134"/>
      <c r="K302" s="135"/>
      <c r="L302" s="29"/>
      <c r="M302" s="136" t="s">
        <v>1</v>
      </c>
      <c r="N302" s="137" t="s">
        <v>32</v>
      </c>
      <c r="O302" s="138">
        <v>0.63600000000000001</v>
      </c>
      <c r="P302" s="138">
        <f>O302*H302</f>
        <v>19.080000000000002</v>
      </c>
      <c r="Q302" s="138">
        <v>0.58020000000000005</v>
      </c>
      <c r="R302" s="138">
        <f>Q302*H302</f>
        <v>17.406000000000002</v>
      </c>
      <c r="S302" s="138">
        <v>0</v>
      </c>
      <c r="T302" s="138">
        <f>S302*H302</f>
        <v>0</v>
      </c>
      <c r="U302" s="139" t="s">
        <v>1</v>
      </c>
      <c r="AR302" s="140" t="s">
        <v>124</v>
      </c>
      <c r="AT302" s="140" t="s">
        <v>120</v>
      </c>
      <c r="AU302" s="140" t="s">
        <v>125</v>
      </c>
      <c r="AY302" s="17" t="s">
        <v>117</v>
      </c>
      <c r="BE302" s="141">
        <f>IF(N302="základná",J302,0)</f>
        <v>0</v>
      </c>
      <c r="BF302" s="141">
        <f>IF(N302="znížená",J302,0)</f>
        <v>0</v>
      </c>
      <c r="BG302" s="141">
        <f>IF(N302="zákl. prenesená",J302,0)</f>
        <v>0</v>
      </c>
      <c r="BH302" s="141">
        <f>IF(N302="zníž. prenesená",J302,0)</f>
        <v>0</v>
      </c>
      <c r="BI302" s="141">
        <f>IF(N302="nulová",J302,0)</f>
        <v>0</v>
      </c>
      <c r="BJ302" s="17" t="s">
        <v>125</v>
      </c>
      <c r="BK302" s="141">
        <f>ROUND(I302*H302,2)</f>
        <v>0</v>
      </c>
      <c r="BL302" s="17" t="s">
        <v>124</v>
      </c>
      <c r="BM302" s="140" t="s">
        <v>429</v>
      </c>
    </row>
    <row r="303" spans="2:65" s="11" customFormat="1" ht="22.9" customHeight="1">
      <c r="B303" s="117"/>
      <c r="D303" s="118" t="s">
        <v>65</v>
      </c>
      <c r="E303" s="126" t="s">
        <v>156</v>
      </c>
      <c r="F303" s="126" t="s">
        <v>430</v>
      </c>
      <c r="J303" s="127"/>
      <c r="L303" s="117"/>
      <c r="M303" s="121"/>
      <c r="P303" s="122">
        <f>P304+SUM(P305:P354)+P602</f>
        <v>5487.2475439099999</v>
      </c>
      <c r="R303" s="122">
        <f>R304+SUM(R305:R354)+R602</f>
        <v>801.90841530000023</v>
      </c>
      <c r="T303" s="122">
        <f>T304+SUM(T305:T354)+T602</f>
        <v>0</v>
      </c>
      <c r="U303" s="123"/>
      <c r="AR303" s="118" t="s">
        <v>71</v>
      </c>
      <c r="AT303" s="124" t="s">
        <v>65</v>
      </c>
      <c r="AU303" s="124" t="s">
        <v>71</v>
      </c>
      <c r="AY303" s="118" t="s">
        <v>117</v>
      </c>
      <c r="BK303" s="125">
        <f>BK304+SUM(BK305:BK354)+BK602</f>
        <v>0</v>
      </c>
    </row>
    <row r="304" spans="2:65" s="1" customFormat="1" ht="24.2" customHeight="1">
      <c r="B304" s="128"/>
      <c r="C304" s="129" t="s">
        <v>431</v>
      </c>
      <c r="D304" s="129" t="s">
        <v>120</v>
      </c>
      <c r="E304" s="130" t="s">
        <v>432</v>
      </c>
      <c r="F304" s="131" t="s">
        <v>433</v>
      </c>
      <c r="G304" s="132" t="s">
        <v>178</v>
      </c>
      <c r="H304" s="133">
        <v>273.33999999999997</v>
      </c>
      <c r="I304" s="134"/>
      <c r="J304" s="134"/>
      <c r="K304" s="135"/>
      <c r="L304" s="29"/>
      <c r="M304" s="136" t="s">
        <v>1</v>
      </c>
      <c r="N304" s="137" t="s">
        <v>32</v>
      </c>
      <c r="O304" s="138">
        <v>0.40816999999999998</v>
      </c>
      <c r="P304" s="138">
        <f>O304*H304</f>
        <v>111.56918779999998</v>
      </c>
      <c r="Q304" s="138">
        <v>1.056E-2</v>
      </c>
      <c r="R304" s="138">
        <f>Q304*H304</f>
        <v>2.8864703999999999</v>
      </c>
      <c r="S304" s="138">
        <v>0</v>
      </c>
      <c r="T304" s="138">
        <f>S304*H304</f>
        <v>0</v>
      </c>
      <c r="U304" s="139" t="s">
        <v>1</v>
      </c>
      <c r="AR304" s="140" t="s">
        <v>124</v>
      </c>
      <c r="AT304" s="140" t="s">
        <v>120</v>
      </c>
      <c r="AU304" s="140" t="s">
        <v>125</v>
      </c>
      <c r="AY304" s="17" t="s">
        <v>117</v>
      </c>
      <c r="BE304" s="141">
        <f>IF(N304="základná",J304,0)</f>
        <v>0</v>
      </c>
      <c r="BF304" s="141">
        <f>IF(N304="znížená",J304,0)</f>
        <v>0</v>
      </c>
      <c r="BG304" s="141">
        <f>IF(N304="zákl. prenesená",J304,0)</f>
        <v>0</v>
      </c>
      <c r="BH304" s="141">
        <f>IF(N304="zníž. prenesená",J304,0)</f>
        <v>0</v>
      </c>
      <c r="BI304" s="141">
        <f>IF(N304="nulová",J304,0)</f>
        <v>0</v>
      </c>
      <c r="BJ304" s="17" t="s">
        <v>125</v>
      </c>
      <c r="BK304" s="141">
        <f>ROUND(I304*H304,2)</f>
        <v>0</v>
      </c>
      <c r="BL304" s="17" t="s">
        <v>124</v>
      </c>
      <c r="BM304" s="140" t="s">
        <v>434</v>
      </c>
    </row>
    <row r="305" spans="2:65" s="1" customFormat="1" ht="24.2" customHeight="1">
      <c r="B305" s="128"/>
      <c r="C305" s="129" t="s">
        <v>435</v>
      </c>
      <c r="D305" s="129" t="s">
        <v>120</v>
      </c>
      <c r="E305" s="130" t="s">
        <v>436</v>
      </c>
      <c r="F305" s="131" t="s">
        <v>437</v>
      </c>
      <c r="G305" s="132" t="s">
        <v>178</v>
      </c>
      <c r="H305" s="133">
        <v>10.666</v>
      </c>
      <c r="I305" s="134"/>
      <c r="J305" s="134"/>
      <c r="K305" s="135"/>
      <c r="L305" s="29"/>
      <c r="M305" s="136" t="s">
        <v>1</v>
      </c>
      <c r="N305" s="137" t="s">
        <v>32</v>
      </c>
      <c r="O305" s="138">
        <v>8.5000000000000006E-2</v>
      </c>
      <c r="P305" s="138">
        <f>O305*H305</f>
        <v>0.90661000000000014</v>
      </c>
      <c r="Q305" s="138">
        <v>0</v>
      </c>
      <c r="R305" s="138">
        <f>Q305*H305</f>
        <v>0</v>
      </c>
      <c r="S305" s="138">
        <v>0</v>
      </c>
      <c r="T305" s="138">
        <f>S305*H305</f>
        <v>0</v>
      </c>
      <c r="U305" s="139" t="s">
        <v>1</v>
      </c>
      <c r="AR305" s="140" t="s">
        <v>124</v>
      </c>
      <c r="AT305" s="140" t="s">
        <v>120</v>
      </c>
      <c r="AU305" s="140" t="s">
        <v>125</v>
      </c>
      <c r="AY305" s="17" t="s">
        <v>117</v>
      </c>
      <c r="BE305" s="141">
        <f>IF(N305="základná",J305,0)</f>
        <v>0</v>
      </c>
      <c r="BF305" s="141">
        <f>IF(N305="znížená",J305,0)</f>
        <v>0</v>
      </c>
      <c r="BG305" s="141">
        <f>IF(N305="zákl. prenesená",J305,0)</f>
        <v>0</v>
      </c>
      <c r="BH305" s="141">
        <f>IF(N305="zníž. prenesená",J305,0)</f>
        <v>0</v>
      </c>
      <c r="BI305" s="141">
        <f>IF(N305="nulová",J305,0)</f>
        <v>0</v>
      </c>
      <c r="BJ305" s="17" t="s">
        <v>125</v>
      </c>
      <c r="BK305" s="141">
        <f>ROUND(I305*H305,2)</f>
        <v>0</v>
      </c>
      <c r="BL305" s="17" t="s">
        <v>124</v>
      </c>
      <c r="BM305" s="140" t="s">
        <v>438</v>
      </c>
    </row>
    <row r="306" spans="2:65" s="1" customFormat="1" ht="24.2" customHeight="1">
      <c r="B306" s="128"/>
      <c r="C306" s="129" t="s">
        <v>439</v>
      </c>
      <c r="D306" s="129" t="s">
        <v>120</v>
      </c>
      <c r="E306" s="130" t="s">
        <v>440</v>
      </c>
      <c r="F306" s="131" t="s">
        <v>441</v>
      </c>
      <c r="G306" s="132" t="s">
        <v>178</v>
      </c>
      <c r="H306" s="133">
        <v>216.66800000000001</v>
      </c>
      <c r="I306" s="134"/>
      <c r="J306" s="134"/>
      <c r="K306" s="135"/>
      <c r="L306" s="29"/>
      <c r="M306" s="136" t="s">
        <v>1</v>
      </c>
      <c r="N306" s="137" t="s">
        <v>32</v>
      </c>
      <c r="O306" s="138">
        <v>3.5000000000000003E-2</v>
      </c>
      <c r="P306" s="138">
        <f>O306*H306</f>
        <v>7.5833800000000009</v>
      </c>
      <c r="Q306" s="138">
        <v>9.0000000000000006E-5</v>
      </c>
      <c r="R306" s="138">
        <f>Q306*H306</f>
        <v>1.9500120000000003E-2</v>
      </c>
      <c r="S306" s="138">
        <v>0</v>
      </c>
      <c r="T306" s="138">
        <f>S306*H306</f>
        <v>0</v>
      </c>
      <c r="U306" s="139" t="s">
        <v>1</v>
      </c>
      <c r="AR306" s="140" t="s">
        <v>124</v>
      </c>
      <c r="AT306" s="140" t="s">
        <v>120</v>
      </c>
      <c r="AU306" s="140" t="s">
        <v>125</v>
      </c>
      <c r="AY306" s="17" t="s">
        <v>117</v>
      </c>
      <c r="BE306" s="141">
        <f>IF(N306="základná",J306,0)</f>
        <v>0</v>
      </c>
      <c r="BF306" s="141">
        <f>IF(N306="znížená",J306,0)</f>
        <v>0</v>
      </c>
      <c r="BG306" s="141">
        <f>IF(N306="zákl. prenesená",J306,0)</f>
        <v>0</v>
      </c>
      <c r="BH306" s="141">
        <f>IF(N306="zníž. prenesená",J306,0)</f>
        <v>0</v>
      </c>
      <c r="BI306" s="141">
        <f>IF(N306="nulová",J306,0)</f>
        <v>0</v>
      </c>
      <c r="BJ306" s="17" t="s">
        <v>125</v>
      </c>
      <c r="BK306" s="141">
        <f>ROUND(I306*H306,2)</f>
        <v>0</v>
      </c>
      <c r="BL306" s="17" t="s">
        <v>124</v>
      </c>
      <c r="BM306" s="140" t="s">
        <v>442</v>
      </c>
    </row>
    <row r="307" spans="2:65" s="12" customFormat="1">
      <c r="B307" s="142"/>
      <c r="D307" s="143" t="s">
        <v>127</v>
      </c>
      <c r="E307" s="144" t="s">
        <v>1</v>
      </c>
      <c r="F307" s="145" t="s">
        <v>443</v>
      </c>
      <c r="H307" s="146">
        <v>216.66800000000001</v>
      </c>
      <c r="L307" s="142"/>
      <c r="M307" s="147"/>
      <c r="U307" s="148"/>
      <c r="AT307" s="144" t="s">
        <v>127</v>
      </c>
      <c r="AU307" s="144" t="s">
        <v>125</v>
      </c>
      <c r="AV307" s="12" t="s">
        <v>125</v>
      </c>
      <c r="AW307" s="12" t="s">
        <v>23</v>
      </c>
      <c r="AX307" s="12" t="s">
        <v>66</v>
      </c>
      <c r="AY307" s="144" t="s">
        <v>117</v>
      </c>
    </row>
    <row r="308" spans="2:65" s="13" customFormat="1">
      <c r="B308" s="149"/>
      <c r="D308" s="143" t="s">
        <v>127</v>
      </c>
      <c r="E308" s="150" t="s">
        <v>1</v>
      </c>
      <c r="F308" s="151" t="s">
        <v>131</v>
      </c>
      <c r="H308" s="152">
        <v>216.66800000000001</v>
      </c>
      <c r="L308" s="149"/>
      <c r="M308" s="153"/>
      <c r="U308" s="154"/>
      <c r="AT308" s="150" t="s">
        <v>127</v>
      </c>
      <c r="AU308" s="150" t="s">
        <v>125</v>
      </c>
      <c r="AV308" s="13" t="s">
        <v>132</v>
      </c>
      <c r="AW308" s="13" t="s">
        <v>23</v>
      </c>
      <c r="AX308" s="13" t="s">
        <v>71</v>
      </c>
      <c r="AY308" s="150" t="s">
        <v>117</v>
      </c>
    </row>
    <row r="309" spans="2:65" s="1" customFormat="1" ht="24.2" customHeight="1">
      <c r="B309" s="128"/>
      <c r="C309" s="129" t="s">
        <v>444</v>
      </c>
      <c r="D309" s="129" t="s">
        <v>120</v>
      </c>
      <c r="E309" s="130" t="s">
        <v>445</v>
      </c>
      <c r="F309" s="131" t="s">
        <v>446</v>
      </c>
      <c r="G309" s="132" t="s">
        <v>178</v>
      </c>
      <c r="H309" s="133">
        <v>216.66800000000001</v>
      </c>
      <c r="I309" s="134"/>
      <c r="J309" s="134"/>
      <c r="K309" s="135"/>
      <c r="L309" s="29"/>
      <c r="M309" s="136" t="s">
        <v>1</v>
      </c>
      <c r="N309" s="137" t="s">
        <v>32</v>
      </c>
      <c r="O309" s="138">
        <v>0.74894000000000005</v>
      </c>
      <c r="P309" s="138">
        <f>O309*H309</f>
        <v>162.27133192000002</v>
      </c>
      <c r="Q309" s="138">
        <v>6.3E-2</v>
      </c>
      <c r="R309" s="138">
        <f>Q309*H309</f>
        <v>13.650084</v>
      </c>
      <c r="S309" s="138">
        <v>0</v>
      </c>
      <c r="T309" s="138">
        <f>S309*H309</f>
        <v>0</v>
      </c>
      <c r="U309" s="139" t="s">
        <v>1</v>
      </c>
      <c r="AR309" s="140" t="s">
        <v>124</v>
      </c>
      <c r="AT309" s="140" t="s">
        <v>120</v>
      </c>
      <c r="AU309" s="140" t="s">
        <v>125</v>
      </c>
      <c r="AY309" s="17" t="s">
        <v>117</v>
      </c>
      <c r="BE309" s="141">
        <f>IF(N309="základná",J309,0)</f>
        <v>0</v>
      </c>
      <c r="BF309" s="141">
        <f>IF(N309="znížená",J309,0)</f>
        <v>0</v>
      </c>
      <c r="BG309" s="141">
        <f>IF(N309="zákl. prenesená",J309,0)</f>
        <v>0</v>
      </c>
      <c r="BH309" s="141">
        <f>IF(N309="zníž. prenesená",J309,0)</f>
        <v>0</v>
      </c>
      <c r="BI309" s="141">
        <f>IF(N309="nulová",J309,0)</f>
        <v>0</v>
      </c>
      <c r="BJ309" s="17" t="s">
        <v>125</v>
      </c>
      <c r="BK309" s="141">
        <f>ROUND(I309*H309,2)</f>
        <v>0</v>
      </c>
      <c r="BL309" s="17" t="s">
        <v>124</v>
      </c>
      <c r="BM309" s="140" t="s">
        <v>447</v>
      </c>
    </row>
    <row r="310" spans="2:65" s="1" customFormat="1" ht="24.2" customHeight="1">
      <c r="B310" s="128"/>
      <c r="C310" s="129" t="s">
        <v>448</v>
      </c>
      <c r="D310" s="129" t="s">
        <v>120</v>
      </c>
      <c r="E310" s="130" t="s">
        <v>449</v>
      </c>
      <c r="F310" s="131" t="s">
        <v>450</v>
      </c>
      <c r="G310" s="132" t="s">
        <v>178</v>
      </c>
      <c r="H310" s="133">
        <v>216.66800000000001</v>
      </c>
      <c r="I310" s="134"/>
      <c r="J310" s="134"/>
      <c r="K310" s="135"/>
      <c r="L310" s="29"/>
      <c r="M310" s="136" t="s">
        <v>1</v>
      </c>
      <c r="N310" s="137" t="s">
        <v>32</v>
      </c>
      <c r="O310" s="138">
        <v>0.34761999999999998</v>
      </c>
      <c r="P310" s="138">
        <f>O310*H310</f>
        <v>75.318130159999995</v>
      </c>
      <c r="Q310" s="138">
        <v>7.8799999999999999E-3</v>
      </c>
      <c r="R310" s="138">
        <f>Q310*H310</f>
        <v>1.7073438400000001</v>
      </c>
      <c r="S310" s="138">
        <v>0</v>
      </c>
      <c r="T310" s="138">
        <f>S310*H310</f>
        <v>0</v>
      </c>
      <c r="U310" s="139" t="s">
        <v>1</v>
      </c>
      <c r="AR310" s="140" t="s">
        <v>124</v>
      </c>
      <c r="AT310" s="140" t="s">
        <v>120</v>
      </c>
      <c r="AU310" s="140" t="s">
        <v>125</v>
      </c>
      <c r="AY310" s="17" t="s">
        <v>117</v>
      </c>
      <c r="BE310" s="141">
        <f>IF(N310="základná",J310,0)</f>
        <v>0</v>
      </c>
      <c r="BF310" s="141">
        <f>IF(N310="znížená",J310,0)</f>
        <v>0</v>
      </c>
      <c r="BG310" s="141">
        <f>IF(N310="zákl. prenesená",J310,0)</f>
        <v>0</v>
      </c>
      <c r="BH310" s="141">
        <f>IF(N310="zníž. prenesená",J310,0)</f>
        <v>0</v>
      </c>
      <c r="BI310" s="141">
        <f>IF(N310="nulová",J310,0)</f>
        <v>0</v>
      </c>
      <c r="BJ310" s="17" t="s">
        <v>125</v>
      </c>
      <c r="BK310" s="141">
        <f>ROUND(I310*H310,2)</f>
        <v>0</v>
      </c>
      <c r="BL310" s="17" t="s">
        <v>124</v>
      </c>
      <c r="BM310" s="140" t="s">
        <v>451</v>
      </c>
    </row>
    <row r="311" spans="2:65" s="1" customFormat="1" ht="33" customHeight="1">
      <c r="B311" s="128"/>
      <c r="C311" s="129" t="s">
        <v>452</v>
      </c>
      <c r="D311" s="129" t="s">
        <v>120</v>
      </c>
      <c r="E311" s="130" t="s">
        <v>453</v>
      </c>
      <c r="F311" s="131" t="s">
        <v>454</v>
      </c>
      <c r="G311" s="132" t="s">
        <v>185</v>
      </c>
      <c r="H311" s="133">
        <v>87</v>
      </c>
      <c r="I311" s="134"/>
      <c r="J311" s="134"/>
      <c r="K311" s="135"/>
      <c r="L311" s="29"/>
      <c r="M311" s="136" t="s">
        <v>1</v>
      </c>
      <c r="N311" s="137" t="s">
        <v>32</v>
      </c>
      <c r="O311" s="138">
        <v>4.6359999999999998E-2</v>
      </c>
      <c r="P311" s="138">
        <f>O311*H311</f>
        <v>4.0333199999999998</v>
      </c>
      <c r="Q311" s="138">
        <v>1.7700000000000001E-3</v>
      </c>
      <c r="R311" s="138">
        <f>Q311*H311</f>
        <v>0.15399000000000002</v>
      </c>
      <c r="S311" s="138">
        <v>0</v>
      </c>
      <c r="T311" s="138">
        <f>S311*H311</f>
        <v>0</v>
      </c>
      <c r="U311" s="139" t="s">
        <v>1</v>
      </c>
      <c r="AR311" s="140" t="s">
        <v>124</v>
      </c>
      <c r="AT311" s="140" t="s">
        <v>120</v>
      </c>
      <c r="AU311" s="140" t="s">
        <v>125</v>
      </c>
      <c r="AY311" s="17" t="s">
        <v>117</v>
      </c>
      <c r="BE311" s="141">
        <f>IF(N311="základná",J311,0)</f>
        <v>0</v>
      </c>
      <c r="BF311" s="141">
        <f>IF(N311="znížená",J311,0)</f>
        <v>0</v>
      </c>
      <c r="BG311" s="141">
        <f>IF(N311="zákl. prenesená",J311,0)</f>
        <v>0</v>
      </c>
      <c r="BH311" s="141">
        <f>IF(N311="zníž. prenesená",J311,0)</f>
        <v>0</v>
      </c>
      <c r="BI311" s="141">
        <f>IF(N311="nulová",J311,0)</f>
        <v>0</v>
      </c>
      <c r="BJ311" s="17" t="s">
        <v>125</v>
      </c>
      <c r="BK311" s="141">
        <f>ROUND(I311*H311,2)</f>
        <v>0</v>
      </c>
      <c r="BL311" s="17" t="s">
        <v>124</v>
      </c>
      <c r="BM311" s="140" t="s">
        <v>455</v>
      </c>
    </row>
    <row r="312" spans="2:65" s="1" customFormat="1" ht="24.2" customHeight="1">
      <c r="B312" s="128"/>
      <c r="C312" s="129" t="s">
        <v>456</v>
      </c>
      <c r="D312" s="129" t="s">
        <v>120</v>
      </c>
      <c r="E312" s="130" t="s">
        <v>457</v>
      </c>
      <c r="F312" s="131" t="s">
        <v>458</v>
      </c>
      <c r="G312" s="132" t="s">
        <v>178</v>
      </c>
      <c r="H312" s="133">
        <v>395.47199999999998</v>
      </c>
      <c r="I312" s="134"/>
      <c r="J312" s="134"/>
      <c r="K312" s="135"/>
      <c r="L312" s="29"/>
      <c r="M312" s="136" t="s">
        <v>1</v>
      </c>
      <c r="N312" s="137" t="s">
        <v>32</v>
      </c>
      <c r="O312" s="138">
        <v>0.31900000000000001</v>
      </c>
      <c r="P312" s="138">
        <f>O312*H312</f>
        <v>126.155568</v>
      </c>
      <c r="Q312" s="138">
        <v>1.26E-2</v>
      </c>
      <c r="R312" s="138">
        <f>Q312*H312</f>
        <v>4.9829471999999999</v>
      </c>
      <c r="S312" s="138">
        <v>0</v>
      </c>
      <c r="T312" s="138">
        <f>S312*H312</f>
        <v>0</v>
      </c>
      <c r="U312" s="139" t="s">
        <v>1</v>
      </c>
      <c r="AR312" s="140" t="s">
        <v>124</v>
      </c>
      <c r="AT312" s="140" t="s">
        <v>120</v>
      </c>
      <c r="AU312" s="140" t="s">
        <v>125</v>
      </c>
      <c r="AY312" s="17" t="s">
        <v>117</v>
      </c>
      <c r="BE312" s="141">
        <f>IF(N312="základná",J312,0)</f>
        <v>0</v>
      </c>
      <c r="BF312" s="141">
        <f>IF(N312="znížená",J312,0)</f>
        <v>0</v>
      </c>
      <c r="BG312" s="141">
        <f>IF(N312="zákl. prenesená",J312,0)</f>
        <v>0</v>
      </c>
      <c r="BH312" s="141">
        <f>IF(N312="zníž. prenesená",J312,0)</f>
        <v>0</v>
      </c>
      <c r="BI312" s="141">
        <f>IF(N312="nulová",J312,0)</f>
        <v>0</v>
      </c>
      <c r="BJ312" s="17" t="s">
        <v>125</v>
      </c>
      <c r="BK312" s="141">
        <f>ROUND(I312*H312,2)</f>
        <v>0</v>
      </c>
      <c r="BL312" s="17" t="s">
        <v>124</v>
      </c>
      <c r="BM312" s="140" t="s">
        <v>459</v>
      </c>
    </row>
    <row r="313" spans="2:65" s="12" customFormat="1">
      <c r="B313" s="142"/>
      <c r="D313" s="143" t="s">
        <v>127</v>
      </c>
      <c r="E313" s="144" t="s">
        <v>1</v>
      </c>
      <c r="F313" s="145" t="s">
        <v>460</v>
      </c>
      <c r="H313" s="146">
        <v>395.47199999999998</v>
      </c>
      <c r="L313" s="142"/>
      <c r="M313" s="147"/>
      <c r="U313" s="148"/>
      <c r="AT313" s="144" t="s">
        <v>127</v>
      </c>
      <c r="AU313" s="144" t="s">
        <v>125</v>
      </c>
      <c r="AV313" s="12" t="s">
        <v>125</v>
      </c>
      <c r="AW313" s="12" t="s">
        <v>23</v>
      </c>
      <c r="AX313" s="12" t="s">
        <v>66</v>
      </c>
      <c r="AY313" s="144" t="s">
        <v>117</v>
      </c>
    </row>
    <row r="314" spans="2:65" s="13" customFormat="1">
      <c r="B314" s="149"/>
      <c r="D314" s="143" t="s">
        <v>127</v>
      </c>
      <c r="E314" s="150" t="s">
        <v>1</v>
      </c>
      <c r="F314" s="151" t="s">
        <v>131</v>
      </c>
      <c r="H314" s="152">
        <v>395.47199999999998</v>
      </c>
      <c r="L314" s="149"/>
      <c r="M314" s="153"/>
      <c r="U314" s="154"/>
      <c r="AT314" s="150" t="s">
        <v>127</v>
      </c>
      <c r="AU314" s="150" t="s">
        <v>125</v>
      </c>
      <c r="AV314" s="13" t="s">
        <v>132</v>
      </c>
      <c r="AW314" s="13" t="s">
        <v>23</v>
      </c>
      <c r="AX314" s="13" t="s">
        <v>71</v>
      </c>
      <c r="AY314" s="150" t="s">
        <v>117</v>
      </c>
    </row>
    <row r="315" spans="2:65" s="1" customFormat="1" ht="24.2" customHeight="1">
      <c r="B315" s="128"/>
      <c r="C315" s="129" t="s">
        <v>461</v>
      </c>
      <c r="D315" s="129" t="s">
        <v>120</v>
      </c>
      <c r="E315" s="130" t="s">
        <v>462</v>
      </c>
      <c r="F315" s="131" t="s">
        <v>463</v>
      </c>
      <c r="G315" s="132" t="s">
        <v>178</v>
      </c>
      <c r="H315" s="133">
        <v>385.47199999999998</v>
      </c>
      <c r="I315" s="134"/>
      <c r="J315" s="134"/>
      <c r="K315" s="135"/>
      <c r="L315" s="29"/>
      <c r="M315" s="136" t="s">
        <v>1</v>
      </c>
      <c r="N315" s="137" t="s">
        <v>32</v>
      </c>
      <c r="O315" s="138">
        <v>0.19106000000000001</v>
      </c>
      <c r="P315" s="138">
        <f>O315*H315</f>
        <v>73.648280319999998</v>
      </c>
      <c r="Q315" s="138">
        <v>5.1500000000000001E-3</v>
      </c>
      <c r="R315" s="138">
        <f>Q315*H315</f>
        <v>1.9851808</v>
      </c>
      <c r="S315" s="138">
        <v>0</v>
      </c>
      <c r="T315" s="138">
        <f>S315*H315</f>
        <v>0</v>
      </c>
      <c r="U315" s="139" t="s">
        <v>1</v>
      </c>
      <c r="AR315" s="140" t="s">
        <v>124</v>
      </c>
      <c r="AT315" s="140" t="s">
        <v>120</v>
      </c>
      <c r="AU315" s="140" t="s">
        <v>125</v>
      </c>
      <c r="AY315" s="17" t="s">
        <v>117</v>
      </c>
      <c r="BE315" s="141">
        <f>IF(N315="základná",J315,0)</f>
        <v>0</v>
      </c>
      <c r="BF315" s="141">
        <f>IF(N315="znížená",J315,0)</f>
        <v>0</v>
      </c>
      <c r="BG315" s="141">
        <f>IF(N315="zákl. prenesená",J315,0)</f>
        <v>0</v>
      </c>
      <c r="BH315" s="141">
        <f>IF(N315="zníž. prenesená",J315,0)</f>
        <v>0</v>
      </c>
      <c r="BI315" s="141">
        <f>IF(N315="nulová",J315,0)</f>
        <v>0</v>
      </c>
      <c r="BJ315" s="17" t="s">
        <v>125</v>
      </c>
      <c r="BK315" s="141">
        <f>ROUND(I315*H315,2)</f>
        <v>0</v>
      </c>
      <c r="BL315" s="17" t="s">
        <v>124</v>
      </c>
      <c r="BM315" s="140" t="s">
        <v>464</v>
      </c>
    </row>
    <row r="316" spans="2:65" s="1" customFormat="1" ht="24.2" customHeight="1">
      <c r="B316" s="128"/>
      <c r="C316" s="129" t="s">
        <v>465</v>
      </c>
      <c r="D316" s="129" t="s">
        <v>120</v>
      </c>
      <c r="E316" s="130" t="s">
        <v>466</v>
      </c>
      <c r="F316" s="131" t="s">
        <v>467</v>
      </c>
      <c r="G316" s="132" t="s">
        <v>178</v>
      </c>
      <c r="H316" s="133">
        <v>255.90899999999999</v>
      </c>
      <c r="I316" s="134"/>
      <c r="J316" s="134"/>
      <c r="K316" s="135"/>
      <c r="L316" s="29"/>
      <c r="M316" s="136" t="s">
        <v>1</v>
      </c>
      <c r="N316" s="137" t="s">
        <v>32</v>
      </c>
      <c r="O316" s="138">
        <v>0.86351</v>
      </c>
      <c r="P316" s="138">
        <f>O316*H316</f>
        <v>220.97998059</v>
      </c>
      <c r="Q316" s="138">
        <v>3.006E-2</v>
      </c>
      <c r="R316" s="138">
        <f>Q316*H316</f>
        <v>7.6926245399999997</v>
      </c>
      <c r="S316" s="138">
        <v>0</v>
      </c>
      <c r="T316" s="138">
        <f>S316*H316</f>
        <v>0</v>
      </c>
      <c r="U316" s="139" t="s">
        <v>1</v>
      </c>
      <c r="AR316" s="140" t="s">
        <v>124</v>
      </c>
      <c r="AT316" s="140" t="s">
        <v>120</v>
      </c>
      <c r="AU316" s="140" t="s">
        <v>125</v>
      </c>
      <c r="AY316" s="17" t="s">
        <v>117</v>
      </c>
      <c r="BE316" s="141">
        <f>IF(N316="základná",J316,0)</f>
        <v>0</v>
      </c>
      <c r="BF316" s="141">
        <f>IF(N316="znížená",J316,0)</f>
        <v>0</v>
      </c>
      <c r="BG316" s="141">
        <f>IF(N316="zákl. prenesená",J316,0)</f>
        <v>0</v>
      </c>
      <c r="BH316" s="141">
        <f>IF(N316="zníž. prenesená",J316,0)</f>
        <v>0</v>
      </c>
      <c r="BI316" s="141">
        <f>IF(N316="nulová",J316,0)</f>
        <v>0</v>
      </c>
      <c r="BJ316" s="17" t="s">
        <v>125</v>
      </c>
      <c r="BK316" s="141">
        <f>ROUND(I316*H316,2)</f>
        <v>0</v>
      </c>
      <c r="BL316" s="17" t="s">
        <v>124</v>
      </c>
      <c r="BM316" s="140" t="s">
        <v>468</v>
      </c>
    </row>
    <row r="317" spans="2:65" s="1" customFormat="1" ht="24.2" customHeight="1">
      <c r="B317" s="128"/>
      <c r="C317" s="129" t="s">
        <v>469</v>
      </c>
      <c r="D317" s="129" t="s">
        <v>120</v>
      </c>
      <c r="E317" s="130" t="s">
        <v>470</v>
      </c>
      <c r="F317" s="131" t="s">
        <v>471</v>
      </c>
      <c r="G317" s="132" t="s">
        <v>123</v>
      </c>
      <c r="H317" s="133">
        <v>24.361000000000001</v>
      </c>
      <c r="I317" s="134"/>
      <c r="J317" s="134"/>
      <c r="K317" s="135"/>
      <c r="L317" s="29"/>
      <c r="M317" s="136" t="s">
        <v>1</v>
      </c>
      <c r="N317" s="137" t="s">
        <v>32</v>
      </c>
      <c r="O317" s="138">
        <v>3.17</v>
      </c>
      <c r="P317" s="138">
        <f>O317*H317</f>
        <v>77.224369999999993</v>
      </c>
      <c r="Q317" s="138">
        <v>2.23543</v>
      </c>
      <c r="R317" s="138">
        <f>Q317*H317</f>
        <v>54.457310230000004</v>
      </c>
      <c r="S317" s="138">
        <v>0</v>
      </c>
      <c r="T317" s="138">
        <f>S317*H317</f>
        <v>0</v>
      </c>
      <c r="U317" s="139" t="s">
        <v>1</v>
      </c>
      <c r="AR317" s="140" t="s">
        <v>124</v>
      </c>
      <c r="AT317" s="140" t="s">
        <v>120</v>
      </c>
      <c r="AU317" s="140" t="s">
        <v>125</v>
      </c>
      <c r="AY317" s="17" t="s">
        <v>117</v>
      </c>
      <c r="BE317" s="141">
        <f>IF(N317="základná",J317,0)</f>
        <v>0</v>
      </c>
      <c r="BF317" s="141">
        <f>IF(N317="znížená",J317,0)</f>
        <v>0</v>
      </c>
      <c r="BG317" s="141">
        <f>IF(N317="zákl. prenesená",J317,0)</f>
        <v>0</v>
      </c>
      <c r="BH317" s="141">
        <f>IF(N317="zníž. prenesená",J317,0)</f>
        <v>0</v>
      </c>
      <c r="BI317" s="141">
        <f>IF(N317="nulová",J317,0)</f>
        <v>0</v>
      </c>
      <c r="BJ317" s="17" t="s">
        <v>125</v>
      </c>
      <c r="BK317" s="141">
        <f>ROUND(I317*H317,2)</f>
        <v>0</v>
      </c>
      <c r="BL317" s="17" t="s">
        <v>124</v>
      </c>
      <c r="BM317" s="140" t="s">
        <v>472</v>
      </c>
    </row>
    <row r="318" spans="2:65" s="12" customFormat="1">
      <c r="B318" s="142"/>
      <c r="D318" s="143" t="s">
        <v>127</v>
      </c>
      <c r="E318" s="144" t="s">
        <v>1</v>
      </c>
      <c r="F318" s="145" t="s">
        <v>473</v>
      </c>
      <c r="H318" s="146">
        <v>12.426</v>
      </c>
      <c r="L318" s="142"/>
      <c r="M318" s="147"/>
      <c r="U318" s="148"/>
      <c r="AT318" s="144" t="s">
        <v>127</v>
      </c>
      <c r="AU318" s="144" t="s">
        <v>125</v>
      </c>
      <c r="AV318" s="12" t="s">
        <v>125</v>
      </c>
      <c r="AW318" s="12" t="s">
        <v>23</v>
      </c>
      <c r="AX318" s="12" t="s">
        <v>66</v>
      </c>
      <c r="AY318" s="144" t="s">
        <v>117</v>
      </c>
    </row>
    <row r="319" spans="2:65" s="12" customFormat="1">
      <c r="B319" s="142"/>
      <c r="D319" s="143" t="s">
        <v>127</v>
      </c>
      <c r="E319" s="144" t="s">
        <v>1</v>
      </c>
      <c r="F319" s="145" t="s">
        <v>474</v>
      </c>
      <c r="H319" s="146">
        <v>11.935</v>
      </c>
      <c r="L319" s="142"/>
      <c r="M319" s="147"/>
      <c r="U319" s="148"/>
      <c r="AT319" s="144" t="s">
        <v>127</v>
      </c>
      <c r="AU319" s="144" t="s">
        <v>125</v>
      </c>
      <c r="AV319" s="12" t="s">
        <v>125</v>
      </c>
      <c r="AW319" s="12" t="s">
        <v>23</v>
      </c>
      <c r="AX319" s="12" t="s">
        <v>66</v>
      </c>
      <c r="AY319" s="144" t="s">
        <v>117</v>
      </c>
    </row>
    <row r="320" spans="2:65" s="13" customFormat="1">
      <c r="B320" s="149"/>
      <c r="D320" s="143" t="s">
        <v>127</v>
      </c>
      <c r="E320" s="150" t="s">
        <v>1</v>
      </c>
      <c r="F320" s="151" t="s">
        <v>131</v>
      </c>
      <c r="H320" s="152">
        <v>24.361000000000001</v>
      </c>
      <c r="L320" s="149"/>
      <c r="M320" s="153"/>
      <c r="U320" s="154"/>
      <c r="AT320" s="150" t="s">
        <v>127</v>
      </c>
      <c r="AU320" s="150" t="s">
        <v>125</v>
      </c>
      <c r="AV320" s="13" t="s">
        <v>132</v>
      </c>
      <c r="AW320" s="13" t="s">
        <v>23</v>
      </c>
      <c r="AX320" s="13" t="s">
        <v>71</v>
      </c>
      <c r="AY320" s="150" t="s">
        <v>117</v>
      </c>
    </row>
    <row r="321" spans="2:65" s="1" customFormat="1" ht="24.2" customHeight="1">
      <c r="B321" s="128"/>
      <c r="C321" s="129" t="s">
        <v>475</v>
      </c>
      <c r="D321" s="129" t="s">
        <v>120</v>
      </c>
      <c r="E321" s="130" t="s">
        <v>476</v>
      </c>
      <c r="F321" s="131" t="s">
        <v>477</v>
      </c>
      <c r="G321" s="132" t="s">
        <v>123</v>
      </c>
      <c r="H321" s="133">
        <v>24.361000000000001</v>
      </c>
      <c r="I321" s="134"/>
      <c r="J321" s="134"/>
      <c r="K321" s="135"/>
      <c r="L321" s="29"/>
      <c r="M321" s="136" t="s">
        <v>1</v>
      </c>
      <c r="N321" s="137" t="s">
        <v>32</v>
      </c>
      <c r="O321" s="138">
        <v>2.7853500000000002</v>
      </c>
      <c r="P321" s="138">
        <f>O321*H321</f>
        <v>67.853911350000004</v>
      </c>
      <c r="Q321" s="138">
        <v>0.04</v>
      </c>
      <c r="R321" s="138">
        <f>Q321*H321</f>
        <v>0.97444000000000008</v>
      </c>
      <c r="S321" s="138">
        <v>0</v>
      </c>
      <c r="T321" s="138">
        <f>S321*H321</f>
        <v>0</v>
      </c>
      <c r="U321" s="139" t="s">
        <v>1</v>
      </c>
      <c r="AR321" s="140" t="s">
        <v>124</v>
      </c>
      <c r="AT321" s="140" t="s">
        <v>120</v>
      </c>
      <c r="AU321" s="140" t="s">
        <v>125</v>
      </c>
      <c r="AY321" s="17" t="s">
        <v>117</v>
      </c>
      <c r="BE321" s="141">
        <f>IF(N321="základná",J321,0)</f>
        <v>0</v>
      </c>
      <c r="BF321" s="141">
        <f>IF(N321="znížená",J321,0)</f>
        <v>0</v>
      </c>
      <c r="BG321" s="141">
        <f>IF(N321="zákl. prenesená",J321,0)</f>
        <v>0</v>
      </c>
      <c r="BH321" s="141">
        <f>IF(N321="zníž. prenesená",J321,0)</f>
        <v>0</v>
      </c>
      <c r="BI321" s="141">
        <f>IF(N321="nulová",J321,0)</f>
        <v>0</v>
      </c>
      <c r="BJ321" s="17" t="s">
        <v>125</v>
      </c>
      <c r="BK321" s="141">
        <f>ROUND(I321*H321,2)</f>
        <v>0</v>
      </c>
      <c r="BL321" s="17" t="s">
        <v>124</v>
      </c>
      <c r="BM321" s="140" t="s">
        <v>478</v>
      </c>
    </row>
    <row r="322" spans="2:65" s="1" customFormat="1" ht="21.75" customHeight="1">
      <c r="B322" s="128"/>
      <c r="C322" s="129" t="s">
        <v>479</v>
      </c>
      <c r="D322" s="129" t="s">
        <v>120</v>
      </c>
      <c r="E322" s="130" t="s">
        <v>480</v>
      </c>
      <c r="F322" s="131" t="s">
        <v>481</v>
      </c>
      <c r="G322" s="132" t="s">
        <v>178</v>
      </c>
      <c r="H322" s="133">
        <v>18</v>
      </c>
      <c r="I322" s="134"/>
      <c r="J322" s="134"/>
      <c r="K322" s="135"/>
      <c r="L322" s="29"/>
      <c r="M322" s="136" t="s">
        <v>1</v>
      </c>
      <c r="N322" s="137" t="s">
        <v>32</v>
      </c>
      <c r="O322" s="138">
        <v>0.40845999999999999</v>
      </c>
      <c r="P322" s="138">
        <f>O322*H322</f>
        <v>7.3522799999999995</v>
      </c>
      <c r="Q322" s="138">
        <v>7.8600000000000007E-3</v>
      </c>
      <c r="R322" s="138">
        <f>Q322*H322</f>
        <v>0.14148000000000002</v>
      </c>
      <c r="S322" s="138">
        <v>0</v>
      </c>
      <c r="T322" s="138">
        <f>S322*H322</f>
        <v>0</v>
      </c>
      <c r="U322" s="139" t="s">
        <v>1</v>
      </c>
      <c r="AR322" s="140" t="s">
        <v>124</v>
      </c>
      <c r="AT322" s="140" t="s">
        <v>120</v>
      </c>
      <c r="AU322" s="140" t="s">
        <v>125</v>
      </c>
      <c r="AY322" s="17" t="s">
        <v>117</v>
      </c>
      <c r="BE322" s="141">
        <f>IF(N322="základná",J322,0)</f>
        <v>0</v>
      </c>
      <c r="BF322" s="141">
        <f>IF(N322="znížená",J322,0)</f>
        <v>0</v>
      </c>
      <c r="BG322" s="141">
        <f>IF(N322="zákl. prenesená",J322,0)</f>
        <v>0</v>
      </c>
      <c r="BH322" s="141">
        <f>IF(N322="zníž. prenesená",J322,0)</f>
        <v>0</v>
      </c>
      <c r="BI322" s="141">
        <f>IF(N322="nulová",J322,0)</f>
        <v>0</v>
      </c>
      <c r="BJ322" s="17" t="s">
        <v>125</v>
      </c>
      <c r="BK322" s="141">
        <f>ROUND(I322*H322,2)</f>
        <v>0</v>
      </c>
      <c r="BL322" s="17" t="s">
        <v>124</v>
      </c>
      <c r="BM322" s="140" t="s">
        <v>482</v>
      </c>
    </row>
    <row r="323" spans="2:65" s="1" customFormat="1" ht="21.75" customHeight="1">
      <c r="B323" s="128"/>
      <c r="C323" s="129" t="s">
        <v>483</v>
      </c>
      <c r="D323" s="129" t="s">
        <v>120</v>
      </c>
      <c r="E323" s="130" t="s">
        <v>484</v>
      </c>
      <c r="F323" s="131" t="s">
        <v>485</v>
      </c>
      <c r="G323" s="132" t="s">
        <v>178</v>
      </c>
      <c r="H323" s="133">
        <v>18</v>
      </c>
      <c r="I323" s="134"/>
      <c r="J323" s="134"/>
      <c r="K323" s="135"/>
      <c r="L323" s="29"/>
      <c r="M323" s="136" t="s">
        <v>1</v>
      </c>
      <c r="N323" s="137" t="s">
        <v>32</v>
      </c>
      <c r="O323" s="138">
        <v>0.248</v>
      </c>
      <c r="P323" s="138">
        <f>O323*H323</f>
        <v>4.4640000000000004</v>
      </c>
      <c r="Q323" s="138">
        <v>0</v>
      </c>
      <c r="R323" s="138">
        <f>Q323*H323</f>
        <v>0</v>
      </c>
      <c r="S323" s="138">
        <v>0</v>
      </c>
      <c r="T323" s="138">
        <f>S323*H323</f>
        <v>0</v>
      </c>
      <c r="U323" s="139" t="s">
        <v>1</v>
      </c>
      <c r="AR323" s="140" t="s">
        <v>124</v>
      </c>
      <c r="AT323" s="140" t="s">
        <v>120</v>
      </c>
      <c r="AU323" s="140" t="s">
        <v>125</v>
      </c>
      <c r="AY323" s="17" t="s">
        <v>117</v>
      </c>
      <c r="BE323" s="141">
        <f>IF(N323="základná",J323,0)</f>
        <v>0</v>
      </c>
      <c r="BF323" s="141">
        <f>IF(N323="znížená",J323,0)</f>
        <v>0</v>
      </c>
      <c r="BG323" s="141">
        <f>IF(N323="zákl. prenesená",J323,0)</f>
        <v>0</v>
      </c>
      <c r="BH323" s="141">
        <f>IF(N323="zníž. prenesená",J323,0)</f>
        <v>0</v>
      </c>
      <c r="BI323" s="141">
        <f>IF(N323="nulová",J323,0)</f>
        <v>0</v>
      </c>
      <c r="BJ323" s="17" t="s">
        <v>125</v>
      </c>
      <c r="BK323" s="141">
        <f>ROUND(I323*H323,2)</f>
        <v>0</v>
      </c>
      <c r="BL323" s="17" t="s">
        <v>124</v>
      </c>
      <c r="BM323" s="140" t="s">
        <v>486</v>
      </c>
    </row>
    <row r="324" spans="2:65" s="1" customFormat="1" ht="24.2" customHeight="1">
      <c r="B324" s="128"/>
      <c r="C324" s="129" t="s">
        <v>487</v>
      </c>
      <c r="D324" s="129" t="s">
        <v>120</v>
      </c>
      <c r="E324" s="130" t="s">
        <v>488</v>
      </c>
      <c r="F324" s="131" t="s">
        <v>489</v>
      </c>
      <c r="G324" s="132" t="s">
        <v>178</v>
      </c>
      <c r="H324" s="133">
        <v>178.14</v>
      </c>
      <c r="I324" s="134"/>
      <c r="J324" s="134"/>
      <c r="K324" s="135"/>
      <c r="L324" s="29"/>
      <c r="M324" s="136" t="s">
        <v>1</v>
      </c>
      <c r="N324" s="137" t="s">
        <v>32</v>
      </c>
      <c r="O324" s="138">
        <v>0.214</v>
      </c>
      <c r="P324" s="138">
        <f>O324*H324</f>
        <v>38.121959999999994</v>
      </c>
      <c r="Q324" s="138">
        <v>0.1071</v>
      </c>
      <c r="R324" s="138">
        <f>Q324*H324</f>
        <v>19.078793999999998</v>
      </c>
      <c r="S324" s="138">
        <v>0</v>
      </c>
      <c r="T324" s="138">
        <f>S324*H324</f>
        <v>0</v>
      </c>
      <c r="U324" s="139" t="s">
        <v>1</v>
      </c>
      <c r="AR324" s="140" t="s">
        <v>124</v>
      </c>
      <c r="AT324" s="140" t="s">
        <v>120</v>
      </c>
      <c r="AU324" s="140" t="s">
        <v>125</v>
      </c>
      <c r="AY324" s="17" t="s">
        <v>117</v>
      </c>
      <c r="BE324" s="141">
        <f>IF(N324="základná",J324,0)</f>
        <v>0</v>
      </c>
      <c r="BF324" s="141">
        <f>IF(N324="znížená",J324,0)</f>
        <v>0</v>
      </c>
      <c r="BG324" s="141">
        <f>IF(N324="zákl. prenesená",J324,0)</f>
        <v>0</v>
      </c>
      <c r="BH324" s="141">
        <f>IF(N324="zníž. prenesená",J324,0)</f>
        <v>0</v>
      </c>
      <c r="BI324" s="141">
        <f>IF(N324="nulová",J324,0)</f>
        <v>0</v>
      </c>
      <c r="BJ324" s="17" t="s">
        <v>125</v>
      </c>
      <c r="BK324" s="141">
        <f>ROUND(I324*H324,2)</f>
        <v>0</v>
      </c>
      <c r="BL324" s="17" t="s">
        <v>124</v>
      </c>
      <c r="BM324" s="140" t="s">
        <v>490</v>
      </c>
    </row>
    <row r="325" spans="2:65" s="12" customFormat="1">
      <c r="B325" s="142"/>
      <c r="D325" s="143" t="s">
        <v>127</v>
      </c>
      <c r="E325" s="144" t="s">
        <v>1</v>
      </c>
      <c r="F325" s="145" t="s">
        <v>491</v>
      </c>
      <c r="H325" s="146">
        <v>178.14</v>
      </c>
      <c r="L325" s="142"/>
      <c r="M325" s="147"/>
      <c r="U325" s="148"/>
      <c r="AT325" s="144" t="s">
        <v>127</v>
      </c>
      <c r="AU325" s="144" t="s">
        <v>125</v>
      </c>
      <c r="AV325" s="12" t="s">
        <v>125</v>
      </c>
      <c r="AW325" s="12" t="s">
        <v>23</v>
      </c>
      <c r="AX325" s="12" t="s">
        <v>66</v>
      </c>
      <c r="AY325" s="144" t="s">
        <v>117</v>
      </c>
    </row>
    <row r="326" spans="2:65" s="13" customFormat="1">
      <c r="B326" s="149"/>
      <c r="D326" s="143" t="s">
        <v>127</v>
      </c>
      <c r="E326" s="150" t="s">
        <v>1</v>
      </c>
      <c r="F326" s="151" t="s">
        <v>131</v>
      </c>
      <c r="H326" s="152">
        <v>178.14</v>
      </c>
      <c r="L326" s="149"/>
      <c r="M326" s="153"/>
      <c r="U326" s="154"/>
      <c r="AT326" s="150" t="s">
        <v>127</v>
      </c>
      <c r="AU326" s="150" t="s">
        <v>125</v>
      </c>
      <c r="AV326" s="13" t="s">
        <v>132</v>
      </c>
      <c r="AW326" s="13" t="s">
        <v>23</v>
      </c>
      <c r="AX326" s="13" t="s">
        <v>71</v>
      </c>
      <c r="AY326" s="150" t="s">
        <v>117</v>
      </c>
    </row>
    <row r="327" spans="2:65" s="1" customFormat="1" ht="24.2" customHeight="1">
      <c r="B327" s="128"/>
      <c r="C327" s="129" t="s">
        <v>492</v>
      </c>
      <c r="D327" s="129" t="s">
        <v>120</v>
      </c>
      <c r="E327" s="130" t="s">
        <v>493</v>
      </c>
      <c r="F327" s="131" t="s">
        <v>494</v>
      </c>
      <c r="G327" s="132" t="s">
        <v>274</v>
      </c>
      <c r="H327" s="133">
        <v>1</v>
      </c>
      <c r="I327" s="134"/>
      <c r="J327" s="134"/>
      <c r="K327" s="135"/>
      <c r="L327" s="29"/>
      <c r="M327" s="136" t="s">
        <v>1</v>
      </c>
      <c r="N327" s="137" t="s">
        <v>32</v>
      </c>
      <c r="O327" s="138">
        <v>0.58001999999999998</v>
      </c>
      <c r="P327" s="138">
        <f t="shared" ref="P327:P336" si="0">O327*H327</f>
        <v>0.58001999999999998</v>
      </c>
      <c r="Q327" s="138">
        <v>1.4999999999999999E-4</v>
      </c>
      <c r="R327" s="138">
        <f t="shared" ref="R327:R336" si="1">Q327*H327</f>
        <v>1.4999999999999999E-4</v>
      </c>
      <c r="S327" s="138">
        <v>0</v>
      </c>
      <c r="T327" s="138">
        <f t="shared" ref="T327:T336" si="2">S327*H327</f>
        <v>0</v>
      </c>
      <c r="U327" s="139" t="s">
        <v>1</v>
      </c>
      <c r="AR327" s="140" t="s">
        <v>124</v>
      </c>
      <c r="AT327" s="140" t="s">
        <v>120</v>
      </c>
      <c r="AU327" s="140" t="s">
        <v>125</v>
      </c>
      <c r="AY327" s="17" t="s">
        <v>117</v>
      </c>
      <c r="BE327" s="141">
        <f t="shared" ref="BE327:BE336" si="3">IF(N327="základná",J327,0)</f>
        <v>0</v>
      </c>
      <c r="BF327" s="141">
        <f t="shared" ref="BF327:BF336" si="4">IF(N327="znížená",J327,0)</f>
        <v>0</v>
      </c>
      <c r="BG327" s="141">
        <f t="shared" ref="BG327:BG336" si="5">IF(N327="zákl. prenesená",J327,0)</f>
        <v>0</v>
      </c>
      <c r="BH327" s="141">
        <f t="shared" ref="BH327:BH336" si="6">IF(N327="zníž. prenesená",J327,0)</f>
        <v>0</v>
      </c>
      <c r="BI327" s="141">
        <f t="shared" ref="BI327:BI336" si="7">IF(N327="nulová",J327,0)</f>
        <v>0</v>
      </c>
      <c r="BJ327" s="17" t="s">
        <v>125</v>
      </c>
      <c r="BK327" s="141">
        <f t="shared" ref="BK327:BK336" si="8">ROUND(I327*H327,2)</f>
        <v>0</v>
      </c>
      <c r="BL327" s="17" t="s">
        <v>124</v>
      </c>
      <c r="BM327" s="140" t="s">
        <v>495</v>
      </c>
    </row>
    <row r="328" spans="2:65" s="1" customFormat="1" ht="37.9" customHeight="1">
      <c r="B328" s="128"/>
      <c r="C328" s="155" t="s">
        <v>496</v>
      </c>
      <c r="D328" s="155" t="s">
        <v>170</v>
      </c>
      <c r="E328" s="156" t="s">
        <v>497</v>
      </c>
      <c r="F328" s="157" t="s">
        <v>498</v>
      </c>
      <c r="G328" s="158" t="s">
        <v>274</v>
      </c>
      <c r="H328" s="159">
        <v>1</v>
      </c>
      <c r="I328" s="160"/>
      <c r="J328" s="160"/>
      <c r="K328" s="161"/>
      <c r="L328" s="162"/>
      <c r="M328" s="163" t="s">
        <v>1</v>
      </c>
      <c r="N328" s="164" t="s">
        <v>32</v>
      </c>
      <c r="O328" s="138">
        <v>0</v>
      </c>
      <c r="P328" s="138">
        <f t="shared" si="0"/>
        <v>0</v>
      </c>
      <c r="Q328" s="138">
        <v>1.4919999999999999E-2</v>
      </c>
      <c r="R328" s="138">
        <f t="shared" si="1"/>
        <v>1.4919999999999999E-2</v>
      </c>
      <c r="S328" s="138">
        <v>0</v>
      </c>
      <c r="T328" s="138">
        <f t="shared" si="2"/>
        <v>0</v>
      </c>
      <c r="U328" s="139" t="s">
        <v>1</v>
      </c>
      <c r="AR328" s="140" t="s">
        <v>165</v>
      </c>
      <c r="AT328" s="140" t="s">
        <v>170</v>
      </c>
      <c r="AU328" s="140" t="s">
        <v>125</v>
      </c>
      <c r="AY328" s="17" t="s">
        <v>117</v>
      </c>
      <c r="BE328" s="141">
        <f t="shared" si="3"/>
        <v>0</v>
      </c>
      <c r="BF328" s="141">
        <f t="shared" si="4"/>
        <v>0</v>
      </c>
      <c r="BG328" s="141">
        <f t="shared" si="5"/>
        <v>0</v>
      </c>
      <c r="BH328" s="141">
        <f t="shared" si="6"/>
        <v>0</v>
      </c>
      <c r="BI328" s="141">
        <f t="shared" si="7"/>
        <v>0</v>
      </c>
      <c r="BJ328" s="17" t="s">
        <v>125</v>
      </c>
      <c r="BK328" s="141">
        <f t="shared" si="8"/>
        <v>0</v>
      </c>
      <c r="BL328" s="17" t="s">
        <v>124</v>
      </c>
      <c r="BM328" s="140" t="s">
        <v>499</v>
      </c>
    </row>
    <row r="329" spans="2:65" s="1" customFormat="1" ht="24.2" customHeight="1">
      <c r="B329" s="128"/>
      <c r="C329" s="129" t="s">
        <v>500</v>
      </c>
      <c r="D329" s="129" t="s">
        <v>120</v>
      </c>
      <c r="E329" s="130" t="s">
        <v>501</v>
      </c>
      <c r="F329" s="131" t="s">
        <v>502</v>
      </c>
      <c r="G329" s="132" t="s">
        <v>274</v>
      </c>
      <c r="H329" s="133">
        <v>30</v>
      </c>
      <c r="I329" s="134"/>
      <c r="J329" s="134"/>
      <c r="K329" s="135"/>
      <c r="L329" s="29"/>
      <c r="M329" s="136" t="s">
        <v>1</v>
      </c>
      <c r="N329" s="137" t="s">
        <v>32</v>
      </c>
      <c r="O329" s="138">
        <v>0.91402000000000005</v>
      </c>
      <c r="P329" s="138">
        <f t="shared" si="0"/>
        <v>27.4206</v>
      </c>
      <c r="Q329" s="138">
        <v>5.296E-2</v>
      </c>
      <c r="R329" s="138">
        <f t="shared" si="1"/>
        <v>1.5888</v>
      </c>
      <c r="S329" s="138">
        <v>0</v>
      </c>
      <c r="T329" s="138">
        <f t="shared" si="2"/>
        <v>0</v>
      </c>
      <c r="U329" s="139" t="s">
        <v>1</v>
      </c>
      <c r="AR329" s="140" t="s">
        <v>124</v>
      </c>
      <c r="AT329" s="140" t="s">
        <v>120</v>
      </c>
      <c r="AU329" s="140" t="s">
        <v>125</v>
      </c>
      <c r="AY329" s="17" t="s">
        <v>117</v>
      </c>
      <c r="BE329" s="141">
        <f t="shared" si="3"/>
        <v>0</v>
      </c>
      <c r="BF329" s="141">
        <f t="shared" si="4"/>
        <v>0</v>
      </c>
      <c r="BG329" s="141">
        <f t="shared" si="5"/>
        <v>0</v>
      </c>
      <c r="BH329" s="141">
        <f t="shared" si="6"/>
        <v>0</v>
      </c>
      <c r="BI329" s="141">
        <f t="shared" si="7"/>
        <v>0</v>
      </c>
      <c r="BJ329" s="17" t="s">
        <v>125</v>
      </c>
      <c r="BK329" s="141">
        <f t="shared" si="8"/>
        <v>0</v>
      </c>
      <c r="BL329" s="17" t="s">
        <v>124</v>
      </c>
      <c r="BM329" s="140" t="s">
        <v>503</v>
      </c>
    </row>
    <row r="330" spans="2:65" s="1" customFormat="1" ht="37.9" customHeight="1">
      <c r="B330" s="128"/>
      <c r="C330" s="155" t="s">
        <v>504</v>
      </c>
      <c r="D330" s="155" t="s">
        <v>170</v>
      </c>
      <c r="E330" s="156" t="s">
        <v>505</v>
      </c>
      <c r="F330" s="157" t="s">
        <v>506</v>
      </c>
      <c r="G330" s="158" t="s">
        <v>274</v>
      </c>
      <c r="H330" s="159">
        <v>5</v>
      </c>
      <c r="I330" s="160"/>
      <c r="J330" s="160"/>
      <c r="K330" s="161"/>
      <c r="L330" s="162"/>
      <c r="M330" s="163" t="s">
        <v>1</v>
      </c>
      <c r="N330" s="164" t="s">
        <v>32</v>
      </c>
      <c r="O330" s="138">
        <v>0</v>
      </c>
      <c r="P330" s="138">
        <f t="shared" si="0"/>
        <v>0</v>
      </c>
      <c r="Q330" s="138">
        <v>1.7399999999999999E-2</v>
      </c>
      <c r="R330" s="138">
        <f t="shared" si="1"/>
        <v>8.6999999999999994E-2</v>
      </c>
      <c r="S330" s="138">
        <v>0</v>
      </c>
      <c r="T330" s="138">
        <f t="shared" si="2"/>
        <v>0</v>
      </c>
      <c r="U330" s="139" t="s">
        <v>1</v>
      </c>
      <c r="AR330" s="140" t="s">
        <v>165</v>
      </c>
      <c r="AT330" s="140" t="s">
        <v>170</v>
      </c>
      <c r="AU330" s="140" t="s">
        <v>125</v>
      </c>
      <c r="AY330" s="17" t="s">
        <v>117</v>
      </c>
      <c r="BE330" s="141">
        <f t="shared" si="3"/>
        <v>0</v>
      </c>
      <c r="BF330" s="141">
        <f t="shared" si="4"/>
        <v>0</v>
      </c>
      <c r="BG330" s="141">
        <f t="shared" si="5"/>
        <v>0</v>
      </c>
      <c r="BH330" s="141">
        <f t="shared" si="6"/>
        <v>0</v>
      </c>
      <c r="BI330" s="141">
        <f t="shared" si="7"/>
        <v>0</v>
      </c>
      <c r="BJ330" s="17" t="s">
        <v>125</v>
      </c>
      <c r="BK330" s="141">
        <f t="shared" si="8"/>
        <v>0</v>
      </c>
      <c r="BL330" s="17" t="s">
        <v>124</v>
      </c>
      <c r="BM330" s="140" t="s">
        <v>507</v>
      </c>
    </row>
    <row r="331" spans="2:65" s="1" customFormat="1" ht="37.9" customHeight="1">
      <c r="B331" s="128"/>
      <c r="C331" s="155" t="s">
        <v>508</v>
      </c>
      <c r="D331" s="155" t="s">
        <v>170</v>
      </c>
      <c r="E331" s="156" t="s">
        <v>509</v>
      </c>
      <c r="F331" s="157" t="s">
        <v>510</v>
      </c>
      <c r="G331" s="158" t="s">
        <v>274</v>
      </c>
      <c r="H331" s="159">
        <v>3</v>
      </c>
      <c r="I331" s="160"/>
      <c r="J331" s="160"/>
      <c r="K331" s="161"/>
      <c r="L331" s="162"/>
      <c r="M331" s="163" t="s">
        <v>1</v>
      </c>
      <c r="N331" s="164" t="s">
        <v>32</v>
      </c>
      <c r="O331" s="138">
        <v>0</v>
      </c>
      <c r="P331" s="138">
        <f t="shared" si="0"/>
        <v>0</v>
      </c>
      <c r="Q331" s="138">
        <v>2.7349999999999999E-2</v>
      </c>
      <c r="R331" s="138">
        <f t="shared" si="1"/>
        <v>8.2049999999999998E-2</v>
      </c>
      <c r="S331" s="138">
        <v>0</v>
      </c>
      <c r="T331" s="138">
        <f t="shared" si="2"/>
        <v>0</v>
      </c>
      <c r="U331" s="139" t="s">
        <v>1</v>
      </c>
      <c r="AR331" s="140" t="s">
        <v>165</v>
      </c>
      <c r="AT331" s="140" t="s">
        <v>170</v>
      </c>
      <c r="AU331" s="140" t="s">
        <v>125</v>
      </c>
      <c r="AY331" s="17" t="s">
        <v>117</v>
      </c>
      <c r="BE331" s="141">
        <f t="shared" si="3"/>
        <v>0</v>
      </c>
      <c r="BF331" s="141">
        <f t="shared" si="4"/>
        <v>0</v>
      </c>
      <c r="BG331" s="141">
        <f t="shared" si="5"/>
        <v>0</v>
      </c>
      <c r="BH331" s="141">
        <f t="shared" si="6"/>
        <v>0</v>
      </c>
      <c r="BI331" s="141">
        <f t="shared" si="7"/>
        <v>0</v>
      </c>
      <c r="BJ331" s="17" t="s">
        <v>125</v>
      </c>
      <c r="BK331" s="141">
        <f t="shared" si="8"/>
        <v>0</v>
      </c>
      <c r="BL331" s="17" t="s">
        <v>124</v>
      </c>
      <c r="BM331" s="140" t="s">
        <v>511</v>
      </c>
    </row>
    <row r="332" spans="2:65" s="1" customFormat="1" ht="37.9" customHeight="1">
      <c r="B332" s="128"/>
      <c r="C332" s="155" t="s">
        <v>512</v>
      </c>
      <c r="D332" s="155" t="s">
        <v>170</v>
      </c>
      <c r="E332" s="156" t="s">
        <v>513</v>
      </c>
      <c r="F332" s="157" t="s">
        <v>514</v>
      </c>
      <c r="G332" s="158" t="s">
        <v>274</v>
      </c>
      <c r="H332" s="159">
        <v>4</v>
      </c>
      <c r="I332" s="160"/>
      <c r="J332" s="160"/>
      <c r="K332" s="161"/>
      <c r="L332" s="162"/>
      <c r="M332" s="163" t="s">
        <v>1</v>
      </c>
      <c r="N332" s="164" t="s">
        <v>32</v>
      </c>
      <c r="O332" s="138">
        <v>0</v>
      </c>
      <c r="P332" s="138">
        <f t="shared" si="0"/>
        <v>0</v>
      </c>
      <c r="Q332" s="138">
        <v>2.6440000000000002E-2</v>
      </c>
      <c r="R332" s="138">
        <f t="shared" si="1"/>
        <v>0.10576000000000001</v>
      </c>
      <c r="S332" s="138">
        <v>0</v>
      </c>
      <c r="T332" s="138">
        <f t="shared" si="2"/>
        <v>0</v>
      </c>
      <c r="U332" s="139" t="s">
        <v>1</v>
      </c>
      <c r="AR332" s="140" t="s">
        <v>165</v>
      </c>
      <c r="AT332" s="140" t="s">
        <v>170</v>
      </c>
      <c r="AU332" s="140" t="s">
        <v>125</v>
      </c>
      <c r="AY332" s="17" t="s">
        <v>117</v>
      </c>
      <c r="BE332" s="141">
        <f t="shared" si="3"/>
        <v>0</v>
      </c>
      <c r="BF332" s="141">
        <f t="shared" si="4"/>
        <v>0</v>
      </c>
      <c r="BG332" s="141">
        <f t="shared" si="5"/>
        <v>0</v>
      </c>
      <c r="BH332" s="141">
        <f t="shared" si="6"/>
        <v>0</v>
      </c>
      <c r="BI332" s="141">
        <f t="shared" si="7"/>
        <v>0</v>
      </c>
      <c r="BJ332" s="17" t="s">
        <v>125</v>
      </c>
      <c r="BK332" s="141">
        <f t="shared" si="8"/>
        <v>0</v>
      </c>
      <c r="BL332" s="17" t="s">
        <v>124</v>
      </c>
      <c r="BM332" s="140" t="s">
        <v>515</v>
      </c>
    </row>
    <row r="333" spans="2:65" s="1" customFormat="1" ht="37.9" customHeight="1">
      <c r="B333" s="128"/>
      <c r="C333" s="155" t="s">
        <v>516</v>
      </c>
      <c r="D333" s="155" t="s">
        <v>170</v>
      </c>
      <c r="E333" s="156" t="s">
        <v>517</v>
      </c>
      <c r="F333" s="157" t="s">
        <v>518</v>
      </c>
      <c r="G333" s="158" t="s">
        <v>274</v>
      </c>
      <c r="H333" s="159">
        <v>18</v>
      </c>
      <c r="I333" s="160"/>
      <c r="J333" s="160"/>
      <c r="K333" s="161"/>
      <c r="L333" s="162"/>
      <c r="M333" s="163" t="s">
        <v>1</v>
      </c>
      <c r="N333" s="164" t="s">
        <v>32</v>
      </c>
      <c r="O333" s="138">
        <v>0</v>
      </c>
      <c r="P333" s="138">
        <f t="shared" si="0"/>
        <v>0</v>
      </c>
      <c r="Q333" s="138">
        <v>2.938E-2</v>
      </c>
      <c r="R333" s="138">
        <f t="shared" si="1"/>
        <v>0.52883999999999998</v>
      </c>
      <c r="S333" s="138">
        <v>0</v>
      </c>
      <c r="T333" s="138">
        <f t="shared" si="2"/>
        <v>0</v>
      </c>
      <c r="U333" s="139" t="s">
        <v>1</v>
      </c>
      <c r="AR333" s="140" t="s">
        <v>165</v>
      </c>
      <c r="AT333" s="140" t="s">
        <v>170</v>
      </c>
      <c r="AU333" s="140" t="s">
        <v>125</v>
      </c>
      <c r="AY333" s="17" t="s">
        <v>117</v>
      </c>
      <c r="BE333" s="141">
        <f t="shared" si="3"/>
        <v>0</v>
      </c>
      <c r="BF333" s="141">
        <f t="shared" si="4"/>
        <v>0</v>
      </c>
      <c r="BG333" s="141">
        <f t="shared" si="5"/>
        <v>0</v>
      </c>
      <c r="BH333" s="141">
        <f t="shared" si="6"/>
        <v>0</v>
      </c>
      <c r="BI333" s="141">
        <f t="shared" si="7"/>
        <v>0</v>
      </c>
      <c r="BJ333" s="17" t="s">
        <v>125</v>
      </c>
      <c r="BK333" s="141">
        <f t="shared" si="8"/>
        <v>0</v>
      </c>
      <c r="BL333" s="17" t="s">
        <v>124</v>
      </c>
      <c r="BM333" s="140" t="s">
        <v>519</v>
      </c>
    </row>
    <row r="334" spans="2:65" s="1" customFormat="1" ht="24.2" customHeight="1">
      <c r="B334" s="128"/>
      <c r="C334" s="129" t="s">
        <v>520</v>
      </c>
      <c r="D334" s="129" t="s">
        <v>120</v>
      </c>
      <c r="E334" s="130" t="s">
        <v>521</v>
      </c>
      <c r="F334" s="131" t="s">
        <v>522</v>
      </c>
      <c r="G334" s="132" t="s">
        <v>274</v>
      </c>
      <c r="H334" s="133">
        <v>1</v>
      </c>
      <c r="I334" s="134"/>
      <c r="J334" s="134"/>
      <c r="K334" s="135"/>
      <c r="L334" s="29"/>
      <c r="M334" s="136" t="s">
        <v>1</v>
      </c>
      <c r="N334" s="137" t="s">
        <v>32</v>
      </c>
      <c r="O334" s="138">
        <v>3.2841999999999998</v>
      </c>
      <c r="P334" s="138">
        <f t="shared" si="0"/>
        <v>3.2841999999999998</v>
      </c>
      <c r="Q334" s="138">
        <v>8.4999999999999995E-4</v>
      </c>
      <c r="R334" s="138">
        <f t="shared" si="1"/>
        <v>8.4999999999999995E-4</v>
      </c>
      <c r="S334" s="138">
        <v>0</v>
      </c>
      <c r="T334" s="138">
        <f t="shared" si="2"/>
        <v>0</v>
      </c>
      <c r="U334" s="139" t="s">
        <v>1</v>
      </c>
      <c r="AR334" s="140" t="s">
        <v>124</v>
      </c>
      <c r="AT334" s="140" t="s">
        <v>120</v>
      </c>
      <c r="AU334" s="140" t="s">
        <v>125</v>
      </c>
      <c r="AY334" s="17" t="s">
        <v>117</v>
      </c>
      <c r="BE334" s="141">
        <f t="shared" si="3"/>
        <v>0</v>
      </c>
      <c r="BF334" s="141">
        <f t="shared" si="4"/>
        <v>0</v>
      </c>
      <c r="BG334" s="141">
        <f t="shared" si="5"/>
        <v>0</v>
      </c>
      <c r="BH334" s="141">
        <f t="shared" si="6"/>
        <v>0</v>
      </c>
      <c r="BI334" s="141">
        <f t="shared" si="7"/>
        <v>0</v>
      </c>
      <c r="BJ334" s="17" t="s">
        <v>125</v>
      </c>
      <c r="BK334" s="141">
        <f t="shared" si="8"/>
        <v>0</v>
      </c>
      <c r="BL334" s="17" t="s">
        <v>124</v>
      </c>
      <c r="BM334" s="140" t="s">
        <v>523</v>
      </c>
    </row>
    <row r="335" spans="2:65" s="1" customFormat="1" ht="44.25" customHeight="1">
      <c r="B335" s="128"/>
      <c r="C335" s="155" t="s">
        <v>524</v>
      </c>
      <c r="D335" s="155" t="s">
        <v>170</v>
      </c>
      <c r="E335" s="156" t="s">
        <v>525</v>
      </c>
      <c r="F335" s="157" t="s">
        <v>526</v>
      </c>
      <c r="G335" s="158" t="s">
        <v>274</v>
      </c>
      <c r="H335" s="159">
        <v>1</v>
      </c>
      <c r="I335" s="160"/>
      <c r="J335" s="160"/>
      <c r="K335" s="161"/>
      <c r="L335" s="162"/>
      <c r="M335" s="163" t="s">
        <v>1</v>
      </c>
      <c r="N335" s="164" t="s">
        <v>32</v>
      </c>
      <c r="O335" s="138">
        <v>0</v>
      </c>
      <c r="P335" s="138">
        <f t="shared" si="0"/>
        <v>0</v>
      </c>
      <c r="Q335" s="138">
        <v>1.4999999999999999E-2</v>
      </c>
      <c r="R335" s="138">
        <f t="shared" si="1"/>
        <v>1.4999999999999999E-2</v>
      </c>
      <c r="S335" s="138">
        <v>0</v>
      </c>
      <c r="T335" s="138">
        <f t="shared" si="2"/>
        <v>0</v>
      </c>
      <c r="U335" s="139" t="s">
        <v>1</v>
      </c>
      <c r="AR335" s="140" t="s">
        <v>165</v>
      </c>
      <c r="AT335" s="140" t="s">
        <v>170</v>
      </c>
      <c r="AU335" s="140" t="s">
        <v>125</v>
      </c>
      <c r="AY335" s="17" t="s">
        <v>117</v>
      </c>
      <c r="BE335" s="141">
        <f t="shared" si="3"/>
        <v>0</v>
      </c>
      <c r="BF335" s="141">
        <f t="shared" si="4"/>
        <v>0</v>
      </c>
      <c r="BG335" s="141">
        <f t="shared" si="5"/>
        <v>0</v>
      </c>
      <c r="BH335" s="141">
        <f t="shared" si="6"/>
        <v>0</v>
      </c>
      <c r="BI335" s="141">
        <f t="shared" si="7"/>
        <v>0</v>
      </c>
      <c r="BJ335" s="17" t="s">
        <v>125</v>
      </c>
      <c r="BK335" s="141">
        <f t="shared" si="8"/>
        <v>0</v>
      </c>
      <c r="BL335" s="17" t="s">
        <v>124</v>
      </c>
      <c r="BM335" s="140" t="s">
        <v>527</v>
      </c>
    </row>
    <row r="336" spans="2:65" s="1" customFormat="1" ht="24.2" customHeight="1">
      <c r="B336" s="128"/>
      <c r="C336" s="129" t="s">
        <v>528</v>
      </c>
      <c r="D336" s="129" t="s">
        <v>120</v>
      </c>
      <c r="E336" s="130" t="s">
        <v>529</v>
      </c>
      <c r="F336" s="131" t="s">
        <v>530</v>
      </c>
      <c r="G336" s="132" t="s">
        <v>274</v>
      </c>
      <c r="H336" s="133">
        <v>51</v>
      </c>
      <c r="I336" s="134"/>
      <c r="J336" s="134"/>
      <c r="K336" s="135"/>
      <c r="L336" s="29"/>
      <c r="M336" s="136" t="s">
        <v>1</v>
      </c>
      <c r="N336" s="137" t="s">
        <v>32</v>
      </c>
      <c r="O336" s="138">
        <v>2.3260000000000001</v>
      </c>
      <c r="P336" s="138">
        <f t="shared" si="0"/>
        <v>118.626</v>
      </c>
      <c r="Q336" s="138">
        <v>6.7799999999999996E-3</v>
      </c>
      <c r="R336" s="138">
        <f t="shared" si="1"/>
        <v>0.34577999999999998</v>
      </c>
      <c r="S336" s="138">
        <v>0</v>
      </c>
      <c r="T336" s="138">
        <f t="shared" si="2"/>
        <v>0</v>
      </c>
      <c r="U336" s="139" t="s">
        <v>1</v>
      </c>
      <c r="AR336" s="140" t="s">
        <v>124</v>
      </c>
      <c r="AT336" s="140" t="s">
        <v>120</v>
      </c>
      <c r="AU336" s="140" t="s">
        <v>125</v>
      </c>
      <c r="AY336" s="17" t="s">
        <v>117</v>
      </c>
      <c r="BE336" s="141">
        <f t="shared" si="3"/>
        <v>0</v>
      </c>
      <c r="BF336" s="141">
        <f t="shared" si="4"/>
        <v>0</v>
      </c>
      <c r="BG336" s="141">
        <f t="shared" si="5"/>
        <v>0</v>
      </c>
      <c r="BH336" s="141">
        <f t="shared" si="6"/>
        <v>0</v>
      </c>
      <c r="BI336" s="141">
        <f t="shared" si="7"/>
        <v>0</v>
      </c>
      <c r="BJ336" s="17" t="s">
        <v>125</v>
      </c>
      <c r="BK336" s="141">
        <f t="shared" si="8"/>
        <v>0</v>
      </c>
      <c r="BL336" s="17" t="s">
        <v>124</v>
      </c>
      <c r="BM336" s="140" t="s">
        <v>531</v>
      </c>
    </row>
    <row r="337" spans="2:65" s="12" customFormat="1">
      <c r="B337" s="142"/>
      <c r="D337" s="143" t="s">
        <v>127</v>
      </c>
      <c r="E337" s="144" t="s">
        <v>1</v>
      </c>
      <c r="F337" s="145" t="s">
        <v>532</v>
      </c>
      <c r="H337" s="146">
        <v>11</v>
      </c>
      <c r="L337" s="142"/>
      <c r="M337" s="147"/>
      <c r="U337" s="148"/>
      <c r="AT337" s="144" t="s">
        <v>127</v>
      </c>
      <c r="AU337" s="144" t="s">
        <v>125</v>
      </c>
      <c r="AV337" s="12" t="s">
        <v>125</v>
      </c>
      <c r="AW337" s="12" t="s">
        <v>23</v>
      </c>
      <c r="AX337" s="12" t="s">
        <v>66</v>
      </c>
      <c r="AY337" s="144" t="s">
        <v>117</v>
      </c>
    </row>
    <row r="338" spans="2:65" s="12" customFormat="1">
      <c r="B338" s="142"/>
      <c r="D338" s="143" t="s">
        <v>127</v>
      </c>
      <c r="E338" s="144" t="s">
        <v>1</v>
      </c>
      <c r="F338" s="145" t="s">
        <v>533</v>
      </c>
      <c r="H338" s="146">
        <v>35</v>
      </c>
      <c r="L338" s="142"/>
      <c r="M338" s="147"/>
      <c r="U338" s="148"/>
      <c r="AT338" s="144" t="s">
        <v>127</v>
      </c>
      <c r="AU338" s="144" t="s">
        <v>125</v>
      </c>
      <c r="AV338" s="12" t="s">
        <v>125</v>
      </c>
      <c r="AW338" s="12" t="s">
        <v>23</v>
      </c>
      <c r="AX338" s="12" t="s">
        <v>66</v>
      </c>
      <c r="AY338" s="144" t="s">
        <v>117</v>
      </c>
    </row>
    <row r="339" spans="2:65" s="12" customFormat="1">
      <c r="B339" s="142"/>
      <c r="D339" s="143" t="s">
        <v>127</v>
      </c>
      <c r="E339" s="144" t="s">
        <v>1</v>
      </c>
      <c r="F339" s="145" t="s">
        <v>534</v>
      </c>
      <c r="H339" s="146">
        <v>5</v>
      </c>
      <c r="L339" s="142"/>
      <c r="M339" s="147"/>
      <c r="U339" s="148"/>
      <c r="AT339" s="144" t="s">
        <v>127</v>
      </c>
      <c r="AU339" s="144" t="s">
        <v>125</v>
      </c>
      <c r="AV339" s="12" t="s">
        <v>125</v>
      </c>
      <c r="AW339" s="12" t="s">
        <v>23</v>
      </c>
      <c r="AX339" s="12" t="s">
        <v>66</v>
      </c>
      <c r="AY339" s="144" t="s">
        <v>117</v>
      </c>
    </row>
    <row r="340" spans="2:65" s="13" customFormat="1">
      <c r="B340" s="149"/>
      <c r="D340" s="143" t="s">
        <v>127</v>
      </c>
      <c r="E340" s="150" t="s">
        <v>1</v>
      </c>
      <c r="F340" s="151" t="s">
        <v>131</v>
      </c>
      <c r="H340" s="152">
        <v>51</v>
      </c>
      <c r="L340" s="149"/>
      <c r="M340" s="153"/>
      <c r="U340" s="154"/>
      <c r="AT340" s="150" t="s">
        <v>127</v>
      </c>
      <c r="AU340" s="150" t="s">
        <v>125</v>
      </c>
      <c r="AV340" s="13" t="s">
        <v>132</v>
      </c>
      <c r="AW340" s="13" t="s">
        <v>23</v>
      </c>
      <c r="AX340" s="13" t="s">
        <v>71</v>
      </c>
      <c r="AY340" s="150" t="s">
        <v>117</v>
      </c>
    </row>
    <row r="341" spans="2:65" s="1" customFormat="1" ht="37.9" customHeight="1">
      <c r="B341" s="128"/>
      <c r="C341" s="155" t="s">
        <v>535</v>
      </c>
      <c r="D341" s="155" t="s">
        <v>170</v>
      </c>
      <c r="E341" s="156" t="s">
        <v>536</v>
      </c>
      <c r="F341" s="157" t="s">
        <v>537</v>
      </c>
      <c r="G341" s="158" t="s">
        <v>274</v>
      </c>
      <c r="H341" s="159">
        <v>4</v>
      </c>
      <c r="I341" s="160"/>
      <c r="J341" s="160"/>
      <c r="K341" s="161"/>
      <c r="L341" s="162"/>
      <c r="M341" s="163" t="s">
        <v>1</v>
      </c>
      <c r="N341" s="164" t="s">
        <v>32</v>
      </c>
      <c r="O341" s="138">
        <v>0</v>
      </c>
      <c r="P341" s="138">
        <f t="shared" ref="P341:P353" si="9">O341*H341</f>
        <v>0</v>
      </c>
      <c r="Q341" s="138">
        <v>4.4749999999999998E-2</v>
      </c>
      <c r="R341" s="138">
        <f t="shared" ref="R341:R353" si="10">Q341*H341</f>
        <v>0.17899999999999999</v>
      </c>
      <c r="S341" s="138">
        <v>0</v>
      </c>
      <c r="T341" s="138">
        <f t="shared" ref="T341:T353" si="11">S341*H341</f>
        <v>0</v>
      </c>
      <c r="U341" s="139" t="s">
        <v>1</v>
      </c>
      <c r="AR341" s="140" t="s">
        <v>165</v>
      </c>
      <c r="AT341" s="140" t="s">
        <v>170</v>
      </c>
      <c r="AU341" s="140" t="s">
        <v>125</v>
      </c>
      <c r="AY341" s="17" t="s">
        <v>117</v>
      </c>
      <c r="BE341" s="141">
        <f t="shared" ref="BE341:BE353" si="12">IF(N341="základná",J341,0)</f>
        <v>0</v>
      </c>
      <c r="BF341" s="141">
        <f t="shared" ref="BF341:BF353" si="13">IF(N341="znížená",J341,0)</f>
        <v>0</v>
      </c>
      <c r="BG341" s="141">
        <f t="shared" ref="BG341:BG353" si="14">IF(N341="zákl. prenesená",J341,0)</f>
        <v>0</v>
      </c>
      <c r="BH341" s="141">
        <f t="shared" ref="BH341:BH353" si="15">IF(N341="zníž. prenesená",J341,0)</f>
        <v>0</v>
      </c>
      <c r="BI341" s="141">
        <f t="shared" ref="BI341:BI353" si="16">IF(N341="nulová",J341,0)</f>
        <v>0</v>
      </c>
      <c r="BJ341" s="17" t="s">
        <v>125</v>
      </c>
      <c r="BK341" s="141">
        <f t="shared" ref="BK341:BK353" si="17">ROUND(I341*H341,2)</f>
        <v>0</v>
      </c>
      <c r="BL341" s="17" t="s">
        <v>124</v>
      </c>
      <c r="BM341" s="140" t="s">
        <v>538</v>
      </c>
    </row>
    <row r="342" spans="2:65" s="1" customFormat="1" ht="37.9" customHeight="1">
      <c r="B342" s="128"/>
      <c r="C342" s="155" t="s">
        <v>539</v>
      </c>
      <c r="D342" s="155" t="s">
        <v>170</v>
      </c>
      <c r="E342" s="156" t="s">
        <v>540</v>
      </c>
      <c r="F342" s="157" t="s">
        <v>541</v>
      </c>
      <c r="G342" s="158" t="s">
        <v>274</v>
      </c>
      <c r="H342" s="159">
        <v>7</v>
      </c>
      <c r="I342" s="160"/>
      <c r="J342" s="160"/>
      <c r="K342" s="161"/>
      <c r="L342" s="162"/>
      <c r="M342" s="163" t="s">
        <v>1</v>
      </c>
      <c r="N342" s="164" t="s">
        <v>32</v>
      </c>
      <c r="O342" s="138">
        <v>0</v>
      </c>
      <c r="P342" s="138">
        <f t="shared" si="9"/>
        <v>0</v>
      </c>
      <c r="Q342" s="138">
        <v>4.972E-2</v>
      </c>
      <c r="R342" s="138">
        <f t="shared" si="10"/>
        <v>0.34804000000000002</v>
      </c>
      <c r="S342" s="138">
        <v>0</v>
      </c>
      <c r="T342" s="138">
        <f t="shared" si="11"/>
        <v>0</v>
      </c>
      <c r="U342" s="139" t="s">
        <v>1</v>
      </c>
      <c r="AR342" s="140" t="s">
        <v>165</v>
      </c>
      <c r="AT342" s="140" t="s">
        <v>170</v>
      </c>
      <c r="AU342" s="140" t="s">
        <v>125</v>
      </c>
      <c r="AY342" s="17" t="s">
        <v>117</v>
      </c>
      <c r="BE342" s="141">
        <f t="shared" si="12"/>
        <v>0</v>
      </c>
      <c r="BF342" s="141">
        <f t="shared" si="13"/>
        <v>0</v>
      </c>
      <c r="BG342" s="141">
        <f t="shared" si="14"/>
        <v>0</v>
      </c>
      <c r="BH342" s="141">
        <f t="shared" si="15"/>
        <v>0</v>
      </c>
      <c r="BI342" s="141">
        <f t="shared" si="16"/>
        <v>0</v>
      </c>
      <c r="BJ342" s="17" t="s">
        <v>125</v>
      </c>
      <c r="BK342" s="141">
        <f t="shared" si="17"/>
        <v>0</v>
      </c>
      <c r="BL342" s="17" t="s">
        <v>124</v>
      </c>
      <c r="BM342" s="140" t="s">
        <v>542</v>
      </c>
    </row>
    <row r="343" spans="2:65" s="1" customFormat="1" ht="16.5" customHeight="1">
      <c r="B343" s="128"/>
      <c r="C343" s="155" t="s">
        <v>543</v>
      </c>
      <c r="D343" s="155" t="s">
        <v>170</v>
      </c>
      <c r="E343" s="156" t="s">
        <v>544</v>
      </c>
      <c r="F343" s="157" t="s">
        <v>545</v>
      </c>
      <c r="G343" s="158" t="s">
        <v>274</v>
      </c>
      <c r="H343" s="159">
        <v>1</v>
      </c>
      <c r="I343" s="160"/>
      <c r="J343" s="160"/>
      <c r="K343" s="161"/>
      <c r="L343" s="162"/>
      <c r="M343" s="163" t="s">
        <v>1</v>
      </c>
      <c r="N343" s="164" t="s">
        <v>32</v>
      </c>
      <c r="O343" s="138">
        <v>0</v>
      </c>
      <c r="P343" s="138">
        <f t="shared" si="9"/>
        <v>0</v>
      </c>
      <c r="Q343" s="138">
        <v>0.03</v>
      </c>
      <c r="R343" s="138">
        <f t="shared" si="10"/>
        <v>0.03</v>
      </c>
      <c r="S343" s="138">
        <v>0</v>
      </c>
      <c r="T343" s="138">
        <f t="shared" si="11"/>
        <v>0</v>
      </c>
      <c r="U343" s="139" t="s">
        <v>1</v>
      </c>
      <c r="AR343" s="140" t="s">
        <v>165</v>
      </c>
      <c r="AT343" s="140" t="s">
        <v>170</v>
      </c>
      <c r="AU343" s="140" t="s">
        <v>125</v>
      </c>
      <c r="AY343" s="17" t="s">
        <v>117</v>
      </c>
      <c r="BE343" s="141">
        <f t="shared" si="12"/>
        <v>0</v>
      </c>
      <c r="BF343" s="141">
        <f t="shared" si="13"/>
        <v>0</v>
      </c>
      <c r="BG343" s="141">
        <f t="shared" si="14"/>
        <v>0</v>
      </c>
      <c r="BH343" s="141">
        <f t="shared" si="15"/>
        <v>0</v>
      </c>
      <c r="BI343" s="141">
        <f t="shared" si="16"/>
        <v>0</v>
      </c>
      <c r="BJ343" s="17" t="s">
        <v>125</v>
      </c>
      <c r="BK343" s="141">
        <f t="shared" si="17"/>
        <v>0</v>
      </c>
      <c r="BL343" s="17" t="s">
        <v>124</v>
      </c>
      <c r="BM343" s="140" t="s">
        <v>546</v>
      </c>
    </row>
    <row r="344" spans="2:65" s="1" customFormat="1" ht="16.5" customHeight="1">
      <c r="B344" s="128"/>
      <c r="C344" s="155" t="s">
        <v>547</v>
      </c>
      <c r="D344" s="155" t="s">
        <v>170</v>
      </c>
      <c r="E344" s="156" t="s">
        <v>548</v>
      </c>
      <c r="F344" s="157" t="s">
        <v>549</v>
      </c>
      <c r="G344" s="158" t="s">
        <v>274</v>
      </c>
      <c r="H344" s="159">
        <v>1</v>
      </c>
      <c r="I344" s="160"/>
      <c r="J344" s="160"/>
      <c r="K344" s="161"/>
      <c r="L344" s="162"/>
      <c r="M344" s="163" t="s">
        <v>1</v>
      </c>
      <c r="N344" s="164" t="s">
        <v>32</v>
      </c>
      <c r="O344" s="138">
        <v>0</v>
      </c>
      <c r="P344" s="138">
        <f t="shared" si="9"/>
        <v>0</v>
      </c>
      <c r="Q344" s="138">
        <v>0.03</v>
      </c>
      <c r="R344" s="138">
        <f t="shared" si="10"/>
        <v>0.03</v>
      </c>
      <c r="S344" s="138">
        <v>0</v>
      </c>
      <c r="T344" s="138">
        <f t="shared" si="11"/>
        <v>0</v>
      </c>
      <c r="U344" s="139" t="s">
        <v>1</v>
      </c>
      <c r="AR344" s="140" t="s">
        <v>165</v>
      </c>
      <c r="AT344" s="140" t="s">
        <v>170</v>
      </c>
      <c r="AU344" s="140" t="s">
        <v>125</v>
      </c>
      <c r="AY344" s="17" t="s">
        <v>117</v>
      </c>
      <c r="BE344" s="141">
        <f t="shared" si="12"/>
        <v>0</v>
      </c>
      <c r="BF344" s="141">
        <f t="shared" si="13"/>
        <v>0</v>
      </c>
      <c r="BG344" s="141">
        <f t="shared" si="14"/>
        <v>0</v>
      </c>
      <c r="BH344" s="141">
        <f t="shared" si="15"/>
        <v>0</v>
      </c>
      <c r="BI344" s="141">
        <f t="shared" si="16"/>
        <v>0</v>
      </c>
      <c r="BJ344" s="17" t="s">
        <v>125</v>
      </c>
      <c r="BK344" s="141">
        <f t="shared" si="17"/>
        <v>0</v>
      </c>
      <c r="BL344" s="17" t="s">
        <v>124</v>
      </c>
      <c r="BM344" s="140" t="s">
        <v>550</v>
      </c>
    </row>
    <row r="345" spans="2:65" s="1" customFormat="1" ht="24.2" customHeight="1">
      <c r="B345" s="128"/>
      <c r="C345" s="155" t="s">
        <v>551</v>
      </c>
      <c r="D345" s="155" t="s">
        <v>170</v>
      </c>
      <c r="E345" s="156" t="s">
        <v>552</v>
      </c>
      <c r="F345" s="157" t="s">
        <v>553</v>
      </c>
      <c r="G345" s="158" t="s">
        <v>274</v>
      </c>
      <c r="H345" s="159">
        <v>23</v>
      </c>
      <c r="I345" s="160"/>
      <c r="J345" s="160"/>
      <c r="K345" s="161"/>
      <c r="L345" s="162"/>
      <c r="M345" s="163" t="s">
        <v>1</v>
      </c>
      <c r="N345" s="164" t="s">
        <v>32</v>
      </c>
      <c r="O345" s="138">
        <v>0</v>
      </c>
      <c r="P345" s="138">
        <f t="shared" si="9"/>
        <v>0</v>
      </c>
      <c r="Q345" s="138">
        <v>2.5000000000000001E-2</v>
      </c>
      <c r="R345" s="138">
        <f t="shared" si="10"/>
        <v>0.57500000000000007</v>
      </c>
      <c r="S345" s="138">
        <v>0</v>
      </c>
      <c r="T345" s="138">
        <f t="shared" si="11"/>
        <v>0</v>
      </c>
      <c r="U345" s="139" t="s">
        <v>1</v>
      </c>
      <c r="AR345" s="140" t="s">
        <v>165</v>
      </c>
      <c r="AT345" s="140" t="s">
        <v>170</v>
      </c>
      <c r="AU345" s="140" t="s">
        <v>125</v>
      </c>
      <c r="AY345" s="17" t="s">
        <v>117</v>
      </c>
      <c r="BE345" s="141">
        <f t="shared" si="12"/>
        <v>0</v>
      </c>
      <c r="BF345" s="141">
        <f t="shared" si="13"/>
        <v>0</v>
      </c>
      <c r="BG345" s="141">
        <f t="shared" si="14"/>
        <v>0</v>
      </c>
      <c r="BH345" s="141">
        <f t="shared" si="15"/>
        <v>0</v>
      </c>
      <c r="BI345" s="141">
        <f t="shared" si="16"/>
        <v>0</v>
      </c>
      <c r="BJ345" s="17" t="s">
        <v>125</v>
      </c>
      <c r="BK345" s="141">
        <f t="shared" si="17"/>
        <v>0</v>
      </c>
      <c r="BL345" s="17" t="s">
        <v>124</v>
      </c>
      <c r="BM345" s="140" t="s">
        <v>554</v>
      </c>
    </row>
    <row r="346" spans="2:65" s="1" customFormat="1" ht="24.2" customHeight="1">
      <c r="B346" s="128"/>
      <c r="C346" s="155" t="s">
        <v>555</v>
      </c>
      <c r="D346" s="155" t="s">
        <v>170</v>
      </c>
      <c r="E346" s="156" t="s">
        <v>552</v>
      </c>
      <c r="F346" s="157" t="s">
        <v>553</v>
      </c>
      <c r="G346" s="158" t="s">
        <v>274</v>
      </c>
      <c r="H346" s="159">
        <v>3</v>
      </c>
      <c r="I346" s="160"/>
      <c r="J346" s="160"/>
      <c r="K346" s="161"/>
      <c r="L346" s="162"/>
      <c r="M346" s="163" t="s">
        <v>1</v>
      </c>
      <c r="N346" s="164" t="s">
        <v>32</v>
      </c>
      <c r="O346" s="138">
        <v>0</v>
      </c>
      <c r="P346" s="138">
        <f t="shared" si="9"/>
        <v>0</v>
      </c>
      <c r="Q346" s="138">
        <v>2.5000000000000001E-2</v>
      </c>
      <c r="R346" s="138">
        <f t="shared" si="10"/>
        <v>7.5000000000000011E-2</v>
      </c>
      <c r="S346" s="138">
        <v>0</v>
      </c>
      <c r="T346" s="138">
        <f t="shared" si="11"/>
        <v>0</v>
      </c>
      <c r="U346" s="139" t="s">
        <v>1</v>
      </c>
      <c r="AR346" s="140" t="s">
        <v>165</v>
      </c>
      <c r="AT346" s="140" t="s">
        <v>170</v>
      </c>
      <c r="AU346" s="140" t="s">
        <v>125</v>
      </c>
      <c r="AY346" s="17" t="s">
        <v>117</v>
      </c>
      <c r="BE346" s="141">
        <f t="shared" si="12"/>
        <v>0</v>
      </c>
      <c r="BF346" s="141">
        <f t="shared" si="13"/>
        <v>0</v>
      </c>
      <c r="BG346" s="141">
        <f t="shared" si="14"/>
        <v>0</v>
      </c>
      <c r="BH346" s="141">
        <f t="shared" si="15"/>
        <v>0</v>
      </c>
      <c r="BI346" s="141">
        <f t="shared" si="16"/>
        <v>0</v>
      </c>
      <c r="BJ346" s="17" t="s">
        <v>125</v>
      </c>
      <c r="BK346" s="141">
        <f t="shared" si="17"/>
        <v>0</v>
      </c>
      <c r="BL346" s="17" t="s">
        <v>124</v>
      </c>
      <c r="BM346" s="140" t="s">
        <v>556</v>
      </c>
    </row>
    <row r="347" spans="2:65" s="1" customFormat="1" ht="24.2" customHeight="1">
      <c r="B347" s="128"/>
      <c r="C347" s="155" t="s">
        <v>557</v>
      </c>
      <c r="D347" s="155" t="s">
        <v>170</v>
      </c>
      <c r="E347" s="156" t="s">
        <v>552</v>
      </c>
      <c r="F347" s="157" t="s">
        <v>553</v>
      </c>
      <c r="G347" s="158" t="s">
        <v>274</v>
      </c>
      <c r="H347" s="159">
        <v>22</v>
      </c>
      <c r="I347" s="160"/>
      <c r="J347" s="160"/>
      <c r="K347" s="161"/>
      <c r="L347" s="162"/>
      <c r="M347" s="163" t="s">
        <v>1</v>
      </c>
      <c r="N347" s="164" t="s">
        <v>32</v>
      </c>
      <c r="O347" s="138">
        <v>0</v>
      </c>
      <c r="P347" s="138">
        <f t="shared" si="9"/>
        <v>0</v>
      </c>
      <c r="Q347" s="138">
        <v>2.5000000000000001E-2</v>
      </c>
      <c r="R347" s="138">
        <f t="shared" si="10"/>
        <v>0.55000000000000004</v>
      </c>
      <c r="S347" s="138">
        <v>0</v>
      </c>
      <c r="T347" s="138">
        <f t="shared" si="11"/>
        <v>0</v>
      </c>
      <c r="U347" s="139" t="s">
        <v>1</v>
      </c>
      <c r="AR347" s="140" t="s">
        <v>165</v>
      </c>
      <c r="AT347" s="140" t="s">
        <v>170</v>
      </c>
      <c r="AU347" s="140" t="s">
        <v>125</v>
      </c>
      <c r="AY347" s="17" t="s">
        <v>117</v>
      </c>
      <c r="BE347" s="141">
        <f t="shared" si="12"/>
        <v>0</v>
      </c>
      <c r="BF347" s="141">
        <f t="shared" si="13"/>
        <v>0</v>
      </c>
      <c r="BG347" s="141">
        <f t="shared" si="14"/>
        <v>0</v>
      </c>
      <c r="BH347" s="141">
        <f t="shared" si="15"/>
        <v>0</v>
      </c>
      <c r="BI347" s="141">
        <f t="shared" si="16"/>
        <v>0</v>
      </c>
      <c r="BJ347" s="17" t="s">
        <v>125</v>
      </c>
      <c r="BK347" s="141">
        <f t="shared" si="17"/>
        <v>0</v>
      </c>
      <c r="BL347" s="17" t="s">
        <v>124</v>
      </c>
      <c r="BM347" s="140" t="s">
        <v>558</v>
      </c>
    </row>
    <row r="348" spans="2:65" s="1" customFormat="1" ht="24.2" customHeight="1">
      <c r="B348" s="128"/>
      <c r="C348" s="155" t="s">
        <v>559</v>
      </c>
      <c r="D348" s="155" t="s">
        <v>170</v>
      </c>
      <c r="E348" s="156" t="s">
        <v>552</v>
      </c>
      <c r="F348" s="157" t="s">
        <v>553</v>
      </c>
      <c r="G348" s="158" t="s">
        <v>274</v>
      </c>
      <c r="H348" s="159">
        <v>2</v>
      </c>
      <c r="I348" s="160"/>
      <c r="J348" s="160"/>
      <c r="K348" s="161"/>
      <c r="L348" s="162"/>
      <c r="M348" s="163" t="s">
        <v>1</v>
      </c>
      <c r="N348" s="164" t="s">
        <v>32</v>
      </c>
      <c r="O348" s="138">
        <v>0</v>
      </c>
      <c r="P348" s="138">
        <f t="shared" si="9"/>
        <v>0</v>
      </c>
      <c r="Q348" s="138">
        <v>2.5000000000000001E-2</v>
      </c>
      <c r="R348" s="138">
        <f t="shared" si="10"/>
        <v>0.05</v>
      </c>
      <c r="S348" s="138">
        <v>0</v>
      </c>
      <c r="T348" s="138">
        <f t="shared" si="11"/>
        <v>0</v>
      </c>
      <c r="U348" s="139" t="s">
        <v>1</v>
      </c>
      <c r="AR348" s="140" t="s">
        <v>165</v>
      </c>
      <c r="AT348" s="140" t="s">
        <v>170</v>
      </c>
      <c r="AU348" s="140" t="s">
        <v>125</v>
      </c>
      <c r="AY348" s="17" t="s">
        <v>117</v>
      </c>
      <c r="BE348" s="141">
        <f t="shared" si="12"/>
        <v>0</v>
      </c>
      <c r="BF348" s="141">
        <f t="shared" si="13"/>
        <v>0</v>
      </c>
      <c r="BG348" s="141">
        <f t="shared" si="14"/>
        <v>0</v>
      </c>
      <c r="BH348" s="141">
        <f t="shared" si="15"/>
        <v>0</v>
      </c>
      <c r="BI348" s="141">
        <f t="shared" si="16"/>
        <v>0</v>
      </c>
      <c r="BJ348" s="17" t="s">
        <v>125</v>
      </c>
      <c r="BK348" s="141">
        <f t="shared" si="17"/>
        <v>0</v>
      </c>
      <c r="BL348" s="17" t="s">
        <v>124</v>
      </c>
      <c r="BM348" s="140" t="s">
        <v>560</v>
      </c>
    </row>
    <row r="349" spans="2:65" s="1" customFormat="1" ht="24.2" customHeight="1">
      <c r="B349" s="128"/>
      <c r="C349" s="155" t="s">
        <v>561</v>
      </c>
      <c r="D349" s="155" t="s">
        <v>170</v>
      </c>
      <c r="E349" s="156" t="s">
        <v>552</v>
      </c>
      <c r="F349" s="157" t="s">
        <v>553</v>
      </c>
      <c r="G349" s="158" t="s">
        <v>274</v>
      </c>
      <c r="H349" s="159">
        <v>3</v>
      </c>
      <c r="I349" s="160"/>
      <c r="J349" s="160"/>
      <c r="K349" s="161"/>
      <c r="L349" s="162"/>
      <c r="M349" s="163" t="s">
        <v>1</v>
      </c>
      <c r="N349" s="164" t="s">
        <v>32</v>
      </c>
      <c r="O349" s="138">
        <v>0</v>
      </c>
      <c r="P349" s="138">
        <f t="shared" si="9"/>
        <v>0</v>
      </c>
      <c r="Q349" s="138">
        <v>2.5000000000000001E-2</v>
      </c>
      <c r="R349" s="138">
        <f t="shared" si="10"/>
        <v>7.5000000000000011E-2</v>
      </c>
      <c r="S349" s="138">
        <v>0</v>
      </c>
      <c r="T349" s="138">
        <f t="shared" si="11"/>
        <v>0</v>
      </c>
      <c r="U349" s="139" t="s">
        <v>1</v>
      </c>
      <c r="AR349" s="140" t="s">
        <v>165</v>
      </c>
      <c r="AT349" s="140" t="s">
        <v>170</v>
      </c>
      <c r="AU349" s="140" t="s">
        <v>125</v>
      </c>
      <c r="AY349" s="17" t="s">
        <v>117</v>
      </c>
      <c r="BE349" s="141">
        <f t="shared" si="12"/>
        <v>0</v>
      </c>
      <c r="BF349" s="141">
        <f t="shared" si="13"/>
        <v>0</v>
      </c>
      <c r="BG349" s="141">
        <f t="shared" si="14"/>
        <v>0</v>
      </c>
      <c r="BH349" s="141">
        <f t="shared" si="15"/>
        <v>0</v>
      </c>
      <c r="BI349" s="141">
        <f t="shared" si="16"/>
        <v>0</v>
      </c>
      <c r="BJ349" s="17" t="s">
        <v>125</v>
      </c>
      <c r="BK349" s="141">
        <f t="shared" si="17"/>
        <v>0</v>
      </c>
      <c r="BL349" s="17" t="s">
        <v>124</v>
      </c>
      <c r="BM349" s="140" t="s">
        <v>562</v>
      </c>
    </row>
    <row r="350" spans="2:65" s="1" customFormat="1" ht="44.25" customHeight="1">
      <c r="B350" s="128"/>
      <c r="C350" s="155" t="s">
        <v>563</v>
      </c>
      <c r="D350" s="155" t="s">
        <v>170</v>
      </c>
      <c r="E350" s="156" t="s">
        <v>525</v>
      </c>
      <c r="F350" s="157" t="s">
        <v>526</v>
      </c>
      <c r="G350" s="158" t="s">
        <v>274</v>
      </c>
      <c r="H350" s="159">
        <v>23</v>
      </c>
      <c r="I350" s="160"/>
      <c r="J350" s="160"/>
      <c r="K350" s="161"/>
      <c r="L350" s="162"/>
      <c r="M350" s="163" t="s">
        <v>1</v>
      </c>
      <c r="N350" s="164" t="s">
        <v>32</v>
      </c>
      <c r="O350" s="138">
        <v>0</v>
      </c>
      <c r="P350" s="138">
        <f t="shared" si="9"/>
        <v>0</v>
      </c>
      <c r="Q350" s="138">
        <v>1.4999999999999999E-2</v>
      </c>
      <c r="R350" s="138">
        <f t="shared" si="10"/>
        <v>0.34499999999999997</v>
      </c>
      <c r="S350" s="138">
        <v>0</v>
      </c>
      <c r="T350" s="138">
        <f t="shared" si="11"/>
        <v>0</v>
      </c>
      <c r="U350" s="139" t="s">
        <v>1</v>
      </c>
      <c r="AR350" s="140" t="s">
        <v>165</v>
      </c>
      <c r="AT350" s="140" t="s">
        <v>170</v>
      </c>
      <c r="AU350" s="140" t="s">
        <v>125</v>
      </c>
      <c r="AY350" s="17" t="s">
        <v>117</v>
      </c>
      <c r="BE350" s="141">
        <f t="shared" si="12"/>
        <v>0</v>
      </c>
      <c r="BF350" s="141">
        <f t="shared" si="13"/>
        <v>0</v>
      </c>
      <c r="BG350" s="141">
        <f t="shared" si="14"/>
        <v>0</v>
      </c>
      <c r="BH350" s="141">
        <f t="shared" si="15"/>
        <v>0</v>
      </c>
      <c r="BI350" s="141">
        <f t="shared" si="16"/>
        <v>0</v>
      </c>
      <c r="BJ350" s="17" t="s">
        <v>125</v>
      </c>
      <c r="BK350" s="141">
        <f t="shared" si="17"/>
        <v>0</v>
      </c>
      <c r="BL350" s="17" t="s">
        <v>124</v>
      </c>
      <c r="BM350" s="140" t="s">
        <v>564</v>
      </c>
    </row>
    <row r="351" spans="2:65" s="1" customFormat="1" ht="44.25" customHeight="1">
      <c r="B351" s="128"/>
      <c r="C351" s="155" t="s">
        <v>565</v>
      </c>
      <c r="D351" s="155" t="s">
        <v>170</v>
      </c>
      <c r="E351" s="156" t="s">
        <v>525</v>
      </c>
      <c r="F351" s="157" t="s">
        <v>526</v>
      </c>
      <c r="G351" s="158" t="s">
        <v>274</v>
      </c>
      <c r="H351" s="159">
        <v>3</v>
      </c>
      <c r="I351" s="160"/>
      <c r="J351" s="160"/>
      <c r="K351" s="161"/>
      <c r="L351" s="162"/>
      <c r="M351" s="163" t="s">
        <v>1</v>
      </c>
      <c r="N351" s="164" t="s">
        <v>32</v>
      </c>
      <c r="O351" s="138">
        <v>0</v>
      </c>
      <c r="P351" s="138">
        <f t="shared" si="9"/>
        <v>0</v>
      </c>
      <c r="Q351" s="138">
        <v>1.4999999999999999E-2</v>
      </c>
      <c r="R351" s="138">
        <f t="shared" si="10"/>
        <v>4.4999999999999998E-2</v>
      </c>
      <c r="S351" s="138">
        <v>0</v>
      </c>
      <c r="T351" s="138">
        <f t="shared" si="11"/>
        <v>0</v>
      </c>
      <c r="U351" s="139" t="s">
        <v>1</v>
      </c>
      <c r="AR351" s="140" t="s">
        <v>165</v>
      </c>
      <c r="AT351" s="140" t="s">
        <v>170</v>
      </c>
      <c r="AU351" s="140" t="s">
        <v>125</v>
      </c>
      <c r="AY351" s="17" t="s">
        <v>117</v>
      </c>
      <c r="BE351" s="141">
        <f t="shared" si="12"/>
        <v>0</v>
      </c>
      <c r="BF351" s="141">
        <f t="shared" si="13"/>
        <v>0</v>
      </c>
      <c r="BG351" s="141">
        <f t="shared" si="14"/>
        <v>0</v>
      </c>
      <c r="BH351" s="141">
        <f t="shared" si="15"/>
        <v>0</v>
      </c>
      <c r="BI351" s="141">
        <f t="shared" si="16"/>
        <v>0</v>
      </c>
      <c r="BJ351" s="17" t="s">
        <v>125</v>
      </c>
      <c r="BK351" s="141">
        <f t="shared" si="17"/>
        <v>0</v>
      </c>
      <c r="BL351" s="17" t="s">
        <v>124</v>
      </c>
      <c r="BM351" s="140" t="s">
        <v>566</v>
      </c>
    </row>
    <row r="352" spans="2:65" s="1" customFormat="1" ht="44.25" customHeight="1">
      <c r="B352" s="128"/>
      <c r="C352" s="155" t="s">
        <v>567</v>
      </c>
      <c r="D352" s="155" t="s">
        <v>170</v>
      </c>
      <c r="E352" s="156" t="s">
        <v>525</v>
      </c>
      <c r="F352" s="157" t="s">
        <v>526</v>
      </c>
      <c r="G352" s="158" t="s">
        <v>274</v>
      </c>
      <c r="H352" s="159">
        <v>22</v>
      </c>
      <c r="I352" s="160"/>
      <c r="J352" s="160"/>
      <c r="K352" s="161"/>
      <c r="L352" s="162"/>
      <c r="M352" s="163" t="s">
        <v>1</v>
      </c>
      <c r="N352" s="164" t="s">
        <v>32</v>
      </c>
      <c r="O352" s="138">
        <v>0</v>
      </c>
      <c r="P352" s="138">
        <f t="shared" si="9"/>
        <v>0</v>
      </c>
      <c r="Q352" s="138">
        <v>1.4999999999999999E-2</v>
      </c>
      <c r="R352" s="138">
        <f t="shared" si="10"/>
        <v>0.32999999999999996</v>
      </c>
      <c r="S352" s="138">
        <v>0</v>
      </c>
      <c r="T352" s="138">
        <f t="shared" si="11"/>
        <v>0</v>
      </c>
      <c r="U352" s="139" t="s">
        <v>1</v>
      </c>
      <c r="AR352" s="140" t="s">
        <v>165</v>
      </c>
      <c r="AT352" s="140" t="s">
        <v>170</v>
      </c>
      <c r="AU352" s="140" t="s">
        <v>125</v>
      </c>
      <c r="AY352" s="17" t="s">
        <v>117</v>
      </c>
      <c r="BE352" s="141">
        <f t="shared" si="12"/>
        <v>0</v>
      </c>
      <c r="BF352" s="141">
        <f t="shared" si="13"/>
        <v>0</v>
      </c>
      <c r="BG352" s="141">
        <f t="shared" si="14"/>
        <v>0</v>
      </c>
      <c r="BH352" s="141">
        <f t="shared" si="15"/>
        <v>0</v>
      </c>
      <c r="BI352" s="141">
        <f t="shared" si="16"/>
        <v>0</v>
      </c>
      <c r="BJ352" s="17" t="s">
        <v>125</v>
      </c>
      <c r="BK352" s="141">
        <f t="shared" si="17"/>
        <v>0</v>
      </c>
      <c r="BL352" s="17" t="s">
        <v>124</v>
      </c>
      <c r="BM352" s="140" t="s">
        <v>568</v>
      </c>
    </row>
    <row r="353" spans="2:65" s="1" customFormat="1" ht="44.25" customHeight="1">
      <c r="B353" s="128"/>
      <c r="C353" s="155" t="s">
        <v>569</v>
      </c>
      <c r="D353" s="155" t="s">
        <v>170</v>
      </c>
      <c r="E353" s="156" t="s">
        <v>525</v>
      </c>
      <c r="F353" s="157" t="s">
        <v>526</v>
      </c>
      <c r="G353" s="158" t="s">
        <v>274</v>
      </c>
      <c r="H353" s="159">
        <v>3</v>
      </c>
      <c r="I353" s="160"/>
      <c r="J353" s="160"/>
      <c r="K353" s="161"/>
      <c r="L353" s="162"/>
      <c r="M353" s="163" t="s">
        <v>1</v>
      </c>
      <c r="N353" s="164" t="s">
        <v>32</v>
      </c>
      <c r="O353" s="138">
        <v>0</v>
      </c>
      <c r="P353" s="138">
        <f t="shared" si="9"/>
        <v>0</v>
      </c>
      <c r="Q353" s="138">
        <v>1.4999999999999999E-2</v>
      </c>
      <c r="R353" s="138">
        <f t="shared" si="10"/>
        <v>4.4999999999999998E-2</v>
      </c>
      <c r="S353" s="138">
        <v>0</v>
      </c>
      <c r="T353" s="138">
        <f t="shared" si="11"/>
        <v>0</v>
      </c>
      <c r="U353" s="139" t="s">
        <v>1</v>
      </c>
      <c r="AR353" s="140" t="s">
        <v>165</v>
      </c>
      <c r="AT353" s="140" t="s">
        <v>170</v>
      </c>
      <c r="AU353" s="140" t="s">
        <v>125</v>
      </c>
      <c r="AY353" s="17" t="s">
        <v>117</v>
      </c>
      <c r="BE353" s="141">
        <f t="shared" si="12"/>
        <v>0</v>
      </c>
      <c r="BF353" s="141">
        <f t="shared" si="13"/>
        <v>0</v>
      </c>
      <c r="BG353" s="141">
        <f t="shared" si="14"/>
        <v>0</v>
      </c>
      <c r="BH353" s="141">
        <f t="shared" si="15"/>
        <v>0</v>
      </c>
      <c r="BI353" s="141">
        <f t="shared" si="16"/>
        <v>0</v>
      </c>
      <c r="BJ353" s="17" t="s">
        <v>125</v>
      </c>
      <c r="BK353" s="141">
        <f t="shared" si="17"/>
        <v>0</v>
      </c>
      <c r="BL353" s="17" t="s">
        <v>124</v>
      </c>
      <c r="BM353" s="140" t="s">
        <v>570</v>
      </c>
    </row>
    <row r="354" spans="2:65" s="11" customFormat="1" ht="20.85" customHeight="1">
      <c r="B354" s="117"/>
      <c r="D354" s="118" t="s">
        <v>65</v>
      </c>
      <c r="E354" s="126" t="s">
        <v>571</v>
      </c>
      <c r="F354" s="126" t="s">
        <v>572</v>
      </c>
      <c r="J354" s="127"/>
      <c r="L354" s="117"/>
      <c r="M354" s="121"/>
      <c r="P354" s="122">
        <f>P355+P386+P390+P427+P512+P548+P574+P578+P582+P587+P590+P594</f>
        <v>4340.7309137700004</v>
      </c>
      <c r="R354" s="122">
        <f>R355+R386+R390+R427+R512+R548+R574+R578+R582+R587+R590+R594</f>
        <v>688.70430517000023</v>
      </c>
      <c r="T354" s="122">
        <f>T355+T386+T390+T427+T512+T548+T574+T578+T582+T587+T590+T594</f>
        <v>0</v>
      </c>
      <c r="U354" s="123"/>
      <c r="AR354" s="118" t="s">
        <v>125</v>
      </c>
      <c r="AT354" s="124" t="s">
        <v>65</v>
      </c>
      <c r="AU354" s="124" t="s">
        <v>125</v>
      </c>
      <c r="AY354" s="118" t="s">
        <v>117</v>
      </c>
      <c r="BK354" s="125">
        <f>BK355+BK386+BK390+BK427+BK512+BK548+BK574+BK578+BK582+BK587+BK590+BK594</f>
        <v>0</v>
      </c>
    </row>
    <row r="355" spans="2:65" s="15" customFormat="1" ht="20.85" customHeight="1">
      <c r="B355" s="170"/>
      <c r="D355" s="171" t="s">
        <v>65</v>
      </c>
      <c r="E355" s="171" t="s">
        <v>573</v>
      </c>
      <c r="F355" s="171" t="s">
        <v>574</v>
      </c>
      <c r="J355" s="172"/>
      <c r="L355" s="170"/>
      <c r="M355" s="173"/>
      <c r="P355" s="174">
        <f>SUM(P356:P385)</f>
        <v>195.64213915000002</v>
      </c>
      <c r="R355" s="174">
        <f>SUM(R356:R385)</f>
        <v>4.1131401400000005</v>
      </c>
      <c r="T355" s="174">
        <f>SUM(T356:T385)</f>
        <v>0</v>
      </c>
      <c r="U355" s="175"/>
      <c r="AR355" s="171" t="s">
        <v>125</v>
      </c>
      <c r="AT355" s="176" t="s">
        <v>65</v>
      </c>
      <c r="AU355" s="176" t="s">
        <v>132</v>
      </c>
      <c r="AY355" s="171" t="s">
        <v>117</v>
      </c>
      <c r="BK355" s="177">
        <f>SUM(BK356:BK385)</f>
        <v>0</v>
      </c>
    </row>
    <row r="356" spans="2:65" s="1" customFormat="1" ht="24.2" customHeight="1">
      <c r="B356" s="128"/>
      <c r="C356" s="129" t="s">
        <v>575</v>
      </c>
      <c r="D356" s="129" t="s">
        <v>120</v>
      </c>
      <c r="E356" s="130" t="s">
        <v>576</v>
      </c>
      <c r="F356" s="131" t="s">
        <v>577</v>
      </c>
      <c r="G356" s="132" t="s">
        <v>178</v>
      </c>
      <c r="H356" s="133">
        <v>213.36</v>
      </c>
      <c r="I356" s="134"/>
      <c r="J356" s="134"/>
      <c r="K356" s="135"/>
      <c r="L356" s="29"/>
      <c r="M356" s="136" t="s">
        <v>1</v>
      </c>
      <c r="N356" s="137" t="s">
        <v>32</v>
      </c>
      <c r="O356" s="138">
        <v>1.2999999999999999E-2</v>
      </c>
      <c r="P356" s="138">
        <f>O356*H356</f>
        <v>2.7736800000000001</v>
      </c>
      <c r="Q356" s="138">
        <v>0</v>
      </c>
      <c r="R356" s="138">
        <f>Q356*H356</f>
        <v>0</v>
      </c>
      <c r="S356" s="138">
        <v>0</v>
      </c>
      <c r="T356" s="138">
        <f>S356*H356</f>
        <v>0</v>
      </c>
      <c r="U356" s="139" t="s">
        <v>1</v>
      </c>
      <c r="AR356" s="140" t="s">
        <v>222</v>
      </c>
      <c r="AT356" s="140" t="s">
        <v>120</v>
      </c>
      <c r="AU356" s="140" t="s">
        <v>124</v>
      </c>
      <c r="AY356" s="17" t="s">
        <v>117</v>
      </c>
      <c r="BE356" s="141">
        <f>IF(N356="základná",J356,0)</f>
        <v>0</v>
      </c>
      <c r="BF356" s="141">
        <f>IF(N356="znížená",J356,0)</f>
        <v>0</v>
      </c>
      <c r="BG356" s="141">
        <f>IF(N356="zákl. prenesená",J356,0)</f>
        <v>0</v>
      </c>
      <c r="BH356" s="141">
        <f>IF(N356="zníž. prenesená",J356,0)</f>
        <v>0</v>
      </c>
      <c r="BI356" s="141">
        <f>IF(N356="nulová",J356,0)</f>
        <v>0</v>
      </c>
      <c r="BJ356" s="17" t="s">
        <v>125</v>
      </c>
      <c r="BK356" s="141">
        <f>ROUND(I356*H356,2)</f>
        <v>0</v>
      </c>
      <c r="BL356" s="17" t="s">
        <v>222</v>
      </c>
      <c r="BM356" s="140" t="s">
        <v>578</v>
      </c>
    </row>
    <row r="357" spans="2:65" s="12" customFormat="1">
      <c r="B357" s="142"/>
      <c r="D357" s="143" t="s">
        <v>127</v>
      </c>
      <c r="E357" s="144" t="s">
        <v>1</v>
      </c>
      <c r="F357" s="145" t="s">
        <v>579</v>
      </c>
      <c r="H357" s="146">
        <v>213.36</v>
      </c>
      <c r="L357" s="142"/>
      <c r="M357" s="147"/>
      <c r="U357" s="148"/>
      <c r="AT357" s="144" t="s">
        <v>127</v>
      </c>
      <c r="AU357" s="144" t="s">
        <v>124</v>
      </c>
      <c r="AV357" s="12" t="s">
        <v>125</v>
      </c>
      <c r="AW357" s="12" t="s">
        <v>23</v>
      </c>
      <c r="AX357" s="12" t="s">
        <v>66</v>
      </c>
      <c r="AY357" s="144" t="s">
        <v>117</v>
      </c>
    </row>
    <row r="358" spans="2:65" s="13" customFormat="1">
      <c r="B358" s="149"/>
      <c r="D358" s="143" t="s">
        <v>127</v>
      </c>
      <c r="E358" s="150" t="s">
        <v>1</v>
      </c>
      <c r="F358" s="151" t="s">
        <v>131</v>
      </c>
      <c r="H358" s="152">
        <v>213.36</v>
      </c>
      <c r="L358" s="149"/>
      <c r="M358" s="153"/>
      <c r="U358" s="154"/>
      <c r="AT358" s="150" t="s">
        <v>127</v>
      </c>
      <c r="AU358" s="150" t="s">
        <v>124</v>
      </c>
      <c r="AV358" s="13" t="s">
        <v>132</v>
      </c>
      <c r="AW358" s="13" t="s">
        <v>23</v>
      </c>
      <c r="AX358" s="13" t="s">
        <v>71</v>
      </c>
      <c r="AY358" s="150" t="s">
        <v>117</v>
      </c>
    </row>
    <row r="359" spans="2:65" s="1" customFormat="1" ht="16.5" customHeight="1">
      <c r="B359" s="128"/>
      <c r="C359" s="155" t="s">
        <v>580</v>
      </c>
      <c r="D359" s="155" t="s">
        <v>170</v>
      </c>
      <c r="E359" s="156" t="s">
        <v>581</v>
      </c>
      <c r="F359" s="157" t="s">
        <v>582</v>
      </c>
      <c r="G359" s="158" t="s">
        <v>234</v>
      </c>
      <c r="H359" s="159">
        <v>6.4000000000000001E-2</v>
      </c>
      <c r="I359" s="160"/>
      <c r="J359" s="160">
        <f>ROUND(I359*H359,2)</f>
        <v>0</v>
      </c>
      <c r="K359" s="161"/>
      <c r="L359" s="162"/>
      <c r="M359" s="163" t="s">
        <v>1</v>
      </c>
      <c r="N359" s="164" t="s">
        <v>32</v>
      </c>
      <c r="O359" s="138">
        <v>0</v>
      </c>
      <c r="P359" s="138">
        <f>O359*H359</f>
        <v>0</v>
      </c>
      <c r="Q359" s="138">
        <v>1</v>
      </c>
      <c r="R359" s="138">
        <f>Q359*H359</f>
        <v>6.4000000000000001E-2</v>
      </c>
      <c r="S359" s="138">
        <v>0</v>
      </c>
      <c r="T359" s="138">
        <f>S359*H359</f>
        <v>0</v>
      </c>
      <c r="U359" s="139" t="s">
        <v>1</v>
      </c>
      <c r="AR359" s="140" t="s">
        <v>291</v>
      </c>
      <c r="AT359" s="140" t="s">
        <v>170</v>
      </c>
      <c r="AU359" s="140" t="s">
        <v>124</v>
      </c>
      <c r="AY359" s="17" t="s">
        <v>117</v>
      </c>
      <c r="BE359" s="141">
        <f>IF(N359="základná",J359,0)</f>
        <v>0</v>
      </c>
      <c r="BF359" s="141">
        <f>IF(N359="znížená",J359,0)</f>
        <v>0</v>
      </c>
      <c r="BG359" s="141">
        <f>IF(N359="zákl. prenesená",J359,0)</f>
        <v>0</v>
      </c>
      <c r="BH359" s="141">
        <f>IF(N359="zníž. prenesená",J359,0)</f>
        <v>0</v>
      </c>
      <c r="BI359" s="141">
        <f>IF(N359="nulová",J359,0)</f>
        <v>0</v>
      </c>
      <c r="BJ359" s="17" t="s">
        <v>125</v>
      </c>
      <c r="BK359" s="141">
        <f>ROUND(I359*H359,2)</f>
        <v>0</v>
      </c>
      <c r="BL359" s="17" t="s">
        <v>222</v>
      </c>
      <c r="BM359" s="140" t="s">
        <v>583</v>
      </c>
    </row>
    <row r="360" spans="2:65" s="12" customFormat="1" ht="22.5">
      <c r="B360" s="142"/>
      <c r="D360" s="143" t="s">
        <v>127</v>
      </c>
      <c r="F360" s="145" t="s">
        <v>584</v>
      </c>
      <c r="H360" s="146">
        <v>6.4000000000000001E-2</v>
      </c>
      <c r="L360" s="142"/>
      <c r="M360" s="147"/>
      <c r="U360" s="148"/>
      <c r="AT360" s="144" t="s">
        <v>127</v>
      </c>
      <c r="AU360" s="144" t="s">
        <v>124</v>
      </c>
      <c r="AV360" s="12" t="s">
        <v>125</v>
      </c>
      <c r="AW360" s="12" t="s">
        <v>3</v>
      </c>
      <c r="AX360" s="12" t="s">
        <v>71</v>
      </c>
      <c r="AY360" s="144" t="s">
        <v>117</v>
      </c>
    </row>
    <row r="361" spans="2:65" s="1" customFormat="1" ht="24.2" customHeight="1">
      <c r="B361" s="128"/>
      <c r="C361" s="129" t="s">
        <v>585</v>
      </c>
      <c r="D361" s="129" t="s">
        <v>120</v>
      </c>
      <c r="E361" s="130" t="s">
        <v>586</v>
      </c>
      <c r="F361" s="131" t="s">
        <v>587</v>
      </c>
      <c r="G361" s="132" t="s">
        <v>178</v>
      </c>
      <c r="H361" s="133">
        <v>77.805000000000007</v>
      </c>
      <c r="I361" s="134"/>
      <c r="J361" s="134">
        <f>ROUND(I361*H361,2)</f>
        <v>0</v>
      </c>
      <c r="K361" s="135"/>
      <c r="L361" s="29"/>
      <c r="M361" s="136" t="s">
        <v>1</v>
      </c>
      <c r="N361" s="137" t="s">
        <v>32</v>
      </c>
      <c r="O361" s="138">
        <v>1.6E-2</v>
      </c>
      <c r="P361" s="138">
        <f>O361*H361</f>
        <v>1.2448800000000002</v>
      </c>
      <c r="Q361" s="138">
        <v>0</v>
      </c>
      <c r="R361" s="138">
        <f>Q361*H361</f>
        <v>0</v>
      </c>
      <c r="S361" s="138">
        <v>0</v>
      </c>
      <c r="T361" s="138">
        <f>S361*H361</f>
        <v>0</v>
      </c>
      <c r="U361" s="139" t="s">
        <v>1</v>
      </c>
      <c r="AR361" s="140" t="s">
        <v>222</v>
      </c>
      <c r="AT361" s="140" t="s">
        <v>120</v>
      </c>
      <c r="AU361" s="140" t="s">
        <v>124</v>
      </c>
      <c r="AY361" s="17" t="s">
        <v>117</v>
      </c>
      <c r="BE361" s="141">
        <f>IF(N361="základná",J361,0)</f>
        <v>0</v>
      </c>
      <c r="BF361" s="141">
        <f>IF(N361="znížená",J361,0)</f>
        <v>0</v>
      </c>
      <c r="BG361" s="141">
        <f>IF(N361="zákl. prenesená",J361,0)</f>
        <v>0</v>
      </c>
      <c r="BH361" s="141">
        <f>IF(N361="zníž. prenesená",J361,0)</f>
        <v>0</v>
      </c>
      <c r="BI361" s="141">
        <f>IF(N361="nulová",J361,0)</f>
        <v>0</v>
      </c>
      <c r="BJ361" s="17" t="s">
        <v>125</v>
      </c>
      <c r="BK361" s="141">
        <f>ROUND(I361*H361,2)</f>
        <v>0</v>
      </c>
      <c r="BL361" s="17" t="s">
        <v>222</v>
      </c>
      <c r="BM361" s="140" t="s">
        <v>588</v>
      </c>
    </row>
    <row r="362" spans="2:65" s="12" customFormat="1">
      <c r="B362" s="142"/>
      <c r="D362" s="143" t="s">
        <v>127</v>
      </c>
      <c r="E362" s="144" t="s">
        <v>1</v>
      </c>
      <c r="F362" s="145" t="s">
        <v>589</v>
      </c>
      <c r="H362" s="146">
        <v>77.805000000000007</v>
      </c>
      <c r="L362" s="142"/>
      <c r="M362" s="147"/>
      <c r="U362" s="148"/>
      <c r="AT362" s="144" t="s">
        <v>127</v>
      </c>
      <c r="AU362" s="144" t="s">
        <v>124</v>
      </c>
      <c r="AV362" s="12" t="s">
        <v>125</v>
      </c>
      <c r="AW362" s="12" t="s">
        <v>23</v>
      </c>
      <c r="AX362" s="12" t="s">
        <v>66</v>
      </c>
      <c r="AY362" s="144" t="s">
        <v>117</v>
      </c>
    </row>
    <row r="363" spans="2:65" s="13" customFormat="1">
      <c r="B363" s="149"/>
      <c r="D363" s="143" t="s">
        <v>127</v>
      </c>
      <c r="E363" s="150" t="s">
        <v>1</v>
      </c>
      <c r="F363" s="151" t="s">
        <v>131</v>
      </c>
      <c r="H363" s="152">
        <v>77.805000000000007</v>
      </c>
      <c r="L363" s="149"/>
      <c r="M363" s="153"/>
      <c r="U363" s="154"/>
      <c r="AT363" s="150" t="s">
        <v>127</v>
      </c>
      <c r="AU363" s="150" t="s">
        <v>124</v>
      </c>
      <c r="AV363" s="13" t="s">
        <v>132</v>
      </c>
      <c r="AW363" s="13" t="s">
        <v>23</v>
      </c>
      <c r="AX363" s="13" t="s">
        <v>71</v>
      </c>
      <c r="AY363" s="150" t="s">
        <v>117</v>
      </c>
    </row>
    <row r="364" spans="2:65" s="1" customFormat="1" ht="16.5" customHeight="1">
      <c r="B364" s="128"/>
      <c r="C364" s="155" t="s">
        <v>590</v>
      </c>
      <c r="D364" s="155" t="s">
        <v>170</v>
      </c>
      <c r="E364" s="156" t="s">
        <v>591</v>
      </c>
      <c r="F364" s="157" t="s">
        <v>592</v>
      </c>
      <c r="G364" s="158" t="s">
        <v>234</v>
      </c>
      <c r="H364" s="159">
        <v>2.7E-2</v>
      </c>
      <c r="I364" s="160"/>
      <c r="J364" s="160">
        <f>ROUND(I364*H364,2)</f>
        <v>0</v>
      </c>
      <c r="K364" s="161"/>
      <c r="L364" s="162"/>
      <c r="M364" s="163" t="s">
        <v>1</v>
      </c>
      <c r="N364" s="164" t="s">
        <v>32</v>
      </c>
      <c r="O364" s="138">
        <v>0</v>
      </c>
      <c r="P364" s="138">
        <f>O364*H364</f>
        <v>0</v>
      </c>
      <c r="Q364" s="138">
        <v>1</v>
      </c>
      <c r="R364" s="138">
        <f>Q364*H364</f>
        <v>2.7E-2</v>
      </c>
      <c r="S364" s="138">
        <v>0</v>
      </c>
      <c r="T364" s="138">
        <f>S364*H364</f>
        <v>0</v>
      </c>
      <c r="U364" s="139" t="s">
        <v>1</v>
      </c>
      <c r="AR364" s="140" t="s">
        <v>291</v>
      </c>
      <c r="AT364" s="140" t="s">
        <v>170</v>
      </c>
      <c r="AU364" s="140" t="s">
        <v>124</v>
      </c>
      <c r="AY364" s="17" t="s">
        <v>117</v>
      </c>
      <c r="BE364" s="141">
        <f>IF(N364="základná",J364,0)</f>
        <v>0</v>
      </c>
      <c r="BF364" s="141">
        <f>IF(N364="znížená",J364,0)</f>
        <v>0</v>
      </c>
      <c r="BG364" s="141">
        <f>IF(N364="zákl. prenesená",J364,0)</f>
        <v>0</v>
      </c>
      <c r="BH364" s="141">
        <f>IF(N364="zníž. prenesená",J364,0)</f>
        <v>0</v>
      </c>
      <c r="BI364" s="141">
        <f>IF(N364="nulová",J364,0)</f>
        <v>0</v>
      </c>
      <c r="BJ364" s="17" t="s">
        <v>125</v>
      </c>
      <c r="BK364" s="141">
        <f>ROUND(I364*H364,2)</f>
        <v>0</v>
      </c>
      <c r="BL364" s="17" t="s">
        <v>222</v>
      </c>
      <c r="BM364" s="140" t="s">
        <v>593</v>
      </c>
    </row>
    <row r="365" spans="2:65" s="12" customFormat="1" ht="22.5">
      <c r="B365" s="142"/>
      <c r="D365" s="143" t="s">
        <v>127</v>
      </c>
      <c r="F365" s="145" t="s">
        <v>594</v>
      </c>
      <c r="H365" s="146">
        <v>2.7E-2</v>
      </c>
      <c r="L365" s="142"/>
      <c r="M365" s="147"/>
      <c r="U365" s="148"/>
      <c r="AT365" s="144" t="s">
        <v>127</v>
      </c>
      <c r="AU365" s="144" t="s">
        <v>124</v>
      </c>
      <c r="AV365" s="12" t="s">
        <v>125</v>
      </c>
      <c r="AW365" s="12" t="s">
        <v>3</v>
      </c>
      <c r="AX365" s="12" t="s">
        <v>71</v>
      </c>
      <c r="AY365" s="144" t="s">
        <v>117</v>
      </c>
    </row>
    <row r="366" spans="2:65" s="1" customFormat="1" ht="24.2" customHeight="1">
      <c r="B366" s="128"/>
      <c r="C366" s="129" t="s">
        <v>595</v>
      </c>
      <c r="D366" s="129" t="s">
        <v>120</v>
      </c>
      <c r="E366" s="130" t="s">
        <v>596</v>
      </c>
      <c r="F366" s="131" t="s">
        <v>597</v>
      </c>
      <c r="G366" s="132" t="s">
        <v>178</v>
      </c>
      <c r="H366" s="133">
        <v>348.02</v>
      </c>
      <c r="I366" s="134"/>
      <c r="J366" s="134">
        <f>ROUND(I366*H366,2)</f>
        <v>0</v>
      </c>
      <c r="K366" s="135"/>
      <c r="L366" s="29"/>
      <c r="M366" s="136" t="s">
        <v>1</v>
      </c>
      <c r="N366" s="137" t="s">
        <v>32</v>
      </c>
      <c r="O366" s="138">
        <v>0.2</v>
      </c>
      <c r="P366" s="138">
        <f>O366*H366</f>
        <v>69.603999999999999</v>
      </c>
      <c r="Q366" s="138">
        <v>0</v>
      </c>
      <c r="R366" s="138">
        <f>Q366*H366</f>
        <v>0</v>
      </c>
      <c r="S366" s="138">
        <v>0</v>
      </c>
      <c r="T366" s="138">
        <f>S366*H366</f>
        <v>0</v>
      </c>
      <c r="U366" s="139" t="s">
        <v>1</v>
      </c>
      <c r="AR366" s="140" t="s">
        <v>222</v>
      </c>
      <c r="AT366" s="140" t="s">
        <v>120</v>
      </c>
      <c r="AU366" s="140" t="s">
        <v>124</v>
      </c>
      <c r="AY366" s="17" t="s">
        <v>117</v>
      </c>
      <c r="BE366" s="141">
        <f>IF(N366="základná",J366,0)</f>
        <v>0</v>
      </c>
      <c r="BF366" s="141">
        <f>IF(N366="znížená",J366,0)</f>
        <v>0</v>
      </c>
      <c r="BG366" s="141">
        <f>IF(N366="zákl. prenesená",J366,0)</f>
        <v>0</v>
      </c>
      <c r="BH366" s="141">
        <f>IF(N366="zníž. prenesená",J366,0)</f>
        <v>0</v>
      </c>
      <c r="BI366" s="141">
        <f>IF(N366="nulová",J366,0)</f>
        <v>0</v>
      </c>
      <c r="BJ366" s="17" t="s">
        <v>125</v>
      </c>
      <c r="BK366" s="141">
        <f>ROUND(I366*H366,2)</f>
        <v>0</v>
      </c>
      <c r="BL366" s="17" t="s">
        <v>222</v>
      </c>
      <c r="BM366" s="140" t="s">
        <v>598</v>
      </c>
    </row>
    <row r="367" spans="2:65" s="12" customFormat="1">
      <c r="B367" s="142"/>
      <c r="D367" s="143" t="s">
        <v>127</v>
      </c>
      <c r="E367" s="144" t="s">
        <v>1</v>
      </c>
      <c r="F367" s="145" t="s">
        <v>599</v>
      </c>
      <c r="H367" s="146">
        <v>348.02</v>
      </c>
      <c r="L367" s="142"/>
      <c r="M367" s="147"/>
      <c r="U367" s="148"/>
      <c r="AT367" s="144" t="s">
        <v>127</v>
      </c>
      <c r="AU367" s="144" t="s">
        <v>124</v>
      </c>
      <c r="AV367" s="12" t="s">
        <v>125</v>
      </c>
      <c r="AW367" s="12" t="s">
        <v>23</v>
      </c>
      <c r="AX367" s="12" t="s">
        <v>66</v>
      </c>
      <c r="AY367" s="144" t="s">
        <v>117</v>
      </c>
    </row>
    <row r="368" spans="2:65" s="13" customFormat="1">
      <c r="B368" s="149"/>
      <c r="D368" s="143" t="s">
        <v>127</v>
      </c>
      <c r="E368" s="150" t="s">
        <v>1</v>
      </c>
      <c r="F368" s="151" t="s">
        <v>131</v>
      </c>
      <c r="H368" s="152">
        <v>348.02</v>
      </c>
      <c r="L368" s="149"/>
      <c r="M368" s="153"/>
      <c r="U368" s="154"/>
      <c r="AT368" s="150" t="s">
        <v>127</v>
      </c>
      <c r="AU368" s="150" t="s">
        <v>124</v>
      </c>
      <c r="AV368" s="13" t="s">
        <v>132</v>
      </c>
      <c r="AW368" s="13" t="s">
        <v>23</v>
      </c>
      <c r="AX368" s="13" t="s">
        <v>71</v>
      </c>
      <c r="AY368" s="150" t="s">
        <v>117</v>
      </c>
    </row>
    <row r="369" spans="2:65" s="1" customFormat="1" ht="24.2" customHeight="1">
      <c r="B369" s="128"/>
      <c r="C369" s="155" t="s">
        <v>600</v>
      </c>
      <c r="D369" s="155" t="s">
        <v>170</v>
      </c>
      <c r="E369" s="156" t="s">
        <v>601</v>
      </c>
      <c r="F369" s="157" t="s">
        <v>602</v>
      </c>
      <c r="G369" s="158" t="s">
        <v>178</v>
      </c>
      <c r="H369" s="159">
        <v>400.22300000000001</v>
      </c>
      <c r="I369" s="160"/>
      <c r="J369" s="160">
        <f>ROUND(I369*H369,2)</f>
        <v>0</v>
      </c>
      <c r="K369" s="161"/>
      <c r="L369" s="162"/>
      <c r="M369" s="163" t="s">
        <v>1</v>
      </c>
      <c r="N369" s="164" t="s">
        <v>32</v>
      </c>
      <c r="O369" s="138">
        <v>0</v>
      </c>
      <c r="P369" s="138">
        <f>O369*H369</f>
        <v>0</v>
      </c>
      <c r="Q369" s="138">
        <v>4.4999999999999997E-3</v>
      </c>
      <c r="R369" s="138">
        <f>Q369*H369</f>
        <v>1.8010035</v>
      </c>
      <c r="S369" s="138">
        <v>0</v>
      </c>
      <c r="T369" s="138">
        <f>S369*H369</f>
        <v>0</v>
      </c>
      <c r="U369" s="139" t="s">
        <v>1</v>
      </c>
      <c r="AR369" s="140" t="s">
        <v>291</v>
      </c>
      <c r="AT369" s="140" t="s">
        <v>170</v>
      </c>
      <c r="AU369" s="140" t="s">
        <v>124</v>
      </c>
      <c r="AY369" s="17" t="s">
        <v>117</v>
      </c>
      <c r="BE369" s="141">
        <f>IF(N369="základná",J369,0)</f>
        <v>0</v>
      </c>
      <c r="BF369" s="141">
        <f>IF(N369="znížená",J369,0)</f>
        <v>0</v>
      </c>
      <c r="BG369" s="141">
        <f>IF(N369="zákl. prenesená",J369,0)</f>
        <v>0</v>
      </c>
      <c r="BH369" s="141">
        <f>IF(N369="zníž. prenesená",J369,0)</f>
        <v>0</v>
      </c>
      <c r="BI369" s="141">
        <f>IF(N369="nulová",J369,0)</f>
        <v>0</v>
      </c>
      <c r="BJ369" s="17" t="s">
        <v>125</v>
      </c>
      <c r="BK369" s="141">
        <f>ROUND(I369*H369,2)</f>
        <v>0</v>
      </c>
      <c r="BL369" s="17" t="s">
        <v>222</v>
      </c>
      <c r="BM369" s="140" t="s">
        <v>603</v>
      </c>
    </row>
    <row r="370" spans="2:65" s="12" customFormat="1">
      <c r="B370" s="142"/>
      <c r="D370" s="143" t="s">
        <v>127</v>
      </c>
      <c r="F370" s="145" t="s">
        <v>604</v>
      </c>
      <c r="H370" s="146">
        <v>400.22300000000001</v>
      </c>
      <c r="L370" s="142"/>
      <c r="M370" s="147"/>
      <c r="U370" s="148"/>
      <c r="AT370" s="144" t="s">
        <v>127</v>
      </c>
      <c r="AU370" s="144" t="s">
        <v>124</v>
      </c>
      <c r="AV370" s="12" t="s">
        <v>125</v>
      </c>
      <c r="AW370" s="12" t="s">
        <v>3</v>
      </c>
      <c r="AX370" s="12" t="s">
        <v>71</v>
      </c>
      <c r="AY370" s="144" t="s">
        <v>117</v>
      </c>
    </row>
    <row r="371" spans="2:65" s="1" customFormat="1" ht="24.2" customHeight="1">
      <c r="B371" s="128"/>
      <c r="C371" s="129" t="s">
        <v>605</v>
      </c>
      <c r="D371" s="129" t="s">
        <v>120</v>
      </c>
      <c r="E371" s="130" t="s">
        <v>606</v>
      </c>
      <c r="F371" s="131" t="s">
        <v>607</v>
      </c>
      <c r="G371" s="132" t="s">
        <v>178</v>
      </c>
      <c r="H371" s="133">
        <v>77.805000000000007</v>
      </c>
      <c r="I371" s="134"/>
      <c r="J371" s="134">
        <f>ROUND(I371*H371,2)</f>
        <v>0</v>
      </c>
      <c r="K371" s="135"/>
      <c r="L371" s="29"/>
      <c r="M371" s="136" t="s">
        <v>1</v>
      </c>
      <c r="N371" s="137" t="s">
        <v>32</v>
      </c>
      <c r="O371" s="138">
        <v>1.001E-2</v>
      </c>
      <c r="P371" s="138">
        <f>O371*H371</f>
        <v>0.7788280500000001</v>
      </c>
      <c r="Q371" s="138">
        <v>0</v>
      </c>
      <c r="R371" s="138">
        <f>Q371*H371</f>
        <v>0</v>
      </c>
      <c r="S371" s="138">
        <v>0</v>
      </c>
      <c r="T371" s="138">
        <f>S371*H371</f>
        <v>0</v>
      </c>
      <c r="U371" s="139" t="s">
        <v>1</v>
      </c>
      <c r="AR371" s="140" t="s">
        <v>222</v>
      </c>
      <c r="AT371" s="140" t="s">
        <v>120</v>
      </c>
      <c r="AU371" s="140" t="s">
        <v>124</v>
      </c>
      <c r="AY371" s="17" t="s">
        <v>117</v>
      </c>
      <c r="BE371" s="141">
        <f>IF(N371="základná",J371,0)</f>
        <v>0</v>
      </c>
      <c r="BF371" s="141">
        <f>IF(N371="znížená",J371,0)</f>
        <v>0</v>
      </c>
      <c r="BG371" s="141">
        <f>IF(N371="zákl. prenesená",J371,0)</f>
        <v>0</v>
      </c>
      <c r="BH371" s="141">
        <f>IF(N371="zníž. prenesená",J371,0)</f>
        <v>0</v>
      </c>
      <c r="BI371" s="141">
        <f>IF(N371="nulová",J371,0)</f>
        <v>0</v>
      </c>
      <c r="BJ371" s="17" t="s">
        <v>125</v>
      </c>
      <c r="BK371" s="141">
        <f>ROUND(I371*H371,2)</f>
        <v>0</v>
      </c>
      <c r="BL371" s="17" t="s">
        <v>222</v>
      </c>
      <c r="BM371" s="140" t="s">
        <v>608</v>
      </c>
    </row>
    <row r="372" spans="2:65" s="1" customFormat="1" ht="16.5" customHeight="1">
      <c r="B372" s="128"/>
      <c r="C372" s="155" t="s">
        <v>609</v>
      </c>
      <c r="D372" s="155" t="s">
        <v>170</v>
      </c>
      <c r="E372" s="156" t="s">
        <v>610</v>
      </c>
      <c r="F372" s="157" t="s">
        <v>611</v>
      </c>
      <c r="G372" s="158" t="s">
        <v>178</v>
      </c>
      <c r="H372" s="159">
        <v>77.805000000000007</v>
      </c>
      <c r="I372" s="160"/>
      <c r="J372" s="160">
        <f>ROUND(I372*H372,2)</f>
        <v>0</v>
      </c>
      <c r="K372" s="161"/>
      <c r="L372" s="162"/>
      <c r="M372" s="163" t="s">
        <v>1</v>
      </c>
      <c r="N372" s="164" t="s">
        <v>32</v>
      </c>
      <c r="O372" s="138">
        <v>0</v>
      </c>
      <c r="P372" s="138">
        <f>O372*H372</f>
        <v>0</v>
      </c>
      <c r="Q372" s="138">
        <v>1E-4</v>
      </c>
      <c r="R372" s="138">
        <f>Q372*H372</f>
        <v>7.780500000000001E-3</v>
      </c>
      <c r="S372" s="138">
        <v>0</v>
      </c>
      <c r="T372" s="138">
        <f>S372*H372</f>
        <v>0</v>
      </c>
      <c r="U372" s="139" t="s">
        <v>1</v>
      </c>
      <c r="AR372" s="140" t="s">
        <v>291</v>
      </c>
      <c r="AT372" s="140" t="s">
        <v>170</v>
      </c>
      <c r="AU372" s="140" t="s">
        <v>124</v>
      </c>
      <c r="AY372" s="17" t="s">
        <v>117</v>
      </c>
      <c r="BE372" s="141">
        <f>IF(N372="základná",J372,0)</f>
        <v>0</v>
      </c>
      <c r="BF372" s="141">
        <f>IF(N372="znížená",J372,0)</f>
        <v>0</v>
      </c>
      <c r="BG372" s="141">
        <f>IF(N372="zákl. prenesená",J372,0)</f>
        <v>0</v>
      </c>
      <c r="BH372" s="141">
        <f>IF(N372="zníž. prenesená",J372,0)</f>
        <v>0</v>
      </c>
      <c r="BI372" s="141">
        <f>IF(N372="nulová",J372,0)</f>
        <v>0</v>
      </c>
      <c r="BJ372" s="17" t="s">
        <v>125</v>
      </c>
      <c r="BK372" s="141">
        <f>ROUND(I372*H372,2)</f>
        <v>0</v>
      </c>
      <c r="BL372" s="17" t="s">
        <v>222</v>
      </c>
      <c r="BM372" s="140" t="s">
        <v>612</v>
      </c>
    </row>
    <row r="373" spans="2:65" s="12" customFormat="1" ht="22.5">
      <c r="B373" s="142"/>
      <c r="D373" s="143" t="s">
        <v>127</v>
      </c>
      <c r="F373" s="145" t="s">
        <v>613</v>
      </c>
      <c r="H373" s="146">
        <v>77.805000000000007</v>
      </c>
      <c r="L373" s="142"/>
      <c r="M373" s="147"/>
      <c r="U373" s="148"/>
      <c r="AT373" s="144" t="s">
        <v>127</v>
      </c>
      <c r="AU373" s="144" t="s">
        <v>124</v>
      </c>
      <c r="AV373" s="12" t="s">
        <v>125</v>
      </c>
      <c r="AW373" s="12" t="s">
        <v>3</v>
      </c>
      <c r="AX373" s="12" t="s">
        <v>71</v>
      </c>
      <c r="AY373" s="144" t="s">
        <v>117</v>
      </c>
    </row>
    <row r="374" spans="2:65" s="1" customFormat="1" ht="24.2" customHeight="1">
      <c r="B374" s="128"/>
      <c r="C374" s="129" t="s">
        <v>614</v>
      </c>
      <c r="D374" s="129" t="s">
        <v>120</v>
      </c>
      <c r="E374" s="130" t="s">
        <v>615</v>
      </c>
      <c r="F374" s="131" t="s">
        <v>616</v>
      </c>
      <c r="G374" s="132" t="s">
        <v>178</v>
      </c>
      <c r="H374" s="133">
        <v>213.36</v>
      </c>
      <c r="I374" s="134"/>
      <c r="J374" s="134">
        <f>ROUND(I374*H374,2)</f>
        <v>0</v>
      </c>
      <c r="K374" s="135"/>
      <c r="L374" s="29"/>
      <c r="M374" s="136" t="s">
        <v>1</v>
      </c>
      <c r="N374" s="137" t="s">
        <v>32</v>
      </c>
      <c r="O374" s="138">
        <v>0.21099999999999999</v>
      </c>
      <c r="P374" s="138">
        <f>O374*H374</f>
        <v>45.01896</v>
      </c>
      <c r="Q374" s="138">
        <v>5.4000000000000001E-4</v>
      </c>
      <c r="R374" s="138">
        <f>Q374*H374</f>
        <v>0.11521440000000001</v>
      </c>
      <c r="S374" s="138">
        <v>0</v>
      </c>
      <c r="T374" s="138">
        <f>S374*H374</f>
        <v>0</v>
      </c>
      <c r="U374" s="139" t="s">
        <v>1</v>
      </c>
      <c r="AR374" s="140" t="s">
        <v>222</v>
      </c>
      <c r="AT374" s="140" t="s">
        <v>120</v>
      </c>
      <c r="AU374" s="140" t="s">
        <v>124</v>
      </c>
      <c r="AY374" s="17" t="s">
        <v>117</v>
      </c>
      <c r="BE374" s="141">
        <f>IF(N374="základná",J374,0)</f>
        <v>0</v>
      </c>
      <c r="BF374" s="141">
        <f>IF(N374="znížená",J374,0)</f>
        <v>0</v>
      </c>
      <c r="BG374" s="141">
        <f>IF(N374="zákl. prenesená",J374,0)</f>
        <v>0</v>
      </c>
      <c r="BH374" s="141">
        <f>IF(N374="zníž. prenesená",J374,0)</f>
        <v>0</v>
      </c>
      <c r="BI374" s="141">
        <f>IF(N374="nulová",J374,0)</f>
        <v>0</v>
      </c>
      <c r="BJ374" s="17" t="s">
        <v>125</v>
      </c>
      <c r="BK374" s="141">
        <f>ROUND(I374*H374,2)</f>
        <v>0</v>
      </c>
      <c r="BL374" s="17" t="s">
        <v>222</v>
      </c>
      <c r="BM374" s="140" t="s">
        <v>617</v>
      </c>
    </row>
    <row r="375" spans="2:65" s="1" customFormat="1" ht="24.2" customHeight="1">
      <c r="B375" s="128"/>
      <c r="C375" s="155" t="s">
        <v>618</v>
      </c>
      <c r="D375" s="155" t="s">
        <v>170</v>
      </c>
      <c r="E375" s="156" t="s">
        <v>619</v>
      </c>
      <c r="F375" s="157" t="s">
        <v>620</v>
      </c>
      <c r="G375" s="158" t="s">
        <v>178</v>
      </c>
      <c r="H375" s="159">
        <v>245.364</v>
      </c>
      <c r="I375" s="160"/>
      <c r="J375" s="160">
        <f>ROUND(I375*H375,2)</f>
        <v>0</v>
      </c>
      <c r="K375" s="161"/>
      <c r="L375" s="162"/>
      <c r="M375" s="163" t="s">
        <v>1</v>
      </c>
      <c r="N375" s="164" t="s">
        <v>32</v>
      </c>
      <c r="O375" s="138">
        <v>0</v>
      </c>
      <c r="P375" s="138">
        <f>O375*H375</f>
        <v>0</v>
      </c>
      <c r="Q375" s="138">
        <v>4.2500000000000003E-3</v>
      </c>
      <c r="R375" s="138">
        <f>Q375*H375</f>
        <v>1.0427970000000002</v>
      </c>
      <c r="S375" s="138">
        <v>0</v>
      </c>
      <c r="T375" s="138">
        <f>S375*H375</f>
        <v>0</v>
      </c>
      <c r="U375" s="139" t="s">
        <v>1</v>
      </c>
      <c r="AR375" s="140" t="s">
        <v>291</v>
      </c>
      <c r="AT375" s="140" t="s">
        <v>170</v>
      </c>
      <c r="AU375" s="140" t="s">
        <v>124</v>
      </c>
      <c r="AY375" s="17" t="s">
        <v>117</v>
      </c>
      <c r="BE375" s="141">
        <f>IF(N375="základná",J375,0)</f>
        <v>0</v>
      </c>
      <c r="BF375" s="141">
        <f>IF(N375="znížená",J375,0)</f>
        <v>0</v>
      </c>
      <c r="BG375" s="141">
        <f>IF(N375="zákl. prenesená",J375,0)</f>
        <v>0</v>
      </c>
      <c r="BH375" s="141">
        <f>IF(N375="zníž. prenesená",J375,0)</f>
        <v>0</v>
      </c>
      <c r="BI375" s="141">
        <f>IF(N375="nulová",J375,0)</f>
        <v>0</v>
      </c>
      <c r="BJ375" s="17" t="s">
        <v>125</v>
      </c>
      <c r="BK375" s="141">
        <f>ROUND(I375*H375,2)</f>
        <v>0</v>
      </c>
      <c r="BL375" s="17" t="s">
        <v>222</v>
      </c>
      <c r="BM375" s="140" t="s">
        <v>621</v>
      </c>
    </row>
    <row r="376" spans="2:65" s="12" customFormat="1">
      <c r="B376" s="142"/>
      <c r="D376" s="143" t="s">
        <v>127</v>
      </c>
      <c r="F376" s="145" t="s">
        <v>622</v>
      </c>
      <c r="H376" s="146">
        <v>245.364</v>
      </c>
      <c r="L376" s="142"/>
      <c r="M376" s="147"/>
      <c r="U376" s="148"/>
      <c r="AT376" s="144" t="s">
        <v>127</v>
      </c>
      <c r="AU376" s="144" t="s">
        <v>124</v>
      </c>
      <c r="AV376" s="12" t="s">
        <v>125</v>
      </c>
      <c r="AW376" s="12" t="s">
        <v>3</v>
      </c>
      <c r="AX376" s="12" t="s">
        <v>71</v>
      </c>
      <c r="AY376" s="144" t="s">
        <v>117</v>
      </c>
    </row>
    <row r="377" spans="2:65" s="1" customFormat="1" ht="24.2" customHeight="1">
      <c r="B377" s="128"/>
      <c r="C377" s="129" t="s">
        <v>623</v>
      </c>
      <c r="D377" s="129" t="s">
        <v>120</v>
      </c>
      <c r="E377" s="130" t="s">
        <v>624</v>
      </c>
      <c r="F377" s="131" t="s">
        <v>625</v>
      </c>
      <c r="G377" s="132" t="s">
        <v>178</v>
      </c>
      <c r="H377" s="133">
        <v>77.805000000000007</v>
      </c>
      <c r="I377" s="134"/>
      <c r="J377" s="134">
        <f>ROUND(I377*H377,2)</f>
        <v>0</v>
      </c>
      <c r="K377" s="135"/>
      <c r="L377" s="29"/>
      <c r="M377" s="136" t="s">
        <v>1</v>
      </c>
      <c r="N377" s="137" t="s">
        <v>32</v>
      </c>
      <c r="O377" s="138">
        <v>0.23102</v>
      </c>
      <c r="P377" s="138">
        <f>O377*H377</f>
        <v>17.974511100000001</v>
      </c>
      <c r="Q377" s="138">
        <v>5.4000000000000001E-4</v>
      </c>
      <c r="R377" s="138">
        <f>Q377*H377</f>
        <v>4.2014700000000002E-2</v>
      </c>
      <c r="S377" s="138">
        <v>0</v>
      </c>
      <c r="T377" s="138">
        <f>S377*H377</f>
        <v>0</v>
      </c>
      <c r="U377" s="139" t="s">
        <v>1</v>
      </c>
      <c r="AR377" s="140" t="s">
        <v>222</v>
      </c>
      <c r="AT377" s="140" t="s">
        <v>120</v>
      </c>
      <c r="AU377" s="140" t="s">
        <v>124</v>
      </c>
      <c r="AY377" s="17" t="s">
        <v>117</v>
      </c>
      <c r="BE377" s="141">
        <f>IF(N377="základná",J377,0)</f>
        <v>0</v>
      </c>
      <c r="BF377" s="141">
        <f>IF(N377="znížená",J377,0)</f>
        <v>0</v>
      </c>
      <c r="BG377" s="141">
        <f>IF(N377="zákl. prenesená",J377,0)</f>
        <v>0</v>
      </c>
      <c r="BH377" s="141">
        <f>IF(N377="zníž. prenesená",J377,0)</f>
        <v>0</v>
      </c>
      <c r="BI377" s="141">
        <f>IF(N377="nulová",J377,0)</f>
        <v>0</v>
      </c>
      <c r="BJ377" s="17" t="s">
        <v>125</v>
      </c>
      <c r="BK377" s="141">
        <f>ROUND(I377*H377,2)</f>
        <v>0</v>
      </c>
      <c r="BL377" s="17" t="s">
        <v>222</v>
      </c>
      <c r="BM377" s="140" t="s">
        <v>626</v>
      </c>
    </row>
    <row r="378" spans="2:65" s="1" customFormat="1" ht="24.2" customHeight="1">
      <c r="B378" s="128"/>
      <c r="C378" s="155" t="s">
        <v>627</v>
      </c>
      <c r="D378" s="155" t="s">
        <v>170</v>
      </c>
      <c r="E378" s="156" t="s">
        <v>619</v>
      </c>
      <c r="F378" s="157" t="s">
        <v>620</v>
      </c>
      <c r="G378" s="158" t="s">
        <v>178</v>
      </c>
      <c r="H378" s="159">
        <v>93.366</v>
      </c>
      <c r="I378" s="160"/>
      <c r="J378" s="160">
        <f>ROUND(I378*H378,2)</f>
        <v>0</v>
      </c>
      <c r="K378" s="161"/>
      <c r="L378" s="162"/>
      <c r="M378" s="163" t="s">
        <v>1</v>
      </c>
      <c r="N378" s="164" t="s">
        <v>32</v>
      </c>
      <c r="O378" s="138">
        <v>0</v>
      </c>
      <c r="P378" s="138">
        <f>O378*H378</f>
        <v>0</v>
      </c>
      <c r="Q378" s="138">
        <v>4.2500000000000003E-3</v>
      </c>
      <c r="R378" s="138">
        <f>Q378*H378</f>
        <v>0.39680550000000003</v>
      </c>
      <c r="S378" s="138">
        <v>0</v>
      </c>
      <c r="T378" s="138">
        <f>S378*H378</f>
        <v>0</v>
      </c>
      <c r="U378" s="139" t="s">
        <v>1</v>
      </c>
      <c r="AR378" s="140" t="s">
        <v>291</v>
      </c>
      <c r="AT378" s="140" t="s">
        <v>170</v>
      </c>
      <c r="AU378" s="140" t="s">
        <v>124</v>
      </c>
      <c r="AY378" s="17" t="s">
        <v>117</v>
      </c>
      <c r="BE378" s="141">
        <f>IF(N378="základná",J378,0)</f>
        <v>0</v>
      </c>
      <c r="BF378" s="141">
        <f>IF(N378="znížená",J378,0)</f>
        <v>0</v>
      </c>
      <c r="BG378" s="141">
        <f>IF(N378="zákl. prenesená",J378,0)</f>
        <v>0</v>
      </c>
      <c r="BH378" s="141">
        <f>IF(N378="zníž. prenesená",J378,0)</f>
        <v>0</v>
      </c>
      <c r="BI378" s="141">
        <f>IF(N378="nulová",J378,0)</f>
        <v>0</v>
      </c>
      <c r="BJ378" s="17" t="s">
        <v>125</v>
      </c>
      <c r="BK378" s="141">
        <f>ROUND(I378*H378,2)</f>
        <v>0</v>
      </c>
      <c r="BL378" s="17" t="s">
        <v>222</v>
      </c>
      <c r="BM378" s="140" t="s">
        <v>628</v>
      </c>
    </row>
    <row r="379" spans="2:65" s="12" customFormat="1">
      <c r="B379" s="142"/>
      <c r="D379" s="143" t="s">
        <v>127</v>
      </c>
      <c r="F379" s="145" t="s">
        <v>629</v>
      </c>
      <c r="H379" s="146">
        <v>93.366</v>
      </c>
      <c r="L379" s="142"/>
      <c r="M379" s="147"/>
      <c r="U379" s="148"/>
      <c r="AT379" s="144" t="s">
        <v>127</v>
      </c>
      <c r="AU379" s="144" t="s">
        <v>124</v>
      </c>
      <c r="AV379" s="12" t="s">
        <v>125</v>
      </c>
      <c r="AW379" s="12" t="s">
        <v>3</v>
      </c>
      <c r="AX379" s="12" t="s">
        <v>71</v>
      </c>
      <c r="AY379" s="144" t="s">
        <v>117</v>
      </c>
    </row>
    <row r="380" spans="2:65" s="1" customFormat="1" ht="37.9" customHeight="1">
      <c r="B380" s="128"/>
      <c r="C380" s="129" t="s">
        <v>630</v>
      </c>
      <c r="D380" s="129" t="s">
        <v>120</v>
      </c>
      <c r="E380" s="130" t="s">
        <v>631</v>
      </c>
      <c r="F380" s="131" t="s">
        <v>632</v>
      </c>
      <c r="G380" s="132" t="s">
        <v>178</v>
      </c>
      <c r="H380" s="133">
        <v>213.36</v>
      </c>
      <c r="I380" s="134"/>
      <c r="J380" s="134">
        <f>ROUND(I380*H380,2)</f>
        <v>0</v>
      </c>
      <c r="K380" s="135"/>
      <c r="L380" s="29"/>
      <c r="M380" s="136" t="s">
        <v>1</v>
      </c>
      <c r="N380" s="137" t="s">
        <v>32</v>
      </c>
      <c r="O380" s="138">
        <v>0.27300000000000002</v>
      </c>
      <c r="P380" s="138">
        <f>O380*H380</f>
        <v>58.247280000000011</v>
      </c>
      <c r="Q380" s="138">
        <v>0</v>
      </c>
      <c r="R380" s="138">
        <f>Q380*H380</f>
        <v>0</v>
      </c>
      <c r="S380" s="138">
        <v>0</v>
      </c>
      <c r="T380" s="138">
        <f>S380*H380</f>
        <v>0</v>
      </c>
      <c r="U380" s="139" t="s">
        <v>1</v>
      </c>
      <c r="AR380" s="140" t="s">
        <v>222</v>
      </c>
      <c r="AT380" s="140" t="s">
        <v>120</v>
      </c>
      <c r="AU380" s="140" t="s">
        <v>124</v>
      </c>
      <c r="AY380" s="17" t="s">
        <v>117</v>
      </c>
      <c r="BE380" s="141">
        <f>IF(N380="základná",J380,0)</f>
        <v>0</v>
      </c>
      <c r="BF380" s="141">
        <f>IF(N380="znížená",J380,0)</f>
        <v>0</v>
      </c>
      <c r="BG380" s="141">
        <f>IF(N380="zákl. prenesená",J380,0)</f>
        <v>0</v>
      </c>
      <c r="BH380" s="141">
        <f>IF(N380="zníž. prenesená",J380,0)</f>
        <v>0</v>
      </c>
      <c r="BI380" s="141">
        <f>IF(N380="nulová",J380,0)</f>
        <v>0</v>
      </c>
      <c r="BJ380" s="17" t="s">
        <v>125</v>
      </c>
      <c r="BK380" s="141">
        <f>ROUND(I380*H380,2)</f>
        <v>0</v>
      </c>
      <c r="BL380" s="17" t="s">
        <v>222</v>
      </c>
      <c r="BM380" s="140" t="s">
        <v>633</v>
      </c>
    </row>
    <row r="381" spans="2:65" s="12" customFormat="1">
      <c r="B381" s="142"/>
      <c r="D381" s="143" t="s">
        <v>127</v>
      </c>
      <c r="E381" s="144" t="s">
        <v>1</v>
      </c>
      <c r="F381" s="145" t="s">
        <v>579</v>
      </c>
      <c r="H381" s="146">
        <v>213.36</v>
      </c>
      <c r="L381" s="142"/>
      <c r="M381" s="147"/>
      <c r="U381" s="148"/>
      <c r="AT381" s="144" t="s">
        <v>127</v>
      </c>
      <c r="AU381" s="144" t="s">
        <v>124</v>
      </c>
      <c r="AV381" s="12" t="s">
        <v>125</v>
      </c>
      <c r="AW381" s="12" t="s">
        <v>23</v>
      </c>
      <c r="AX381" s="12" t="s">
        <v>66</v>
      </c>
      <c r="AY381" s="144" t="s">
        <v>117</v>
      </c>
    </row>
    <row r="382" spans="2:65" s="13" customFormat="1">
      <c r="B382" s="149"/>
      <c r="D382" s="143" t="s">
        <v>127</v>
      </c>
      <c r="E382" s="150" t="s">
        <v>1</v>
      </c>
      <c r="F382" s="151" t="s">
        <v>131</v>
      </c>
      <c r="H382" s="152">
        <v>213.36</v>
      </c>
      <c r="L382" s="149"/>
      <c r="M382" s="153"/>
      <c r="U382" s="154"/>
      <c r="AT382" s="150" t="s">
        <v>127</v>
      </c>
      <c r="AU382" s="150" t="s">
        <v>124</v>
      </c>
      <c r="AV382" s="13" t="s">
        <v>132</v>
      </c>
      <c r="AW382" s="13" t="s">
        <v>23</v>
      </c>
      <c r="AX382" s="13" t="s">
        <v>71</v>
      </c>
      <c r="AY382" s="150" t="s">
        <v>117</v>
      </c>
    </row>
    <row r="383" spans="2:65" s="1" customFormat="1" ht="24.2" customHeight="1">
      <c r="B383" s="128"/>
      <c r="C383" s="155" t="s">
        <v>634</v>
      </c>
      <c r="D383" s="155" t="s">
        <v>170</v>
      </c>
      <c r="E383" s="156" t="s">
        <v>635</v>
      </c>
      <c r="F383" s="157" t="s">
        <v>636</v>
      </c>
      <c r="G383" s="158" t="s">
        <v>178</v>
      </c>
      <c r="H383" s="159">
        <v>238.96299999999999</v>
      </c>
      <c r="I383" s="160"/>
      <c r="J383" s="160">
        <f>ROUND(I383*H383,2)</f>
        <v>0</v>
      </c>
      <c r="K383" s="161"/>
      <c r="L383" s="162"/>
      <c r="M383" s="163" t="s">
        <v>1</v>
      </c>
      <c r="N383" s="164" t="s">
        <v>32</v>
      </c>
      <c r="O383" s="138">
        <v>0</v>
      </c>
      <c r="P383" s="138">
        <f>O383*H383</f>
        <v>0</v>
      </c>
      <c r="Q383" s="138">
        <v>2.5799999999999998E-3</v>
      </c>
      <c r="R383" s="138">
        <f>Q383*H383</f>
        <v>0.6165245399999999</v>
      </c>
      <c r="S383" s="138">
        <v>0</v>
      </c>
      <c r="T383" s="138">
        <f>S383*H383</f>
        <v>0</v>
      </c>
      <c r="U383" s="139" t="s">
        <v>1</v>
      </c>
      <c r="AR383" s="140" t="s">
        <v>291</v>
      </c>
      <c r="AT383" s="140" t="s">
        <v>170</v>
      </c>
      <c r="AU383" s="140" t="s">
        <v>124</v>
      </c>
      <c r="AY383" s="17" t="s">
        <v>117</v>
      </c>
      <c r="BE383" s="141">
        <f>IF(N383="základná",J383,0)</f>
        <v>0</v>
      </c>
      <c r="BF383" s="141">
        <f>IF(N383="znížená",J383,0)</f>
        <v>0</v>
      </c>
      <c r="BG383" s="141">
        <f>IF(N383="zákl. prenesená",J383,0)</f>
        <v>0</v>
      </c>
      <c r="BH383" s="141">
        <f>IF(N383="zníž. prenesená",J383,0)</f>
        <v>0</v>
      </c>
      <c r="BI383" s="141">
        <f>IF(N383="nulová",J383,0)</f>
        <v>0</v>
      </c>
      <c r="BJ383" s="17" t="s">
        <v>125</v>
      </c>
      <c r="BK383" s="141">
        <f>ROUND(I383*H383,2)</f>
        <v>0</v>
      </c>
      <c r="BL383" s="17" t="s">
        <v>222</v>
      </c>
      <c r="BM383" s="140" t="s">
        <v>637</v>
      </c>
    </row>
    <row r="384" spans="2:65" s="12" customFormat="1" ht="22.5">
      <c r="B384" s="142"/>
      <c r="D384" s="143" t="s">
        <v>127</v>
      </c>
      <c r="F384" s="145" t="s">
        <v>638</v>
      </c>
      <c r="H384" s="146">
        <v>238.96299999999999</v>
      </c>
      <c r="L384" s="142"/>
      <c r="M384" s="147"/>
      <c r="U384" s="148"/>
      <c r="AT384" s="144" t="s">
        <v>127</v>
      </c>
      <c r="AU384" s="144" t="s">
        <v>124</v>
      </c>
      <c r="AV384" s="12" t="s">
        <v>125</v>
      </c>
      <c r="AW384" s="12" t="s">
        <v>3</v>
      </c>
      <c r="AX384" s="12" t="s">
        <v>71</v>
      </c>
      <c r="AY384" s="144" t="s">
        <v>117</v>
      </c>
    </row>
    <row r="385" spans="2:65" s="1" customFormat="1" ht="24.2" customHeight="1">
      <c r="B385" s="128"/>
      <c r="C385" s="129" t="s">
        <v>639</v>
      </c>
      <c r="D385" s="129" t="s">
        <v>120</v>
      </c>
      <c r="E385" s="130" t="s">
        <v>640</v>
      </c>
      <c r="F385" s="131" t="s">
        <v>641</v>
      </c>
      <c r="G385" s="132" t="s">
        <v>642</v>
      </c>
      <c r="H385" s="133">
        <v>2435.8040000000001</v>
      </c>
      <c r="I385" s="134"/>
      <c r="J385" s="134">
        <f>ROUND(I385*H385,2)</f>
        <v>0</v>
      </c>
      <c r="K385" s="135"/>
      <c r="L385" s="29"/>
      <c r="M385" s="136" t="s">
        <v>1</v>
      </c>
      <c r="N385" s="137" t="s">
        <v>32</v>
      </c>
      <c r="O385" s="138">
        <v>0</v>
      </c>
      <c r="P385" s="138">
        <f>O385*H385</f>
        <v>0</v>
      </c>
      <c r="Q385" s="138">
        <v>0</v>
      </c>
      <c r="R385" s="138">
        <f>Q385*H385</f>
        <v>0</v>
      </c>
      <c r="S385" s="138">
        <v>0</v>
      </c>
      <c r="T385" s="138">
        <f>S385*H385</f>
        <v>0</v>
      </c>
      <c r="U385" s="139" t="s">
        <v>1</v>
      </c>
      <c r="AR385" s="140" t="s">
        <v>222</v>
      </c>
      <c r="AT385" s="140" t="s">
        <v>120</v>
      </c>
      <c r="AU385" s="140" t="s">
        <v>124</v>
      </c>
      <c r="AY385" s="17" t="s">
        <v>117</v>
      </c>
      <c r="BE385" s="141">
        <f>IF(N385="základná",J385,0)</f>
        <v>0</v>
      </c>
      <c r="BF385" s="141">
        <f>IF(N385="znížená",J385,0)</f>
        <v>0</v>
      </c>
      <c r="BG385" s="141">
        <f>IF(N385="zákl. prenesená",J385,0)</f>
        <v>0</v>
      </c>
      <c r="BH385" s="141">
        <f>IF(N385="zníž. prenesená",J385,0)</f>
        <v>0</v>
      </c>
      <c r="BI385" s="141">
        <f>IF(N385="nulová",J385,0)</f>
        <v>0</v>
      </c>
      <c r="BJ385" s="17" t="s">
        <v>125</v>
      </c>
      <c r="BK385" s="141">
        <f>ROUND(I385*H385,2)</f>
        <v>0</v>
      </c>
      <c r="BL385" s="17" t="s">
        <v>222</v>
      </c>
      <c r="BM385" s="140" t="s">
        <v>643</v>
      </c>
    </row>
    <row r="386" spans="2:65" s="15" customFormat="1" ht="20.85" customHeight="1">
      <c r="B386" s="170"/>
      <c r="D386" s="171" t="s">
        <v>65</v>
      </c>
      <c r="E386" s="171" t="s">
        <v>644</v>
      </c>
      <c r="F386" s="171" t="s">
        <v>645</v>
      </c>
      <c r="J386" s="172">
        <f>BK386</f>
        <v>0</v>
      </c>
      <c r="L386" s="170"/>
      <c r="M386" s="173"/>
      <c r="P386" s="174">
        <f>SUM(P387:P389)</f>
        <v>22.992508000000001</v>
      </c>
      <c r="R386" s="174">
        <f>SUM(R387:R389)</f>
        <v>0.11417879000000002</v>
      </c>
      <c r="T386" s="174">
        <f>SUM(T387:T389)</f>
        <v>0</v>
      </c>
      <c r="U386" s="175"/>
      <c r="AR386" s="171" t="s">
        <v>125</v>
      </c>
      <c r="AT386" s="176" t="s">
        <v>65</v>
      </c>
      <c r="AU386" s="176" t="s">
        <v>132</v>
      </c>
      <c r="AY386" s="171" t="s">
        <v>117</v>
      </c>
      <c r="BK386" s="177">
        <f>SUM(BK387:BK389)</f>
        <v>0</v>
      </c>
    </row>
    <row r="387" spans="2:65" s="1" customFormat="1" ht="21.75" customHeight="1">
      <c r="B387" s="128"/>
      <c r="C387" s="129" t="s">
        <v>646</v>
      </c>
      <c r="D387" s="129" t="s">
        <v>120</v>
      </c>
      <c r="E387" s="130" t="s">
        <v>647</v>
      </c>
      <c r="F387" s="131" t="s">
        <v>648</v>
      </c>
      <c r="G387" s="132" t="s">
        <v>178</v>
      </c>
      <c r="H387" s="133">
        <v>522.55700000000002</v>
      </c>
      <c r="I387" s="134"/>
      <c r="J387" s="134">
        <f>ROUND(I387*H387,2)</f>
        <v>0</v>
      </c>
      <c r="K387" s="135"/>
      <c r="L387" s="29"/>
      <c r="M387" s="136" t="s">
        <v>1</v>
      </c>
      <c r="N387" s="137" t="s">
        <v>32</v>
      </c>
      <c r="O387" s="138">
        <v>4.3999999999999997E-2</v>
      </c>
      <c r="P387" s="138">
        <f>O387*H387</f>
        <v>22.992508000000001</v>
      </c>
      <c r="Q387" s="138">
        <v>0</v>
      </c>
      <c r="R387" s="138">
        <f>Q387*H387</f>
        <v>0</v>
      </c>
      <c r="S387" s="138">
        <v>0</v>
      </c>
      <c r="T387" s="138">
        <f>S387*H387</f>
        <v>0</v>
      </c>
      <c r="U387" s="139" t="s">
        <v>1</v>
      </c>
      <c r="AR387" s="140" t="s">
        <v>222</v>
      </c>
      <c r="AT387" s="140" t="s">
        <v>120</v>
      </c>
      <c r="AU387" s="140" t="s">
        <v>124</v>
      </c>
      <c r="AY387" s="17" t="s">
        <v>117</v>
      </c>
      <c r="BE387" s="141">
        <f>IF(N387="základná",J387,0)</f>
        <v>0</v>
      </c>
      <c r="BF387" s="141">
        <f>IF(N387="znížená",J387,0)</f>
        <v>0</v>
      </c>
      <c r="BG387" s="141">
        <f>IF(N387="zákl. prenesená",J387,0)</f>
        <v>0</v>
      </c>
      <c r="BH387" s="141">
        <f>IF(N387="zníž. prenesená",J387,0)</f>
        <v>0</v>
      </c>
      <c r="BI387" s="141">
        <f>IF(N387="nulová",J387,0)</f>
        <v>0</v>
      </c>
      <c r="BJ387" s="17" t="s">
        <v>125</v>
      </c>
      <c r="BK387" s="141">
        <f>ROUND(I387*H387,2)</f>
        <v>0</v>
      </c>
      <c r="BL387" s="17" t="s">
        <v>222</v>
      </c>
      <c r="BM387" s="140" t="s">
        <v>649</v>
      </c>
    </row>
    <row r="388" spans="2:65" s="1" customFormat="1" ht="24.2" customHeight="1">
      <c r="B388" s="128"/>
      <c r="C388" s="155" t="s">
        <v>650</v>
      </c>
      <c r="D388" s="155" t="s">
        <v>170</v>
      </c>
      <c r="E388" s="156" t="s">
        <v>651</v>
      </c>
      <c r="F388" s="157" t="s">
        <v>652</v>
      </c>
      <c r="G388" s="158" t="s">
        <v>178</v>
      </c>
      <c r="H388" s="159">
        <v>600.94100000000003</v>
      </c>
      <c r="I388" s="160"/>
      <c r="J388" s="160">
        <f>ROUND(I388*H388,2)</f>
        <v>0</v>
      </c>
      <c r="K388" s="161"/>
      <c r="L388" s="162"/>
      <c r="M388" s="163" t="s">
        <v>1</v>
      </c>
      <c r="N388" s="164" t="s">
        <v>32</v>
      </c>
      <c r="O388" s="138">
        <v>0</v>
      </c>
      <c r="P388" s="138">
        <f>O388*H388</f>
        <v>0</v>
      </c>
      <c r="Q388" s="138">
        <v>1.9000000000000001E-4</v>
      </c>
      <c r="R388" s="138">
        <f>Q388*H388</f>
        <v>0.11417879000000002</v>
      </c>
      <c r="S388" s="138">
        <v>0</v>
      </c>
      <c r="T388" s="138">
        <f>S388*H388</f>
        <v>0</v>
      </c>
      <c r="U388" s="139" t="s">
        <v>1</v>
      </c>
      <c r="AR388" s="140" t="s">
        <v>291</v>
      </c>
      <c r="AT388" s="140" t="s">
        <v>170</v>
      </c>
      <c r="AU388" s="140" t="s">
        <v>124</v>
      </c>
      <c r="AY388" s="17" t="s">
        <v>117</v>
      </c>
      <c r="BE388" s="141">
        <f>IF(N388="základná",J388,0)</f>
        <v>0</v>
      </c>
      <c r="BF388" s="141">
        <f>IF(N388="znížená",J388,0)</f>
        <v>0</v>
      </c>
      <c r="BG388" s="141">
        <f>IF(N388="zákl. prenesená",J388,0)</f>
        <v>0</v>
      </c>
      <c r="BH388" s="141">
        <f>IF(N388="zníž. prenesená",J388,0)</f>
        <v>0</v>
      </c>
      <c r="BI388" s="141">
        <f>IF(N388="nulová",J388,0)</f>
        <v>0</v>
      </c>
      <c r="BJ388" s="17" t="s">
        <v>125</v>
      </c>
      <c r="BK388" s="141">
        <f>ROUND(I388*H388,2)</f>
        <v>0</v>
      </c>
      <c r="BL388" s="17" t="s">
        <v>222</v>
      </c>
      <c r="BM388" s="140" t="s">
        <v>653</v>
      </c>
    </row>
    <row r="389" spans="2:65" s="12" customFormat="1">
      <c r="B389" s="142"/>
      <c r="D389" s="143" t="s">
        <v>127</v>
      </c>
      <c r="F389" s="145" t="s">
        <v>654</v>
      </c>
      <c r="H389" s="146">
        <v>600.94100000000003</v>
      </c>
      <c r="L389" s="142"/>
      <c r="M389" s="147"/>
      <c r="U389" s="148"/>
      <c r="AT389" s="144" t="s">
        <v>127</v>
      </c>
      <c r="AU389" s="144" t="s">
        <v>124</v>
      </c>
      <c r="AV389" s="12" t="s">
        <v>125</v>
      </c>
      <c r="AW389" s="12" t="s">
        <v>3</v>
      </c>
      <c r="AX389" s="12" t="s">
        <v>71</v>
      </c>
      <c r="AY389" s="144" t="s">
        <v>117</v>
      </c>
    </row>
    <row r="390" spans="2:65" s="15" customFormat="1" ht="20.85" customHeight="1">
      <c r="B390" s="170"/>
      <c r="D390" s="171" t="s">
        <v>65</v>
      </c>
      <c r="E390" s="171" t="s">
        <v>655</v>
      </c>
      <c r="F390" s="171" t="s">
        <v>656</v>
      </c>
      <c r="J390" s="172">
        <f>BK390</f>
        <v>0</v>
      </c>
      <c r="L390" s="170"/>
      <c r="M390" s="173"/>
      <c r="P390" s="174">
        <f>SUM(P391:P426)</f>
        <v>144.59396369999999</v>
      </c>
      <c r="R390" s="174">
        <f>SUM(R391:R426)</f>
        <v>7.5964026800000006</v>
      </c>
      <c r="T390" s="174">
        <f>SUM(T391:T426)</f>
        <v>0</v>
      </c>
      <c r="U390" s="175"/>
      <c r="AR390" s="171" t="s">
        <v>125</v>
      </c>
      <c r="AT390" s="176" t="s">
        <v>65</v>
      </c>
      <c r="AU390" s="176" t="s">
        <v>132</v>
      </c>
      <c r="AY390" s="171" t="s">
        <v>117</v>
      </c>
      <c r="BK390" s="177">
        <f>SUM(BK391:BK426)</f>
        <v>0</v>
      </c>
    </row>
    <row r="391" spans="2:65" s="1" customFormat="1" ht="24.2" customHeight="1">
      <c r="B391" s="128"/>
      <c r="C391" s="129" t="s">
        <v>657</v>
      </c>
      <c r="D391" s="129" t="s">
        <v>120</v>
      </c>
      <c r="E391" s="130" t="s">
        <v>658</v>
      </c>
      <c r="F391" s="131" t="s">
        <v>659</v>
      </c>
      <c r="G391" s="132" t="s">
        <v>178</v>
      </c>
      <c r="H391" s="133">
        <v>148.08600000000001</v>
      </c>
      <c r="I391" s="134"/>
      <c r="J391" s="134">
        <f>ROUND(I391*H391,2)</f>
        <v>0</v>
      </c>
      <c r="K391" s="135"/>
      <c r="L391" s="29"/>
      <c r="M391" s="136" t="s">
        <v>1</v>
      </c>
      <c r="N391" s="137" t="s">
        <v>32</v>
      </c>
      <c r="O391" s="138">
        <v>0.09</v>
      </c>
      <c r="P391" s="138">
        <f>O391*H391</f>
        <v>13.32774</v>
      </c>
      <c r="Q391" s="138">
        <v>2.3000000000000001E-4</v>
      </c>
      <c r="R391" s="138">
        <f>Q391*H391</f>
        <v>3.4059780000000005E-2</v>
      </c>
      <c r="S391" s="138">
        <v>0</v>
      </c>
      <c r="T391" s="138">
        <f>S391*H391</f>
        <v>0</v>
      </c>
      <c r="U391" s="139" t="s">
        <v>1</v>
      </c>
      <c r="AR391" s="140" t="s">
        <v>222</v>
      </c>
      <c r="AT391" s="140" t="s">
        <v>120</v>
      </c>
      <c r="AU391" s="140" t="s">
        <v>124</v>
      </c>
      <c r="AY391" s="17" t="s">
        <v>117</v>
      </c>
      <c r="BE391" s="141">
        <f>IF(N391="základná",J391,0)</f>
        <v>0</v>
      </c>
      <c r="BF391" s="141">
        <f>IF(N391="znížená",J391,0)</f>
        <v>0</v>
      </c>
      <c r="BG391" s="141">
        <f>IF(N391="zákl. prenesená",J391,0)</f>
        <v>0</v>
      </c>
      <c r="BH391" s="141">
        <f>IF(N391="zníž. prenesená",J391,0)</f>
        <v>0</v>
      </c>
      <c r="BI391" s="141">
        <f>IF(N391="nulová",J391,0)</f>
        <v>0</v>
      </c>
      <c r="BJ391" s="17" t="s">
        <v>125</v>
      </c>
      <c r="BK391" s="141">
        <f>ROUND(I391*H391,2)</f>
        <v>0</v>
      </c>
      <c r="BL391" s="17" t="s">
        <v>222</v>
      </c>
      <c r="BM391" s="140" t="s">
        <v>660</v>
      </c>
    </row>
    <row r="392" spans="2:65" s="12" customFormat="1">
      <c r="B392" s="142"/>
      <c r="D392" s="143" t="s">
        <v>127</v>
      </c>
      <c r="E392" s="144" t="s">
        <v>1</v>
      </c>
      <c r="F392" s="145" t="s">
        <v>661</v>
      </c>
      <c r="H392" s="146">
        <v>181.386</v>
      </c>
      <c r="L392" s="142"/>
      <c r="M392" s="147"/>
      <c r="U392" s="148"/>
      <c r="AT392" s="144" t="s">
        <v>127</v>
      </c>
      <c r="AU392" s="144" t="s">
        <v>124</v>
      </c>
      <c r="AV392" s="12" t="s">
        <v>125</v>
      </c>
      <c r="AW392" s="12" t="s">
        <v>23</v>
      </c>
      <c r="AX392" s="12" t="s">
        <v>66</v>
      </c>
      <c r="AY392" s="144" t="s">
        <v>117</v>
      </c>
    </row>
    <row r="393" spans="2:65" s="12" customFormat="1">
      <c r="B393" s="142"/>
      <c r="D393" s="143" t="s">
        <v>127</v>
      </c>
      <c r="E393" s="144" t="s">
        <v>1</v>
      </c>
      <c r="F393" s="145" t="s">
        <v>662</v>
      </c>
      <c r="H393" s="146">
        <v>-17.55</v>
      </c>
      <c r="L393" s="142"/>
      <c r="M393" s="147"/>
      <c r="U393" s="148"/>
      <c r="AT393" s="144" t="s">
        <v>127</v>
      </c>
      <c r="AU393" s="144" t="s">
        <v>124</v>
      </c>
      <c r="AV393" s="12" t="s">
        <v>125</v>
      </c>
      <c r="AW393" s="12" t="s">
        <v>23</v>
      </c>
      <c r="AX393" s="12" t="s">
        <v>66</v>
      </c>
      <c r="AY393" s="144" t="s">
        <v>117</v>
      </c>
    </row>
    <row r="394" spans="2:65" s="12" customFormat="1">
      <c r="B394" s="142"/>
      <c r="D394" s="143" t="s">
        <v>127</v>
      </c>
      <c r="E394" s="144" t="s">
        <v>1</v>
      </c>
      <c r="F394" s="145" t="s">
        <v>663</v>
      </c>
      <c r="H394" s="146">
        <v>-15.75</v>
      </c>
      <c r="L394" s="142"/>
      <c r="M394" s="147"/>
      <c r="U394" s="148"/>
      <c r="AT394" s="144" t="s">
        <v>127</v>
      </c>
      <c r="AU394" s="144" t="s">
        <v>124</v>
      </c>
      <c r="AV394" s="12" t="s">
        <v>125</v>
      </c>
      <c r="AW394" s="12" t="s">
        <v>23</v>
      </c>
      <c r="AX394" s="12" t="s">
        <v>66</v>
      </c>
      <c r="AY394" s="144" t="s">
        <v>117</v>
      </c>
    </row>
    <row r="395" spans="2:65" s="13" customFormat="1">
      <c r="B395" s="149"/>
      <c r="D395" s="143" t="s">
        <v>127</v>
      </c>
      <c r="E395" s="150" t="s">
        <v>1</v>
      </c>
      <c r="F395" s="151" t="s">
        <v>131</v>
      </c>
      <c r="H395" s="152">
        <v>148.08600000000001</v>
      </c>
      <c r="L395" s="149"/>
      <c r="M395" s="153"/>
      <c r="U395" s="154"/>
      <c r="AT395" s="150" t="s">
        <v>127</v>
      </c>
      <c r="AU395" s="150" t="s">
        <v>124</v>
      </c>
      <c r="AV395" s="13" t="s">
        <v>132</v>
      </c>
      <c r="AW395" s="13" t="s">
        <v>23</v>
      </c>
      <c r="AX395" s="13" t="s">
        <v>71</v>
      </c>
      <c r="AY395" s="150" t="s">
        <v>117</v>
      </c>
    </row>
    <row r="396" spans="2:65" s="1" customFormat="1" ht="24.2" customHeight="1">
      <c r="B396" s="128"/>
      <c r="C396" s="129" t="s">
        <v>664</v>
      </c>
      <c r="D396" s="129" t="s">
        <v>120</v>
      </c>
      <c r="E396" s="130" t="s">
        <v>665</v>
      </c>
      <c r="F396" s="131" t="s">
        <v>666</v>
      </c>
      <c r="G396" s="132" t="s">
        <v>178</v>
      </c>
      <c r="H396" s="133">
        <v>371.613</v>
      </c>
      <c r="I396" s="134"/>
      <c r="J396" s="134">
        <f>ROUND(I396*H396,2)</f>
        <v>0</v>
      </c>
      <c r="K396" s="135"/>
      <c r="L396" s="29"/>
      <c r="M396" s="136" t="s">
        <v>1</v>
      </c>
      <c r="N396" s="137" t="s">
        <v>32</v>
      </c>
      <c r="O396" s="138">
        <v>9.2999999999999999E-2</v>
      </c>
      <c r="P396" s="138">
        <f>O396*H396</f>
        <v>34.560009000000001</v>
      </c>
      <c r="Q396" s="138">
        <v>0</v>
      </c>
      <c r="R396" s="138">
        <f>Q396*H396</f>
        <v>0</v>
      </c>
      <c r="S396" s="138">
        <v>0</v>
      </c>
      <c r="T396" s="138">
        <f>S396*H396</f>
        <v>0</v>
      </c>
      <c r="U396" s="139" t="s">
        <v>1</v>
      </c>
      <c r="AR396" s="140" t="s">
        <v>222</v>
      </c>
      <c r="AT396" s="140" t="s">
        <v>120</v>
      </c>
      <c r="AU396" s="140" t="s">
        <v>124</v>
      </c>
      <c r="AY396" s="17" t="s">
        <v>117</v>
      </c>
      <c r="BE396" s="141">
        <f>IF(N396="základná",J396,0)</f>
        <v>0</v>
      </c>
      <c r="BF396" s="141">
        <f>IF(N396="znížená",J396,0)</f>
        <v>0</v>
      </c>
      <c r="BG396" s="141">
        <f>IF(N396="zákl. prenesená",J396,0)</f>
        <v>0</v>
      </c>
      <c r="BH396" s="141">
        <f>IF(N396="zníž. prenesená",J396,0)</f>
        <v>0</v>
      </c>
      <c r="BI396" s="141">
        <f>IF(N396="nulová",J396,0)</f>
        <v>0</v>
      </c>
      <c r="BJ396" s="17" t="s">
        <v>125</v>
      </c>
      <c r="BK396" s="141">
        <f>ROUND(I396*H396,2)</f>
        <v>0</v>
      </c>
      <c r="BL396" s="17" t="s">
        <v>222</v>
      </c>
      <c r="BM396" s="140" t="s">
        <v>667</v>
      </c>
    </row>
    <row r="397" spans="2:65" s="12" customFormat="1">
      <c r="B397" s="142"/>
      <c r="D397" s="143" t="s">
        <v>127</v>
      </c>
      <c r="E397" s="144" t="s">
        <v>1</v>
      </c>
      <c r="F397" s="145" t="s">
        <v>668</v>
      </c>
      <c r="H397" s="146">
        <v>213.36</v>
      </c>
      <c r="L397" s="142"/>
      <c r="M397" s="147"/>
      <c r="U397" s="148"/>
      <c r="AT397" s="144" t="s">
        <v>127</v>
      </c>
      <c r="AU397" s="144" t="s">
        <v>124</v>
      </c>
      <c r="AV397" s="12" t="s">
        <v>125</v>
      </c>
      <c r="AW397" s="12" t="s">
        <v>23</v>
      </c>
      <c r="AX397" s="12" t="s">
        <v>66</v>
      </c>
      <c r="AY397" s="144" t="s">
        <v>117</v>
      </c>
    </row>
    <row r="398" spans="2:65" s="12" customFormat="1">
      <c r="B398" s="142"/>
      <c r="D398" s="143" t="s">
        <v>127</v>
      </c>
      <c r="E398" s="144" t="s">
        <v>1</v>
      </c>
      <c r="F398" s="145" t="s">
        <v>669</v>
      </c>
      <c r="H398" s="146">
        <v>158.25299999999999</v>
      </c>
      <c r="L398" s="142"/>
      <c r="M398" s="147"/>
      <c r="U398" s="148"/>
      <c r="AT398" s="144" t="s">
        <v>127</v>
      </c>
      <c r="AU398" s="144" t="s">
        <v>124</v>
      </c>
      <c r="AV398" s="12" t="s">
        <v>125</v>
      </c>
      <c r="AW398" s="12" t="s">
        <v>23</v>
      </c>
      <c r="AX398" s="12" t="s">
        <v>66</v>
      </c>
      <c r="AY398" s="144" t="s">
        <v>117</v>
      </c>
    </row>
    <row r="399" spans="2:65" s="13" customFormat="1">
      <c r="B399" s="149"/>
      <c r="D399" s="143" t="s">
        <v>127</v>
      </c>
      <c r="E399" s="150" t="s">
        <v>1</v>
      </c>
      <c r="F399" s="151" t="s">
        <v>131</v>
      </c>
      <c r="H399" s="152">
        <v>371.613</v>
      </c>
      <c r="L399" s="149"/>
      <c r="M399" s="153"/>
      <c r="U399" s="154"/>
      <c r="AT399" s="150" t="s">
        <v>127</v>
      </c>
      <c r="AU399" s="150" t="s">
        <v>124</v>
      </c>
      <c r="AV399" s="13" t="s">
        <v>132</v>
      </c>
      <c r="AW399" s="13" t="s">
        <v>23</v>
      </c>
      <c r="AX399" s="13" t="s">
        <v>71</v>
      </c>
      <c r="AY399" s="150" t="s">
        <v>117</v>
      </c>
    </row>
    <row r="400" spans="2:65" s="1" customFormat="1" ht="24.2" customHeight="1">
      <c r="B400" s="128"/>
      <c r="C400" s="155" t="s">
        <v>670</v>
      </c>
      <c r="D400" s="155" t="s">
        <v>170</v>
      </c>
      <c r="E400" s="156" t="s">
        <v>671</v>
      </c>
      <c r="F400" s="157" t="s">
        <v>672</v>
      </c>
      <c r="G400" s="158" t="s">
        <v>178</v>
      </c>
      <c r="H400" s="159">
        <v>224.02799999999999</v>
      </c>
      <c r="I400" s="160"/>
      <c r="J400" s="160">
        <f>ROUND(I400*H400,2)</f>
        <v>0</v>
      </c>
      <c r="K400" s="161"/>
      <c r="L400" s="162"/>
      <c r="M400" s="163" t="s">
        <v>1</v>
      </c>
      <c r="N400" s="164" t="s">
        <v>32</v>
      </c>
      <c r="O400" s="138">
        <v>0</v>
      </c>
      <c r="P400" s="138">
        <f>O400*H400</f>
        <v>0</v>
      </c>
      <c r="Q400" s="138">
        <v>1.65E-3</v>
      </c>
      <c r="R400" s="138">
        <f>Q400*H400</f>
        <v>0.36964619999999998</v>
      </c>
      <c r="S400" s="138">
        <v>0</v>
      </c>
      <c r="T400" s="138">
        <f>S400*H400</f>
        <v>0</v>
      </c>
      <c r="U400" s="139" t="s">
        <v>1</v>
      </c>
      <c r="AR400" s="140" t="s">
        <v>291</v>
      </c>
      <c r="AT400" s="140" t="s">
        <v>170</v>
      </c>
      <c r="AU400" s="140" t="s">
        <v>124</v>
      </c>
      <c r="AY400" s="17" t="s">
        <v>117</v>
      </c>
      <c r="BE400" s="141">
        <f>IF(N400="základná",J400,0)</f>
        <v>0</v>
      </c>
      <c r="BF400" s="141">
        <f>IF(N400="znížená",J400,0)</f>
        <v>0</v>
      </c>
      <c r="BG400" s="141">
        <f>IF(N400="zákl. prenesená",J400,0)</f>
        <v>0</v>
      </c>
      <c r="BH400" s="141">
        <f>IF(N400="zníž. prenesená",J400,0)</f>
        <v>0</v>
      </c>
      <c r="BI400" s="141">
        <f>IF(N400="nulová",J400,0)</f>
        <v>0</v>
      </c>
      <c r="BJ400" s="17" t="s">
        <v>125</v>
      </c>
      <c r="BK400" s="141">
        <f>ROUND(I400*H400,2)</f>
        <v>0</v>
      </c>
      <c r="BL400" s="17" t="s">
        <v>222</v>
      </c>
      <c r="BM400" s="140" t="s">
        <v>673</v>
      </c>
    </row>
    <row r="401" spans="2:65" s="12" customFormat="1">
      <c r="B401" s="142"/>
      <c r="D401" s="143" t="s">
        <v>127</v>
      </c>
      <c r="E401" s="144" t="s">
        <v>1</v>
      </c>
      <c r="F401" s="145" t="s">
        <v>674</v>
      </c>
      <c r="H401" s="146">
        <v>224.02799999999999</v>
      </c>
      <c r="L401" s="142"/>
      <c r="M401" s="147"/>
      <c r="U401" s="148"/>
      <c r="AT401" s="144" t="s">
        <v>127</v>
      </c>
      <c r="AU401" s="144" t="s">
        <v>124</v>
      </c>
      <c r="AV401" s="12" t="s">
        <v>125</v>
      </c>
      <c r="AW401" s="12" t="s">
        <v>23</v>
      </c>
      <c r="AX401" s="12" t="s">
        <v>66</v>
      </c>
      <c r="AY401" s="144" t="s">
        <v>117</v>
      </c>
    </row>
    <row r="402" spans="2:65" s="13" customFormat="1">
      <c r="B402" s="149"/>
      <c r="D402" s="143" t="s">
        <v>127</v>
      </c>
      <c r="E402" s="150" t="s">
        <v>1</v>
      </c>
      <c r="F402" s="151" t="s">
        <v>131</v>
      </c>
      <c r="H402" s="152">
        <v>224.02799999999999</v>
      </c>
      <c r="L402" s="149"/>
      <c r="M402" s="153"/>
      <c r="U402" s="154"/>
      <c r="AT402" s="150" t="s">
        <v>127</v>
      </c>
      <c r="AU402" s="150" t="s">
        <v>124</v>
      </c>
      <c r="AV402" s="13" t="s">
        <v>132</v>
      </c>
      <c r="AW402" s="13" t="s">
        <v>23</v>
      </c>
      <c r="AX402" s="13" t="s">
        <v>71</v>
      </c>
      <c r="AY402" s="150" t="s">
        <v>117</v>
      </c>
    </row>
    <row r="403" spans="2:65" s="1" customFormat="1" ht="24.2" customHeight="1">
      <c r="B403" s="128"/>
      <c r="C403" s="155" t="s">
        <v>675</v>
      </c>
      <c r="D403" s="155" t="s">
        <v>170</v>
      </c>
      <c r="E403" s="156" t="s">
        <v>676</v>
      </c>
      <c r="F403" s="157" t="s">
        <v>677</v>
      </c>
      <c r="G403" s="158" t="s">
        <v>178</v>
      </c>
      <c r="H403" s="159">
        <v>166.166</v>
      </c>
      <c r="I403" s="160"/>
      <c r="J403" s="160">
        <f>ROUND(I403*H403,2)</f>
        <v>0</v>
      </c>
      <c r="K403" s="161"/>
      <c r="L403" s="162"/>
      <c r="M403" s="163" t="s">
        <v>1</v>
      </c>
      <c r="N403" s="164" t="s">
        <v>32</v>
      </c>
      <c r="O403" s="138">
        <v>0</v>
      </c>
      <c r="P403" s="138">
        <f>O403*H403</f>
        <v>0</v>
      </c>
      <c r="Q403" s="138">
        <v>7.1999999999999998E-3</v>
      </c>
      <c r="R403" s="138">
        <f>Q403*H403</f>
        <v>1.1963952</v>
      </c>
      <c r="S403" s="138">
        <v>0</v>
      </c>
      <c r="T403" s="138">
        <f>S403*H403</f>
        <v>0</v>
      </c>
      <c r="U403" s="139" t="s">
        <v>1</v>
      </c>
      <c r="AR403" s="140" t="s">
        <v>291</v>
      </c>
      <c r="AT403" s="140" t="s">
        <v>170</v>
      </c>
      <c r="AU403" s="140" t="s">
        <v>124</v>
      </c>
      <c r="AY403" s="17" t="s">
        <v>117</v>
      </c>
      <c r="BE403" s="141">
        <f>IF(N403="základná",J403,0)</f>
        <v>0</v>
      </c>
      <c r="BF403" s="141">
        <f>IF(N403="znížená",J403,0)</f>
        <v>0</v>
      </c>
      <c r="BG403" s="141">
        <f>IF(N403="zákl. prenesená",J403,0)</f>
        <v>0</v>
      </c>
      <c r="BH403" s="141">
        <f>IF(N403="zníž. prenesená",J403,0)</f>
        <v>0</v>
      </c>
      <c r="BI403" s="141">
        <f>IF(N403="nulová",J403,0)</f>
        <v>0</v>
      </c>
      <c r="BJ403" s="17" t="s">
        <v>125</v>
      </c>
      <c r="BK403" s="141">
        <f>ROUND(I403*H403,2)</f>
        <v>0</v>
      </c>
      <c r="BL403" s="17" t="s">
        <v>222</v>
      </c>
      <c r="BM403" s="140" t="s">
        <v>678</v>
      </c>
    </row>
    <row r="404" spans="2:65" s="12" customFormat="1">
      <c r="B404" s="142"/>
      <c r="D404" s="143" t="s">
        <v>127</v>
      </c>
      <c r="E404" s="144" t="s">
        <v>1</v>
      </c>
      <c r="F404" s="145" t="s">
        <v>679</v>
      </c>
      <c r="H404" s="146">
        <v>166.166</v>
      </c>
      <c r="L404" s="142"/>
      <c r="M404" s="147"/>
      <c r="U404" s="148"/>
      <c r="AT404" s="144" t="s">
        <v>127</v>
      </c>
      <c r="AU404" s="144" t="s">
        <v>124</v>
      </c>
      <c r="AV404" s="12" t="s">
        <v>125</v>
      </c>
      <c r="AW404" s="12" t="s">
        <v>23</v>
      </c>
      <c r="AX404" s="12" t="s">
        <v>66</v>
      </c>
      <c r="AY404" s="144" t="s">
        <v>117</v>
      </c>
    </row>
    <row r="405" spans="2:65" s="13" customFormat="1">
      <c r="B405" s="149"/>
      <c r="D405" s="143" t="s">
        <v>127</v>
      </c>
      <c r="E405" s="150" t="s">
        <v>1</v>
      </c>
      <c r="F405" s="151" t="s">
        <v>131</v>
      </c>
      <c r="H405" s="152">
        <v>166.166</v>
      </c>
      <c r="L405" s="149"/>
      <c r="M405" s="153"/>
      <c r="U405" s="154"/>
      <c r="AT405" s="150" t="s">
        <v>127</v>
      </c>
      <c r="AU405" s="150" t="s">
        <v>124</v>
      </c>
      <c r="AV405" s="13" t="s">
        <v>132</v>
      </c>
      <c r="AW405" s="13" t="s">
        <v>23</v>
      </c>
      <c r="AX405" s="13" t="s">
        <v>71</v>
      </c>
      <c r="AY405" s="150" t="s">
        <v>117</v>
      </c>
    </row>
    <row r="406" spans="2:65" s="1" customFormat="1" ht="24.2" customHeight="1">
      <c r="B406" s="128"/>
      <c r="C406" s="129" t="s">
        <v>680</v>
      </c>
      <c r="D406" s="129" t="s">
        <v>120</v>
      </c>
      <c r="E406" s="130" t="s">
        <v>681</v>
      </c>
      <c r="F406" s="131" t="s">
        <v>682</v>
      </c>
      <c r="G406" s="132" t="s">
        <v>178</v>
      </c>
      <c r="H406" s="133">
        <v>348.02</v>
      </c>
      <c r="I406" s="134"/>
      <c r="J406" s="134">
        <f>ROUND(I406*H406,2)</f>
        <v>0</v>
      </c>
      <c r="K406" s="135"/>
      <c r="L406" s="29"/>
      <c r="M406" s="136" t="s">
        <v>1</v>
      </c>
      <c r="N406" s="137" t="s">
        <v>32</v>
      </c>
      <c r="O406" s="138">
        <v>0.06</v>
      </c>
      <c r="P406" s="138">
        <f>O406*H406</f>
        <v>20.8812</v>
      </c>
      <c r="Q406" s="138">
        <v>0</v>
      </c>
      <c r="R406" s="138">
        <f>Q406*H406</f>
        <v>0</v>
      </c>
      <c r="S406" s="138">
        <v>0</v>
      </c>
      <c r="T406" s="138">
        <f>S406*H406</f>
        <v>0</v>
      </c>
      <c r="U406" s="139" t="s">
        <v>1</v>
      </c>
      <c r="AR406" s="140" t="s">
        <v>222</v>
      </c>
      <c r="AT406" s="140" t="s">
        <v>120</v>
      </c>
      <c r="AU406" s="140" t="s">
        <v>124</v>
      </c>
      <c r="AY406" s="17" t="s">
        <v>117</v>
      </c>
      <c r="BE406" s="141">
        <f>IF(N406="základná",J406,0)</f>
        <v>0</v>
      </c>
      <c r="BF406" s="141">
        <f>IF(N406="znížená",J406,0)</f>
        <v>0</v>
      </c>
      <c r="BG406" s="141">
        <f>IF(N406="zákl. prenesená",J406,0)</f>
        <v>0</v>
      </c>
      <c r="BH406" s="141">
        <f>IF(N406="zníž. prenesená",J406,0)</f>
        <v>0</v>
      </c>
      <c r="BI406" s="141">
        <f>IF(N406="nulová",J406,0)</f>
        <v>0</v>
      </c>
      <c r="BJ406" s="17" t="s">
        <v>125</v>
      </c>
      <c r="BK406" s="141">
        <f>ROUND(I406*H406,2)</f>
        <v>0</v>
      </c>
      <c r="BL406" s="17" t="s">
        <v>222</v>
      </c>
      <c r="BM406" s="140" t="s">
        <v>683</v>
      </c>
    </row>
    <row r="407" spans="2:65" s="12" customFormat="1">
      <c r="B407" s="142"/>
      <c r="D407" s="143" t="s">
        <v>127</v>
      </c>
      <c r="E407" s="144" t="s">
        <v>1</v>
      </c>
      <c r="F407" s="145" t="s">
        <v>684</v>
      </c>
      <c r="H407" s="146">
        <v>170.5</v>
      </c>
      <c r="L407" s="142"/>
      <c r="M407" s="147"/>
      <c r="U407" s="148"/>
      <c r="AT407" s="144" t="s">
        <v>127</v>
      </c>
      <c r="AU407" s="144" t="s">
        <v>124</v>
      </c>
      <c r="AV407" s="12" t="s">
        <v>125</v>
      </c>
      <c r="AW407" s="12" t="s">
        <v>23</v>
      </c>
      <c r="AX407" s="12" t="s">
        <v>66</v>
      </c>
      <c r="AY407" s="144" t="s">
        <v>117</v>
      </c>
    </row>
    <row r="408" spans="2:65" s="12" customFormat="1">
      <c r="B408" s="142"/>
      <c r="D408" s="143" t="s">
        <v>127</v>
      </c>
      <c r="E408" s="144" t="s">
        <v>1</v>
      </c>
      <c r="F408" s="145" t="s">
        <v>685</v>
      </c>
      <c r="H408" s="146">
        <v>177.52</v>
      </c>
      <c r="L408" s="142"/>
      <c r="M408" s="147"/>
      <c r="U408" s="148"/>
      <c r="AT408" s="144" t="s">
        <v>127</v>
      </c>
      <c r="AU408" s="144" t="s">
        <v>124</v>
      </c>
      <c r="AV408" s="12" t="s">
        <v>125</v>
      </c>
      <c r="AW408" s="12" t="s">
        <v>23</v>
      </c>
      <c r="AX408" s="12" t="s">
        <v>66</v>
      </c>
      <c r="AY408" s="144" t="s">
        <v>117</v>
      </c>
    </row>
    <row r="409" spans="2:65" s="13" customFormat="1">
      <c r="B409" s="149"/>
      <c r="D409" s="143" t="s">
        <v>127</v>
      </c>
      <c r="E409" s="150" t="s">
        <v>1</v>
      </c>
      <c r="F409" s="151" t="s">
        <v>131</v>
      </c>
      <c r="H409" s="152">
        <v>348.02</v>
      </c>
      <c r="L409" s="149"/>
      <c r="M409" s="153"/>
      <c r="U409" s="154"/>
      <c r="AT409" s="150" t="s">
        <v>127</v>
      </c>
      <c r="AU409" s="150" t="s">
        <v>124</v>
      </c>
      <c r="AV409" s="13" t="s">
        <v>132</v>
      </c>
      <c r="AW409" s="13" t="s">
        <v>23</v>
      </c>
      <c r="AX409" s="13" t="s">
        <v>71</v>
      </c>
      <c r="AY409" s="150" t="s">
        <v>117</v>
      </c>
    </row>
    <row r="410" spans="2:65" s="1" customFormat="1" ht="24.2" customHeight="1">
      <c r="B410" s="128"/>
      <c r="C410" s="155" t="s">
        <v>686</v>
      </c>
      <c r="D410" s="155" t="s">
        <v>170</v>
      </c>
      <c r="E410" s="156" t="s">
        <v>687</v>
      </c>
      <c r="F410" s="157" t="s">
        <v>688</v>
      </c>
      <c r="G410" s="158" t="s">
        <v>178</v>
      </c>
      <c r="H410" s="159">
        <v>365.42099999999999</v>
      </c>
      <c r="I410" s="160"/>
      <c r="J410" s="160">
        <f>ROUND(I410*H410,2)</f>
        <v>0</v>
      </c>
      <c r="K410" s="161"/>
      <c r="L410" s="162"/>
      <c r="M410" s="163" t="s">
        <v>1</v>
      </c>
      <c r="N410" s="164" t="s">
        <v>32</v>
      </c>
      <c r="O410" s="138">
        <v>0</v>
      </c>
      <c r="P410" s="138">
        <f>O410*H410</f>
        <v>0</v>
      </c>
      <c r="Q410" s="138">
        <v>3.3E-3</v>
      </c>
      <c r="R410" s="138">
        <f>Q410*H410</f>
        <v>1.2058892999999999</v>
      </c>
      <c r="S410" s="138">
        <v>0</v>
      </c>
      <c r="T410" s="138">
        <f>S410*H410</f>
        <v>0</v>
      </c>
      <c r="U410" s="139" t="s">
        <v>1</v>
      </c>
      <c r="AR410" s="140" t="s">
        <v>291</v>
      </c>
      <c r="AT410" s="140" t="s">
        <v>170</v>
      </c>
      <c r="AU410" s="140" t="s">
        <v>124</v>
      </c>
      <c r="AY410" s="17" t="s">
        <v>117</v>
      </c>
      <c r="BE410" s="141">
        <f>IF(N410="základná",J410,0)</f>
        <v>0</v>
      </c>
      <c r="BF410" s="141">
        <f>IF(N410="znížená",J410,0)</f>
        <v>0</v>
      </c>
      <c r="BG410" s="141">
        <f>IF(N410="zákl. prenesená",J410,0)</f>
        <v>0</v>
      </c>
      <c r="BH410" s="141">
        <f>IF(N410="zníž. prenesená",J410,0)</f>
        <v>0</v>
      </c>
      <c r="BI410" s="141">
        <f>IF(N410="nulová",J410,0)</f>
        <v>0</v>
      </c>
      <c r="BJ410" s="17" t="s">
        <v>125</v>
      </c>
      <c r="BK410" s="141">
        <f>ROUND(I410*H410,2)</f>
        <v>0</v>
      </c>
      <c r="BL410" s="17" t="s">
        <v>222</v>
      </c>
      <c r="BM410" s="140" t="s">
        <v>689</v>
      </c>
    </row>
    <row r="411" spans="2:65" s="12" customFormat="1">
      <c r="B411" s="142"/>
      <c r="D411" s="143" t="s">
        <v>127</v>
      </c>
      <c r="E411" s="144" t="s">
        <v>1</v>
      </c>
      <c r="F411" s="145" t="s">
        <v>690</v>
      </c>
      <c r="H411" s="146">
        <v>365.42099999999999</v>
      </c>
      <c r="L411" s="142"/>
      <c r="M411" s="147"/>
      <c r="U411" s="148"/>
      <c r="AT411" s="144" t="s">
        <v>127</v>
      </c>
      <c r="AU411" s="144" t="s">
        <v>124</v>
      </c>
      <c r="AV411" s="12" t="s">
        <v>125</v>
      </c>
      <c r="AW411" s="12" t="s">
        <v>23</v>
      </c>
      <c r="AX411" s="12" t="s">
        <v>66</v>
      </c>
      <c r="AY411" s="144" t="s">
        <v>117</v>
      </c>
    </row>
    <row r="412" spans="2:65" s="13" customFormat="1">
      <c r="B412" s="149"/>
      <c r="D412" s="143" t="s">
        <v>127</v>
      </c>
      <c r="E412" s="150" t="s">
        <v>1</v>
      </c>
      <c r="F412" s="151" t="s">
        <v>131</v>
      </c>
      <c r="H412" s="152">
        <v>365.42099999999999</v>
      </c>
      <c r="L412" s="149"/>
      <c r="M412" s="153"/>
      <c r="U412" s="154"/>
      <c r="AT412" s="150" t="s">
        <v>127</v>
      </c>
      <c r="AU412" s="150" t="s">
        <v>124</v>
      </c>
      <c r="AV412" s="13" t="s">
        <v>132</v>
      </c>
      <c r="AW412" s="13" t="s">
        <v>23</v>
      </c>
      <c r="AX412" s="13" t="s">
        <v>71</v>
      </c>
      <c r="AY412" s="150" t="s">
        <v>117</v>
      </c>
    </row>
    <row r="413" spans="2:65" s="1" customFormat="1" ht="24.2" customHeight="1">
      <c r="B413" s="128"/>
      <c r="C413" s="129" t="s">
        <v>691</v>
      </c>
      <c r="D413" s="129" t="s">
        <v>120</v>
      </c>
      <c r="E413" s="130" t="s">
        <v>692</v>
      </c>
      <c r="F413" s="131" t="s">
        <v>693</v>
      </c>
      <c r="G413" s="132" t="s">
        <v>178</v>
      </c>
      <c r="H413" s="133">
        <v>148.08600000000001</v>
      </c>
      <c r="I413" s="134"/>
      <c r="J413" s="134">
        <f>ROUND(I413*H413,2)</f>
        <v>0</v>
      </c>
      <c r="K413" s="135"/>
      <c r="L413" s="29"/>
      <c r="M413" s="136" t="s">
        <v>1</v>
      </c>
      <c r="N413" s="137" t="s">
        <v>32</v>
      </c>
      <c r="O413" s="138">
        <v>0.17044999999999999</v>
      </c>
      <c r="P413" s="138">
        <f>O413*H413</f>
        <v>25.241258699999999</v>
      </c>
      <c r="Q413" s="138">
        <v>2.9999999999999997E-4</v>
      </c>
      <c r="R413" s="138">
        <f>Q413*H413</f>
        <v>4.4425800000000001E-2</v>
      </c>
      <c r="S413" s="138">
        <v>0</v>
      </c>
      <c r="T413" s="138">
        <f>S413*H413</f>
        <v>0</v>
      </c>
      <c r="U413" s="139" t="s">
        <v>1</v>
      </c>
      <c r="AR413" s="140" t="s">
        <v>222</v>
      </c>
      <c r="AT413" s="140" t="s">
        <v>120</v>
      </c>
      <c r="AU413" s="140" t="s">
        <v>124</v>
      </c>
      <c r="AY413" s="17" t="s">
        <v>117</v>
      </c>
      <c r="BE413" s="141">
        <f>IF(N413="základná",J413,0)</f>
        <v>0</v>
      </c>
      <c r="BF413" s="141">
        <f>IF(N413="znížená",J413,0)</f>
        <v>0</v>
      </c>
      <c r="BG413" s="141">
        <f>IF(N413="zákl. prenesená",J413,0)</f>
        <v>0</v>
      </c>
      <c r="BH413" s="141">
        <f>IF(N413="zníž. prenesená",J413,0)</f>
        <v>0</v>
      </c>
      <c r="BI413" s="141">
        <f>IF(N413="nulová",J413,0)</f>
        <v>0</v>
      </c>
      <c r="BJ413" s="17" t="s">
        <v>125</v>
      </c>
      <c r="BK413" s="141">
        <f>ROUND(I413*H413,2)</f>
        <v>0</v>
      </c>
      <c r="BL413" s="17" t="s">
        <v>222</v>
      </c>
      <c r="BM413" s="140" t="s">
        <v>694</v>
      </c>
    </row>
    <row r="414" spans="2:65" s="1" customFormat="1" ht="24.2" customHeight="1">
      <c r="B414" s="128"/>
      <c r="C414" s="155" t="s">
        <v>695</v>
      </c>
      <c r="D414" s="155" t="s">
        <v>170</v>
      </c>
      <c r="E414" s="156" t="s">
        <v>696</v>
      </c>
      <c r="F414" s="157" t="s">
        <v>697</v>
      </c>
      <c r="G414" s="158" t="s">
        <v>178</v>
      </c>
      <c r="H414" s="159">
        <v>151.048</v>
      </c>
      <c r="I414" s="160"/>
      <c r="J414" s="160">
        <f>ROUND(I414*H414,2)</f>
        <v>0</v>
      </c>
      <c r="K414" s="161"/>
      <c r="L414" s="162"/>
      <c r="M414" s="163" t="s">
        <v>1</v>
      </c>
      <c r="N414" s="164" t="s">
        <v>32</v>
      </c>
      <c r="O414" s="138">
        <v>0</v>
      </c>
      <c r="P414" s="138">
        <f>O414*H414</f>
        <v>0</v>
      </c>
      <c r="Q414" s="138">
        <v>8.7500000000000008E-3</v>
      </c>
      <c r="R414" s="138">
        <f>Q414*H414</f>
        <v>1.3216700000000001</v>
      </c>
      <c r="S414" s="138">
        <v>0</v>
      </c>
      <c r="T414" s="138">
        <f>S414*H414</f>
        <v>0</v>
      </c>
      <c r="U414" s="139" t="s">
        <v>1</v>
      </c>
      <c r="AR414" s="140" t="s">
        <v>291</v>
      </c>
      <c r="AT414" s="140" t="s">
        <v>170</v>
      </c>
      <c r="AU414" s="140" t="s">
        <v>124</v>
      </c>
      <c r="AY414" s="17" t="s">
        <v>117</v>
      </c>
      <c r="BE414" s="141">
        <f>IF(N414="základná",J414,0)</f>
        <v>0</v>
      </c>
      <c r="BF414" s="141">
        <f>IF(N414="znížená",J414,0)</f>
        <v>0</v>
      </c>
      <c r="BG414" s="141">
        <f>IF(N414="zákl. prenesená",J414,0)</f>
        <v>0</v>
      </c>
      <c r="BH414" s="141">
        <f>IF(N414="zníž. prenesená",J414,0)</f>
        <v>0</v>
      </c>
      <c r="BI414" s="141">
        <f>IF(N414="nulová",J414,0)</f>
        <v>0</v>
      </c>
      <c r="BJ414" s="17" t="s">
        <v>125</v>
      </c>
      <c r="BK414" s="141">
        <f>ROUND(I414*H414,2)</f>
        <v>0</v>
      </c>
      <c r="BL414" s="17" t="s">
        <v>222</v>
      </c>
      <c r="BM414" s="140" t="s">
        <v>698</v>
      </c>
    </row>
    <row r="415" spans="2:65" s="1" customFormat="1" ht="29.25">
      <c r="B415" s="29"/>
      <c r="D415" s="143" t="s">
        <v>699</v>
      </c>
      <c r="F415" s="178" t="s">
        <v>700</v>
      </c>
      <c r="L415" s="29"/>
      <c r="M415" s="179"/>
      <c r="U415" s="55"/>
      <c r="AT415" s="17" t="s">
        <v>699</v>
      </c>
      <c r="AU415" s="17" t="s">
        <v>124</v>
      </c>
    </row>
    <row r="416" spans="2:65" s="1" customFormat="1" ht="24.2" customHeight="1">
      <c r="B416" s="128"/>
      <c r="C416" s="129" t="s">
        <v>701</v>
      </c>
      <c r="D416" s="129" t="s">
        <v>120</v>
      </c>
      <c r="E416" s="130" t="s">
        <v>702</v>
      </c>
      <c r="F416" s="131" t="s">
        <v>703</v>
      </c>
      <c r="G416" s="132" t="s">
        <v>178</v>
      </c>
      <c r="H416" s="133">
        <v>176.53200000000001</v>
      </c>
      <c r="I416" s="134"/>
      <c r="J416" s="134">
        <f>ROUND(I416*H416,2)</f>
        <v>0</v>
      </c>
      <c r="K416" s="135"/>
      <c r="L416" s="29"/>
      <c r="M416" s="136" t="s">
        <v>1</v>
      </c>
      <c r="N416" s="137" t="s">
        <v>32</v>
      </c>
      <c r="O416" s="138">
        <v>0.215</v>
      </c>
      <c r="P416" s="138">
        <f>O416*H416</f>
        <v>37.95438</v>
      </c>
      <c r="Q416" s="138">
        <v>5.0000000000000001E-3</v>
      </c>
      <c r="R416" s="138">
        <f>Q416*H416</f>
        <v>0.88266000000000011</v>
      </c>
      <c r="S416" s="138">
        <v>0</v>
      </c>
      <c r="T416" s="138">
        <f>S416*H416</f>
        <v>0</v>
      </c>
      <c r="U416" s="139" t="s">
        <v>1</v>
      </c>
      <c r="AR416" s="140" t="s">
        <v>222</v>
      </c>
      <c r="AT416" s="140" t="s">
        <v>120</v>
      </c>
      <c r="AU416" s="140" t="s">
        <v>124</v>
      </c>
      <c r="AY416" s="17" t="s">
        <v>117</v>
      </c>
      <c r="BE416" s="141">
        <f>IF(N416="základná",J416,0)</f>
        <v>0</v>
      </c>
      <c r="BF416" s="141">
        <f>IF(N416="znížená",J416,0)</f>
        <v>0</v>
      </c>
      <c r="BG416" s="141">
        <f>IF(N416="zákl. prenesená",J416,0)</f>
        <v>0</v>
      </c>
      <c r="BH416" s="141">
        <f>IF(N416="zníž. prenesená",J416,0)</f>
        <v>0</v>
      </c>
      <c r="BI416" s="141">
        <f>IF(N416="nulová",J416,0)</f>
        <v>0</v>
      </c>
      <c r="BJ416" s="17" t="s">
        <v>125</v>
      </c>
      <c r="BK416" s="141">
        <f>ROUND(I416*H416,2)</f>
        <v>0</v>
      </c>
      <c r="BL416" s="17" t="s">
        <v>222</v>
      </c>
      <c r="BM416" s="140" t="s">
        <v>704</v>
      </c>
    </row>
    <row r="417" spans="2:65" s="12" customFormat="1">
      <c r="B417" s="142"/>
      <c r="D417" s="143" t="s">
        <v>127</v>
      </c>
      <c r="E417" s="144" t="s">
        <v>1</v>
      </c>
      <c r="F417" s="145" t="s">
        <v>705</v>
      </c>
      <c r="H417" s="146">
        <v>176.53200000000001</v>
      </c>
      <c r="L417" s="142"/>
      <c r="M417" s="147"/>
      <c r="U417" s="148"/>
      <c r="AT417" s="144" t="s">
        <v>127</v>
      </c>
      <c r="AU417" s="144" t="s">
        <v>124</v>
      </c>
      <c r="AV417" s="12" t="s">
        <v>125</v>
      </c>
      <c r="AW417" s="12" t="s">
        <v>23</v>
      </c>
      <c r="AX417" s="12" t="s">
        <v>66</v>
      </c>
      <c r="AY417" s="144" t="s">
        <v>117</v>
      </c>
    </row>
    <row r="418" spans="2:65" s="13" customFormat="1">
      <c r="B418" s="149"/>
      <c r="D418" s="143" t="s">
        <v>127</v>
      </c>
      <c r="E418" s="150" t="s">
        <v>1</v>
      </c>
      <c r="F418" s="151" t="s">
        <v>131</v>
      </c>
      <c r="H418" s="152">
        <v>176.53200000000001</v>
      </c>
      <c r="L418" s="149"/>
      <c r="M418" s="153"/>
      <c r="U418" s="154"/>
      <c r="AT418" s="150" t="s">
        <v>127</v>
      </c>
      <c r="AU418" s="150" t="s">
        <v>124</v>
      </c>
      <c r="AV418" s="13" t="s">
        <v>132</v>
      </c>
      <c r="AW418" s="13" t="s">
        <v>23</v>
      </c>
      <c r="AX418" s="13" t="s">
        <v>71</v>
      </c>
      <c r="AY418" s="150" t="s">
        <v>117</v>
      </c>
    </row>
    <row r="419" spans="2:65" s="1" customFormat="1" ht="24.2" customHeight="1">
      <c r="B419" s="128"/>
      <c r="C419" s="129" t="s">
        <v>706</v>
      </c>
      <c r="D419" s="129" t="s">
        <v>120</v>
      </c>
      <c r="E419" s="130" t="s">
        <v>707</v>
      </c>
      <c r="F419" s="131" t="s">
        <v>708</v>
      </c>
      <c r="G419" s="132" t="s">
        <v>178</v>
      </c>
      <c r="H419" s="133">
        <v>175.40799999999999</v>
      </c>
      <c r="I419" s="134"/>
      <c r="J419" s="134">
        <f>ROUND(I419*H419,2)</f>
        <v>0</v>
      </c>
      <c r="K419" s="135"/>
      <c r="L419" s="29"/>
      <c r="M419" s="136" t="s">
        <v>1</v>
      </c>
      <c r="N419" s="137" t="s">
        <v>32</v>
      </c>
      <c r="O419" s="138">
        <v>7.1999999999999995E-2</v>
      </c>
      <c r="P419" s="138">
        <f>O419*H419</f>
        <v>12.629375999999999</v>
      </c>
      <c r="Q419" s="138">
        <v>0</v>
      </c>
      <c r="R419" s="138">
        <f>Q419*H419</f>
        <v>0</v>
      </c>
      <c r="S419" s="138">
        <v>0</v>
      </c>
      <c r="T419" s="138">
        <f>S419*H419</f>
        <v>0</v>
      </c>
      <c r="U419" s="139" t="s">
        <v>1</v>
      </c>
      <c r="AR419" s="140" t="s">
        <v>222</v>
      </c>
      <c r="AT419" s="140" t="s">
        <v>120</v>
      </c>
      <c r="AU419" s="140" t="s">
        <v>124</v>
      </c>
      <c r="AY419" s="17" t="s">
        <v>117</v>
      </c>
      <c r="BE419" s="141">
        <f>IF(N419="základná",J419,0)</f>
        <v>0</v>
      </c>
      <c r="BF419" s="141">
        <f>IF(N419="znížená",J419,0)</f>
        <v>0</v>
      </c>
      <c r="BG419" s="141">
        <f>IF(N419="zákl. prenesená",J419,0)</f>
        <v>0</v>
      </c>
      <c r="BH419" s="141">
        <f>IF(N419="zníž. prenesená",J419,0)</f>
        <v>0</v>
      </c>
      <c r="BI419" s="141">
        <f>IF(N419="nulová",J419,0)</f>
        <v>0</v>
      </c>
      <c r="BJ419" s="17" t="s">
        <v>125</v>
      </c>
      <c r="BK419" s="141">
        <f>ROUND(I419*H419,2)</f>
        <v>0</v>
      </c>
      <c r="BL419" s="17" t="s">
        <v>222</v>
      </c>
      <c r="BM419" s="140" t="s">
        <v>709</v>
      </c>
    </row>
    <row r="420" spans="2:65" s="12" customFormat="1">
      <c r="B420" s="142"/>
      <c r="D420" s="143" t="s">
        <v>127</v>
      </c>
      <c r="E420" s="144" t="s">
        <v>1</v>
      </c>
      <c r="F420" s="145" t="s">
        <v>710</v>
      </c>
      <c r="H420" s="146">
        <v>175.40799999999999</v>
      </c>
      <c r="L420" s="142"/>
      <c r="M420" s="147"/>
      <c r="U420" s="148"/>
      <c r="AT420" s="144" t="s">
        <v>127</v>
      </c>
      <c r="AU420" s="144" t="s">
        <v>124</v>
      </c>
      <c r="AV420" s="12" t="s">
        <v>125</v>
      </c>
      <c r="AW420" s="12" t="s">
        <v>23</v>
      </c>
      <c r="AX420" s="12" t="s">
        <v>66</v>
      </c>
      <c r="AY420" s="144" t="s">
        <v>117</v>
      </c>
    </row>
    <row r="421" spans="2:65" s="13" customFormat="1">
      <c r="B421" s="149"/>
      <c r="D421" s="143" t="s">
        <v>127</v>
      </c>
      <c r="E421" s="150" t="s">
        <v>1</v>
      </c>
      <c r="F421" s="151" t="s">
        <v>131</v>
      </c>
      <c r="H421" s="152">
        <v>175.40799999999999</v>
      </c>
      <c r="L421" s="149"/>
      <c r="M421" s="153"/>
      <c r="U421" s="154"/>
      <c r="AT421" s="150" t="s">
        <v>127</v>
      </c>
      <c r="AU421" s="150" t="s">
        <v>124</v>
      </c>
      <c r="AV421" s="13" t="s">
        <v>132</v>
      </c>
      <c r="AW421" s="13" t="s">
        <v>23</v>
      </c>
      <c r="AX421" s="13" t="s">
        <v>71</v>
      </c>
      <c r="AY421" s="150" t="s">
        <v>117</v>
      </c>
    </row>
    <row r="422" spans="2:65" s="1" customFormat="1" ht="37.9" customHeight="1">
      <c r="B422" s="128"/>
      <c r="C422" s="155" t="s">
        <v>711</v>
      </c>
      <c r="D422" s="155" t="s">
        <v>170</v>
      </c>
      <c r="E422" s="156" t="s">
        <v>712</v>
      </c>
      <c r="F422" s="157" t="s">
        <v>713</v>
      </c>
      <c r="G422" s="158" t="s">
        <v>178</v>
      </c>
      <c r="H422" s="159">
        <v>92.088999999999999</v>
      </c>
      <c r="I422" s="160"/>
      <c r="J422" s="160">
        <f>ROUND(I422*H422,2)</f>
        <v>0</v>
      </c>
      <c r="K422" s="161"/>
      <c r="L422" s="162"/>
      <c r="M422" s="163" t="s">
        <v>1</v>
      </c>
      <c r="N422" s="164" t="s">
        <v>32</v>
      </c>
      <c r="O422" s="138">
        <v>0</v>
      </c>
      <c r="P422" s="138">
        <f>O422*H422</f>
        <v>0</v>
      </c>
      <c r="Q422" s="138">
        <v>6.8999999999999999E-3</v>
      </c>
      <c r="R422" s="138">
        <f>Q422*H422</f>
        <v>0.63541409999999998</v>
      </c>
      <c r="S422" s="138">
        <v>0</v>
      </c>
      <c r="T422" s="138">
        <f>S422*H422</f>
        <v>0</v>
      </c>
      <c r="U422" s="139" t="s">
        <v>1</v>
      </c>
      <c r="AR422" s="140" t="s">
        <v>291</v>
      </c>
      <c r="AT422" s="140" t="s">
        <v>170</v>
      </c>
      <c r="AU422" s="140" t="s">
        <v>124</v>
      </c>
      <c r="AY422" s="17" t="s">
        <v>117</v>
      </c>
      <c r="BE422" s="141">
        <f>IF(N422="základná",J422,0)</f>
        <v>0</v>
      </c>
      <c r="BF422" s="141">
        <f>IF(N422="znížená",J422,0)</f>
        <v>0</v>
      </c>
      <c r="BG422" s="141">
        <f>IF(N422="zákl. prenesená",J422,0)</f>
        <v>0</v>
      </c>
      <c r="BH422" s="141">
        <f>IF(N422="zníž. prenesená",J422,0)</f>
        <v>0</v>
      </c>
      <c r="BI422" s="141">
        <f>IF(N422="nulová",J422,0)</f>
        <v>0</v>
      </c>
      <c r="BJ422" s="17" t="s">
        <v>125</v>
      </c>
      <c r="BK422" s="141">
        <f>ROUND(I422*H422,2)</f>
        <v>0</v>
      </c>
      <c r="BL422" s="17" t="s">
        <v>222</v>
      </c>
      <c r="BM422" s="140" t="s">
        <v>714</v>
      </c>
    </row>
    <row r="423" spans="2:65" s="12" customFormat="1">
      <c r="B423" s="142"/>
      <c r="D423" s="143" t="s">
        <v>127</v>
      </c>
      <c r="E423" s="144" t="s">
        <v>1</v>
      </c>
      <c r="F423" s="145" t="s">
        <v>715</v>
      </c>
      <c r="H423" s="146">
        <v>92.088999999999999</v>
      </c>
      <c r="L423" s="142"/>
      <c r="M423" s="147"/>
      <c r="U423" s="148"/>
      <c r="AT423" s="144" t="s">
        <v>127</v>
      </c>
      <c r="AU423" s="144" t="s">
        <v>124</v>
      </c>
      <c r="AV423" s="12" t="s">
        <v>125</v>
      </c>
      <c r="AW423" s="12" t="s">
        <v>23</v>
      </c>
      <c r="AX423" s="12" t="s">
        <v>66</v>
      </c>
      <c r="AY423" s="144" t="s">
        <v>117</v>
      </c>
    </row>
    <row r="424" spans="2:65" s="13" customFormat="1">
      <c r="B424" s="149"/>
      <c r="D424" s="143" t="s">
        <v>127</v>
      </c>
      <c r="E424" s="150" t="s">
        <v>1</v>
      </c>
      <c r="F424" s="151" t="s">
        <v>131</v>
      </c>
      <c r="H424" s="152">
        <v>92.088999999999999</v>
      </c>
      <c r="L424" s="149"/>
      <c r="M424" s="153"/>
      <c r="U424" s="154"/>
      <c r="AT424" s="150" t="s">
        <v>127</v>
      </c>
      <c r="AU424" s="150" t="s">
        <v>124</v>
      </c>
      <c r="AV424" s="13" t="s">
        <v>132</v>
      </c>
      <c r="AW424" s="13" t="s">
        <v>23</v>
      </c>
      <c r="AX424" s="13" t="s">
        <v>71</v>
      </c>
      <c r="AY424" s="150" t="s">
        <v>117</v>
      </c>
    </row>
    <row r="425" spans="2:65" s="1" customFormat="1" ht="37.9" customHeight="1">
      <c r="B425" s="128"/>
      <c r="C425" s="155" t="s">
        <v>716</v>
      </c>
      <c r="D425" s="155" t="s">
        <v>170</v>
      </c>
      <c r="E425" s="156" t="s">
        <v>717</v>
      </c>
      <c r="F425" s="157" t="s">
        <v>718</v>
      </c>
      <c r="G425" s="158" t="s">
        <v>178</v>
      </c>
      <c r="H425" s="159">
        <v>92.088999999999999</v>
      </c>
      <c r="I425" s="160"/>
      <c r="J425" s="160">
        <f>ROUND(I425*H425,2)</f>
        <v>0</v>
      </c>
      <c r="K425" s="161"/>
      <c r="L425" s="162"/>
      <c r="M425" s="163" t="s">
        <v>1</v>
      </c>
      <c r="N425" s="164" t="s">
        <v>32</v>
      </c>
      <c r="O425" s="138">
        <v>0</v>
      </c>
      <c r="P425" s="138">
        <f>O425*H425</f>
        <v>0</v>
      </c>
      <c r="Q425" s="138">
        <v>2.07E-2</v>
      </c>
      <c r="R425" s="138">
        <f>Q425*H425</f>
        <v>1.9062422999999999</v>
      </c>
      <c r="S425" s="138">
        <v>0</v>
      </c>
      <c r="T425" s="138">
        <f>S425*H425</f>
        <v>0</v>
      </c>
      <c r="U425" s="139" t="s">
        <v>1</v>
      </c>
      <c r="AR425" s="140" t="s">
        <v>291</v>
      </c>
      <c r="AT425" s="140" t="s">
        <v>170</v>
      </c>
      <c r="AU425" s="140" t="s">
        <v>124</v>
      </c>
      <c r="AY425" s="17" t="s">
        <v>117</v>
      </c>
      <c r="BE425" s="141">
        <f>IF(N425="základná",J425,0)</f>
        <v>0</v>
      </c>
      <c r="BF425" s="141">
        <f>IF(N425="znížená",J425,0)</f>
        <v>0</v>
      </c>
      <c r="BG425" s="141">
        <f>IF(N425="zákl. prenesená",J425,0)</f>
        <v>0</v>
      </c>
      <c r="BH425" s="141">
        <f>IF(N425="zníž. prenesená",J425,0)</f>
        <v>0</v>
      </c>
      <c r="BI425" s="141">
        <f>IF(N425="nulová",J425,0)</f>
        <v>0</v>
      </c>
      <c r="BJ425" s="17" t="s">
        <v>125</v>
      </c>
      <c r="BK425" s="141">
        <f>ROUND(I425*H425,2)</f>
        <v>0</v>
      </c>
      <c r="BL425" s="17" t="s">
        <v>222</v>
      </c>
      <c r="BM425" s="140" t="s">
        <v>719</v>
      </c>
    </row>
    <row r="426" spans="2:65" s="1" customFormat="1" ht="24.2" customHeight="1">
      <c r="B426" s="128"/>
      <c r="C426" s="129" t="s">
        <v>720</v>
      </c>
      <c r="D426" s="129" t="s">
        <v>120</v>
      </c>
      <c r="E426" s="130" t="s">
        <v>721</v>
      </c>
      <c r="F426" s="131" t="s">
        <v>722</v>
      </c>
      <c r="G426" s="132" t="s">
        <v>642</v>
      </c>
      <c r="H426" s="133">
        <v>7762.36</v>
      </c>
      <c r="I426" s="134"/>
      <c r="J426" s="134">
        <f>ROUND(I426*H426,2)</f>
        <v>0</v>
      </c>
      <c r="K426" s="135"/>
      <c r="L426" s="29"/>
      <c r="M426" s="136" t="s">
        <v>1</v>
      </c>
      <c r="N426" s="137" t="s">
        <v>32</v>
      </c>
      <c r="O426" s="138">
        <v>0</v>
      </c>
      <c r="P426" s="138">
        <f>O426*H426</f>
        <v>0</v>
      </c>
      <c r="Q426" s="138">
        <v>0</v>
      </c>
      <c r="R426" s="138">
        <f>Q426*H426</f>
        <v>0</v>
      </c>
      <c r="S426" s="138">
        <v>0</v>
      </c>
      <c r="T426" s="138">
        <f>S426*H426</f>
        <v>0</v>
      </c>
      <c r="U426" s="139" t="s">
        <v>1</v>
      </c>
      <c r="AR426" s="140" t="s">
        <v>222</v>
      </c>
      <c r="AT426" s="140" t="s">
        <v>120</v>
      </c>
      <c r="AU426" s="140" t="s">
        <v>124</v>
      </c>
      <c r="AY426" s="17" t="s">
        <v>117</v>
      </c>
      <c r="BE426" s="141">
        <f>IF(N426="základná",J426,0)</f>
        <v>0</v>
      </c>
      <c r="BF426" s="141">
        <f>IF(N426="znížená",J426,0)</f>
        <v>0</v>
      </c>
      <c r="BG426" s="141">
        <f>IF(N426="zákl. prenesená",J426,0)</f>
        <v>0</v>
      </c>
      <c r="BH426" s="141">
        <f>IF(N426="zníž. prenesená",J426,0)</f>
        <v>0</v>
      </c>
      <c r="BI426" s="141">
        <f>IF(N426="nulová",J426,0)</f>
        <v>0</v>
      </c>
      <c r="BJ426" s="17" t="s">
        <v>125</v>
      </c>
      <c r="BK426" s="141">
        <f>ROUND(I426*H426,2)</f>
        <v>0</v>
      </c>
      <c r="BL426" s="17" t="s">
        <v>222</v>
      </c>
      <c r="BM426" s="140" t="s">
        <v>723</v>
      </c>
    </row>
    <row r="427" spans="2:65" s="15" customFormat="1" ht="20.85" customHeight="1">
      <c r="B427" s="170"/>
      <c r="D427" s="171" t="s">
        <v>65</v>
      </c>
      <c r="E427" s="171" t="s">
        <v>724</v>
      </c>
      <c r="F427" s="171" t="s">
        <v>725</v>
      </c>
      <c r="J427" s="172">
        <f>BK427</f>
        <v>0</v>
      </c>
      <c r="L427" s="170"/>
      <c r="M427" s="173"/>
      <c r="P427" s="174">
        <f>SUM(P428:P511)</f>
        <v>1089.521827</v>
      </c>
      <c r="R427" s="174">
        <f>SUM(R428:R511)</f>
        <v>599.81704189000016</v>
      </c>
      <c r="T427" s="174">
        <f>SUM(T428:T511)</f>
        <v>0</v>
      </c>
      <c r="U427" s="175"/>
      <c r="AR427" s="171" t="s">
        <v>125</v>
      </c>
      <c r="AT427" s="176" t="s">
        <v>65</v>
      </c>
      <c r="AU427" s="176" t="s">
        <v>132</v>
      </c>
      <c r="AY427" s="171" t="s">
        <v>117</v>
      </c>
      <c r="BK427" s="177">
        <f>SUM(BK428:BK511)</f>
        <v>0</v>
      </c>
    </row>
    <row r="428" spans="2:65" s="1" customFormat="1" ht="24.2" customHeight="1">
      <c r="B428" s="128"/>
      <c r="C428" s="129" t="s">
        <v>726</v>
      </c>
      <c r="D428" s="129" t="s">
        <v>120</v>
      </c>
      <c r="E428" s="130" t="s">
        <v>727</v>
      </c>
      <c r="F428" s="131" t="s">
        <v>728</v>
      </c>
      <c r="G428" s="132" t="s">
        <v>185</v>
      </c>
      <c r="H428" s="133">
        <v>91.2</v>
      </c>
      <c r="I428" s="134"/>
      <c r="J428" s="134">
        <f>ROUND(I428*H428,2)</f>
        <v>0</v>
      </c>
      <c r="K428" s="135"/>
      <c r="L428" s="29"/>
      <c r="M428" s="136" t="s">
        <v>1</v>
      </c>
      <c r="N428" s="137" t="s">
        <v>32</v>
      </c>
      <c r="O428" s="138">
        <v>0.21199999999999999</v>
      </c>
      <c r="P428" s="138">
        <f>O428*H428</f>
        <v>19.334399999999999</v>
      </c>
      <c r="Q428" s="138">
        <v>2.5999999999999998E-4</v>
      </c>
      <c r="R428" s="138">
        <f>Q428*H428</f>
        <v>2.3711999999999997E-2</v>
      </c>
      <c r="S428" s="138">
        <v>0</v>
      </c>
      <c r="T428" s="138">
        <f>S428*H428</f>
        <v>0</v>
      </c>
      <c r="U428" s="139" t="s">
        <v>1</v>
      </c>
      <c r="AR428" s="140" t="s">
        <v>222</v>
      </c>
      <c r="AT428" s="140" t="s">
        <v>120</v>
      </c>
      <c r="AU428" s="140" t="s">
        <v>124</v>
      </c>
      <c r="AY428" s="17" t="s">
        <v>117</v>
      </c>
      <c r="BE428" s="141">
        <f>IF(N428="základná",J428,0)</f>
        <v>0</v>
      </c>
      <c r="BF428" s="141">
        <f>IF(N428="znížená",J428,0)</f>
        <v>0</v>
      </c>
      <c r="BG428" s="141">
        <f>IF(N428="zákl. prenesená",J428,0)</f>
        <v>0</v>
      </c>
      <c r="BH428" s="141">
        <f>IF(N428="zníž. prenesená",J428,0)</f>
        <v>0</v>
      </c>
      <c r="BI428" s="141">
        <f>IF(N428="nulová",J428,0)</f>
        <v>0</v>
      </c>
      <c r="BJ428" s="17" t="s">
        <v>125</v>
      </c>
      <c r="BK428" s="141">
        <f>ROUND(I428*H428,2)</f>
        <v>0</v>
      </c>
      <c r="BL428" s="17" t="s">
        <v>222</v>
      </c>
      <c r="BM428" s="140" t="s">
        <v>729</v>
      </c>
    </row>
    <row r="429" spans="2:65" s="12" customFormat="1">
      <c r="B429" s="142"/>
      <c r="D429" s="143" t="s">
        <v>127</v>
      </c>
      <c r="E429" s="144" t="s">
        <v>1</v>
      </c>
      <c r="F429" s="145" t="s">
        <v>730</v>
      </c>
      <c r="H429" s="146">
        <v>26.4</v>
      </c>
      <c r="L429" s="142"/>
      <c r="M429" s="147"/>
      <c r="U429" s="148"/>
      <c r="AT429" s="144" t="s">
        <v>127</v>
      </c>
      <c r="AU429" s="144" t="s">
        <v>124</v>
      </c>
      <c r="AV429" s="12" t="s">
        <v>125</v>
      </c>
      <c r="AW429" s="12" t="s">
        <v>23</v>
      </c>
      <c r="AX429" s="12" t="s">
        <v>66</v>
      </c>
      <c r="AY429" s="144" t="s">
        <v>117</v>
      </c>
    </row>
    <row r="430" spans="2:65" s="12" customFormat="1">
      <c r="B430" s="142"/>
      <c r="D430" s="143" t="s">
        <v>127</v>
      </c>
      <c r="E430" s="144" t="s">
        <v>1</v>
      </c>
      <c r="F430" s="145" t="s">
        <v>731</v>
      </c>
      <c r="H430" s="146">
        <v>64.8</v>
      </c>
      <c r="L430" s="142"/>
      <c r="M430" s="147"/>
      <c r="U430" s="148"/>
      <c r="AT430" s="144" t="s">
        <v>127</v>
      </c>
      <c r="AU430" s="144" t="s">
        <v>124</v>
      </c>
      <c r="AV430" s="12" t="s">
        <v>125</v>
      </c>
      <c r="AW430" s="12" t="s">
        <v>23</v>
      </c>
      <c r="AX430" s="12" t="s">
        <v>66</v>
      </c>
      <c r="AY430" s="144" t="s">
        <v>117</v>
      </c>
    </row>
    <row r="431" spans="2:65" s="13" customFormat="1">
      <c r="B431" s="149"/>
      <c r="D431" s="143" t="s">
        <v>127</v>
      </c>
      <c r="E431" s="150" t="s">
        <v>1</v>
      </c>
      <c r="F431" s="151" t="s">
        <v>131</v>
      </c>
      <c r="H431" s="152">
        <v>91.2</v>
      </c>
      <c r="L431" s="149"/>
      <c r="M431" s="153"/>
      <c r="U431" s="154"/>
      <c r="AT431" s="150" t="s">
        <v>127</v>
      </c>
      <c r="AU431" s="150" t="s">
        <v>124</v>
      </c>
      <c r="AV431" s="13" t="s">
        <v>132</v>
      </c>
      <c r="AW431" s="13" t="s">
        <v>23</v>
      </c>
      <c r="AX431" s="13" t="s">
        <v>71</v>
      </c>
      <c r="AY431" s="150" t="s">
        <v>117</v>
      </c>
    </row>
    <row r="432" spans="2:65" s="1" customFormat="1" ht="24.2" customHeight="1">
      <c r="B432" s="128"/>
      <c r="C432" s="155" t="s">
        <v>732</v>
      </c>
      <c r="D432" s="155" t="s">
        <v>170</v>
      </c>
      <c r="E432" s="156" t="s">
        <v>733</v>
      </c>
      <c r="F432" s="157" t="s">
        <v>734</v>
      </c>
      <c r="G432" s="158" t="s">
        <v>123</v>
      </c>
      <c r="H432" s="159">
        <v>1.101</v>
      </c>
      <c r="I432" s="160"/>
      <c r="J432" s="160">
        <f>ROUND(I432*H432,2)</f>
        <v>0</v>
      </c>
      <c r="K432" s="161"/>
      <c r="L432" s="162"/>
      <c r="M432" s="163" t="s">
        <v>1</v>
      </c>
      <c r="N432" s="164" t="s">
        <v>32</v>
      </c>
      <c r="O432" s="138">
        <v>0</v>
      </c>
      <c r="P432" s="138">
        <f>O432*H432</f>
        <v>0</v>
      </c>
      <c r="Q432" s="138">
        <v>0.55000000000000004</v>
      </c>
      <c r="R432" s="138">
        <f>Q432*H432</f>
        <v>0.60555000000000003</v>
      </c>
      <c r="S432" s="138">
        <v>0</v>
      </c>
      <c r="T432" s="138">
        <f>S432*H432</f>
        <v>0</v>
      </c>
      <c r="U432" s="139" t="s">
        <v>1</v>
      </c>
      <c r="AR432" s="140" t="s">
        <v>291</v>
      </c>
      <c r="AT432" s="140" t="s">
        <v>170</v>
      </c>
      <c r="AU432" s="140" t="s">
        <v>124</v>
      </c>
      <c r="AY432" s="17" t="s">
        <v>117</v>
      </c>
      <c r="BE432" s="141">
        <f>IF(N432="základná",J432,0)</f>
        <v>0</v>
      </c>
      <c r="BF432" s="141">
        <f>IF(N432="znížená",J432,0)</f>
        <v>0</v>
      </c>
      <c r="BG432" s="141">
        <f>IF(N432="zákl. prenesená",J432,0)</f>
        <v>0</v>
      </c>
      <c r="BH432" s="141">
        <f>IF(N432="zníž. prenesená",J432,0)</f>
        <v>0</v>
      </c>
      <c r="BI432" s="141">
        <f>IF(N432="nulová",J432,0)</f>
        <v>0</v>
      </c>
      <c r="BJ432" s="17" t="s">
        <v>125</v>
      </c>
      <c r="BK432" s="141">
        <f>ROUND(I432*H432,2)</f>
        <v>0</v>
      </c>
      <c r="BL432" s="17" t="s">
        <v>222</v>
      </c>
      <c r="BM432" s="140" t="s">
        <v>735</v>
      </c>
    </row>
    <row r="433" spans="2:65" s="12" customFormat="1">
      <c r="B433" s="142"/>
      <c r="D433" s="143" t="s">
        <v>127</v>
      </c>
      <c r="E433" s="144" t="s">
        <v>1</v>
      </c>
      <c r="F433" s="145" t="s">
        <v>736</v>
      </c>
      <c r="H433" s="146">
        <v>0.28599999999999998</v>
      </c>
      <c r="L433" s="142"/>
      <c r="M433" s="147"/>
      <c r="U433" s="148"/>
      <c r="AT433" s="144" t="s">
        <v>127</v>
      </c>
      <c r="AU433" s="144" t="s">
        <v>124</v>
      </c>
      <c r="AV433" s="12" t="s">
        <v>125</v>
      </c>
      <c r="AW433" s="12" t="s">
        <v>23</v>
      </c>
      <c r="AX433" s="12" t="s">
        <v>66</v>
      </c>
      <c r="AY433" s="144" t="s">
        <v>117</v>
      </c>
    </row>
    <row r="434" spans="2:65" s="12" customFormat="1">
      <c r="B434" s="142"/>
      <c r="D434" s="143" t="s">
        <v>127</v>
      </c>
      <c r="E434" s="144" t="s">
        <v>1</v>
      </c>
      <c r="F434" s="145" t="s">
        <v>737</v>
      </c>
      <c r="H434" s="146">
        <v>0.71499999999999997</v>
      </c>
      <c r="L434" s="142"/>
      <c r="M434" s="147"/>
      <c r="U434" s="148"/>
      <c r="AT434" s="144" t="s">
        <v>127</v>
      </c>
      <c r="AU434" s="144" t="s">
        <v>124</v>
      </c>
      <c r="AV434" s="12" t="s">
        <v>125</v>
      </c>
      <c r="AW434" s="12" t="s">
        <v>23</v>
      </c>
      <c r="AX434" s="12" t="s">
        <v>66</v>
      </c>
      <c r="AY434" s="144" t="s">
        <v>117</v>
      </c>
    </row>
    <row r="435" spans="2:65" s="13" customFormat="1">
      <c r="B435" s="149"/>
      <c r="D435" s="143" t="s">
        <v>127</v>
      </c>
      <c r="E435" s="150" t="s">
        <v>1</v>
      </c>
      <c r="F435" s="151" t="s">
        <v>131</v>
      </c>
      <c r="H435" s="152">
        <v>1.0009999999999999</v>
      </c>
      <c r="L435" s="149"/>
      <c r="M435" s="153"/>
      <c r="U435" s="154"/>
      <c r="AT435" s="150" t="s">
        <v>127</v>
      </c>
      <c r="AU435" s="150" t="s">
        <v>124</v>
      </c>
      <c r="AV435" s="13" t="s">
        <v>132</v>
      </c>
      <c r="AW435" s="13" t="s">
        <v>23</v>
      </c>
      <c r="AX435" s="13" t="s">
        <v>71</v>
      </c>
      <c r="AY435" s="150" t="s">
        <v>117</v>
      </c>
    </row>
    <row r="436" spans="2:65" s="12" customFormat="1">
      <c r="B436" s="142"/>
      <c r="D436" s="143" t="s">
        <v>127</v>
      </c>
      <c r="F436" s="145" t="s">
        <v>738</v>
      </c>
      <c r="H436" s="146">
        <v>1.101</v>
      </c>
      <c r="L436" s="142"/>
      <c r="M436" s="147"/>
      <c r="U436" s="148"/>
      <c r="AT436" s="144" t="s">
        <v>127</v>
      </c>
      <c r="AU436" s="144" t="s">
        <v>124</v>
      </c>
      <c r="AV436" s="12" t="s">
        <v>125</v>
      </c>
      <c r="AW436" s="12" t="s">
        <v>3</v>
      </c>
      <c r="AX436" s="12" t="s">
        <v>71</v>
      </c>
      <c r="AY436" s="144" t="s">
        <v>117</v>
      </c>
    </row>
    <row r="437" spans="2:65" s="1" customFormat="1" ht="24.2" customHeight="1">
      <c r="B437" s="128"/>
      <c r="C437" s="129" t="s">
        <v>739</v>
      </c>
      <c r="D437" s="129" t="s">
        <v>120</v>
      </c>
      <c r="E437" s="130" t="s">
        <v>740</v>
      </c>
      <c r="F437" s="131" t="s">
        <v>741</v>
      </c>
      <c r="G437" s="132" t="s">
        <v>185</v>
      </c>
      <c r="H437" s="133">
        <v>814.36</v>
      </c>
      <c r="I437" s="134"/>
      <c r="J437" s="134">
        <f>ROUND(I437*H437,2)</f>
        <v>0</v>
      </c>
      <c r="K437" s="135"/>
      <c r="L437" s="29"/>
      <c r="M437" s="136" t="s">
        <v>1</v>
      </c>
      <c r="N437" s="137" t="s">
        <v>32</v>
      </c>
      <c r="O437" s="138">
        <v>0.307</v>
      </c>
      <c r="P437" s="138">
        <f>O437*H437</f>
        <v>250.00852</v>
      </c>
      <c r="Q437" s="138">
        <v>2.5999999999999998E-4</v>
      </c>
      <c r="R437" s="138">
        <f>Q437*H437</f>
        <v>0.21173359999999999</v>
      </c>
      <c r="S437" s="138">
        <v>0</v>
      </c>
      <c r="T437" s="138">
        <f>S437*H437</f>
        <v>0</v>
      </c>
      <c r="U437" s="139" t="s">
        <v>1</v>
      </c>
      <c r="AR437" s="140" t="s">
        <v>222</v>
      </c>
      <c r="AT437" s="140" t="s">
        <v>120</v>
      </c>
      <c r="AU437" s="140" t="s">
        <v>124</v>
      </c>
      <c r="AY437" s="17" t="s">
        <v>117</v>
      </c>
      <c r="BE437" s="141">
        <f>IF(N437="základná",J437,0)</f>
        <v>0</v>
      </c>
      <c r="BF437" s="141">
        <f>IF(N437="znížená",J437,0)</f>
        <v>0</v>
      </c>
      <c r="BG437" s="141">
        <f>IF(N437="zákl. prenesená",J437,0)</f>
        <v>0</v>
      </c>
      <c r="BH437" s="141">
        <f>IF(N437="zníž. prenesená",J437,0)</f>
        <v>0</v>
      </c>
      <c r="BI437" s="141">
        <f>IF(N437="nulová",J437,0)</f>
        <v>0</v>
      </c>
      <c r="BJ437" s="17" t="s">
        <v>125</v>
      </c>
      <c r="BK437" s="141">
        <f>ROUND(I437*H437,2)</f>
        <v>0</v>
      </c>
      <c r="BL437" s="17" t="s">
        <v>222</v>
      </c>
      <c r="BM437" s="140" t="s">
        <v>742</v>
      </c>
    </row>
    <row r="438" spans="2:65" s="12" customFormat="1">
      <c r="B438" s="142"/>
      <c r="D438" s="143" t="s">
        <v>127</v>
      </c>
      <c r="E438" s="144" t="s">
        <v>1</v>
      </c>
      <c r="F438" s="145" t="s">
        <v>743</v>
      </c>
      <c r="H438" s="146">
        <v>285</v>
      </c>
      <c r="L438" s="142"/>
      <c r="M438" s="147"/>
      <c r="U438" s="148"/>
      <c r="AT438" s="144" t="s">
        <v>127</v>
      </c>
      <c r="AU438" s="144" t="s">
        <v>124</v>
      </c>
      <c r="AV438" s="12" t="s">
        <v>125</v>
      </c>
      <c r="AW438" s="12" t="s">
        <v>23</v>
      </c>
      <c r="AX438" s="12" t="s">
        <v>66</v>
      </c>
      <c r="AY438" s="144" t="s">
        <v>117</v>
      </c>
    </row>
    <row r="439" spans="2:65" s="12" customFormat="1">
      <c r="B439" s="142"/>
      <c r="D439" s="143" t="s">
        <v>127</v>
      </c>
      <c r="E439" s="144" t="s">
        <v>1</v>
      </c>
      <c r="F439" s="145" t="s">
        <v>744</v>
      </c>
      <c r="H439" s="146">
        <v>68.400000000000006</v>
      </c>
      <c r="L439" s="142"/>
      <c r="M439" s="147"/>
      <c r="U439" s="148"/>
      <c r="AT439" s="144" t="s">
        <v>127</v>
      </c>
      <c r="AU439" s="144" t="s">
        <v>124</v>
      </c>
      <c r="AV439" s="12" t="s">
        <v>125</v>
      </c>
      <c r="AW439" s="12" t="s">
        <v>23</v>
      </c>
      <c r="AX439" s="12" t="s">
        <v>66</v>
      </c>
      <c r="AY439" s="144" t="s">
        <v>117</v>
      </c>
    </row>
    <row r="440" spans="2:65" s="12" customFormat="1">
      <c r="B440" s="142"/>
      <c r="D440" s="143" t="s">
        <v>127</v>
      </c>
      <c r="E440" s="144" t="s">
        <v>1</v>
      </c>
      <c r="F440" s="145" t="s">
        <v>745</v>
      </c>
      <c r="H440" s="146">
        <v>6.96</v>
      </c>
      <c r="L440" s="142"/>
      <c r="M440" s="147"/>
      <c r="U440" s="148"/>
      <c r="AT440" s="144" t="s">
        <v>127</v>
      </c>
      <c r="AU440" s="144" t="s">
        <v>124</v>
      </c>
      <c r="AV440" s="12" t="s">
        <v>125</v>
      </c>
      <c r="AW440" s="12" t="s">
        <v>23</v>
      </c>
      <c r="AX440" s="12" t="s">
        <v>66</v>
      </c>
      <c r="AY440" s="144" t="s">
        <v>117</v>
      </c>
    </row>
    <row r="441" spans="2:65" s="12" customFormat="1">
      <c r="B441" s="142"/>
      <c r="D441" s="143" t="s">
        <v>127</v>
      </c>
      <c r="E441" s="144" t="s">
        <v>1</v>
      </c>
      <c r="F441" s="145" t="s">
        <v>746</v>
      </c>
      <c r="H441" s="146">
        <v>50.4</v>
      </c>
      <c r="L441" s="142"/>
      <c r="M441" s="147"/>
      <c r="U441" s="148"/>
      <c r="AT441" s="144" t="s">
        <v>127</v>
      </c>
      <c r="AU441" s="144" t="s">
        <v>124</v>
      </c>
      <c r="AV441" s="12" t="s">
        <v>125</v>
      </c>
      <c r="AW441" s="12" t="s">
        <v>23</v>
      </c>
      <c r="AX441" s="12" t="s">
        <v>66</v>
      </c>
      <c r="AY441" s="144" t="s">
        <v>117</v>
      </c>
    </row>
    <row r="442" spans="2:65" s="12" customFormat="1">
      <c r="B442" s="142"/>
      <c r="D442" s="143" t="s">
        <v>127</v>
      </c>
      <c r="E442" s="144" t="s">
        <v>1</v>
      </c>
      <c r="F442" s="145" t="s">
        <v>747</v>
      </c>
      <c r="H442" s="146">
        <v>14.4</v>
      </c>
      <c r="L442" s="142"/>
      <c r="M442" s="147"/>
      <c r="U442" s="148"/>
      <c r="AT442" s="144" t="s">
        <v>127</v>
      </c>
      <c r="AU442" s="144" t="s">
        <v>124</v>
      </c>
      <c r="AV442" s="12" t="s">
        <v>125</v>
      </c>
      <c r="AW442" s="12" t="s">
        <v>23</v>
      </c>
      <c r="AX442" s="12" t="s">
        <v>66</v>
      </c>
      <c r="AY442" s="144" t="s">
        <v>117</v>
      </c>
    </row>
    <row r="443" spans="2:65" s="12" customFormat="1">
      <c r="B443" s="142"/>
      <c r="D443" s="143" t="s">
        <v>127</v>
      </c>
      <c r="E443" s="144" t="s">
        <v>1</v>
      </c>
      <c r="F443" s="145" t="s">
        <v>748</v>
      </c>
      <c r="H443" s="146">
        <v>10.4</v>
      </c>
      <c r="L443" s="142"/>
      <c r="M443" s="147"/>
      <c r="U443" s="148"/>
      <c r="AT443" s="144" t="s">
        <v>127</v>
      </c>
      <c r="AU443" s="144" t="s">
        <v>124</v>
      </c>
      <c r="AV443" s="12" t="s">
        <v>125</v>
      </c>
      <c r="AW443" s="12" t="s">
        <v>23</v>
      </c>
      <c r="AX443" s="12" t="s">
        <v>66</v>
      </c>
      <c r="AY443" s="144" t="s">
        <v>117</v>
      </c>
    </row>
    <row r="444" spans="2:65" s="12" customFormat="1">
      <c r="B444" s="142"/>
      <c r="D444" s="143" t="s">
        <v>127</v>
      </c>
      <c r="E444" s="144" t="s">
        <v>1</v>
      </c>
      <c r="F444" s="145" t="s">
        <v>749</v>
      </c>
      <c r="H444" s="146">
        <v>35.200000000000003</v>
      </c>
      <c r="L444" s="142"/>
      <c r="M444" s="147"/>
      <c r="U444" s="148"/>
      <c r="AT444" s="144" t="s">
        <v>127</v>
      </c>
      <c r="AU444" s="144" t="s">
        <v>124</v>
      </c>
      <c r="AV444" s="12" t="s">
        <v>125</v>
      </c>
      <c r="AW444" s="12" t="s">
        <v>23</v>
      </c>
      <c r="AX444" s="12" t="s">
        <v>66</v>
      </c>
      <c r="AY444" s="144" t="s">
        <v>117</v>
      </c>
    </row>
    <row r="445" spans="2:65" s="12" customFormat="1">
      <c r="B445" s="142"/>
      <c r="D445" s="143" t="s">
        <v>127</v>
      </c>
      <c r="E445" s="144" t="s">
        <v>1</v>
      </c>
      <c r="F445" s="145" t="s">
        <v>750</v>
      </c>
      <c r="H445" s="146">
        <v>18.399999999999999</v>
      </c>
      <c r="L445" s="142"/>
      <c r="M445" s="147"/>
      <c r="U445" s="148"/>
      <c r="AT445" s="144" t="s">
        <v>127</v>
      </c>
      <c r="AU445" s="144" t="s">
        <v>124</v>
      </c>
      <c r="AV445" s="12" t="s">
        <v>125</v>
      </c>
      <c r="AW445" s="12" t="s">
        <v>23</v>
      </c>
      <c r="AX445" s="12" t="s">
        <v>66</v>
      </c>
      <c r="AY445" s="144" t="s">
        <v>117</v>
      </c>
    </row>
    <row r="446" spans="2:65" s="12" customFormat="1">
      <c r="B446" s="142"/>
      <c r="D446" s="143" t="s">
        <v>127</v>
      </c>
      <c r="E446" s="144" t="s">
        <v>1</v>
      </c>
      <c r="F446" s="145" t="s">
        <v>751</v>
      </c>
      <c r="H446" s="146">
        <v>306</v>
      </c>
      <c r="L446" s="142"/>
      <c r="M446" s="147"/>
      <c r="U446" s="148"/>
      <c r="AT446" s="144" t="s">
        <v>127</v>
      </c>
      <c r="AU446" s="144" t="s">
        <v>124</v>
      </c>
      <c r="AV446" s="12" t="s">
        <v>125</v>
      </c>
      <c r="AW446" s="12" t="s">
        <v>23</v>
      </c>
      <c r="AX446" s="12" t="s">
        <v>66</v>
      </c>
      <c r="AY446" s="144" t="s">
        <v>117</v>
      </c>
    </row>
    <row r="447" spans="2:65" s="12" customFormat="1">
      <c r="B447" s="142"/>
      <c r="D447" s="143" t="s">
        <v>127</v>
      </c>
      <c r="E447" s="144" t="s">
        <v>1</v>
      </c>
      <c r="F447" s="145" t="s">
        <v>752</v>
      </c>
      <c r="H447" s="146">
        <v>19.2</v>
      </c>
      <c r="L447" s="142"/>
      <c r="M447" s="147"/>
      <c r="U447" s="148"/>
      <c r="AT447" s="144" t="s">
        <v>127</v>
      </c>
      <c r="AU447" s="144" t="s">
        <v>124</v>
      </c>
      <c r="AV447" s="12" t="s">
        <v>125</v>
      </c>
      <c r="AW447" s="12" t="s">
        <v>23</v>
      </c>
      <c r="AX447" s="12" t="s">
        <v>66</v>
      </c>
      <c r="AY447" s="144" t="s">
        <v>117</v>
      </c>
    </row>
    <row r="448" spans="2:65" s="13" customFormat="1">
      <c r="B448" s="149"/>
      <c r="D448" s="143" t="s">
        <v>127</v>
      </c>
      <c r="E448" s="150" t="s">
        <v>1</v>
      </c>
      <c r="F448" s="151" t="s">
        <v>131</v>
      </c>
      <c r="H448" s="152">
        <v>814.36</v>
      </c>
      <c r="L448" s="149"/>
      <c r="M448" s="153"/>
      <c r="U448" s="154"/>
      <c r="AT448" s="150" t="s">
        <v>127</v>
      </c>
      <c r="AU448" s="150" t="s">
        <v>124</v>
      </c>
      <c r="AV448" s="13" t="s">
        <v>132</v>
      </c>
      <c r="AW448" s="13" t="s">
        <v>23</v>
      </c>
      <c r="AX448" s="13" t="s">
        <v>71</v>
      </c>
      <c r="AY448" s="150" t="s">
        <v>117</v>
      </c>
    </row>
    <row r="449" spans="2:65" s="1" customFormat="1" ht="24.2" customHeight="1">
      <c r="B449" s="128"/>
      <c r="C449" s="155" t="s">
        <v>753</v>
      </c>
      <c r="D449" s="155" t="s">
        <v>170</v>
      </c>
      <c r="E449" s="156" t="s">
        <v>754</v>
      </c>
      <c r="F449" s="157" t="s">
        <v>755</v>
      </c>
      <c r="G449" s="158" t="s">
        <v>123</v>
      </c>
      <c r="H449" s="159">
        <v>6.5780000000000003</v>
      </c>
      <c r="I449" s="160"/>
      <c r="J449" s="160">
        <f>ROUND(I449*H449,2)</f>
        <v>0</v>
      </c>
      <c r="K449" s="161"/>
      <c r="L449" s="162"/>
      <c r="M449" s="163" t="s">
        <v>1</v>
      </c>
      <c r="N449" s="164" t="s">
        <v>32</v>
      </c>
      <c r="O449" s="138">
        <v>0</v>
      </c>
      <c r="P449" s="138">
        <f>O449*H449</f>
        <v>0</v>
      </c>
      <c r="Q449" s="138">
        <v>0.55000000000000004</v>
      </c>
      <c r="R449" s="138">
        <f>Q449*H449</f>
        <v>3.6179000000000006</v>
      </c>
      <c r="S449" s="138">
        <v>0</v>
      </c>
      <c r="T449" s="138">
        <f>S449*H449</f>
        <v>0</v>
      </c>
      <c r="U449" s="139" t="s">
        <v>1</v>
      </c>
      <c r="AR449" s="140" t="s">
        <v>291</v>
      </c>
      <c r="AT449" s="140" t="s">
        <v>170</v>
      </c>
      <c r="AU449" s="140" t="s">
        <v>124</v>
      </c>
      <c r="AY449" s="17" t="s">
        <v>117</v>
      </c>
      <c r="BE449" s="141">
        <f>IF(N449="základná",J449,0)</f>
        <v>0</v>
      </c>
      <c r="BF449" s="141">
        <f>IF(N449="znížená",J449,0)</f>
        <v>0</v>
      </c>
      <c r="BG449" s="141">
        <f>IF(N449="zákl. prenesená",J449,0)</f>
        <v>0</v>
      </c>
      <c r="BH449" s="141">
        <f>IF(N449="zníž. prenesená",J449,0)</f>
        <v>0</v>
      </c>
      <c r="BI449" s="141">
        <f>IF(N449="nulová",J449,0)</f>
        <v>0</v>
      </c>
      <c r="BJ449" s="17" t="s">
        <v>125</v>
      </c>
      <c r="BK449" s="141">
        <f>ROUND(I449*H449,2)</f>
        <v>0</v>
      </c>
      <c r="BL449" s="17" t="s">
        <v>222</v>
      </c>
      <c r="BM449" s="140" t="s">
        <v>756</v>
      </c>
    </row>
    <row r="450" spans="2:65" s="12" customFormat="1">
      <c r="B450" s="142"/>
      <c r="D450" s="143" t="s">
        <v>127</v>
      </c>
      <c r="F450" s="145" t="s">
        <v>757</v>
      </c>
      <c r="H450" s="146">
        <v>6.5780000000000003</v>
      </c>
      <c r="L450" s="142"/>
      <c r="M450" s="147"/>
      <c r="U450" s="148"/>
      <c r="AT450" s="144" t="s">
        <v>127</v>
      </c>
      <c r="AU450" s="144" t="s">
        <v>124</v>
      </c>
      <c r="AV450" s="12" t="s">
        <v>125</v>
      </c>
      <c r="AW450" s="12" t="s">
        <v>3</v>
      </c>
      <c r="AX450" s="12" t="s">
        <v>71</v>
      </c>
      <c r="AY450" s="144" t="s">
        <v>117</v>
      </c>
    </row>
    <row r="451" spans="2:65" s="1" customFormat="1" ht="16.5" customHeight="1">
      <c r="B451" s="128"/>
      <c r="C451" s="155" t="s">
        <v>758</v>
      </c>
      <c r="D451" s="155" t="s">
        <v>170</v>
      </c>
      <c r="E451" s="156" t="s">
        <v>759</v>
      </c>
      <c r="F451" s="157" t="s">
        <v>760</v>
      </c>
      <c r="G451" s="158" t="s">
        <v>123</v>
      </c>
      <c r="H451" s="159">
        <v>1.1659999999999999</v>
      </c>
      <c r="I451" s="160"/>
      <c r="J451" s="160">
        <f>ROUND(I451*H451,2)</f>
        <v>0</v>
      </c>
      <c r="K451" s="161"/>
      <c r="L451" s="162"/>
      <c r="M451" s="163" t="s">
        <v>1</v>
      </c>
      <c r="N451" s="164" t="s">
        <v>32</v>
      </c>
      <c r="O451" s="138">
        <v>0</v>
      </c>
      <c r="P451" s="138">
        <f>O451*H451</f>
        <v>0</v>
      </c>
      <c r="Q451" s="138">
        <v>0.5</v>
      </c>
      <c r="R451" s="138">
        <f>Q451*H451</f>
        <v>0.58299999999999996</v>
      </c>
      <c r="S451" s="138">
        <v>0</v>
      </c>
      <c r="T451" s="138">
        <f>S451*H451</f>
        <v>0</v>
      </c>
      <c r="U451" s="139" t="s">
        <v>1</v>
      </c>
      <c r="AR451" s="140" t="s">
        <v>291</v>
      </c>
      <c r="AT451" s="140" t="s">
        <v>170</v>
      </c>
      <c r="AU451" s="140" t="s">
        <v>124</v>
      </c>
      <c r="AY451" s="17" t="s">
        <v>117</v>
      </c>
      <c r="BE451" s="141">
        <f>IF(N451="základná",J451,0)</f>
        <v>0</v>
      </c>
      <c r="BF451" s="141">
        <f>IF(N451="znížená",J451,0)</f>
        <v>0</v>
      </c>
      <c r="BG451" s="141">
        <f>IF(N451="zákl. prenesená",J451,0)</f>
        <v>0</v>
      </c>
      <c r="BH451" s="141">
        <f>IF(N451="zníž. prenesená",J451,0)</f>
        <v>0</v>
      </c>
      <c r="BI451" s="141">
        <f>IF(N451="nulová",J451,0)</f>
        <v>0</v>
      </c>
      <c r="BJ451" s="17" t="s">
        <v>125</v>
      </c>
      <c r="BK451" s="141">
        <f>ROUND(I451*H451,2)</f>
        <v>0</v>
      </c>
      <c r="BL451" s="17" t="s">
        <v>222</v>
      </c>
      <c r="BM451" s="140" t="s">
        <v>761</v>
      </c>
    </row>
    <row r="452" spans="2:65" s="12" customFormat="1">
      <c r="B452" s="142"/>
      <c r="D452" s="143" t="s">
        <v>127</v>
      </c>
      <c r="F452" s="145" t="s">
        <v>762</v>
      </c>
      <c r="H452" s="146">
        <v>1.1659999999999999</v>
      </c>
      <c r="L452" s="142"/>
      <c r="M452" s="147"/>
      <c r="U452" s="148"/>
      <c r="AT452" s="144" t="s">
        <v>127</v>
      </c>
      <c r="AU452" s="144" t="s">
        <v>124</v>
      </c>
      <c r="AV452" s="12" t="s">
        <v>125</v>
      </c>
      <c r="AW452" s="12" t="s">
        <v>3</v>
      </c>
      <c r="AX452" s="12" t="s">
        <v>71</v>
      </c>
      <c r="AY452" s="144" t="s">
        <v>117</v>
      </c>
    </row>
    <row r="453" spans="2:65" s="1" customFormat="1" ht="16.5" customHeight="1">
      <c r="B453" s="128"/>
      <c r="C453" s="155" t="s">
        <v>763</v>
      </c>
      <c r="D453" s="155" t="s">
        <v>170</v>
      </c>
      <c r="E453" s="156" t="s">
        <v>764</v>
      </c>
      <c r="F453" s="157" t="s">
        <v>765</v>
      </c>
      <c r="G453" s="158" t="s">
        <v>123</v>
      </c>
      <c r="H453" s="159">
        <v>6.4459999999999997</v>
      </c>
      <c r="I453" s="160"/>
      <c r="J453" s="160">
        <f>ROUND(I453*H453,2)</f>
        <v>0</v>
      </c>
      <c r="K453" s="161"/>
      <c r="L453" s="162"/>
      <c r="M453" s="163" t="s">
        <v>1</v>
      </c>
      <c r="N453" s="164" t="s">
        <v>32</v>
      </c>
      <c r="O453" s="138">
        <v>0</v>
      </c>
      <c r="P453" s="138">
        <f>O453*H453</f>
        <v>0</v>
      </c>
      <c r="Q453" s="138">
        <v>0.5</v>
      </c>
      <c r="R453" s="138">
        <f>Q453*H453</f>
        <v>3.2229999999999999</v>
      </c>
      <c r="S453" s="138">
        <v>0</v>
      </c>
      <c r="T453" s="138">
        <f>S453*H453</f>
        <v>0</v>
      </c>
      <c r="U453" s="139" t="s">
        <v>1</v>
      </c>
      <c r="AR453" s="140" t="s">
        <v>291</v>
      </c>
      <c r="AT453" s="140" t="s">
        <v>170</v>
      </c>
      <c r="AU453" s="140" t="s">
        <v>124</v>
      </c>
      <c r="AY453" s="17" t="s">
        <v>117</v>
      </c>
      <c r="BE453" s="141">
        <f>IF(N453="základná",J453,0)</f>
        <v>0</v>
      </c>
      <c r="BF453" s="141">
        <f>IF(N453="znížená",J453,0)</f>
        <v>0</v>
      </c>
      <c r="BG453" s="141">
        <f>IF(N453="zákl. prenesená",J453,0)</f>
        <v>0</v>
      </c>
      <c r="BH453" s="141">
        <f>IF(N453="zníž. prenesená",J453,0)</f>
        <v>0</v>
      </c>
      <c r="BI453" s="141">
        <f>IF(N453="nulová",J453,0)</f>
        <v>0</v>
      </c>
      <c r="BJ453" s="17" t="s">
        <v>125</v>
      </c>
      <c r="BK453" s="141">
        <f>ROUND(I453*H453,2)</f>
        <v>0</v>
      </c>
      <c r="BL453" s="17" t="s">
        <v>222</v>
      </c>
      <c r="BM453" s="140" t="s">
        <v>766</v>
      </c>
    </row>
    <row r="454" spans="2:65" s="12" customFormat="1">
      <c r="B454" s="142"/>
      <c r="D454" s="143" t="s">
        <v>127</v>
      </c>
      <c r="E454" s="144" t="s">
        <v>1</v>
      </c>
      <c r="F454" s="145" t="s">
        <v>767</v>
      </c>
      <c r="H454" s="146">
        <v>6.4459999999999997</v>
      </c>
      <c r="L454" s="142"/>
      <c r="M454" s="147"/>
      <c r="U454" s="148"/>
      <c r="AT454" s="144" t="s">
        <v>127</v>
      </c>
      <c r="AU454" s="144" t="s">
        <v>124</v>
      </c>
      <c r="AV454" s="12" t="s">
        <v>125</v>
      </c>
      <c r="AW454" s="12" t="s">
        <v>23</v>
      </c>
      <c r="AX454" s="12" t="s">
        <v>66</v>
      </c>
      <c r="AY454" s="144" t="s">
        <v>117</v>
      </c>
    </row>
    <row r="455" spans="2:65" s="13" customFormat="1">
      <c r="B455" s="149"/>
      <c r="D455" s="143" t="s">
        <v>127</v>
      </c>
      <c r="E455" s="150" t="s">
        <v>1</v>
      </c>
      <c r="F455" s="151" t="s">
        <v>131</v>
      </c>
      <c r="H455" s="152">
        <v>6.4459999999999997</v>
      </c>
      <c r="L455" s="149"/>
      <c r="M455" s="153"/>
      <c r="U455" s="154"/>
      <c r="AT455" s="150" t="s">
        <v>127</v>
      </c>
      <c r="AU455" s="150" t="s">
        <v>124</v>
      </c>
      <c r="AV455" s="13" t="s">
        <v>132</v>
      </c>
      <c r="AW455" s="13" t="s">
        <v>23</v>
      </c>
      <c r="AX455" s="13" t="s">
        <v>71</v>
      </c>
      <c r="AY455" s="150" t="s">
        <v>117</v>
      </c>
    </row>
    <row r="456" spans="2:65" s="1" customFormat="1" ht="16.5" customHeight="1">
      <c r="B456" s="128"/>
      <c r="C456" s="155" t="s">
        <v>768</v>
      </c>
      <c r="D456" s="155" t="s">
        <v>170</v>
      </c>
      <c r="E456" s="156" t="s">
        <v>769</v>
      </c>
      <c r="F456" s="157" t="s">
        <v>770</v>
      </c>
      <c r="G456" s="158" t="s">
        <v>123</v>
      </c>
      <c r="H456" s="159">
        <v>0.39600000000000002</v>
      </c>
      <c r="I456" s="160"/>
      <c r="J456" s="160">
        <f>ROUND(I456*H456,2)</f>
        <v>0</v>
      </c>
      <c r="K456" s="161"/>
      <c r="L456" s="162"/>
      <c r="M456" s="163" t="s">
        <v>1</v>
      </c>
      <c r="N456" s="164" t="s">
        <v>32</v>
      </c>
      <c r="O456" s="138">
        <v>0</v>
      </c>
      <c r="P456" s="138">
        <f>O456*H456</f>
        <v>0</v>
      </c>
      <c r="Q456" s="138">
        <v>0.5</v>
      </c>
      <c r="R456" s="138">
        <f>Q456*H456</f>
        <v>0.19800000000000001</v>
      </c>
      <c r="S456" s="138">
        <v>0</v>
      </c>
      <c r="T456" s="138">
        <f>S456*H456</f>
        <v>0</v>
      </c>
      <c r="U456" s="139" t="s">
        <v>1</v>
      </c>
      <c r="AR456" s="140" t="s">
        <v>291</v>
      </c>
      <c r="AT456" s="140" t="s">
        <v>170</v>
      </c>
      <c r="AU456" s="140" t="s">
        <v>124</v>
      </c>
      <c r="AY456" s="17" t="s">
        <v>117</v>
      </c>
      <c r="BE456" s="141">
        <f>IF(N456="základná",J456,0)</f>
        <v>0</v>
      </c>
      <c r="BF456" s="141">
        <f>IF(N456="znížená",J456,0)</f>
        <v>0</v>
      </c>
      <c r="BG456" s="141">
        <f>IF(N456="zákl. prenesená",J456,0)</f>
        <v>0</v>
      </c>
      <c r="BH456" s="141">
        <f>IF(N456="zníž. prenesená",J456,0)</f>
        <v>0</v>
      </c>
      <c r="BI456" s="141">
        <f>IF(N456="nulová",J456,0)</f>
        <v>0</v>
      </c>
      <c r="BJ456" s="17" t="s">
        <v>125</v>
      </c>
      <c r="BK456" s="141">
        <f>ROUND(I456*H456,2)</f>
        <v>0</v>
      </c>
      <c r="BL456" s="17" t="s">
        <v>222</v>
      </c>
      <c r="BM456" s="140" t="s">
        <v>771</v>
      </c>
    </row>
    <row r="457" spans="2:65" s="12" customFormat="1">
      <c r="B457" s="142"/>
      <c r="D457" s="143" t="s">
        <v>127</v>
      </c>
      <c r="E457" s="144" t="s">
        <v>1</v>
      </c>
      <c r="F457" s="145" t="s">
        <v>772</v>
      </c>
      <c r="H457" s="146">
        <v>0.39600000000000002</v>
      </c>
      <c r="L457" s="142"/>
      <c r="M457" s="147"/>
      <c r="U457" s="148"/>
      <c r="AT457" s="144" t="s">
        <v>127</v>
      </c>
      <c r="AU457" s="144" t="s">
        <v>124</v>
      </c>
      <c r="AV457" s="12" t="s">
        <v>125</v>
      </c>
      <c r="AW457" s="12" t="s">
        <v>23</v>
      </c>
      <c r="AX457" s="12" t="s">
        <v>66</v>
      </c>
      <c r="AY457" s="144" t="s">
        <v>117</v>
      </c>
    </row>
    <row r="458" spans="2:65" s="13" customFormat="1">
      <c r="B458" s="149"/>
      <c r="D458" s="143" t="s">
        <v>127</v>
      </c>
      <c r="E458" s="150" t="s">
        <v>1</v>
      </c>
      <c r="F458" s="151" t="s">
        <v>131</v>
      </c>
      <c r="H458" s="152">
        <v>0.39600000000000002</v>
      </c>
      <c r="L458" s="149"/>
      <c r="M458" s="153"/>
      <c r="U458" s="154"/>
      <c r="AT458" s="150" t="s">
        <v>127</v>
      </c>
      <c r="AU458" s="150" t="s">
        <v>124</v>
      </c>
      <c r="AV458" s="13" t="s">
        <v>132</v>
      </c>
      <c r="AW458" s="13" t="s">
        <v>23</v>
      </c>
      <c r="AX458" s="13" t="s">
        <v>71</v>
      </c>
      <c r="AY458" s="150" t="s">
        <v>117</v>
      </c>
    </row>
    <row r="459" spans="2:65" s="1" customFormat="1" ht="16.5" customHeight="1">
      <c r="B459" s="128"/>
      <c r="C459" s="155" t="s">
        <v>773</v>
      </c>
      <c r="D459" s="155" t="s">
        <v>170</v>
      </c>
      <c r="E459" s="156" t="s">
        <v>774</v>
      </c>
      <c r="F459" s="157" t="s">
        <v>775</v>
      </c>
      <c r="G459" s="158" t="s">
        <v>123</v>
      </c>
      <c r="H459" s="159">
        <v>1.155</v>
      </c>
      <c r="I459" s="160"/>
      <c r="J459" s="160">
        <f>ROUND(I459*H459,2)</f>
        <v>0</v>
      </c>
      <c r="K459" s="161"/>
      <c r="L459" s="162"/>
      <c r="M459" s="163" t="s">
        <v>1</v>
      </c>
      <c r="N459" s="164" t="s">
        <v>32</v>
      </c>
      <c r="O459" s="138">
        <v>0</v>
      </c>
      <c r="P459" s="138">
        <f>O459*H459</f>
        <v>0</v>
      </c>
      <c r="Q459" s="138">
        <v>0.5</v>
      </c>
      <c r="R459" s="138">
        <f>Q459*H459</f>
        <v>0.57750000000000001</v>
      </c>
      <c r="S459" s="138">
        <v>0</v>
      </c>
      <c r="T459" s="138">
        <f>S459*H459</f>
        <v>0</v>
      </c>
      <c r="U459" s="139" t="s">
        <v>1</v>
      </c>
      <c r="AR459" s="140" t="s">
        <v>291</v>
      </c>
      <c r="AT459" s="140" t="s">
        <v>170</v>
      </c>
      <c r="AU459" s="140" t="s">
        <v>124</v>
      </c>
      <c r="AY459" s="17" t="s">
        <v>117</v>
      </c>
      <c r="BE459" s="141">
        <f>IF(N459="základná",J459,0)</f>
        <v>0</v>
      </c>
      <c r="BF459" s="141">
        <f>IF(N459="znížená",J459,0)</f>
        <v>0</v>
      </c>
      <c r="BG459" s="141">
        <f>IF(N459="zákl. prenesená",J459,0)</f>
        <v>0</v>
      </c>
      <c r="BH459" s="141">
        <f>IF(N459="zníž. prenesená",J459,0)</f>
        <v>0</v>
      </c>
      <c r="BI459" s="141">
        <f>IF(N459="nulová",J459,0)</f>
        <v>0</v>
      </c>
      <c r="BJ459" s="17" t="s">
        <v>125</v>
      </c>
      <c r="BK459" s="141">
        <f>ROUND(I459*H459,2)</f>
        <v>0</v>
      </c>
      <c r="BL459" s="17" t="s">
        <v>222</v>
      </c>
      <c r="BM459" s="140" t="s">
        <v>776</v>
      </c>
    </row>
    <row r="460" spans="2:65" s="12" customFormat="1">
      <c r="B460" s="142"/>
      <c r="D460" s="143" t="s">
        <v>127</v>
      </c>
      <c r="F460" s="145" t="s">
        <v>777</v>
      </c>
      <c r="H460" s="146">
        <v>1.155</v>
      </c>
      <c r="L460" s="142"/>
      <c r="M460" s="147"/>
      <c r="U460" s="148"/>
      <c r="AT460" s="144" t="s">
        <v>127</v>
      </c>
      <c r="AU460" s="144" t="s">
        <v>124</v>
      </c>
      <c r="AV460" s="12" t="s">
        <v>125</v>
      </c>
      <c r="AW460" s="12" t="s">
        <v>3</v>
      </c>
      <c r="AX460" s="12" t="s">
        <v>71</v>
      </c>
      <c r="AY460" s="144" t="s">
        <v>117</v>
      </c>
    </row>
    <row r="461" spans="2:65" s="1" customFormat="1" ht="16.5" customHeight="1">
      <c r="B461" s="128"/>
      <c r="C461" s="155" t="s">
        <v>778</v>
      </c>
      <c r="D461" s="155" t="s">
        <v>170</v>
      </c>
      <c r="E461" s="156" t="s">
        <v>779</v>
      </c>
      <c r="F461" s="157" t="s">
        <v>780</v>
      </c>
      <c r="G461" s="158" t="s">
        <v>123</v>
      </c>
      <c r="H461" s="159">
        <v>3.7730000000000001</v>
      </c>
      <c r="I461" s="160"/>
      <c r="J461" s="160">
        <f>ROUND(I461*H461,2)</f>
        <v>0</v>
      </c>
      <c r="K461" s="161"/>
      <c r="L461" s="162"/>
      <c r="M461" s="163" t="s">
        <v>1</v>
      </c>
      <c r="N461" s="164" t="s">
        <v>32</v>
      </c>
      <c r="O461" s="138">
        <v>0</v>
      </c>
      <c r="P461" s="138">
        <f>O461*H461</f>
        <v>0</v>
      </c>
      <c r="Q461" s="138">
        <v>0.5</v>
      </c>
      <c r="R461" s="138">
        <f>Q461*H461</f>
        <v>1.8865000000000001</v>
      </c>
      <c r="S461" s="138">
        <v>0</v>
      </c>
      <c r="T461" s="138">
        <f>S461*H461</f>
        <v>0</v>
      </c>
      <c r="U461" s="139" t="s">
        <v>1</v>
      </c>
      <c r="AR461" s="140" t="s">
        <v>291</v>
      </c>
      <c r="AT461" s="140" t="s">
        <v>170</v>
      </c>
      <c r="AU461" s="140" t="s">
        <v>124</v>
      </c>
      <c r="AY461" s="17" t="s">
        <v>117</v>
      </c>
      <c r="BE461" s="141">
        <f>IF(N461="základná",J461,0)</f>
        <v>0</v>
      </c>
      <c r="BF461" s="141">
        <f>IF(N461="znížená",J461,0)</f>
        <v>0</v>
      </c>
      <c r="BG461" s="141">
        <f>IF(N461="zákl. prenesená",J461,0)</f>
        <v>0</v>
      </c>
      <c r="BH461" s="141">
        <f>IF(N461="zníž. prenesená",J461,0)</f>
        <v>0</v>
      </c>
      <c r="BI461" s="141">
        <f>IF(N461="nulová",J461,0)</f>
        <v>0</v>
      </c>
      <c r="BJ461" s="17" t="s">
        <v>125</v>
      </c>
      <c r="BK461" s="141">
        <f>ROUND(I461*H461,2)</f>
        <v>0</v>
      </c>
      <c r="BL461" s="17" t="s">
        <v>222</v>
      </c>
      <c r="BM461" s="140" t="s">
        <v>781</v>
      </c>
    </row>
    <row r="462" spans="2:65" s="12" customFormat="1">
      <c r="B462" s="142"/>
      <c r="D462" s="143" t="s">
        <v>127</v>
      </c>
      <c r="F462" s="145" t="s">
        <v>782</v>
      </c>
      <c r="H462" s="146">
        <v>3.7730000000000001</v>
      </c>
      <c r="L462" s="142"/>
      <c r="M462" s="147"/>
      <c r="U462" s="148"/>
      <c r="AT462" s="144" t="s">
        <v>127</v>
      </c>
      <c r="AU462" s="144" t="s">
        <v>124</v>
      </c>
      <c r="AV462" s="12" t="s">
        <v>125</v>
      </c>
      <c r="AW462" s="12" t="s">
        <v>3</v>
      </c>
      <c r="AX462" s="12" t="s">
        <v>71</v>
      </c>
      <c r="AY462" s="144" t="s">
        <v>117</v>
      </c>
    </row>
    <row r="463" spans="2:65" s="1" customFormat="1" ht="24.2" customHeight="1">
      <c r="B463" s="128"/>
      <c r="C463" s="129" t="s">
        <v>783</v>
      </c>
      <c r="D463" s="129" t="s">
        <v>120</v>
      </c>
      <c r="E463" s="130" t="s">
        <v>784</v>
      </c>
      <c r="F463" s="131" t="s">
        <v>785</v>
      </c>
      <c r="G463" s="132" t="s">
        <v>185</v>
      </c>
      <c r="H463" s="133">
        <v>175.8</v>
      </c>
      <c r="I463" s="134"/>
      <c r="J463" s="134">
        <f>ROUND(I463*H463,2)</f>
        <v>0</v>
      </c>
      <c r="K463" s="135"/>
      <c r="L463" s="29"/>
      <c r="M463" s="136" t="s">
        <v>1</v>
      </c>
      <c r="N463" s="137" t="s">
        <v>32</v>
      </c>
      <c r="O463" s="138">
        <v>0.39700000000000002</v>
      </c>
      <c r="P463" s="138">
        <f>O463*H463</f>
        <v>69.792600000000007</v>
      </c>
      <c r="Q463" s="138">
        <v>2.5999999999999998E-4</v>
      </c>
      <c r="R463" s="138">
        <f>Q463*H463</f>
        <v>4.5707999999999999E-2</v>
      </c>
      <c r="S463" s="138">
        <v>0</v>
      </c>
      <c r="T463" s="138">
        <f>S463*H463</f>
        <v>0</v>
      </c>
      <c r="U463" s="139" t="s">
        <v>1</v>
      </c>
      <c r="AR463" s="140" t="s">
        <v>222</v>
      </c>
      <c r="AT463" s="140" t="s">
        <v>120</v>
      </c>
      <c r="AU463" s="140" t="s">
        <v>124</v>
      </c>
      <c r="AY463" s="17" t="s">
        <v>117</v>
      </c>
      <c r="BE463" s="141">
        <f>IF(N463="základná",J463,0)</f>
        <v>0</v>
      </c>
      <c r="BF463" s="141">
        <f>IF(N463="znížená",J463,0)</f>
        <v>0</v>
      </c>
      <c r="BG463" s="141">
        <f>IF(N463="zákl. prenesená",J463,0)</f>
        <v>0</v>
      </c>
      <c r="BH463" s="141">
        <f>IF(N463="zníž. prenesená",J463,0)</f>
        <v>0</v>
      </c>
      <c r="BI463" s="141">
        <f>IF(N463="nulová",J463,0)</f>
        <v>0</v>
      </c>
      <c r="BJ463" s="17" t="s">
        <v>125</v>
      </c>
      <c r="BK463" s="141">
        <f>ROUND(I463*H463,2)</f>
        <v>0</v>
      </c>
      <c r="BL463" s="17" t="s">
        <v>222</v>
      </c>
      <c r="BM463" s="140" t="s">
        <v>786</v>
      </c>
    </row>
    <row r="464" spans="2:65" s="12" customFormat="1">
      <c r="B464" s="142"/>
      <c r="D464" s="143" t="s">
        <v>127</v>
      </c>
      <c r="E464" s="144" t="s">
        <v>1</v>
      </c>
      <c r="F464" s="145" t="s">
        <v>787</v>
      </c>
      <c r="H464" s="146">
        <v>26.4</v>
      </c>
      <c r="L464" s="142"/>
      <c r="M464" s="147"/>
      <c r="U464" s="148"/>
      <c r="AT464" s="144" t="s">
        <v>127</v>
      </c>
      <c r="AU464" s="144" t="s">
        <v>124</v>
      </c>
      <c r="AV464" s="12" t="s">
        <v>125</v>
      </c>
      <c r="AW464" s="12" t="s">
        <v>23</v>
      </c>
      <c r="AX464" s="12" t="s">
        <v>66</v>
      </c>
      <c r="AY464" s="144" t="s">
        <v>117</v>
      </c>
    </row>
    <row r="465" spans="2:65" s="12" customFormat="1">
      <c r="B465" s="142"/>
      <c r="D465" s="143" t="s">
        <v>127</v>
      </c>
      <c r="E465" s="144" t="s">
        <v>1</v>
      </c>
      <c r="F465" s="145" t="s">
        <v>788</v>
      </c>
      <c r="H465" s="146">
        <v>11.2</v>
      </c>
      <c r="L465" s="142"/>
      <c r="M465" s="147"/>
      <c r="U465" s="148"/>
      <c r="AT465" s="144" t="s">
        <v>127</v>
      </c>
      <c r="AU465" s="144" t="s">
        <v>124</v>
      </c>
      <c r="AV465" s="12" t="s">
        <v>125</v>
      </c>
      <c r="AW465" s="12" t="s">
        <v>23</v>
      </c>
      <c r="AX465" s="12" t="s">
        <v>66</v>
      </c>
      <c r="AY465" s="144" t="s">
        <v>117</v>
      </c>
    </row>
    <row r="466" spans="2:65" s="12" customFormat="1">
      <c r="B466" s="142"/>
      <c r="D466" s="143" t="s">
        <v>127</v>
      </c>
      <c r="E466" s="144" t="s">
        <v>1</v>
      </c>
      <c r="F466" s="145" t="s">
        <v>789</v>
      </c>
      <c r="H466" s="146">
        <v>4</v>
      </c>
      <c r="L466" s="142"/>
      <c r="M466" s="147"/>
      <c r="U466" s="148"/>
      <c r="AT466" s="144" t="s">
        <v>127</v>
      </c>
      <c r="AU466" s="144" t="s">
        <v>124</v>
      </c>
      <c r="AV466" s="12" t="s">
        <v>125</v>
      </c>
      <c r="AW466" s="12" t="s">
        <v>23</v>
      </c>
      <c r="AX466" s="12" t="s">
        <v>66</v>
      </c>
      <c r="AY466" s="144" t="s">
        <v>117</v>
      </c>
    </row>
    <row r="467" spans="2:65" s="12" customFormat="1">
      <c r="B467" s="142"/>
      <c r="D467" s="143" t="s">
        <v>127</v>
      </c>
      <c r="E467" s="144" t="s">
        <v>1</v>
      </c>
      <c r="F467" s="145" t="s">
        <v>790</v>
      </c>
      <c r="H467" s="146">
        <v>39.200000000000003</v>
      </c>
      <c r="L467" s="142"/>
      <c r="M467" s="147"/>
      <c r="U467" s="148"/>
      <c r="AT467" s="144" t="s">
        <v>127</v>
      </c>
      <c r="AU467" s="144" t="s">
        <v>124</v>
      </c>
      <c r="AV467" s="12" t="s">
        <v>125</v>
      </c>
      <c r="AW467" s="12" t="s">
        <v>23</v>
      </c>
      <c r="AX467" s="12" t="s">
        <v>66</v>
      </c>
      <c r="AY467" s="144" t="s">
        <v>117</v>
      </c>
    </row>
    <row r="468" spans="2:65" s="12" customFormat="1">
      <c r="B468" s="142"/>
      <c r="D468" s="143" t="s">
        <v>127</v>
      </c>
      <c r="E468" s="144" t="s">
        <v>1</v>
      </c>
      <c r="F468" s="145" t="s">
        <v>791</v>
      </c>
      <c r="H468" s="146">
        <v>19.600000000000001</v>
      </c>
      <c r="L468" s="142"/>
      <c r="M468" s="147"/>
      <c r="U468" s="148"/>
      <c r="AT468" s="144" t="s">
        <v>127</v>
      </c>
      <c r="AU468" s="144" t="s">
        <v>124</v>
      </c>
      <c r="AV468" s="12" t="s">
        <v>125</v>
      </c>
      <c r="AW468" s="12" t="s">
        <v>23</v>
      </c>
      <c r="AX468" s="12" t="s">
        <v>66</v>
      </c>
      <c r="AY468" s="144" t="s">
        <v>117</v>
      </c>
    </row>
    <row r="469" spans="2:65" s="12" customFormat="1">
      <c r="B469" s="142"/>
      <c r="D469" s="143" t="s">
        <v>127</v>
      </c>
      <c r="E469" s="144" t="s">
        <v>1</v>
      </c>
      <c r="F469" s="145" t="s">
        <v>792</v>
      </c>
      <c r="H469" s="146">
        <v>23.2</v>
      </c>
      <c r="L469" s="142"/>
      <c r="M469" s="147"/>
      <c r="U469" s="148"/>
      <c r="AT469" s="144" t="s">
        <v>127</v>
      </c>
      <c r="AU469" s="144" t="s">
        <v>124</v>
      </c>
      <c r="AV469" s="12" t="s">
        <v>125</v>
      </c>
      <c r="AW469" s="12" t="s">
        <v>23</v>
      </c>
      <c r="AX469" s="12" t="s">
        <v>66</v>
      </c>
      <c r="AY469" s="144" t="s">
        <v>117</v>
      </c>
    </row>
    <row r="470" spans="2:65" s="12" customFormat="1">
      <c r="B470" s="142"/>
      <c r="D470" s="143" t="s">
        <v>127</v>
      </c>
      <c r="E470" s="144" t="s">
        <v>1</v>
      </c>
      <c r="F470" s="145" t="s">
        <v>793</v>
      </c>
      <c r="H470" s="146">
        <v>52.2</v>
      </c>
      <c r="L470" s="142"/>
      <c r="M470" s="147"/>
      <c r="U470" s="148"/>
      <c r="AT470" s="144" t="s">
        <v>127</v>
      </c>
      <c r="AU470" s="144" t="s">
        <v>124</v>
      </c>
      <c r="AV470" s="12" t="s">
        <v>125</v>
      </c>
      <c r="AW470" s="12" t="s">
        <v>23</v>
      </c>
      <c r="AX470" s="12" t="s">
        <v>66</v>
      </c>
      <c r="AY470" s="144" t="s">
        <v>117</v>
      </c>
    </row>
    <row r="471" spans="2:65" s="13" customFormat="1">
      <c r="B471" s="149"/>
      <c r="D471" s="143" t="s">
        <v>127</v>
      </c>
      <c r="E471" s="150" t="s">
        <v>1</v>
      </c>
      <c r="F471" s="151" t="s">
        <v>131</v>
      </c>
      <c r="H471" s="152">
        <v>175.8</v>
      </c>
      <c r="L471" s="149"/>
      <c r="M471" s="153"/>
      <c r="U471" s="154"/>
      <c r="AT471" s="150" t="s">
        <v>127</v>
      </c>
      <c r="AU471" s="150" t="s">
        <v>124</v>
      </c>
      <c r="AV471" s="13" t="s">
        <v>132</v>
      </c>
      <c r="AW471" s="13" t="s">
        <v>23</v>
      </c>
      <c r="AX471" s="13" t="s">
        <v>71</v>
      </c>
      <c r="AY471" s="150" t="s">
        <v>117</v>
      </c>
    </row>
    <row r="472" spans="2:65" s="1" customFormat="1" ht="24.2" customHeight="1">
      <c r="B472" s="128"/>
      <c r="C472" s="129" t="s">
        <v>794</v>
      </c>
      <c r="D472" s="129" t="s">
        <v>120</v>
      </c>
      <c r="E472" s="130" t="s">
        <v>795</v>
      </c>
      <c r="F472" s="131" t="s">
        <v>796</v>
      </c>
      <c r="G472" s="132" t="s">
        <v>178</v>
      </c>
      <c r="H472" s="133">
        <v>344</v>
      </c>
      <c r="I472" s="134"/>
      <c r="J472" s="134">
        <f>ROUND(I472*H472,2)</f>
        <v>0</v>
      </c>
      <c r="K472" s="135"/>
      <c r="L472" s="29"/>
      <c r="M472" s="136" t="s">
        <v>1</v>
      </c>
      <c r="N472" s="137" t="s">
        <v>32</v>
      </c>
      <c r="O472" s="138">
        <v>4.5999999999999999E-2</v>
      </c>
      <c r="P472" s="138">
        <f>O472*H472</f>
        <v>15.824</v>
      </c>
      <c r="Q472" s="138">
        <v>0</v>
      </c>
      <c r="R472" s="138">
        <f>Q472*H472</f>
        <v>0</v>
      </c>
      <c r="S472" s="138">
        <v>0</v>
      </c>
      <c r="T472" s="138">
        <f>S472*H472</f>
        <v>0</v>
      </c>
      <c r="U472" s="139" t="s">
        <v>1</v>
      </c>
      <c r="AR472" s="140" t="s">
        <v>222</v>
      </c>
      <c r="AT472" s="140" t="s">
        <v>120</v>
      </c>
      <c r="AU472" s="140" t="s">
        <v>124</v>
      </c>
      <c r="AY472" s="17" t="s">
        <v>117</v>
      </c>
      <c r="BE472" s="141">
        <f>IF(N472="základná",J472,0)</f>
        <v>0</v>
      </c>
      <c r="BF472" s="141">
        <f>IF(N472="znížená",J472,0)</f>
        <v>0</v>
      </c>
      <c r="BG472" s="141">
        <f>IF(N472="zákl. prenesená",J472,0)</f>
        <v>0</v>
      </c>
      <c r="BH472" s="141">
        <f>IF(N472="zníž. prenesená",J472,0)</f>
        <v>0</v>
      </c>
      <c r="BI472" s="141">
        <f>IF(N472="nulová",J472,0)</f>
        <v>0</v>
      </c>
      <c r="BJ472" s="17" t="s">
        <v>125</v>
      </c>
      <c r="BK472" s="141">
        <f>ROUND(I472*H472,2)</f>
        <v>0</v>
      </c>
      <c r="BL472" s="17" t="s">
        <v>222</v>
      </c>
      <c r="BM472" s="140" t="s">
        <v>797</v>
      </c>
    </row>
    <row r="473" spans="2:65" s="12" customFormat="1">
      <c r="B473" s="142"/>
      <c r="D473" s="143" t="s">
        <v>127</v>
      </c>
      <c r="E473" s="144" t="s">
        <v>1</v>
      </c>
      <c r="F473" s="145" t="s">
        <v>798</v>
      </c>
      <c r="H473" s="146">
        <v>344</v>
      </c>
      <c r="L473" s="142"/>
      <c r="M473" s="147"/>
      <c r="U473" s="148"/>
      <c r="AT473" s="144" t="s">
        <v>127</v>
      </c>
      <c r="AU473" s="144" t="s">
        <v>124</v>
      </c>
      <c r="AV473" s="12" t="s">
        <v>125</v>
      </c>
      <c r="AW473" s="12" t="s">
        <v>23</v>
      </c>
      <c r="AX473" s="12" t="s">
        <v>66</v>
      </c>
      <c r="AY473" s="144" t="s">
        <v>117</v>
      </c>
    </row>
    <row r="474" spans="2:65" s="13" customFormat="1">
      <c r="B474" s="149"/>
      <c r="D474" s="143" t="s">
        <v>127</v>
      </c>
      <c r="E474" s="150" t="s">
        <v>1</v>
      </c>
      <c r="F474" s="151" t="s">
        <v>131</v>
      </c>
      <c r="H474" s="152">
        <v>344</v>
      </c>
      <c r="L474" s="149"/>
      <c r="M474" s="153"/>
      <c r="U474" s="154"/>
      <c r="AT474" s="150" t="s">
        <v>127</v>
      </c>
      <c r="AU474" s="150" t="s">
        <v>124</v>
      </c>
      <c r="AV474" s="13" t="s">
        <v>132</v>
      </c>
      <c r="AW474" s="13" t="s">
        <v>23</v>
      </c>
      <c r="AX474" s="13" t="s">
        <v>71</v>
      </c>
      <c r="AY474" s="150" t="s">
        <v>117</v>
      </c>
    </row>
    <row r="475" spans="2:65" s="1" customFormat="1" ht="16.5" customHeight="1">
      <c r="B475" s="128"/>
      <c r="C475" s="155" t="s">
        <v>799</v>
      </c>
      <c r="D475" s="155" t="s">
        <v>170</v>
      </c>
      <c r="E475" s="156" t="s">
        <v>800</v>
      </c>
      <c r="F475" s="157" t="s">
        <v>801</v>
      </c>
      <c r="G475" s="158" t="s">
        <v>185</v>
      </c>
      <c r="H475" s="159">
        <v>1007.1</v>
      </c>
      <c r="I475" s="160"/>
      <c r="J475" s="160">
        <f>ROUND(I475*H475,2)</f>
        <v>0</v>
      </c>
      <c r="K475" s="161"/>
      <c r="L475" s="162"/>
      <c r="M475" s="163" t="s">
        <v>1</v>
      </c>
      <c r="N475" s="164" t="s">
        <v>32</v>
      </c>
      <c r="O475" s="138">
        <v>0</v>
      </c>
      <c r="P475" s="138">
        <f>O475*H475</f>
        <v>0</v>
      </c>
      <c r="Q475" s="138">
        <v>0.55000000000000004</v>
      </c>
      <c r="R475" s="138">
        <f>Q475*H475</f>
        <v>553.90500000000009</v>
      </c>
      <c r="S475" s="138">
        <v>0</v>
      </c>
      <c r="T475" s="138">
        <f>S475*H475</f>
        <v>0</v>
      </c>
      <c r="U475" s="139" t="s">
        <v>1</v>
      </c>
      <c r="AR475" s="140" t="s">
        <v>291</v>
      </c>
      <c r="AT475" s="140" t="s">
        <v>170</v>
      </c>
      <c r="AU475" s="140" t="s">
        <v>124</v>
      </c>
      <c r="AY475" s="17" t="s">
        <v>117</v>
      </c>
      <c r="BE475" s="141">
        <f>IF(N475="základná",J475,0)</f>
        <v>0</v>
      </c>
      <c r="BF475" s="141">
        <f>IF(N475="znížená",J475,0)</f>
        <v>0</v>
      </c>
      <c r="BG475" s="141">
        <f>IF(N475="zákl. prenesená",J475,0)</f>
        <v>0</v>
      </c>
      <c r="BH475" s="141">
        <f>IF(N475="zníž. prenesená",J475,0)</f>
        <v>0</v>
      </c>
      <c r="BI475" s="141">
        <f>IF(N475="nulová",J475,0)</f>
        <v>0</v>
      </c>
      <c r="BJ475" s="17" t="s">
        <v>125</v>
      </c>
      <c r="BK475" s="141">
        <f>ROUND(I475*H475,2)</f>
        <v>0</v>
      </c>
      <c r="BL475" s="17" t="s">
        <v>222</v>
      </c>
      <c r="BM475" s="140" t="s">
        <v>802</v>
      </c>
    </row>
    <row r="476" spans="2:65" s="12" customFormat="1" ht="22.5">
      <c r="B476" s="142"/>
      <c r="D476" s="143" t="s">
        <v>127</v>
      </c>
      <c r="F476" s="145" t="s">
        <v>803</v>
      </c>
      <c r="H476" s="146">
        <v>1007.1</v>
      </c>
      <c r="L476" s="142"/>
      <c r="M476" s="147"/>
      <c r="U476" s="148"/>
      <c r="AT476" s="144" t="s">
        <v>127</v>
      </c>
      <c r="AU476" s="144" t="s">
        <v>124</v>
      </c>
      <c r="AV476" s="12" t="s">
        <v>125</v>
      </c>
      <c r="AW476" s="12" t="s">
        <v>3</v>
      </c>
      <c r="AX476" s="12" t="s">
        <v>71</v>
      </c>
      <c r="AY476" s="144" t="s">
        <v>117</v>
      </c>
    </row>
    <row r="477" spans="2:65" s="1" customFormat="1" ht="16.5" customHeight="1">
      <c r="B477" s="128"/>
      <c r="C477" s="129" t="s">
        <v>804</v>
      </c>
      <c r="D477" s="129" t="s">
        <v>120</v>
      </c>
      <c r="E477" s="130" t="s">
        <v>805</v>
      </c>
      <c r="F477" s="131" t="s">
        <v>806</v>
      </c>
      <c r="G477" s="132" t="s">
        <v>178</v>
      </c>
      <c r="H477" s="133">
        <v>344</v>
      </c>
      <c r="I477" s="134"/>
      <c r="J477" s="134">
        <f>ROUND(I477*H477,2)</f>
        <v>0</v>
      </c>
      <c r="K477" s="135"/>
      <c r="L477" s="29"/>
      <c r="M477" s="136" t="s">
        <v>1</v>
      </c>
      <c r="N477" s="137" t="s">
        <v>32</v>
      </c>
      <c r="O477" s="138">
        <v>7.0099999999999996E-2</v>
      </c>
      <c r="P477" s="138">
        <f>O477*H477</f>
        <v>24.1144</v>
      </c>
      <c r="Q477" s="138">
        <v>0</v>
      </c>
      <c r="R477" s="138">
        <f>Q477*H477</f>
        <v>0</v>
      </c>
      <c r="S477" s="138">
        <v>0</v>
      </c>
      <c r="T477" s="138">
        <f>S477*H477</f>
        <v>0</v>
      </c>
      <c r="U477" s="139" t="s">
        <v>1</v>
      </c>
      <c r="AR477" s="140" t="s">
        <v>222</v>
      </c>
      <c r="AT477" s="140" t="s">
        <v>120</v>
      </c>
      <c r="AU477" s="140" t="s">
        <v>124</v>
      </c>
      <c r="AY477" s="17" t="s">
        <v>117</v>
      </c>
      <c r="BE477" s="141">
        <f>IF(N477="základná",J477,0)</f>
        <v>0</v>
      </c>
      <c r="BF477" s="141">
        <f>IF(N477="znížená",J477,0)</f>
        <v>0</v>
      </c>
      <c r="BG477" s="141">
        <f>IF(N477="zákl. prenesená",J477,0)</f>
        <v>0</v>
      </c>
      <c r="BH477" s="141">
        <f>IF(N477="zníž. prenesená",J477,0)</f>
        <v>0</v>
      </c>
      <c r="BI477" s="141">
        <f>IF(N477="nulová",J477,0)</f>
        <v>0</v>
      </c>
      <c r="BJ477" s="17" t="s">
        <v>125</v>
      </c>
      <c r="BK477" s="141">
        <f>ROUND(I477*H477,2)</f>
        <v>0</v>
      </c>
      <c r="BL477" s="17" t="s">
        <v>222</v>
      </c>
      <c r="BM477" s="140" t="s">
        <v>807</v>
      </c>
    </row>
    <row r="478" spans="2:65" s="1" customFormat="1" ht="16.5" customHeight="1">
      <c r="B478" s="128"/>
      <c r="C478" s="155" t="s">
        <v>808</v>
      </c>
      <c r="D478" s="155" t="s">
        <v>170</v>
      </c>
      <c r="E478" s="156" t="s">
        <v>809</v>
      </c>
      <c r="F478" s="157" t="s">
        <v>810</v>
      </c>
      <c r="G478" s="158" t="s">
        <v>185</v>
      </c>
      <c r="H478" s="159">
        <v>1.6020000000000001</v>
      </c>
      <c r="I478" s="160"/>
      <c r="J478" s="160">
        <f>ROUND(I478*H478,2)</f>
        <v>0</v>
      </c>
      <c r="K478" s="161"/>
      <c r="L478" s="162"/>
      <c r="M478" s="163" t="s">
        <v>1</v>
      </c>
      <c r="N478" s="164" t="s">
        <v>32</v>
      </c>
      <c r="O478" s="138">
        <v>0</v>
      </c>
      <c r="P478" s="138">
        <f>O478*H478</f>
        <v>0</v>
      </c>
      <c r="Q478" s="138">
        <v>0.55000000000000004</v>
      </c>
      <c r="R478" s="138">
        <f>Q478*H478</f>
        <v>0.88110000000000011</v>
      </c>
      <c r="S478" s="138">
        <v>0</v>
      </c>
      <c r="T478" s="138">
        <f>S478*H478</f>
        <v>0</v>
      </c>
      <c r="U478" s="139" t="s">
        <v>1</v>
      </c>
      <c r="AR478" s="140" t="s">
        <v>291</v>
      </c>
      <c r="AT478" s="140" t="s">
        <v>170</v>
      </c>
      <c r="AU478" s="140" t="s">
        <v>124</v>
      </c>
      <c r="AY478" s="17" t="s">
        <v>117</v>
      </c>
      <c r="BE478" s="141">
        <f>IF(N478="základná",J478,0)</f>
        <v>0</v>
      </c>
      <c r="BF478" s="141">
        <f>IF(N478="znížená",J478,0)</f>
        <v>0</v>
      </c>
      <c r="BG478" s="141">
        <f>IF(N478="zákl. prenesená",J478,0)</f>
        <v>0</v>
      </c>
      <c r="BH478" s="141">
        <f>IF(N478="zníž. prenesená",J478,0)</f>
        <v>0</v>
      </c>
      <c r="BI478" s="141">
        <f>IF(N478="nulová",J478,0)</f>
        <v>0</v>
      </c>
      <c r="BJ478" s="17" t="s">
        <v>125</v>
      </c>
      <c r="BK478" s="141">
        <f>ROUND(I478*H478,2)</f>
        <v>0</v>
      </c>
      <c r="BL478" s="17" t="s">
        <v>222</v>
      </c>
      <c r="BM478" s="140" t="s">
        <v>811</v>
      </c>
    </row>
    <row r="479" spans="2:65" s="12" customFormat="1">
      <c r="B479" s="142"/>
      <c r="D479" s="143" t="s">
        <v>127</v>
      </c>
      <c r="E479" s="144" t="s">
        <v>1</v>
      </c>
      <c r="F479" s="145" t="s">
        <v>751</v>
      </c>
      <c r="H479" s="146">
        <v>306</v>
      </c>
      <c r="L479" s="142"/>
      <c r="M479" s="147"/>
      <c r="U479" s="148"/>
      <c r="AT479" s="144" t="s">
        <v>127</v>
      </c>
      <c r="AU479" s="144" t="s">
        <v>124</v>
      </c>
      <c r="AV479" s="12" t="s">
        <v>125</v>
      </c>
      <c r="AW479" s="12" t="s">
        <v>23</v>
      </c>
      <c r="AX479" s="12" t="s">
        <v>66</v>
      </c>
      <c r="AY479" s="144" t="s">
        <v>117</v>
      </c>
    </row>
    <row r="480" spans="2:65" s="12" customFormat="1">
      <c r="B480" s="142"/>
      <c r="D480" s="143" t="s">
        <v>127</v>
      </c>
      <c r="E480" s="144" t="s">
        <v>1</v>
      </c>
      <c r="F480" s="145" t="s">
        <v>752</v>
      </c>
      <c r="H480" s="146">
        <v>19.2</v>
      </c>
      <c r="L480" s="142"/>
      <c r="M480" s="147"/>
      <c r="U480" s="148"/>
      <c r="AT480" s="144" t="s">
        <v>127</v>
      </c>
      <c r="AU480" s="144" t="s">
        <v>124</v>
      </c>
      <c r="AV480" s="12" t="s">
        <v>125</v>
      </c>
      <c r="AW480" s="12" t="s">
        <v>23</v>
      </c>
      <c r="AX480" s="12" t="s">
        <v>66</v>
      </c>
      <c r="AY480" s="144" t="s">
        <v>117</v>
      </c>
    </row>
    <row r="481" spans="2:65" s="12" customFormat="1">
      <c r="B481" s="142"/>
      <c r="D481" s="143" t="s">
        <v>127</v>
      </c>
      <c r="E481" s="144" t="s">
        <v>1</v>
      </c>
      <c r="F481" s="145" t="s">
        <v>746</v>
      </c>
      <c r="H481" s="146">
        <v>50.4</v>
      </c>
      <c r="L481" s="142"/>
      <c r="M481" s="147"/>
      <c r="U481" s="148"/>
      <c r="AT481" s="144" t="s">
        <v>127</v>
      </c>
      <c r="AU481" s="144" t="s">
        <v>124</v>
      </c>
      <c r="AV481" s="12" t="s">
        <v>125</v>
      </c>
      <c r="AW481" s="12" t="s">
        <v>23</v>
      </c>
      <c r="AX481" s="12" t="s">
        <v>66</v>
      </c>
      <c r="AY481" s="144" t="s">
        <v>117</v>
      </c>
    </row>
    <row r="482" spans="2:65" s="12" customFormat="1">
      <c r="B482" s="142"/>
      <c r="D482" s="143" t="s">
        <v>127</v>
      </c>
      <c r="E482" s="144" t="s">
        <v>1</v>
      </c>
      <c r="F482" s="145" t="s">
        <v>747</v>
      </c>
      <c r="H482" s="146">
        <v>14.4</v>
      </c>
      <c r="L482" s="142"/>
      <c r="M482" s="147"/>
      <c r="U482" s="148"/>
      <c r="AT482" s="144" t="s">
        <v>127</v>
      </c>
      <c r="AU482" s="144" t="s">
        <v>124</v>
      </c>
      <c r="AV482" s="12" t="s">
        <v>125</v>
      </c>
      <c r="AW482" s="12" t="s">
        <v>23</v>
      </c>
      <c r="AX482" s="12" t="s">
        <v>66</v>
      </c>
      <c r="AY482" s="144" t="s">
        <v>117</v>
      </c>
    </row>
    <row r="483" spans="2:65" s="12" customFormat="1">
      <c r="B483" s="142"/>
      <c r="D483" s="143" t="s">
        <v>127</v>
      </c>
      <c r="E483" s="144" t="s">
        <v>1</v>
      </c>
      <c r="F483" s="145" t="s">
        <v>748</v>
      </c>
      <c r="H483" s="146">
        <v>10.4</v>
      </c>
      <c r="L483" s="142"/>
      <c r="M483" s="147"/>
      <c r="U483" s="148"/>
      <c r="AT483" s="144" t="s">
        <v>127</v>
      </c>
      <c r="AU483" s="144" t="s">
        <v>124</v>
      </c>
      <c r="AV483" s="12" t="s">
        <v>125</v>
      </c>
      <c r="AW483" s="12" t="s">
        <v>23</v>
      </c>
      <c r="AX483" s="12" t="s">
        <v>66</v>
      </c>
      <c r="AY483" s="144" t="s">
        <v>117</v>
      </c>
    </row>
    <row r="484" spans="2:65" s="13" customFormat="1">
      <c r="B484" s="149"/>
      <c r="D484" s="143" t="s">
        <v>127</v>
      </c>
      <c r="E484" s="150" t="s">
        <v>1</v>
      </c>
      <c r="F484" s="151" t="s">
        <v>131</v>
      </c>
      <c r="H484" s="152">
        <v>400.4</v>
      </c>
      <c r="L484" s="149"/>
      <c r="M484" s="153"/>
      <c r="U484" s="154"/>
      <c r="AT484" s="150" t="s">
        <v>127</v>
      </c>
      <c r="AU484" s="150" t="s">
        <v>124</v>
      </c>
      <c r="AV484" s="13" t="s">
        <v>132</v>
      </c>
      <c r="AW484" s="13" t="s">
        <v>23</v>
      </c>
      <c r="AX484" s="13" t="s">
        <v>71</v>
      </c>
      <c r="AY484" s="150" t="s">
        <v>117</v>
      </c>
    </row>
    <row r="485" spans="2:65" s="12" customFormat="1">
      <c r="B485" s="142"/>
      <c r="D485" s="143" t="s">
        <v>127</v>
      </c>
      <c r="F485" s="145" t="s">
        <v>812</v>
      </c>
      <c r="H485" s="146">
        <v>1.6020000000000001</v>
      </c>
      <c r="L485" s="142"/>
      <c r="M485" s="147"/>
      <c r="U485" s="148"/>
      <c r="AT485" s="144" t="s">
        <v>127</v>
      </c>
      <c r="AU485" s="144" t="s">
        <v>124</v>
      </c>
      <c r="AV485" s="12" t="s">
        <v>125</v>
      </c>
      <c r="AW485" s="12" t="s">
        <v>3</v>
      </c>
      <c r="AX485" s="12" t="s">
        <v>71</v>
      </c>
      <c r="AY485" s="144" t="s">
        <v>117</v>
      </c>
    </row>
    <row r="486" spans="2:65" s="1" customFormat="1" ht="44.25" customHeight="1">
      <c r="B486" s="128"/>
      <c r="C486" s="129" t="s">
        <v>813</v>
      </c>
      <c r="D486" s="129" t="s">
        <v>120</v>
      </c>
      <c r="E486" s="130" t="s">
        <v>814</v>
      </c>
      <c r="F486" s="131" t="s">
        <v>815</v>
      </c>
      <c r="G486" s="132" t="s">
        <v>123</v>
      </c>
      <c r="H486" s="133">
        <v>24.763000000000002</v>
      </c>
      <c r="I486" s="134"/>
      <c r="J486" s="134">
        <f>ROUND(I486*H486,2)</f>
        <v>0</v>
      </c>
      <c r="K486" s="135"/>
      <c r="L486" s="29"/>
      <c r="M486" s="136" t="s">
        <v>1</v>
      </c>
      <c r="N486" s="137" t="s">
        <v>32</v>
      </c>
      <c r="O486" s="138">
        <v>0.01</v>
      </c>
      <c r="P486" s="138">
        <f>O486*H486</f>
        <v>0.24763000000000002</v>
      </c>
      <c r="Q486" s="138">
        <v>2.2329999999999999E-2</v>
      </c>
      <c r="R486" s="138">
        <f>Q486*H486</f>
        <v>0.55295779</v>
      </c>
      <c r="S486" s="138">
        <v>0</v>
      </c>
      <c r="T486" s="138">
        <f>S486*H486</f>
        <v>0</v>
      </c>
      <c r="U486" s="139" t="s">
        <v>1</v>
      </c>
      <c r="AR486" s="140" t="s">
        <v>222</v>
      </c>
      <c r="AT486" s="140" t="s">
        <v>120</v>
      </c>
      <c r="AU486" s="140" t="s">
        <v>124</v>
      </c>
      <c r="AY486" s="17" t="s">
        <v>117</v>
      </c>
      <c r="BE486" s="141">
        <f>IF(N486="základná",J486,0)</f>
        <v>0</v>
      </c>
      <c r="BF486" s="141">
        <f>IF(N486="znížená",J486,0)</f>
        <v>0</v>
      </c>
      <c r="BG486" s="141">
        <f>IF(N486="zákl. prenesená",J486,0)</f>
        <v>0</v>
      </c>
      <c r="BH486" s="141">
        <f>IF(N486="zníž. prenesená",J486,0)</f>
        <v>0</v>
      </c>
      <c r="BI486" s="141">
        <f>IF(N486="nulová",J486,0)</f>
        <v>0</v>
      </c>
      <c r="BJ486" s="17" t="s">
        <v>125</v>
      </c>
      <c r="BK486" s="141">
        <f>ROUND(I486*H486,2)</f>
        <v>0</v>
      </c>
      <c r="BL486" s="17" t="s">
        <v>222</v>
      </c>
      <c r="BM486" s="140" t="s">
        <v>816</v>
      </c>
    </row>
    <row r="487" spans="2:65" s="12" customFormat="1">
      <c r="B487" s="142"/>
      <c r="D487" s="143" t="s">
        <v>127</v>
      </c>
      <c r="E487" s="144" t="s">
        <v>1</v>
      </c>
      <c r="F487" s="145" t="s">
        <v>817</v>
      </c>
      <c r="H487" s="146">
        <v>20.515000000000001</v>
      </c>
      <c r="L487" s="142"/>
      <c r="M487" s="147"/>
      <c r="U487" s="148"/>
      <c r="AT487" s="144" t="s">
        <v>127</v>
      </c>
      <c r="AU487" s="144" t="s">
        <v>124</v>
      </c>
      <c r="AV487" s="12" t="s">
        <v>125</v>
      </c>
      <c r="AW487" s="12" t="s">
        <v>23</v>
      </c>
      <c r="AX487" s="12" t="s">
        <v>66</v>
      </c>
      <c r="AY487" s="144" t="s">
        <v>117</v>
      </c>
    </row>
    <row r="488" spans="2:65" s="12" customFormat="1">
      <c r="B488" s="142"/>
      <c r="D488" s="143" t="s">
        <v>127</v>
      </c>
      <c r="E488" s="144" t="s">
        <v>1</v>
      </c>
      <c r="F488" s="145" t="s">
        <v>818</v>
      </c>
      <c r="H488" s="146">
        <v>0.92500000000000004</v>
      </c>
      <c r="L488" s="142"/>
      <c r="M488" s="147"/>
      <c r="U488" s="148"/>
      <c r="AT488" s="144" t="s">
        <v>127</v>
      </c>
      <c r="AU488" s="144" t="s">
        <v>124</v>
      </c>
      <c r="AV488" s="12" t="s">
        <v>125</v>
      </c>
      <c r="AW488" s="12" t="s">
        <v>23</v>
      </c>
      <c r="AX488" s="12" t="s">
        <v>66</v>
      </c>
      <c r="AY488" s="144" t="s">
        <v>117</v>
      </c>
    </row>
    <row r="489" spans="2:65" s="12" customFormat="1">
      <c r="B489" s="142"/>
      <c r="D489" s="143" t="s">
        <v>127</v>
      </c>
      <c r="E489" s="144" t="s">
        <v>1</v>
      </c>
      <c r="F489" s="145" t="s">
        <v>819</v>
      </c>
      <c r="H489" s="146">
        <v>3.323</v>
      </c>
      <c r="L489" s="142"/>
      <c r="M489" s="147"/>
      <c r="U489" s="148"/>
      <c r="AT489" s="144" t="s">
        <v>127</v>
      </c>
      <c r="AU489" s="144" t="s">
        <v>124</v>
      </c>
      <c r="AV489" s="12" t="s">
        <v>125</v>
      </c>
      <c r="AW489" s="12" t="s">
        <v>23</v>
      </c>
      <c r="AX489" s="12" t="s">
        <v>66</v>
      </c>
      <c r="AY489" s="144" t="s">
        <v>117</v>
      </c>
    </row>
    <row r="490" spans="2:65" s="13" customFormat="1">
      <c r="B490" s="149"/>
      <c r="D490" s="143" t="s">
        <v>127</v>
      </c>
      <c r="E490" s="150" t="s">
        <v>1</v>
      </c>
      <c r="F490" s="151" t="s">
        <v>131</v>
      </c>
      <c r="H490" s="152">
        <v>24.763000000000002</v>
      </c>
      <c r="L490" s="149"/>
      <c r="M490" s="153"/>
      <c r="U490" s="154"/>
      <c r="AT490" s="150" t="s">
        <v>127</v>
      </c>
      <c r="AU490" s="150" t="s">
        <v>124</v>
      </c>
      <c r="AV490" s="13" t="s">
        <v>132</v>
      </c>
      <c r="AW490" s="13" t="s">
        <v>23</v>
      </c>
      <c r="AX490" s="13" t="s">
        <v>71</v>
      </c>
      <c r="AY490" s="150" t="s">
        <v>117</v>
      </c>
    </row>
    <row r="491" spans="2:65" s="1" customFormat="1" ht="33" customHeight="1">
      <c r="B491" s="128"/>
      <c r="C491" s="129" t="s">
        <v>820</v>
      </c>
      <c r="D491" s="129" t="s">
        <v>120</v>
      </c>
      <c r="E491" s="130" t="s">
        <v>821</v>
      </c>
      <c r="F491" s="131" t="s">
        <v>822</v>
      </c>
      <c r="G491" s="132" t="s">
        <v>185</v>
      </c>
      <c r="H491" s="133">
        <v>779.05</v>
      </c>
      <c r="I491" s="134"/>
      <c r="J491" s="134">
        <f>ROUND(I491*H491,2)</f>
        <v>0</v>
      </c>
      <c r="K491" s="135"/>
      <c r="L491" s="29"/>
      <c r="M491" s="136" t="s">
        <v>1</v>
      </c>
      <c r="N491" s="137" t="s">
        <v>32</v>
      </c>
      <c r="O491" s="138">
        <v>0.77300000000000002</v>
      </c>
      <c r="P491" s="138">
        <f>O491*H491</f>
        <v>602.20564999999999</v>
      </c>
      <c r="Q491" s="138">
        <v>2.1000000000000001E-4</v>
      </c>
      <c r="R491" s="138">
        <f>Q491*H491</f>
        <v>0.16360050000000001</v>
      </c>
      <c r="S491" s="138">
        <v>0</v>
      </c>
      <c r="T491" s="138">
        <f>S491*H491</f>
        <v>0</v>
      </c>
      <c r="U491" s="139" t="s">
        <v>1</v>
      </c>
      <c r="AR491" s="140" t="s">
        <v>222</v>
      </c>
      <c r="AT491" s="140" t="s">
        <v>120</v>
      </c>
      <c r="AU491" s="140" t="s">
        <v>124</v>
      </c>
      <c r="AY491" s="17" t="s">
        <v>117</v>
      </c>
      <c r="BE491" s="141">
        <f>IF(N491="základná",J491,0)</f>
        <v>0</v>
      </c>
      <c r="BF491" s="141">
        <f>IF(N491="znížená",J491,0)</f>
        <v>0</v>
      </c>
      <c r="BG491" s="141">
        <f>IF(N491="zákl. prenesená",J491,0)</f>
        <v>0</v>
      </c>
      <c r="BH491" s="141">
        <f>IF(N491="zníž. prenesená",J491,0)</f>
        <v>0</v>
      </c>
      <c r="BI491" s="141">
        <f>IF(N491="nulová",J491,0)</f>
        <v>0</v>
      </c>
      <c r="BJ491" s="17" t="s">
        <v>125</v>
      </c>
      <c r="BK491" s="141">
        <f>ROUND(I491*H491,2)</f>
        <v>0</v>
      </c>
      <c r="BL491" s="17" t="s">
        <v>222</v>
      </c>
      <c r="BM491" s="140" t="s">
        <v>823</v>
      </c>
    </row>
    <row r="492" spans="2:65" s="1" customFormat="1" ht="16.5" customHeight="1">
      <c r="B492" s="128"/>
      <c r="C492" s="155" t="s">
        <v>824</v>
      </c>
      <c r="D492" s="155" t="s">
        <v>170</v>
      </c>
      <c r="E492" s="156" t="s">
        <v>825</v>
      </c>
      <c r="F492" s="157" t="s">
        <v>826</v>
      </c>
      <c r="G492" s="158" t="s">
        <v>123</v>
      </c>
      <c r="H492" s="159">
        <v>34.277999999999999</v>
      </c>
      <c r="I492" s="160"/>
      <c r="J492" s="160">
        <f>ROUND(I492*H492,2)</f>
        <v>0</v>
      </c>
      <c r="K492" s="161"/>
      <c r="L492" s="162"/>
      <c r="M492" s="163" t="s">
        <v>1</v>
      </c>
      <c r="N492" s="164" t="s">
        <v>32</v>
      </c>
      <c r="O492" s="138">
        <v>0</v>
      </c>
      <c r="P492" s="138">
        <f>O492*H492</f>
        <v>0</v>
      </c>
      <c r="Q492" s="138">
        <v>0.54</v>
      </c>
      <c r="R492" s="138">
        <f>Q492*H492</f>
        <v>18.510120000000001</v>
      </c>
      <c r="S492" s="138">
        <v>0</v>
      </c>
      <c r="T492" s="138">
        <f>S492*H492</f>
        <v>0</v>
      </c>
      <c r="U492" s="139" t="s">
        <v>1</v>
      </c>
      <c r="AR492" s="140" t="s">
        <v>291</v>
      </c>
      <c r="AT492" s="140" t="s">
        <v>170</v>
      </c>
      <c r="AU492" s="140" t="s">
        <v>124</v>
      </c>
      <c r="AY492" s="17" t="s">
        <v>117</v>
      </c>
      <c r="BE492" s="141">
        <f>IF(N492="základná",J492,0)</f>
        <v>0</v>
      </c>
      <c r="BF492" s="141">
        <f>IF(N492="znížená",J492,0)</f>
        <v>0</v>
      </c>
      <c r="BG492" s="141">
        <f>IF(N492="zákl. prenesená",J492,0)</f>
        <v>0</v>
      </c>
      <c r="BH492" s="141">
        <f>IF(N492="zníž. prenesená",J492,0)</f>
        <v>0</v>
      </c>
      <c r="BI492" s="141">
        <f>IF(N492="nulová",J492,0)</f>
        <v>0</v>
      </c>
      <c r="BJ492" s="17" t="s">
        <v>125</v>
      </c>
      <c r="BK492" s="141">
        <f>ROUND(I492*H492,2)</f>
        <v>0</v>
      </c>
      <c r="BL492" s="17" t="s">
        <v>222</v>
      </c>
      <c r="BM492" s="140" t="s">
        <v>827</v>
      </c>
    </row>
    <row r="493" spans="2:65" s="12" customFormat="1">
      <c r="B493" s="142"/>
      <c r="D493" s="143" t="s">
        <v>127</v>
      </c>
      <c r="E493" s="144" t="s">
        <v>1</v>
      </c>
      <c r="F493" s="145" t="s">
        <v>828</v>
      </c>
      <c r="H493" s="146">
        <v>34.277999999999999</v>
      </c>
      <c r="L493" s="142"/>
      <c r="M493" s="147"/>
      <c r="U493" s="148"/>
      <c r="AT493" s="144" t="s">
        <v>127</v>
      </c>
      <c r="AU493" s="144" t="s">
        <v>124</v>
      </c>
      <c r="AV493" s="12" t="s">
        <v>125</v>
      </c>
      <c r="AW493" s="12" t="s">
        <v>23</v>
      </c>
      <c r="AX493" s="12" t="s">
        <v>66</v>
      </c>
      <c r="AY493" s="144" t="s">
        <v>117</v>
      </c>
    </row>
    <row r="494" spans="2:65" s="13" customFormat="1">
      <c r="B494" s="149"/>
      <c r="D494" s="143" t="s">
        <v>127</v>
      </c>
      <c r="E494" s="150" t="s">
        <v>1</v>
      </c>
      <c r="F494" s="151" t="s">
        <v>131</v>
      </c>
      <c r="H494" s="152">
        <v>34.277999999999999</v>
      </c>
      <c r="L494" s="149"/>
      <c r="M494" s="153"/>
      <c r="U494" s="154"/>
      <c r="AT494" s="150" t="s">
        <v>127</v>
      </c>
      <c r="AU494" s="150" t="s">
        <v>124</v>
      </c>
      <c r="AV494" s="13" t="s">
        <v>132</v>
      </c>
      <c r="AW494" s="13" t="s">
        <v>23</v>
      </c>
      <c r="AX494" s="13" t="s">
        <v>71</v>
      </c>
      <c r="AY494" s="150" t="s">
        <v>117</v>
      </c>
    </row>
    <row r="495" spans="2:65" s="1" customFormat="1" ht="16.5" customHeight="1">
      <c r="B495" s="128"/>
      <c r="C495" s="155" t="s">
        <v>829</v>
      </c>
      <c r="D495" s="155" t="s">
        <v>170</v>
      </c>
      <c r="E495" s="156" t="s">
        <v>830</v>
      </c>
      <c r="F495" s="157" t="s">
        <v>826</v>
      </c>
      <c r="G495" s="158" t="s">
        <v>123</v>
      </c>
      <c r="H495" s="159">
        <v>12.254</v>
      </c>
      <c r="I495" s="160"/>
      <c r="J495" s="160">
        <f>ROUND(I495*H495,2)</f>
        <v>0</v>
      </c>
      <c r="K495" s="161"/>
      <c r="L495" s="162"/>
      <c r="M495" s="163" t="s">
        <v>1</v>
      </c>
      <c r="N495" s="164" t="s">
        <v>32</v>
      </c>
      <c r="O495" s="138">
        <v>0</v>
      </c>
      <c r="P495" s="138">
        <f>O495*H495</f>
        <v>0</v>
      </c>
      <c r="Q495" s="138">
        <v>0.54</v>
      </c>
      <c r="R495" s="138">
        <f>Q495*H495</f>
        <v>6.6171600000000002</v>
      </c>
      <c r="S495" s="138">
        <v>0</v>
      </c>
      <c r="T495" s="138">
        <f>S495*H495</f>
        <v>0</v>
      </c>
      <c r="U495" s="139" t="s">
        <v>1</v>
      </c>
      <c r="AR495" s="140" t="s">
        <v>291</v>
      </c>
      <c r="AT495" s="140" t="s">
        <v>170</v>
      </c>
      <c r="AU495" s="140" t="s">
        <v>124</v>
      </c>
      <c r="AY495" s="17" t="s">
        <v>117</v>
      </c>
      <c r="BE495" s="141">
        <f>IF(N495="základná",J495,0)</f>
        <v>0</v>
      </c>
      <c r="BF495" s="141">
        <f>IF(N495="znížená",J495,0)</f>
        <v>0</v>
      </c>
      <c r="BG495" s="141">
        <f>IF(N495="zákl. prenesená",J495,0)</f>
        <v>0</v>
      </c>
      <c r="BH495" s="141">
        <f>IF(N495="zníž. prenesená",J495,0)</f>
        <v>0</v>
      </c>
      <c r="BI495" s="141">
        <f>IF(N495="nulová",J495,0)</f>
        <v>0</v>
      </c>
      <c r="BJ495" s="17" t="s">
        <v>125</v>
      </c>
      <c r="BK495" s="141">
        <f>ROUND(I495*H495,2)</f>
        <v>0</v>
      </c>
      <c r="BL495" s="17" t="s">
        <v>222</v>
      </c>
      <c r="BM495" s="140" t="s">
        <v>831</v>
      </c>
    </row>
    <row r="496" spans="2:65" s="12" customFormat="1">
      <c r="B496" s="142"/>
      <c r="D496" s="143" t="s">
        <v>127</v>
      </c>
      <c r="E496" s="144" t="s">
        <v>1</v>
      </c>
      <c r="F496" s="145" t="s">
        <v>832</v>
      </c>
      <c r="H496" s="146">
        <v>12.254</v>
      </c>
      <c r="L496" s="142"/>
      <c r="M496" s="147"/>
      <c r="U496" s="148"/>
      <c r="AT496" s="144" t="s">
        <v>127</v>
      </c>
      <c r="AU496" s="144" t="s">
        <v>124</v>
      </c>
      <c r="AV496" s="12" t="s">
        <v>125</v>
      </c>
      <c r="AW496" s="12" t="s">
        <v>23</v>
      </c>
      <c r="AX496" s="12" t="s">
        <v>66</v>
      </c>
      <c r="AY496" s="144" t="s">
        <v>117</v>
      </c>
    </row>
    <row r="497" spans="2:65" s="13" customFormat="1">
      <c r="B497" s="149"/>
      <c r="D497" s="143" t="s">
        <v>127</v>
      </c>
      <c r="E497" s="150" t="s">
        <v>1</v>
      </c>
      <c r="F497" s="151" t="s">
        <v>131</v>
      </c>
      <c r="H497" s="152">
        <v>12.254</v>
      </c>
      <c r="L497" s="149"/>
      <c r="M497" s="153"/>
      <c r="U497" s="154"/>
      <c r="AT497" s="150" t="s">
        <v>127</v>
      </c>
      <c r="AU497" s="150" t="s">
        <v>124</v>
      </c>
      <c r="AV497" s="13" t="s">
        <v>132</v>
      </c>
      <c r="AW497" s="13" t="s">
        <v>23</v>
      </c>
      <c r="AX497" s="13" t="s">
        <v>71</v>
      </c>
      <c r="AY497" s="150" t="s">
        <v>117</v>
      </c>
    </row>
    <row r="498" spans="2:65" s="1" customFormat="1" ht="24.2" customHeight="1">
      <c r="B498" s="128"/>
      <c r="C498" s="129" t="s">
        <v>833</v>
      </c>
      <c r="D498" s="129" t="s">
        <v>120</v>
      </c>
      <c r="E498" s="130" t="s">
        <v>834</v>
      </c>
      <c r="F498" s="131" t="s">
        <v>835</v>
      </c>
      <c r="G498" s="132" t="s">
        <v>178</v>
      </c>
      <c r="H498" s="133">
        <v>213.36</v>
      </c>
      <c r="I498" s="134"/>
      <c r="J498" s="134">
        <f>ROUND(I498*H498,2)</f>
        <v>0</v>
      </c>
      <c r="K498" s="135"/>
      <c r="L498" s="29"/>
      <c r="M498" s="136" t="s">
        <v>1</v>
      </c>
      <c r="N498" s="137" t="s">
        <v>32</v>
      </c>
      <c r="O498" s="138">
        <v>0.28899999999999998</v>
      </c>
      <c r="P498" s="138">
        <f>O498*H498</f>
        <v>61.66104</v>
      </c>
      <c r="Q498" s="138">
        <v>0</v>
      </c>
      <c r="R498" s="138">
        <f>Q498*H498</f>
        <v>0</v>
      </c>
      <c r="S498" s="138">
        <v>0</v>
      </c>
      <c r="T498" s="138">
        <f>S498*H498</f>
        <v>0</v>
      </c>
      <c r="U498" s="139" t="s">
        <v>1</v>
      </c>
      <c r="AR498" s="140" t="s">
        <v>222</v>
      </c>
      <c r="AT498" s="140" t="s">
        <v>120</v>
      </c>
      <c r="AU498" s="140" t="s">
        <v>124</v>
      </c>
      <c r="AY498" s="17" t="s">
        <v>117</v>
      </c>
      <c r="BE498" s="141">
        <f>IF(N498="základná",J498,0)</f>
        <v>0</v>
      </c>
      <c r="BF498" s="141">
        <f>IF(N498="znížená",J498,0)</f>
        <v>0</v>
      </c>
      <c r="BG498" s="141">
        <f>IF(N498="zákl. prenesená",J498,0)</f>
        <v>0</v>
      </c>
      <c r="BH498" s="141">
        <f>IF(N498="zníž. prenesená",J498,0)</f>
        <v>0</v>
      </c>
      <c r="BI498" s="141">
        <f>IF(N498="nulová",J498,0)</f>
        <v>0</v>
      </c>
      <c r="BJ498" s="17" t="s">
        <v>125</v>
      </c>
      <c r="BK498" s="141">
        <f>ROUND(I498*H498,2)</f>
        <v>0</v>
      </c>
      <c r="BL498" s="17" t="s">
        <v>222</v>
      </c>
      <c r="BM498" s="140" t="s">
        <v>836</v>
      </c>
    </row>
    <row r="499" spans="2:65" s="12" customFormat="1">
      <c r="B499" s="142"/>
      <c r="D499" s="143" t="s">
        <v>127</v>
      </c>
      <c r="E499" s="144" t="s">
        <v>1</v>
      </c>
      <c r="F499" s="145" t="s">
        <v>668</v>
      </c>
      <c r="H499" s="146">
        <v>213.36</v>
      </c>
      <c r="L499" s="142"/>
      <c r="M499" s="147"/>
      <c r="U499" s="148"/>
      <c r="AT499" s="144" t="s">
        <v>127</v>
      </c>
      <c r="AU499" s="144" t="s">
        <v>124</v>
      </c>
      <c r="AV499" s="12" t="s">
        <v>125</v>
      </c>
      <c r="AW499" s="12" t="s">
        <v>23</v>
      </c>
      <c r="AX499" s="12" t="s">
        <v>66</v>
      </c>
      <c r="AY499" s="144" t="s">
        <v>117</v>
      </c>
    </row>
    <row r="500" spans="2:65" s="13" customFormat="1">
      <c r="B500" s="149"/>
      <c r="D500" s="143" t="s">
        <v>127</v>
      </c>
      <c r="E500" s="150" t="s">
        <v>1</v>
      </c>
      <c r="F500" s="151" t="s">
        <v>131</v>
      </c>
      <c r="H500" s="152">
        <v>213.36</v>
      </c>
      <c r="L500" s="149"/>
      <c r="M500" s="153"/>
      <c r="U500" s="154"/>
      <c r="AT500" s="150" t="s">
        <v>127</v>
      </c>
      <c r="AU500" s="150" t="s">
        <v>124</v>
      </c>
      <c r="AV500" s="13" t="s">
        <v>132</v>
      </c>
      <c r="AW500" s="13" t="s">
        <v>23</v>
      </c>
      <c r="AX500" s="13" t="s">
        <v>71</v>
      </c>
      <c r="AY500" s="150" t="s">
        <v>117</v>
      </c>
    </row>
    <row r="501" spans="2:65" s="1" customFormat="1" ht="16.5" customHeight="1">
      <c r="B501" s="128"/>
      <c r="C501" s="155" t="s">
        <v>837</v>
      </c>
      <c r="D501" s="155" t="s">
        <v>170</v>
      </c>
      <c r="E501" s="156" t="s">
        <v>838</v>
      </c>
      <c r="F501" s="157" t="s">
        <v>839</v>
      </c>
      <c r="G501" s="158" t="s">
        <v>123</v>
      </c>
      <c r="H501" s="159">
        <v>16.428999999999998</v>
      </c>
      <c r="I501" s="160"/>
      <c r="J501" s="160">
        <f>ROUND(I501*H501,2)</f>
        <v>0</v>
      </c>
      <c r="K501" s="161"/>
      <c r="L501" s="162"/>
      <c r="M501" s="163" t="s">
        <v>1</v>
      </c>
      <c r="N501" s="164" t="s">
        <v>32</v>
      </c>
      <c r="O501" s="138">
        <v>0</v>
      </c>
      <c r="P501" s="138">
        <f>O501*H501</f>
        <v>0</v>
      </c>
      <c r="Q501" s="138">
        <v>0.5</v>
      </c>
      <c r="R501" s="138">
        <f>Q501*H501</f>
        <v>8.2144999999999992</v>
      </c>
      <c r="S501" s="138">
        <v>0</v>
      </c>
      <c r="T501" s="138">
        <f>S501*H501</f>
        <v>0</v>
      </c>
      <c r="U501" s="139" t="s">
        <v>1</v>
      </c>
      <c r="AR501" s="140" t="s">
        <v>291</v>
      </c>
      <c r="AT501" s="140" t="s">
        <v>170</v>
      </c>
      <c r="AU501" s="140" t="s">
        <v>124</v>
      </c>
      <c r="AY501" s="17" t="s">
        <v>117</v>
      </c>
      <c r="BE501" s="141">
        <f>IF(N501="základná",J501,0)</f>
        <v>0</v>
      </c>
      <c r="BF501" s="141">
        <f>IF(N501="znížená",J501,0)</f>
        <v>0</v>
      </c>
      <c r="BG501" s="141">
        <f>IF(N501="zákl. prenesená",J501,0)</f>
        <v>0</v>
      </c>
      <c r="BH501" s="141">
        <f>IF(N501="zníž. prenesená",J501,0)</f>
        <v>0</v>
      </c>
      <c r="BI501" s="141">
        <f>IF(N501="nulová",J501,0)</f>
        <v>0</v>
      </c>
      <c r="BJ501" s="17" t="s">
        <v>125</v>
      </c>
      <c r="BK501" s="141">
        <f>ROUND(I501*H501,2)</f>
        <v>0</v>
      </c>
      <c r="BL501" s="17" t="s">
        <v>222</v>
      </c>
      <c r="BM501" s="140" t="s">
        <v>840</v>
      </c>
    </row>
    <row r="502" spans="2:65" s="12" customFormat="1">
      <c r="B502" s="142"/>
      <c r="D502" s="143" t="s">
        <v>127</v>
      </c>
      <c r="E502" s="144" t="s">
        <v>1</v>
      </c>
      <c r="F502" s="145" t="s">
        <v>841</v>
      </c>
      <c r="H502" s="146">
        <v>16.428999999999998</v>
      </c>
      <c r="L502" s="142"/>
      <c r="M502" s="147"/>
      <c r="U502" s="148"/>
      <c r="AT502" s="144" t="s">
        <v>127</v>
      </c>
      <c r="AU502" s="144" t="s">
        <v>124</v>
      </c>
      <c r="AV502" s="12" t="s">
        <v>125</v>
      </c>
      <c r="AW502" s="12" t="s">
        <v>23</v>
      </c>
      <c r="AX502" s="12" t="s">
        <v>66</v>
      </c>
      <c r="AY502" s="144" t="s">
        <v>117</v>
      </c>
    </row>
    <row r="503" spans="2:65" s="13" customFormat="1">
      <c r="B503" s="149"/>
      <c r="D503" s="143" t="s">
        <v>127</v>
      </c>
      <c r="E503" s="150" t="s">
        <v>1</v>
      </c>
      <c r="F503" s="151" t="s">
        <v>131</v>
      </c>
      <c r="H503" s="152">
        <v>16.428999999999998</v>
      </c>
      <c r="L503" s="149"/>
      <c r="M503" s="153"/>
      <c r="U503" s="154"/>
      <c r="AT503" s="150" t="s">
        <v>127</v>
      </c>
      <c r="AU503" s="150" t="s">
        <v>124</v>
      </c>
      <c r="AV503" s="13" t="s">
        <v>132</v>
      </c>
      <c r="AW503" s="13" t="s">
        <v>23</v>
      </c>
      <c r="AX503" s="13" t="s">
        <v>71</v>
      </c>
      <c r="AY503" s="150" t="s">
        <v>117</v>
      </c>
    </row>
    <row r="504" spans="2:65" s="1" customFormat="1" ht="24.2" customHeight="1">
      <c r="B504" s="128"/>
      <c r="C504" s="129" t="s">
        <v>842</v>
      </c>
      <c r="D504" s="129" t="s">
        <v>120</v>
      </c>
      <c r="E504" s="130" t="s">
        <v>843</v>
      </c>
      <c r="F504" s="131" t="s">
        <v>844</v>
      </c>
      <c r="G504" s="132" t="s">
        <v>185</v>
      </c>
      <c r="H504" s="133">
        <v>253.18899999999999</v>
      </c>
      <c r="I504" s="134"/>
      <c r="J504" s="134">
        <f>ROUND(I504*H504,2)</f>
        <v>0</v>
      </c>
      <c r="K504" s="135"/>
      <c r="L504" s="29"/>
      <c r="M504" s="136" t="s">
        <v>1</v>
      </c>
      <c r="N504" s="137" t="s">
        <v>32</v>
      </c>
      <c r="O504" s="138">
        <v>0.183</v>
      </c>
      <c r="P504" s="138">
        <f>O504*H504</f>
        <v>46.333586999999994</v>
      </c>
      <c r="Q504" s="138">
        <v>0</v>
      </c>
      <c r="R504" s="138">
        <f>Q504*H504</f>
        <v>0</v>
      </c>
      <c r="S504" s="138">
        <v>0</v>
      </c>
      <c r="T504" s="138">
        <f>S504*H504</f>
        <v>0</v>
      </c>
      <c r="U504" s="139" t="s">
        <v>1</v>
      </c>
      <c r="AR504" s="140" t="s">
        <v>222</v>
      </c>
      <c r="AT504" s="140" t="s">
        <v>120</v>
      </c>
      <c r="AU504" s="140" t="s">
        <v>124</v>
      </c>
      <c r="AY504" s="17" t="s">
        <v>117</v>
      </c>
      <c r="BE504" s="141">
        <f>IF(N504="základná",J504,0)</f>
        <v>0</v>
      </c>
      <c r="BF504" s="141">
        <f>IF(N504="znížená",J504,0)</f>
        <v>0</v>
      </c>
      <c r="BG504" s="141">
        <f>IF(N504="zákl. prenesená",J504,0)</f>
        <v>0</v>
      </c>
      <c r="BH504" s="141">
        <f>IF(N504="zníž. prenesená",J504,0)</f>
        <v>0</v>
      </c>
      <c r="BI504" s="141">
        <f>IF(N504="nulová",J504,0)</f>
        <v>0</v>
      </c>
      <c r="BJ504" s="17" t="s">
        <v>125</v>
      </c>
      <c r="BK504" s="141">
        <f>ROUND(I504*H504,2)</f>
        <v>0</v>
      </c>
      <c r="BL504" s="17" t="s">
        <v>222</v>
      </c>
      <c r="BM504" s="140" t="s">
        <v>845</v>
      </c>
    </row>
    <row r="505" spans="2:65" s="12" customFormat="1">
      <c r="B505" s="142"/>
      <c r="D505" s="143" t="s">
        <v>127</v>
      </c>
      <c r="E505" s="144" t="s">
        <v>1</v>
      </c>
      <c r="F505" s="145" t="s">
        <v>846</v>
      </c>
      <c r="H505" s="146">
        <v>192.92</v>
      </c>
      <c r="L505" s="142"/>
      <c r="M505" s="147"/>
      <c r="U505" s="148"/>
      <c r="AT505" s="144" t="s">
        <v>127</v>
      </c>
      <c r="AU505" s="144" t="s">
        <v>124</v>
      </c>
      <c r="AV505" s="12" t="s">
        <v>125</v>
      </c>
      <c r="AW505" s="12" t="s">
        <v>23</v>
      </c>
      <c r="AX505" s="12" t="s">
        <v>66</v>
      </c>
      <c r="AY505" s="144" t="s">
        <v>117</v>
      </c>
    </row>
    <row r="506" spans="2:65" s="12" customFormat="1">
      <c r="B506" s="142"/>
      <c r="D506" s="143" t="s">
        <v>127</v>
      </c>
      <c r="E506" s="144" t="s">
        <v>1</v>
      </c>
      <c r="F506" s="145" t="s">
        <v>847</v>
      </c>
      <c r="H506" s="146">
        <v>9.673</v>
      </c>
      <c r="L506" s="142"/>
      <c r="M506" s="147"/>
      <c r="U506" s="148"/>
      <c r="AT506" s="144" t="s">
        <v>127</v>
      </c>
      <c r="AU506" s="144" t="s">
        <v>124</v>
      </c>
      <c r="AV506" s="12" t="s">
        <v>125</v>
      </c>
      <c r="AW506" s="12" t="s">
        <v>23</v>
      </c>
      <c r="AX506" s="12" t="s">
        <v>66</v>
      </c>
      <c r="AY506" s="144" t="s">
        <v>117</v>
      </c>
    </row>
    <row r="507" spans="2:65" s="12" customFormat="1">
      <c r="B507" s="142"/>
      <c r="D507" s="143" t="s">
        <v>127</v>
      </c>
      <c r="E507" s="144" t="s">
        <v>1</v>
      </c>
      <c r="F507" s="145" t="s">
        <v>848</v>
      </c>
      <c r="H507" s="146">
        <v>36.4</v>
      </c>
      <c r="L507" s="142"/>
      <c r="M507" s="147"/>
      <c r="U507" s="148"/>
      <c r="AT507" s="144" t="s">
        <v>127</v>
      </c>
      <c r="AU507" s="144" t="s">
        <v>124</v>
      </c>
      <c r="AV507" s="12" t="s">
        <v>125</v>
      </c>
      <c r="AW507" s="12" t="s">
        <v>23</v>
      </c>
      <c r="AX507" s="12" t="s">
        <v>66</v>
      </c>
      <c r="AY507" s="144" t="s">
        <v>117</v>
      </c>
    </row>
    <row r="508" spans="2:65" s="12" customFormat="1">
      <c r="B508" s="142"/>
      <c r="D508" s="143" t="s">
        <v>127</v>
      </c>
      <c r="E508" s="144" t="s">
        <v>1</v>
      </c>
      <c r="F508" s="145" t="s">
        <v>849</v>
      </c>
      <c r="H508" s="146">
        <v>7.1520000000000001</v>
      </c>
      <c r="L508" s="142"/>
      <c r="M508" s="147"/>
      <c r="U508" s="148"/>
      <c r="AT508" s="144" t="s">
        <v>127</v>
      </c>
      <c r="AU508" s="144" t="s">
        <v>124</v>
      </c>
      <c r="AV508" s="12" t="s">
        <v>125</v>
      </c>
      <c r="AW508" s="12" t="s">
        <v>23</v>
      </c>
      <c r="AX508" s="12" t="s">
        <v>66</v>
      </c>
      <c r="AY508" s="144" t="s">
        <v>117</v>
      </c>
    </row>
    <row r="509" spans="2:65" s="12" customFormat="1">
      <c r="B509" s="142"/>
      <c r="D509" s="143" t="s">
        <v>127</v>
      </c>
      <c r="E509" s="144" t="s">
        <v>1</v>
      </c>
      <c r="F509" s="145" t="s">
        <v>850</v>
      </c>
      <c r="H509" s="146">
        <v>7.0439999999999996</v>
      </c>
      <c r="L509" s="142"/>
      <c r="M509" s="147"/>
      <c r="U509" s="148"/>
      <c r="AT509" s="144" t="s">
        <v>127</v>
      </c>
      <c r="AU509" s="144" t="s">
        <v>124</v>
      </c>
      <c r="AV509" s="12" t="s">
        <v>125</v>
      </c>
      <c r="AW509" s="12" t="s">
        <v>23</v>
      </c>
      <c r="AX509" s="12" t="s">
        <v>66</v>
      </c>
      <c r="AY509" s="144" t="s">
        <v>117</v>
      </c>
    </row>
    <row r="510" spans="2:65" s="13" customFormat="1">
      <c r="B510" s="149"/>
      <c r="D510" s="143" t="s">
        <v>127</v>
      </c>
      <c r="E510" s="150" t="s">
        <v>1</v>
      </c>
      <c r="F510" s="151" t="s">
        <v>131</v>
      </c>
      <c r="H510" s="152">
        <v>253.18899999999999</v>
      </c>
      <c r="L510" s="149"/>
      <c r="M510" s="153"/>
      <c r="U510" s="154"/>
      <c r="AT510" s="150" t="s">
        <v>127</v>
      </c>
      <c r="AU510" s="150" t="s">
        <v>124</v>
      </c>
      <c r="AV510" s="13" t="s">
        <v>132</v>
      </c>
      <c r="AW510" s="13" t="s">
        <v>23</v>
      </c>
      <c r="AX510" s="13" t="s">
        <v>71</v>
      </c>
      <c r="AY510" s="150" t="s">
        <v>117</v>
      </c>
    </row>
    <row r="511" spans="2:65" s="1" customFormat="1" ht="24.2" customHeight="1">
      <c r="B511" s="128"/>
      <c r="C511" s="129" t="s">
        <v>851</v>
      </c>
      <c r="D511" s="129" t="s">
        <v>120</v>
      </c>
      <c r="E511" s="130" t="s">
        <v>852</v>
      </c>
      <c r="F511" s="131" t="s">
        <v>853</v>
      </c>
      <c r="G511" s="132" t="s">
        <v>642</v>
      </c>
      <c r="H511" s="133">
        <v>12337.419</v>
      </c>
      <c r="I511" s="134"/>
      <c r="J511" s="134">
        <f>ROUND(I511*H511,2)</f>
        <v>0</v>
      </c>
      <c r="K511" s="135"/>
      <c r="L511" s="29"/>
      <c r="M511" s="136" t="s">
        <v>1</v>
      </c>
      <c r="N511" s="137" t="s">
        <v>32</v>
      </c>
      <c r="O511" s="138">
        <v>0</v>
      </c>
      <c r="P511" s="138">
        <f>O511*H511</f>
        <v>0</v>
      </c>
      <c r="Q511" s="138">
        <v>0</v>
      </c>
      <c r="R511" s="138">
        <f>Q511*H511</f>
        <v>0</v>
      </c>
      <c r="S511" s="138">
        <v>0</v>
      </c>
      <c r="T511" s="138">
        <f>S511*H511</f>
        <v>0</v>
      </c>
      <c r="U511" s="139" t="s">
        <v>1</v>
      </c>
      <c r="AR511" s="140" t="s">
        <v>222</v>
      </c>
      <c r="AT511" s="140" t="s">
        <v>120</v>
      </c>
      <c r="AU511" s="140" t="s">
        <v>124</v>
      </c>
      <c r="AY511" s="17" t="s">
        <v>117</v>
      </c>
      <c r="BE511" s="141">
        <f>IF(N511="základná",J511,0)</f>
        <v>0</v>
      </c>
      <c r="BF511" s="141">
        <f>IF(N511="znížená",J511,0)</f>
        <v>0</v>
      </c>
      <c r="BG511" s="141">
        <f>IF(N511="zákl. prenesená",J511,0)</f>
        <v>0</v>
      </c>
      <c r="BH511" s="141">
        <f>IF(N511="zníž. prenesená",J511,0)</f>
        <v>0</v>
      </c>
      <c r="BI511" s="141">
        <f>IF(N511="nulová",J511,0)</f>
        <v>0</v>
      </c>
      <c r="BJ511" s="17" t="s">
        <v>125</v>
      </c>
      <c r="BK511" s="141">
        <f>ROUND(I511*H511,2)</f>
        <v>0</v>
      </c>
      <c r="BL511" s="17" t="s">
        <v>222</v>
      </c>
      <c r="BM511" s="140" t="s">
        <v>854</v>
      </c>
    </row>
    <row r="512" spans="2:65" s="15" customFormat="1" ht="20.85" customHeight="1">
      <c r="B512" s="170"/>
      <c r="D512" s="171" t="s">
        <v>65</v>
      </c>
      <c r="E512" s="171" t="s">
        <v>855</v>
      </c>
      <c r="F512" s="171" t="s">
        <v>856</v>
      </c>
      <c r="J512" s="172">
        <f>BK512</f>
        <v>0</v>
      </c>
      <c r="L512" s="170"/>
      <c r="M512" s="173"/>
      <c r="P512" s="174">
        <f>SUM(P513:P547)</f>
        <v>1475.4610432200002</v>
      </c>
      <c r="R512" s="174">
        <f>SUM(R513:R547)</f>
        <v>34.243597540000003</v>
      </c>
      <c r="T512" s="174">
        <f>SUM(T513:T547)</f>
        <v>0</v>
      </c>
      <c r="U512" s="175"/>
      <c r="AR512" s="171" t="s">
        <v>125</v>
      </c>
      <c r="AT512" s="176" t="s">
        <v>65</v>
      </c>
      <c r="AU512" s="176" t="s">
        <v>132</v>
      </c>
      <c r="AY512" s="171" t="s">
        <v>117</v>
      </c>
      <c r="BK512" s="177">
        <f>SUM(BK513:BK547)</f>
        <v>0</v>
      </c>
    </row>
    <row r="513" spans="2:65" s="1" customFormat="1" ht="37.9" customHeight="1">
      <c r="B513" s="128"/>
      <c r="C513" s="129" t="s">
        <v>857</v>
      </c>
      <c r="D513" s="129" t="s">
        <v>120</v>
      </c>
      <c r="E513" s="130" t="s">
        <v>858</v>
      </c>
      <c r="F513" s="131" t="s">
        <v>859</v>
      </c>
      <c r="G513" s="132" t="s">
        <v>178</v>
      </c>
      <c r="H513" s="133">
        <v>65.819999999999993</v>
      </c>
      <c r="I513" s="134"/>
      <c r="J513" s="134">
        <f>ROUND(I513*H513,2)</f>
        <v>0</v>
      </c>
      <c r="K513" s="135"/>
      <c r="L513" s="29"/>
      <c r="M513" s="136" t="s">
        <v>1</v>
      </c>
      <c r="N513" s="137" t="s">
        <v>32</v>
      </c>
      <c r="O513" s="138">
        <v>0.88600000000000001</v>
      </c>
      <c r="P513" s="138">
        <f>O513*H513</f>
        <v>58.316519999999997</v>
      </c>
      <c r="Q513" s="138">
        <v>2.547E-2</v>
      </c>
      <c r="R513" s="138">
        <f>Q513*H513</f>
        <v>1.6764353999999999</v>
      </c>
      <c r="S513" s="138">
        <v>0</v>
      </c>
      <c r="T513" s="138">
        <f>S513*H513</f>
        <v>0</v>
      </c>
      <c r="U513" s="139" t="s">
        <v>1</v>
      </c>
      <c r="AR513" s="140" t="s">
        <v>222</v>
      </c>
      <c r="AT513" s="140" t="s">
        <v>120</v>
      </c>
      <c r="AU513" s="140" t="s">
        <v>124</v>
      </c>
      <c r="AY513" s="17" t="s">
        <v>117</v>
      </c>
      <c r="BE513" s="141">
        <f>IF(N513="základná",J513,0)</f>
        <v>0</v>
      </c>
      <c r="BF513" s="141">
        <f>IF(N513="znížená",J513,0)</f>
        <v>0</v>
      </c>
      <c r="BG513" s="141">
        <f>IF(N513="zákl. prenesená",J513,0)</f>
        <v>0</v>
      </c>
      <c r="BH513" s="141">
        <f>IF(N513="zníž. prenesená",J513,0)</f>
        <v>0</v>
      </c>
      <c r="BI513" s="141">
        <f>IF(N513="nulová",J513,0)</f>
        <v>0</v>
      </c>
      <c r="BJ513" s="17" t="s">
        <v>125</v>
      </c>
      <c r="BK513" s="141">
        <f>ROUND(I513*H513,2)</f>
        <v>0</v>
      </c>
      <c r="BL513" s="17" t="s">
        <v>222</v>
      </c>
      <c r="BM513" s="140" t="s">
        <v>860</v>
      </c>
    </row>
    <row r="514" spans="2:65" s="12" customFormat="1">
      <c r="B514" s="142"/>
      <c r="D514" s="143" t="s">
        <v>127</v>
      </c>
      <c r="E514" s="144" t="s">
        <v>1</v>
      </c>
      <c r="F514" s="145" t="s">
        <v>861</v>
      </c>
      <c r="H514" s="146">
        <v>71.819999999999993</v>
      </c>
      <c r="L514" s="142"/>
      <c r="M514" s="147"/>
      <c r="U514" s="148"/>
      <c r="AT514" s="144" t="s">
        <v>127</v>
      </c>
      <c r="AU514" s="144" t="s">
        <v>124</v>
      </c>
      <c r="AV514" s="12" t="s">
        <v>125</v>
      </c>
      <c r="AW514" s="12" t="s">
        <v>23</v>
      </c>
      <c r="AX514" s="12" t="s">
        <v>66</v>
      </c>
      <c r="AY514" s="144" t="s">
        <v>117</v>
      </c>
    </row>
    <row r="515" spans="2:65" s="12" customFormat="1">
      <c r="B515" s="142"/>
      <c r="D515" s="143" t="s">
        <v>127</v>
      </c>
      <c r="E515" s="144" t="s">
        <v>1</v>
      </c>
      <c r="F515" s="145" t="s">
        <v>862</v>
      </c>
      <c r="H515" s="146">
        <v>-6</v>
      </c>
      <c r="L515" s="142"/>
      <c r="M515" s="147"/>
      <c r="U515" s="148"/>
      <c r="AT515" s="144" t="s">
        <v>127</v>
      </c>
      <c r="AU515" s="144" t="s">
        <v>124</v>
      </c>
      <c r="AV515" s="12" t="s">
        <v>125</v>
      </c>
      <c r="AW515" s="12" t="s">
        <v>23</v>
      </c>
      <c r="AX515" s="12" t="s">
        <v>66</v>
      </c>
      <c r="AY515" s="144" t="s">
        <v>117</v>
      </c>
    </row>
    <row r="516" spans="2:65" s="13" customFormat="1">
      <c r="B516" s="149"/>
      <c r="D516" s="143" t="s">
        <v>127</v>
      </c>
      <c r="E516" s="150" t="s">
        <v>1</v>
      </c>
      <c r="F516" s="151" t="s">
        <v>131</v>
      </c>
      <c r="H516" s="152">
        <v>65.819999999999993</v>
      </c>
      <c r="L516" s="149"/>
      <c r="M516" s="153"/>
      <c r="U516" s="154"/>
      <c r="AT516" s="150" t="s">
        <v>127</v>
      </c>
      <c r="AU516" s="150" t="s">
        <v>124</v>
      </c>
      <c r="AV516" s="13" t="s">
        <v>132</v>
      </c>
      <c r="AW516" s="13" t="s">
        <v>23</v>
      </c>
      <c r="AX516" s="13" t="s">
        <v>71</v>
      </c>
      <c r="AY516" s="150" t="s">
        <v>117</v>
      </c>
    </row>
    <row r="517" spans="2:65" s="1" customFormat="1" ht="37.9" customHeight="1">
      <c r="B517" s="128"/>
      <c r="C517" s="129" t="s">
        <v>863</v>
      </c>
      <c r="D517" s="129" t="s">
        <v>120</v>
      </c>
      <c r="E517" s="130" t="s">
        <v>864</v>
      </c>
      <c r="F517" s="131" t="s">
        <v>865</v>
      </c>
      <c r="G517" s="132" t="s">
        <v>178</v>
      </c>
      <c r="H517" s="133">
        <v>45.92</v>
      </c>
      <c r="I517" s="134"/>
      <c r="J517" s="134">
        <f>ROUND(I517*H517,2)</f>
        <v>0</v>
      </c>
      <c r="K517" s="135"/>
      <c r="L517" s="29"/>
      <c r="M517" s="136" t="s">
        <v>1</v>
      </c>
      <c r="N517" s="137" t="s">
        <v>32</v>
      </c>
      <c r="O517" s="138">
        <v>1.202</v>
      </c>
      <c r="P517" s="138">
        <f>O517*H517</f>
        <v>55.195839999999997</v>
      </c>
      <c r="Q517" s="138">
        <v>4.6309999999999997E-2</v>
      </c>
      <c r="R517" s="138">
        <f>Q517*H517</f>
        <v>2.1265551999999999</v>
      </c>
      <c r="S517" s="138">
        <v>0</v>
      </c>
      <c r="T517" s="138">
        <f>S517*H517</f>
        <v>0</v>
      </c>
      <c r="U517" s="139" t="s">
        <v>1</v>
      </c>
      <c r="AR517" s="140" t="s">
        <v>222</v>
      </c>
      <c r="AT517" s="140" t="s">
        <v>120</v>
      </c>
      <c r="AU517" s="140" t="s">
        <v>124</v>
      </c>
      <c r="AY517" s="17" t="s">
        <v>117</v>
      </c>
      <c r="BE517" s="141">
        <f>IF(N517="základná",J517,0)</f>
        <v>0</v>
      </c>
      <c r="BF517" s="141">
        <f>IF(N517="znížená",J517,0)</f>
        <v>0</v>
      </c>
      <c r="BG517" s="141">
        <f>IF(N517="zákl. prenesená",J517,0)</f>
        <v>0</v>
      </c>
      <c r="BH517" s="141">
        <f>IF(N517="zníž. prenesená",J517,0)</f>
        <v>0</v>
      </c>
      <c r="BI517" s="141">
        <f>IF(N517="nulová",J517,0)</f>
        <v>0</v>
      </c>
      <c r="BJ517" s="17" t="s">
        <v>125</v>
      </c>
      <c r="BK517" s="141">
        <f>ROUND(I517*H517,2)</f>
        <v>0</v>
      </c>
      <c r="BL517" s="17" t="s">
        <v>222</v>
      </c>
      <c r="BM517" s="140" t="s">
        <v>866</v>
      </c>
    </row>
    <row r="518" spans="2:65" s="12" customFormat="1">
      <c r="B518" s="142"/>
      <c r="D518" s="143" t="s">
        <v>127</v>
      </c>
      <c r="E518" s="144" t="s">
        <v>1</v>
      </c>
      <c r="F518" s="145" t="s">
        <v>867</v>
      </c>
      <c r="H518" s="146">
        <v>35.909999999999997</v>
      </c>
      <c r="L518" s="142"/>
      <c r="M518" s="147"/>
      <c r="U518" s="148"/>
      <c r="AT518" s="144" t="s">
        <v>127</v>
      </c>
      <c r="AU518" s="144" t="s">
        <v>124</v>
      </c>
      <c r="AV518" s="12" t="s">
        <v>125</v>
      </c>
      <c r="AW518" s="12" t="s">
        <v>23</v>
      </c>
      <c r="AX518" s="12" t="s">
        <v>66</v>
      </c>
      <c r="AY518" s="144" t="s">
        <v>117</v>
      </c>
    </row>
    <row r="519" spans="2:65" s="12" customFormat="1">
      <c r="B519" s="142"/>
      <c r="D519" s="143" t="s">
        <v>127</v>
      </c>
      <c r="E519" s="144" t="s">
        <v>1</v>
      </c>
      <c r="F519" s="145" t="s">
        <v>868</v>
      </c>
      <c r="H519" s="146">
        <v>21.21</v>
      </c>
      <c r="L519" s="142"/>
      <c r="M519" s="147"/>
      <c r="U519" s="148"/>
      <c r="AT519" s="144" t="s">
        <v>127</v>
      </c>
      <c r="AU519" s="144" t="s">
        <v>124</v>
      </c>
      <c r="AV519" s="12" t="s">
        <v>125</v>
      </c>
      <c r="AW519" s="12" t="s">
        <v>23</v>
      </c>
      <c r="AX519" s="12" t="s">
        <v>66</v>
      </c>
      <c r="AY519" s="144" t="s">
        <v>117</v>
      </c>
    </row>
    <row r="520" spans="2:65" s="12" customFormat="1">
      <c r="B520" s="142"/>
      <c r="D520" s="143" t="s">
        <v>127</v>
      </c>
      <c r="E520" s="144" t="s">
        <v>1</v>
      </c>
      <c r="F520" s="145" t="s">
        <v>869</v>
      </c>
      <c r="H520" s="146">
        <v>-9.6</v>
      </c>
      <c r="L520" s="142"/>
      <c r="M520" s="147"/>
      <c r="U520" s="148"/>
      <c r="AT520" s="144" t="s">
        <v>127</v>
      </c>
      <c r="AU520" s="144" t="s">
        <v>124</v>
      </c>
      <c r="AV520" s="12" t="s">
        <v>125</v>
      </c>
      <c r="AW520" s="12" t="s">
        <v>23</v>
      </c>
      <c r="AX520" s="12" t="s">
        <v>66</v>
      </c>
      <c r="AY520" s="144" t="s">
        <v>117</v>
      </c>
    </row>
    <row r="521" spans="2:65" s="12" customFormat="1">
      <c r="B521" s="142"/>
      <c r="D521" s="143" t="s">
        <v>127</v>
      </c>
      <c r="E521" s="144" t="s">
        <v>1</v>
      </c>
      <c r="F521" s="145" t="s">
        <v>870</v>
      </c>
      <c r="H521" s="146">
        <v>-1.6</v>
      </c>
      <c r="L521" s="142"/>
      <c r="M521" s="147"/>
      <c r="U521" s="148"/>
      <c r="AT521" s="144" t="s">
        <v>127</v>
      </c>
      <c r="AU521" s="144" t="s">
        <v>124</v>
      </c>
      <c r="AV521" s="12" t="s">
        <v>125</v>
      </c>
      <c r="AW521" s="12" t="s">
        <v>23</v>
      </c>
      <c r="AX521" s="12" t="s">
        <v>66</v>
      </c>
      <c r="AY521" s="144" t="s">
        <v>117</v>
      </c>
    </row>
    <row r="522" spans="2:65" s="13" customFormat="1">
      <c r="B522" s="149"/>
      <c r="D522" s="143" t="s">
        <v>127</v>
      </c>
      <c r="E522" s="150" t="s">
        <v>1</v>
      </c>
      <c r="F522" s="151" t="s">
        <v>131</v>
      </c>
      <c r="H522" s="152">
        <v>45.92</v>
      </c>
      <c r="L522" s="149"/>
      <c r="M522" s="153"/>
      <c r="U522" s="154"/>
      <c r="AT522" s="150" t="s">
        <v>127</v>
      </c>
      <c r="AU522" s="150" t="s">
        <v>124</v>
      </c>
      <c r="AV522" s="13" t="s">
        <v>132</v>
      </c>
      <c r="AW522" s="13" t="s">
        <v>23</v>
      </c>
      <c r="AX522" s="13" t="s">
        <v>71</v>
      </c>
      <c r="AY522" s="150" t="s">
        <v>117</v>
      </c>
    </row>
    <row r="523" spans="2:65" s="1" customFormat="1" ht="37.9" customHeight="1">
      <c r="B523" s="128"/>
      <c r="C523" s="129" t="s">
        <v>871</v>
      </c>
      <c r="D523" s="129" t="s">
        <v>120</v>
      </c>
      <c r="E523" s="130" t="s">
        <v>872</v>
      </c>
      <c r="F523" s="131" t="s">
        <v>873</v>
      </c>
      <c r="G523" s="132" t="s">
        <v>178</v>
      </c>
      <c r="H523" s="133">
        <v>382.43400000000003</v>
      </c>
      <c r="I523" s="134"/>
      <c r="J523" s="134">
        <f>ROUND(I523*H523,2)</f>
        <v>0</v>
      </c>
      <c r="K523" s="135"/>
      <c r="L523" s="29"/>
      <c r="M523" s="136" t="s">
        <v>1</v>
      </c>
      <c r="N523" s="137" t="s">
        <v>32</v>
      </c>
      <c r="O523" s="138">
        <v>1.2070000000000001</v>
      </c>
      <c r="P523" s="138">
        <f>O523*H523</f>
        <v>461.59783800000008</v>
      </c>
      <c r="Q523" s="138">
        <v>4.7739999999999998E-2</v>
      </c>
      <c r="R523" s="138">
        <f>Q523*H523</f>
        <v>18.257399160000002</v>
      </c>
      <c r="S523" s="138">
        <v>0</v>
      </c>
      <c r="T523" s="138">
        <f>S523*H523</f>
        <v>0</v>
      </c>
      <c r="U523" s="139" t="s">
        <v>1</v>
      </c>
      <c r="AR523" s="140" t="s">
        <v>222</v>
      </c>
      <c r="AT523" s="140" t="s">
        <v>120</v>
      </c>
      <c r="AU523" s="140" t="s">
        <v>124</v>
      </c>
      <c r="AY523" s="17" t="s">
        <v>117</v>
      </c>
      <c r="BE523" s="141">
        <f>IF(N523="základná",J523,0)</f>
        <v>0</v>
      </c>
      <c r="BF523" s="141">
        <f>IF(N523="znížená",J523,0)</f>
        <v>0</v>
      </c>
      <c r="BG523" s="141">
        <f>IF(N523="zákl. prenesená",J523,0)</f>
        <v>0</v>
      </c>
      <c r="BH523" s="141">
        <f>IF(N523="zníž. prenesená",J523,0)</f>
        <v>0</v>
      </c>
      <c r="BI523" s="141">
        <f>IF(N523="nulová",J523,0)</f>
        <v>0</v>
      </c>
      <c r="BJ523" s="17" t="s">
        <v>125</v>
      </c>
      <c r="BK523" s="141">
        <f>ROUND(I523*H523,2)</f>
        <v>0</v>
      </c>
      <c r="BL523" s="17" t="s">
        <v>222</v>
      </c>
      <c r="BM523" s="140" t="s">
        <v>874</v>
      </c>
    </row>
    <row r="524" spans="2:65" s="1" customFormat="1" ht="16.5" customHeight="1">
      <c r="B524" s="128"/>
      <c r="C524" s="129" t="s">
        <v>875</v>
      </c>
      <c r="D524" s="129" t="s">
        <v>120</v>
      </c>
      <c r="E524" s="130" t="s">
        <v>876</v>
      </c>
      <c r="F524" s="131" t="s">
        <v>877</v>
      </c>
      <c r="G524" s="132" t="s">
        <v>178</v>
      </c>
      <c r="H524" s="133">
        <v>121.85</v>
      </c>
      <c r="I524" s="134"/>
      <c r="J524" s="134">
        <f>ROUND(I524*H524,2)</f>
        <v>0</v>
      </c>
      <c r="K524" s="135"/>
      <c r="L524" s="29"/>
      <c r="M524" s="136" t="s">
        <v>1</v>
      </c>
      <c r="N524" s="137" t="s">
        <v>32</v>
      </c>
      <c r="O524" s="138">
        <v>0.874</v>
      </c>
      <c r="P524" s="138">
        <f>O524*H524</f>
        <v>106.4969</v>
      </c>
      <c r="Q524" s="138">
        <v>2.2249999999999999E-2</v>
      </c>
      <c r="R524" s="138">
        <f>Q524*H524</f>
        <v>2.7111624999999999</v>
      </c>
      <c r="S524" s="138">
        <v>0</v>
      </c>
      <c r="T524" s="138">
        <f>S524*H524</f>
        <v>0</v>
      </c>
      <c r="U524" s="139" t="s">
        <v>1</v>
      </c>
      <c r="AR524" s="140" t="s">
        <v>124</v>
      </c>
      <c r="AT524" s="140" t="s">
        <v>120</v>
      </c>
      <c r="AU524" s="140" t="s">
        <v>124</v>
      </c>
      <c r="AY524" s="17" t="s">
        <v>117</v>
      </c>
      <c r="BE524" s="141">
        <f>IF(N524="základná",J524,0)</f>
        <v>0</v>
      </c>
      <c r="BF524" s="141">
        <f>IF(N524="znížená",J524,0)</f>
        <v>0</v>
      </c>
      <c r="BG524" s="141">
        <f>IF(N524="zákl. prenesená",J524,0)</f>
        <v>0</v>
      </c>
      <c r="BH524" s="141">
        <f>IF(N524="zníž. prenesená",J524,0)</f>
        <v>0</v>
      </c>
      <c r="BI524" s="141">
        <f>IF(N524="nulová",J524,0)</f>
        <v>0</v>
      </c>
      <c r="BJ524" s="17" t="s">
        <v>125</v>
      </c>
      <c r="BK524" s="141">
        <f>ROUND(I524*H524,2)</f>
        <v>0</v>
      </c>
      <c r="BL524" s="17" t="s">
        <v>124</v>
      </c>
      <c r="BM524" s="140" t="s">
        <v>878</v>
      </c>
    </row>
    <row r="525" spans="2:65" s="12" customFormat="1">
      <c r="B525" s="142"/>
      <c r="D525" s="143" t="s">
        <v>127</v>
      </c>
      <c r="E525" s="144" t="s">
        <v>1</v>
      </c>
      <c r="F525" s="145" t="s">
        <v>879</v>
      </c>
      <c r="H525" s="146">
        <v>31.78</v>
      </c>
      <c r="L525" s="142"/>
      <c r="M525" s="147"/>
      <c r="U525" s="148"/>
      <c r="AT525" s="144" t="s">
        <v>127</v>
      </c>
      <c r="AU525" s="144" t="s">
        <v>124</v>
      </c>
      <c r="AV525" s="12" t="s">
        <v>125</v>
      </c>
      <c r="AW525" s="12" t="s">
        <v>23</v>
      </c>
      <c r="AX525" s="12" t="s">
        <v>66</v>
      </c>
      <c r="AY525" s="144" t="s">
        <v>117</v>
      </c>
    </row>
    <row r="526" spans="2:65" s="12" customFormat="1">
      <c r="B526" s="142"/>
      <c r="D526" s="143" t="s">
        <v>127</v>
      </c>
      <c r="E526" s="144" t="s">
        <v>1</v>
      </c>
      <c r="F526" s="145" t="s">
        <v>880</v>
      </c>
      <c r="H526" s="146">
        <v>24.85</v>
      </c>
      <c r="L526" s="142"/>
      <c r="M526" s="147"/>
      <c r="U526" s="148"/>
      <c r="AT526" s="144" t="s">
        <v>127</v>
      </c>
      <c r="AU526" s="144" t="s">
        <v>124</v>
      </c>
      <c r="AV526" s="12" t="s">
        <v>125</v>
      </c>
      <c r="AW526" s="12" t="s">
        <v>23</v>
      </c>
      <c r="AX526" s="12" t="s">
        <v>66</v>
      </c>
      <c r="AY526" s="144" t="s">
        <v>117</v>
      </c>
    </row>
    <row r="527" spans="2:65" s="12" customFormat="1">
      <c r="B527" s="142"/>
      <c r="D527" s="143" t="s">
        <v>127</v>
      </c>
      <c r="E527" s="144" t="s">
        <v>1</v>
      </c>
      <c r="F527" s="145" t="s">
        <v>881</v>
      </c>
      <c r="H527" s="146">
        <v>4</v>
      </c>
      <c r="L527" s="142"/>
      <c r="M527" s="147"/>
      <c r="U527" s="148"/>
      <c r="AT527" s="144" t="s">
        <v>127</v>
      </c>
      <c r="AU527" s="144" t="s">
        <v>124</v>
      </c>
      <c r="AV527" s="12" t="s">
        <v>125</v>
      </c>
      <c r="AW527" s="12" t="s">
        <v>23</v>
      </c>
      <c r="AX527" s="12" t="s">
        <v>66</v>
      </c>
      <c r="AY527" s="144" t="s">
        <v>117</v>
      </c>
    </row>
    <row r="528" spans="2:65" s="12" customFormat="1">
      <c r="B528" s="142"/>
      <c r="D528" s="143" t="s">
        <v>127</v>
      </c>
      <c r="E528" s="144" t="s">
        <v>1</v>
      </c>
      <c r="F528" s="145" t="s">
        <v>882</v>
      </c>
      <c r="H528" s="146">
        <v>32.22</v>
      </c>
      <c r="L528" s="142"/>
      <c r="M528" s="147"/>
      <c r="U528" s="148"/>
      <c r="AT528" s="144" t="s">
        <v>127</v>
      </c>
      <c r="AU528" s="144" t="s">
        <v>124</v>
      </c>
      <c r="AV528" s="12" t="s">
        <v>125</v>
      </c>
      <c r="AW528" s="12" t="s">
        <v>23</v>
      </c>
      <c r="AX528" s="12" t="s">
        <v>66</v>
      </c>
      <c r="AY528" s="144" t="s">
        <v>117</v>
      </c>
    </row>
    <row r="529" spans="2:65" s="12" customFormat="1">
      <c r="B529" s="142"/>
      <c r="D529" s="143" t="s">
        <v>127</v>
      </c>
      <c r="E529" s="144" t="s">
        <v>1</v>
      </c>
      <c r="F529" s="145" t="s">
        <v>883</v>
      </c>
      <c r="H529" s="146">
        <v>25</v>
      </c>
      <c r="L529" s="142"/>
      <c r="M529" s="147"/>
      <c r="U529" s="148"/>
      <c r="AT529" s="144" t="s">
        <v>127</v>
      </c>
      <c r="AU529" s="144" t="s">
        <v>124</v>
      </c>
      <c r="AV529" s="12" t="s">
        <v>125</v>
      </c>
      <c r="AW529" s="12" t="s">
        <v>23</v>
      </c>
      <c r="AX529" s="12" t="s">
        <v>66</v>
      </c>
      <c r="AY529" s="144" t="s">
        <v>117</v>
      </c>
    </row>
    <row r="530" spans="2:65" s="12" customFormat="1">
      <c r="B530" s="142"/>
      <c r="D530" s="143" t="s">
        <v>127</v>
      </c>
      <c r="E530" s="144" t="s">
        <v>1</v>
      </c>
      <c r="F530" s="145" t="s">
        <v>881</v>
      </c>
      <c r="H530" s="146">
        <v>4</v>
      </c>
      <c r="L530" s="142"/>
      <c r="M530" s="147"/>
      <c r="U530" s="148"/>
      <c r="AT530" s="144" t="s">
        <v>127</v>
      </c>
      <c r="AU530" s="144" t="s">
        <v>124</v>
      </c>
      <c r="AV530" s="12" t="s">
        <v>125</v>
      </c>
      <c r="AW530" s="12" t="s">
        <v>23</v>
      </c>
      <c r="AX530" s="12" t="s">
        <v>66</v>
      </c>
      <c r="AY530" s="144" t="s">
        <v>117</v>
      </c>
    </row>
    <row r="531" spans="2:65" s="13" customFormat="1">
      <c r="B531" s="149"/>
      <c r="D531" s="143" t="s">
        <v>127</v>
      </c>
      <c r="E531" s="150" t="s">
        <v>1</v>
      </c>
      <c r="F531" s="151" t="s">
        <v>131</v>
      </c>
      <c r="H531" s="152">
        <v>121.85</v>
      </c>
      <c r="L531" s="149"/>
      <c r="M531" s="153"/>
      <c r="U531" s="154"/>
      <c r="AT531" s="150" t="s">
        <v>127</v>
      </c>
      <c r="AU531" s="150" t="s">
        <v>124</v>
      </c>
      <c r="AV531" s="13" t="s">
        <v>132</v>
      </c>
      <c r="AW531" s="13" t="s">
        <v>23</v>
      </c>
      <c r="AX531" s="13" t="s">
        <v>71</v>
      </c>
      <c r="AY531" s="150" t="s">
        <v>117</v>
      </c>
    </row>
    <row r="532" spans="2:65" s="14" customFormat="1">
      <c r="B532" s="165"/>
      <c r="D532" s="143" t="s">
        <v>127</v>
      </c>
      <c r="E532" s="166" t="s">
        <v>1</v>
      </c>
      <c r="F532" s="167" t="s">
        <v>884</v>
      </c>
      <c r="H532" s="166" t="s">
        <v>1</v>
      </c>
      <c r="L532" s="165"/>
      <c r="M532" s="168"/>
      <c r="U532" s="169"/>
      <c r="AT532" s="166" t="s">
        <v>127</v>
      </c>
      <c r="AU532" s="166" t="s">
        <v>124</v>
      </c>
      <c r="AV532" s="14" t="s">
        <v>71</v>
      </c>
      <c r="AW532" s="14" t="s">
        <v>23</v>
      </c>
      <c r="AX532" s="14" t="s">
        <v>66</v>
      </c>
      <c r="AY532" s="166" t="s">
        <v>117</v>
      </c>
    </row>
    <row r="533" spans="2:65" s="14" customFormat="1">
      <c r="B533" s="165"/>
      <c r="D533" s="143" t="s">
        <v>127</v>
      </c>
      <c r="E533" s="166" t="s">
        <v>1</v>
      </c>
      <c r="F533" s="167" t="s">
        <v>885</v>
      </c>
      <c r="H533" s="166" t="s">
        <v>1</v>
      </c>
      <c r="L533" s="165"/>
      <c r="M533" s="168"/>
      <c r="U533" s="169"/>
      <c r="AT533" s="166" t="s">
        <v>127</v>
      </c>
      <c r="AU533" s="166" t="s">
        <v>124</v>
      </c>
      <c r="AV533" s="14" t="s">
        <v>71</v>
      </c>
      <c r="AW533" s="14" t="s">
        <v>23</v>
      </c>
      <c r="AX533" s="14" t="s">
        <v>66</v>
      </c>
      <c r="AY533" s="166" t="s">
        <v>117</v>
      </c>
    </row>
    <row r="534" spans="2:65" s="14" customFormat="1">
      <c r="B534" s="165"/>
      <c r="D534" s="143" t="s">
        <v>127</v>
      </c>
      <c r="E534" s="166" t="s">
        <v>1</v>
      </c>
      <c r="F534" s="167" t="s">
        <v>886</v>
      </c>
      <c r="H534" s="166" t="s">
        <v>1</v>
      </c>
      <c r="L534" s="165"/>
      <c r="M534" s="168"/>
      <c r="U534" s="169"/>
      <c r="AT534" s="166" t="s">
        <v>127</v>
      </c>
      <c r="AU534" s="166" t="s">
        <v>124</v>
      </c>
      <c r="AV534" s="14" t="s">
        <v>71</v>
      </c>
      <c r="AW534" s="14" t="s">
        <v>23</v>
      </c>
      <c r="AX534" s="14" t="s">
        <v>66</v>
      </c>
      <c r="AY534" s="166" t="s">
        <v>117</v>
      </c>
    </row>
    <row r="535" spans="2:65" s="14" customFormat="1">
      <c r="B535" s="165"/>
      <c r="D535" s="143" t="s">
        <v>127</v>
      </c>
      <c r="E535" s="166" t="s">
        <v>1</v>
      </c>
      <c r="F535" s="167" t="s">
        <v>887</v>
      </c>
      <c r="H535" s="166" t="s">
        <v>1</v>
      </c>
      <c r="L535" s="165"/>
      <c r="M535" s="168"/>
      <c r="U535" s="169"/>
      <c r="AT535" s="166" t="s">
        <v>127</v>
      </c>
      <c r="AU535" s="166" t="s">
        <v>124</v>
      </c>
      <c r="AV535" s="14" t="s">
        <v>71</v>
      </c>
      <c r="AW535" s="14" t="s">
        <v>23</v>
      </c>
      <c r="AX535" s="14" t="s">
        <v>66</v>
      </c>
      <c r="AY535" s="166" t="s">
        <v>117</v>
      </c>
    </row>
    <row r="536" spans="2:65" s="14" customFormat="1">
      <c r="B536" s="165"/>
      <c r="D536" s="143" t="s">
        <v>127</v>
      </c>
      <c r="E536" s="166" t="s">
        <v>1</v>
      </c>
      <c r="F536" s="167" t="s">
        <v>888</v>
      </c>
      <c r="H536" s="166" t="s">
        <v>1</v>
      </c>
      <c r="L536" s="165"/>
      <c r="M536" s="168"/>
      <c r="U536" s="169"/>
      <c r="AT536" s="166" t="s">
        <v>127</v>
      </c>
      <c r="AU536" s="166" t="s">
        <v>124</v>
      </c>
      <c r="AV536" s="14" t="s">
        <v>71</v>
      </c>
      <c r="AW536" s="14" t="s">
        <v>23</v>
      </c>
      <c r="AX536" s="14" t="s">
        <v>66</v>
      </c>
      <c r="AY536" s="166" t="s">
        <v>117</v>
      </c>
    </row>
    <row r="537" spans="2:65" s="14" customFormat="1">
      <c r="B537" s="165"/>
      <c r="D537" s="143" t="s">
        <v>127</v>
      </c>
      <c r="E537" s="166" t="s">
        <v>1</v>
      </c>
      <c r="F537" s="167" t="s">
        <v>889</v>
      </c>
      <c r="H537" s="166" t="s">
        <v>1</v>
      </c>
      <c r="L537" s="165"/>
      <c r="M537" s="168"/>
      <c r="U537" s="169"/>
      <c r="AT537" s="166" t="s">
        <v>127</v>
      </c>
      <c r="AU537" s="166" t="s">
        <v>124</v>
      </c>
      <c r="AV537" s="14" t="s">
        <v>71</v>
      </c>
      <c r="AW537" s="14" t="s">
        <v>23</v>
      </c>
      <c r="AX537" s="14" t="s">
        <v>66</v>
      </c>
      <c r="AY537" s="166" t="s">
        <v>117</v>
      </c>
    </row>
    <row r="538" spans="2:65" s="1" customFormat="1" ht="37.9" customHeight="1">
      <c r="B538" s="128"/>
      <c r="C538" s="129" t="s">
        <v>890</v>
      </c>
      <c r="D538" s="129" t="s">
        <v>120</v>
      </c>
      <c r="E538" s="130" t="s">
        <v>891</v>
      </c>
      <c r="F538" s="131" t="s">
        <v>892</v>
      </c>
      <c r="G538" s="132" t="s">
        <v>178</v>
      </c>
      <c r="H538" s="133">
        <v>148.08600000000001</v>
      </c>
      <c r="I538" s="134"/>
      <c r="J538" s="134">
        <f>ROUND(I538*H538,2)</f>
        <v>0</v>
      </c>
      <c r="K538" s="135"/>
      <c r="L538" s="29"/>
      <c r="M538" s="136" t="s">
        <v>1</v>
      </c>
      <c r="N538" s="137" t="s">
        <v>32</v>
      </c>
      <c r="O538" s="138">
        <v>1.2777700000000001</v>
      </c>
      <c r="P538" s="138">
        <f>O538*H538</f>
        <v>189.21984822000002</v>
      </c>
      <c r="Q538" s="138">
        <v>2.418E-2</v>
      </c>
      <c r="R538" s="138">
        <f>Q538*H538</f>
        <v>3.5807194800000004</v>
      </c>
      <c r="S538" s="138">
        <v>0</v>
      </c>
      <c r="T538" s="138">
        <f>S538*H538</f>
        <v>0</v>
      </c>
      <c r="U538" s="139" t="s">
        <v>1</v>
      </c>
      <c r="AR538" s="140" t="s">
        <v>222</v>
      </c>
      <c r="AT538" s="140" t="s">
        <v>120</v>
      </c>
      <c r="AU538" s="140" t="s">
        <v>124</v>
      </c>
      <c r="AY538" s="17" t="s">
        <v>117</v>
      </c>
      <c r="BE538" s="141">
        <f>IF(N538="základná",J538,0)</f>
        <v>0</v>
      </c>
      <c r="BF538" s="141">
        <f>IF(N538="znížená",J538,0)</f>
        <v>0</v>
      </c>
      <c r="BG538" s="141">
        <f>IF(N538="zákl. prenesená",J538,0)</f>
        <v>0</v>
      </c>
      <c r="BH538" s="141">
        <f>IF(N538="zníž. prenesená",J538,0)</f>
        <v>0</v>
      </c>
      <c r="BI538" s="141">
        <f>IF(N538="nulová",J538,0)</f>
        <v>0</v>
      </c>
      <c r="BJ538" s="17" t="s">
        <v>125</v>
      </c>
      <c r="BK538" s="141">
        <f>ROUND(I538*H538,2)</f>
        <v>0</v>
      </c>
      <c r="BL538" s="17" t="s">
        <v>222</v>
      </c>
      <c r="BM538" s="140" t="s">
        <v>893</v>
      </c>
    </row>
    <row r="539" spans="2:65" s="1" customFormat="1" ht="33" customHeight="1">
      <c r="B539" s="128"/>
      <c r="C539" s="129" t="s">
        <v>894</v>
      </c>
      <c r="D539" s="129" t="s">
        <v>120</v>
      </c>
      <c r="E539" s="130" t="s">
        <v>895</v>
      </c>
      <c r="F539" s="131" t="s">
        <v>896</v>
      </c>
      <c r="G539" s="132" t="s">
        <v>178</v>
      </c>
      <c r="H539" s="133">
        <v>245.95699999999999</v>
      </c>
      <c r="I539" s="134"/>
      <c r="J539" s="134">
        <f>ROUND(I539*H539,2)</f>
        <v>0</v>
      </c>
      <c r="K539" s="135"/>
      <c r="L539" s="29"/>
      <c r="M539" s="136" t="s">
        <v>1</v>
      </c>
      <c r="N539" s="137" t="s">
        <v>32</v>
      </c>
      <c r="O539" s="138">
        <v>0.92200000000000004</v>
      </c>
      <c r="P539" s="138">
        <f>O539*H539</f>
        <v>226.77235400000001</v>
      </c>
      <c r="Q539" s="138">
        <v>1.333E-2</v>
      </c>
      <c r="R539" s="138">
        <f>Q539*H539</f>
        <v>3.2786068099999999</v>
      </c>
      <c r="S539" s="138">
        <v>0</v>
      </c>
      <c r="T539" s="138">
        <f>S539*H539</f>
        <v>0</v>
      </c>
      <c r="U539" s="139" t="s">
        <v>1</v>
      </c>
      <c r="AR539" s="140" t="s">
        <v>222</v>
      </c>
      <c r="AT539" s="140" t="s">
        <v>120</v>
      </c>
      <c r="AU539" s="140" t="s">
        <v>124</v>
      </c>
      <c r="AY539" s="17" t="s">
        <v>117</v>
      </c>
      <c r="BE539" s="141">
        <f>IF(N539="základná",J539,0)</f>
        <v>0</v>
      </c>
      <c r="BF539" s="141">
        <f>IF(N539="znížená",J539,0)</f>
        <v>0</v>
      </c>
      <c r="BG539" s="141">
        <f>IF(N539="zákl. prenesená",J539,0)</f>
        <v>0</v>
      </c>
      <c r="BH539" s="141">
        <f>IF(N539="zníž. prenesená",J539,0)</f>
        <v>0</v>
      </c>
      <c r="BI539" s="141">
        <f>IF(N539="nulová",J539,0)</f>
        <v>0</v>
      </c>
      <c r="BJ539" s="17" t="s">
        <v>125</v>
      </c>
      <c r="BK539" s="141">
        <f>ROUND(I539*H539,2)</f>
        <v>0</v>
      </c>
      <c r="BL539" s="17" t="s">
        <v>222</v>
      </c>
      <c r="BM539" s="140" t="s">
        <v>897</v>
      </c>
    </row>
    <row r="540" spans="2:65" s="12" customFormat="1">
      <c r="B540" s="142"/>
      <c r="D540" s="143" t="s">
        <v>127</v>
      </c>
      <c r="E540" s="144" t="s">
        <v>1</v>
      </c>
      <c r="F540" s="145" t="s">
        <v>898</v>
      </c>
      <c r="H540" s="146">
        <v>245.95699999999999</v>
      </c>
      <c r="L540" s="142"/>
      <c r="M540" s="147"/>
      <c r="U540" s="148"/>
      <c r="AT540" s="144" t="s">
        <v>127</v>
      </c>
      <c r="AU540" s="144" t="s">
        <v>124</v>
      </c>
      <c r="AV540" s="12" t="s">
        <v>125</v>
      </c>
      <c r="AW540" s="12" t="s">
        <v>23</v>
      </c>
      <c r="AX540" s="12" t="s">
        <v>66</v>
      </c>
      <c r="AY540" s="144" t="s">
        <v>117</v>
      </c>
    </row>
    <row r="541" spans="2:65" s="13" customFormat="1">
      <c r="B541" s="149"/>
      <c r="D541" s="143" t="s">
        <v>127</v>
      </c>
      <c r="E541" s="150" t="s">
        <v>1</v>
      </c>
      <c r="F541" s="151" t="s">
        <v>131</v>
      </c>
      <c r="H541" s="152">
        <v>245.95699999999999</v>
      </c>
      <c r="L541" s="149"/>
      <c r="M541" s="153"/>
      <c r="U541" s="154"/>
      <c r="AT541" s="150" t="s">
        <v>127</v>
      </c>
      <c r="AU541" s="150" t="s">
        <v>124</v>
      </c>
      <c r="AV541" s="13" t="s">
        <v>132</v>
      </c>
      <c r="AW541" s="13" t="s">
        <v>23</v>
      </c>
      <c r="AX541" s="13" t="s">
        <v>71</v>
      </c>
      <c r="AY541" s="150" t="s">
        <v>117</v>
      </c>
    </row>
    <row r="542" spans="2:65" s="1" customFormat="1" ht="16.5" customHeight="1">
      <c r="B542" s="128"/>
      <c r="C542" s="129" t="s">
        <v>899</v>
      </c>
      <c r="D542" s="129" t="s">
        <v>120</v>
      </c>
      <c r="E542" s="130" t="s">
        <v>900</v>
      </c>
      <c r="F542" s="131" t="s">
        <v>901</v>
      </c>
      <c r="G542" s="132" t="s">
        <v>178</v>
      </c>
      <c r="H542" s="133">
        <v>1382.3910000000001</v>
      </c>
      <c r="I542" s="134"/>
      <c r="J542" s="134">
        <f>ROUND(I542*H542,2)</f>
        <v>0</v>
      </c>
      <c r="K542" s="135"/>
      <c r="L542" s="29"/>
      <c r="M542" s="136" t="s">
        <v>1</v>
      </c>
      <c r="N542" s="137" t="s">
        <v>32</v>
      </c>
      <c r="O542" s="138">
        <v>0.27300000000000002</v>
      </c>
      <c r="P542" s="138">
        <f>O542*H542</f>
        <v>377.39274300000005</v>
      </c>
      <c r="Q542" s="138">
        <v>1.89E-3</v>
      </c>
      <c r="R542" s="138">
        <f>Q542*H542</f>
        <v>2.6127189900000003</v>
      </c>
      <c r="S542" s="138">
        <v>0</v>
      </c>
      <c r="T542" s="138">
        <f>S542*H542</f>
        <v>0</v>
      </c>
      <c r="U542" s="139" t="s">
        <v>1</v>
      </c>
      <c r="AR542" s="140" t="s">
        <v>124</v>
      </c>
      <c r="AT542" s="140" t="s">
        <v>120</v>
      </c>
      <c r="AU542" s="140" t="s">
        <v>124</v>
      </c>
      <c r="AY542" s="17" t="s">
        <v>117</v>
      </c>
      <c r="BE542" s="141">
        <f>IF(N542="základná",J542,0)</f>
        <v>0</v>
      </c>
      <c r="BF542" s="141">
        <f>IF(N542="znížená",J542,0)</f>
        <v>0</v>
      </c>
      <c r="BG542" s="141">
        <f>IF(N542="zákl. prenesená",J542,0)</f>
        <v>0</v>
      </c>
      <c r="BH542" s="141">
        <f>IF(N542="zníž. prenesená",J542,0)</f>
        <v>0</v>
      </c>
      <c r="BI542" s="141">
        <f>IF(N542="nulová",J542,0)</f>
        <v>0</v>
      </c>
      <c r="BJ542" s="17" t="s">
        <v>125</v>
      </c>
      <c r="BK542" s="141">
        <f>ROUND(I542*H542,2)</f>
        <v>0</v>
      </c>
      <c r="BL542" s="17" t="s">
        <v>124</v>
      </c>
      <c r="BM542" s="140" t="s">
        <v>902</v>
      </c>
    </row>
    <row r="543" spans="2:65" s="12" customFormat="1">
      <c r="B543" s="142"/>
      <c r="D543" s="143" t="s">
        <v>127</v>
      </c>
      <c r="E543" s="144" t="s">
        <v>1</v>
      </c>
      <c r="F543" s="145" t="s">
        <v>903</v>
      </c>
      <c r="H543" s="146">
        <v>988.34799999999996</v>
      </c>
      <c r="L543" s="142"/>
      <c r="M543" s="147"/>
      <c r="U543" s="148"/>
      <c r="AT543" s="144" t="s">
        <v>127</v>
      </c>
      <c r="AU543" s="144" t="s">
        <v>124</v>
      </c>
      <c r="AV543" s="12" t="s">
        <v>125</v>
      </c>
      <c r="AW543" s="12" t="s">
        <v>23</v>
      </c>
      <c r="AX543" s="12" t="s">
        <v>66</v>
      </c>
      <c r="AY543" s="144" t="s">
        <v>117</v>
      </c>
    </row>
    <row r="544" spans="2:65" s="12" customFormat="1">
      <c r="B544" s="142"/>
      <c r="D544" s="143" t="s">
        <v>127</v>
      </c>
      <c r="E544" s="144" t="s">
        <v>1</v>
      </c>
      <c r="F544" s="145" t="s">
        <v>904</v>
      </c>
      <c r="H544" s="146">
        <v>394.04300000000001</v>
      </c>
      <c r="L544" s="142"/>
      <c r="M544" s="147"/>
      <c r="U544" s="148"/>
      <c r="AT544" s="144" t="s">
        <v>127</v>
      </c>
      <c r="AU544" s="144" t="s">
        <v>124</v>
      </c>
      <c r="AV544" s="12" t="s">
        <v>125</v>
      </c>
      <c r="AW544" s="12" t="s">
        <v>23</v>
      </c>
      <c r="AX544" s="12" t="s">
        <v>66</v>
      </c>
      <c r="AY544" s="144" t="s">
        <v>117</v>
      </c>
    </row>
    <row r="545" spans="2:65" s="13" customFormat="1">
      <c r="B545" s="149"/>
      <c r="D545" s="143" t="s">
        <v>127</v>
      </c>
      <c r="E545" s="150" t="s">
        <v>1</v>
      </c>
      <c r="F545" s="151" t="s">
        <v>131</v>
      </c>
      <c r="H545" s="152">
        <v>1382.3910000000001</v>
      </c>
      <c r="L545" s="149"/>
      <c r="M545" s="153"/>
      <c r="U545" s="154"/>
      <c r="AT545" s="150" t="s">
        <v>127</v>
      </c>
      <c r="AU545" s="150" t="s">
        <v>124</v>
      </c>
      <c r="AV545" s="13" t="s">
        <v>132</v>
      </c>
      <c r="AW545" s="13" t="s">
        <v>23</v>
      </c>
      <c r="AX545" s="13" t="s">
        <v>71</v>
      </c>
      <c r="AY545" s="150" t="s">
        <v>117</v>
      </c>
    </row>
    <row r="546" spans="2:65" s="1" customFormat="1" ht="16.5" customHeight="1">
      <c r="B546" s="128"/>
      <c r="C546" s="129" t="s">
        <v>905</v>
      </c>
      <c r="D546" s="129" t="s">
        <v>120</v>
      </c>
      <c r="E546" s="130" t="s">
        <v>906</v>
      </c>
      <c r="F546" s="131" t="s">
        <v>907</v>
      </c>
      <c r="G546" s="132" t="s">
        <v>908</v>
      </c>
      <c r="H546" s="133">
        <v>1</v>
      </c>
      <c r="I546" s="134"/>
      <c r="J546" s="134">
        <f>ROUND(I546*H546,2)</f>
        <v>0</v>
      </c>
      <c r="K546" s="135"/>
      <c r="L546" s="29"/>
      <c r="M546" s="136" t="s">
        <v>1</v>
      </c>
      <c r="N546" s="137" t="s">
        <v>32</v>
      </c>
      <c r="O546" s="138">
        <v>0.46899999999999997</v>
      </c>
      <c r="P546" s="138">
        <f>O546*H546</f>
        <v>0.46899999999999997</v>
      </c>
      <c r="Q546" s="138">
        <v>0</v>
      </c>
      <c r="R546" s="138">
        <f>Q546*H546</f>
        <v>0</v>
      </c>
      <c r="S546" s="138">
        <v>0</v>
      </c>
      <c r="T546" s="138">
        <f>S546*H546</f>
        <v>0</v>
      </c>
      <c r="U546" s="139" t="s">
        <v>1</v>
      </c>
      <c r="AR546" s="140" t="s">
        <v>222</v>
      </c>
      <c r="AT546" s="140" t="s">
        <v>120</v>
      </c>
      <c r="AU546" s="140" t="s">
        <v>124</v>
      </c>
      <c r="AY546" s="17" t="s">
        <v>117</v>
      </c>
      <c r="BE546" s="141">
        <f>IF(N546="základná",J546,0)</f>
        <v>0</v>
      </c>
      <c r="BF546" s="141">
        <f>IF(N546="znížená",J546,0)</f>
        <v>0</v>
      </c>
      <c r="BG546" s="141">
        <f>IF(N546="zákl. prenesená",J546,0)</f>
        <v>0</v>
      </c>
      <c r="BH546" s="141">
        <f>IF(N546="zníž. prenesená",J546,0)</f>
        <v>0</v>
      </c>
      <c r="BI546" s="141">
        <f>IF(N546="nulová",J546,0)</f>
        <v>0</v>
      </c>
      <c r="BJ546" s="17" t="s">
        <v>125</v>
      </c>
      <c r="BK546" s="141">
        <f>ROUND(I546*H546,2)</f>
        <v>0</v>
      </c>
      <c r="BL546" s="17" t="s">
        <v>222</v>
      </c>
      <c r="BM546" s="140" t="s">
        <v>909</v>
      </c>
    </row>
    <row r="547" spans="2:65" s="1" customFormat="1" ht="21.75" customHeight="1">
      <c r="B547" s="128"/>
      <c r="C547" s="129" t="s">
        <v>910</v>
      </c>
      <c r="D547" s="129" t="s">
        <v>120</v>
      </c>
      <c r="E547" s="130" t="s">
        <v>911</v>
      </c>
      <c r="F547" s="131" t="s">
        <v>912</v>
      </c>
      <c r="G547" s="132" t="s">
        <v>642</v>
      </c>
      <c r="H547" s="133">
        <v>14973.504000000001</v>
      </c>
      <c r="I547" s="134"/>
      <c r="J547" s="134">
        <f>ROUND(I547*H547,2)</f>
        <v>0</v>
      </c>
      <c r="K547" s="135"/>
      <c r="L547" s="29"/>
      <c r="M547" s="136" t="s">
        <v>1</v>
      </c>
      <c r="N547" s="137" t="s">
        <v>32</v>
      </c>
      <c r="O547" s="138">
        <v>0</v>
      </c>
      <c r="P547" s="138">
        <f>O547*H547</f>
        <v>0</v>
      </c>
      <c r="Q547" s="138">
        <v>0</v>
      </c>
      <c r="R547" s="138">
        <f>Q547*H547</f>
        <v>0</v>
      </c>
      <c r="S547" s="138">
        <v>0</v>
      </c>
      <c r="T547" s="138">
        <f>S547*H547</f>
        <v>0</v>
      </c>
      <c r="U547" s="139" t="s">
        <v>1</v>
      </c>
      <c r="AR547" s="140" t="s">
        <v>222</v>
      </c>
      <c r="AT547" s="140" t="s">
        <v>120</v>
      </c>
      <c r="AU547" s="140" t="s">
        <v>124</v>
      </c>
      <c r="AY547" s="17" t="s">
        <v>117</v>
      </c>
      <c r="BE547" s="141">
        <f>IF(N547="základná",J547,0)</f>
        <v>0</v>
      </c>
      <c r="BF547" s="141">
        <f>IF(N547="znížená",J547,0)</f>
        <v>0</v>
      </c>
      <c r="BG547" s="141">
        <f>IF(N547="zákl. prenesená",J547,0)</f>
        <v>0</v>
      </c>
      <c r="BH547" s="141">
        <f>IF(N547="zníž. prenesená",J547,0)</f>
        <v>0</v>
      </c>
      <c r="BI547" s="141">
        <f>IF(N547="nulová",J547,0)</f>
        <v>0</v>
      </c>
      <c r="BJ547" s="17" t="s">
        <v>125</v>
      </c>
      <c r="BK547" s="141">
        <f>ROUND(I547*H547,2)</f>
        <v>0</v>
      </c>
      <c r="BL547" s="17" t="s">
        <v>222</v>
      </c>
      <c r="BM547" s="140" t="s">
        <v>913</v>
      </c>
    </row>
    <row r="548" spans="2:65" s="15" customFormat="1" ht="20.85" customHeight="1">
      <c r="B548" s="170"/>
      <c r="D548" s="171" t="s">
        <v>65</v>
      </c>
      <c r="E548" s="171" t="s">
        <v>914</v>
      </c>
      <c r="F548" s="171" t="s">
        <v>915</v>
      </c>
      <c r="J548" s="172">
        <f>BK548</f>
        <v>0</v>
      </c>
      <c r="L548" s="170"/>
      <c r="M548" s="173"/>
      <c r="P548" s="174">
        <f>SUM(P549:P573)</f>
        <v>212.48138500000002</v>
      </c>
      <c r="R548" s="174">
        <f>SUM(R549:R573)</f>
        <v>0.77352599999999994</v>
      </c>
      <c r="T548" s="174">
        <f>SUM(T549:T573)</f>
        <v>0</v>
      </c>
      <c r="U548" s="175"/>
      <c r="AR548" s="171" t="s">
        <v>125</v>
      </c>
      <c r="AT548" s="176" t="s">
        <v>65</v>
      </c>
      <c r="AU548" s="176" t="s">
        <v>132</v>
      </c>
      <c r="AY548" s="171" t="s">
        <v>117</v>
      </c>
      <c r="BK548" s="177">
        <f>SUM(BK549:BK573)</f>
        <v>0</v>
      </c>
    </row>
    <row r="549" spans="2:65" s="1" customFormat="1" ht="37.9" customHeight="1">
      <c r="B549" s="128"/>
      <c r="C549" s="129" t="s">
        <v>916</v>
      </c>
      <c r="D549" s="129" t="s">
        <v>120</v>
      </c>
      <c r="E549" s="130" t="s">
        <v>917</v>
      </c>
      <c r="F549" s="131" t="s">
        <v>918</v>
      </c>
      <c r="G549" s="132" t="s">
        <v>185</v>
      </c>
      <c r="H549" s="133">
        <v>4</v>
      </c>
      <c r="I549" s="134"/>
      <c r="J549" s="134">
        <f>ROUND(I549*H549,2)</f>
        <v>0</v>
      </c>
      <c r="K549" s="135"/>
      <c r="L549" s="29"/>
      <c r="M549" s="136" t="s">
        <v>1</v>
      </c>
      <c r="N549" s="137" t="s">
        <v>32</v>
      </c>
      <c r="O549" s="138">
        <v>3.3109999999999999</v>
      </c>
      <c r="P549" s="138">
        <f>O549*H549</f>
        <v>13.244</v>
      </c>
      <c r="Q549" s="138">
        <v>4.7499999999999999E-3</v>
      </c>
      <c r="R549" s="138">
        <f>Q549*H549</f>
        <v>1.9E-2</v>
      </c>
      <c r="S549" s="138">
        <v>0</v>
      </c>
      <c r="T549" s="138">
        <f>S549*H549</f>
        <v>0</v>
      </c>
      <c r="U549" s="139" t="s">
        <v>1</v>
      </c>
      <c r="AR549" s="140" t="s">
        <v>222</v>
      </c>
      <c r="AT549" s="140" t="s">
        <v>120</v>
      </c>
      <c r="AU549" s="140" t="s">
        <v>124</v>
      </c>
      <c r="AY549" s="17" t="s">
        <v>117</v>
      </c>
      <c r="BE549" s="141">
        <f>IF(N549="základná",J549,0)</f>
        <v>0</v>
      </c>
      <c r="BF549" s="141">
        <f>IF(N549="znížená",J549,0)</f>
        <v>0</v>
      </c>
      <c r="BG549" s="141">
        <f>IF(N549="zákl. prenesená",J549,0)</f>
        <v>0</v>
      </c>
      <c r="BH549" s="141">
        <f>IF(N549="zníž. prenesená",J549,0)</f>
        <v>0</v>
      </c>
      <c r="BI549" s="141">
        <f>IF(N549="nulová",J549,0)</f>
        <v>0</v>
      </c>
      <c r="BJ549" s="17" t="s">
        <v>125</v>
      </c>
      <c r="BK549" s="141">
        <f>ROUND(I549*H549,2)</f>
        <v>0</v>
      </c>
      <c r="BL549" s="17" t="s">
        <v>222</v>
      </c>
      <c r="BM549" s="140" t="s">
        <v>919</v>
      </c>
    </row>
    <row r="550" spans="2:65" s="12" customFormat="1">
      <c r="B550" s="142"/>
      <c r="D550" s="143" t="s">
        <v>127</v>
      </c>
      <c r="E550" s="144" t="s">
        <v>1</v>
      </c>
      <c r="F550" s="145" t="s">
        <v>881</v>
      </c>
      <c r="H550" s="146">
        <v>4</v>
      </c>
      <c r="L550" s="142"/>
      <c r="M550" s="147"/>
      <c r="U550" s="148"/>
      <c r="AT550" s="144" t="s">
        <v>127</v>
      </c>
      <c r="AU550" s="144" t="s">
        <v>124</v>
      </c>
      <c r="AV550" s="12" t="s">
        <v>125</v>
      </c>
      <c r="AW550" s="12" t="s">
        <v>23</v>
      </c>
      <c r="AX550" s="12" t="s">
        <v>66</v>
      </c>
      <c r="AY550" s="144" t="s">
        <v>117</v>
      </c>
    </row>
    <row r="551" spans="2:65" s="13" customFormat="1">
      <c r="B551" s="149"/>
      <c r="D551" s="143" t="s">
        <v>127</v>
      </c>
      <c r="E551" s="150" t="s">
        <v>1</v>
      </c>
      <c r="F551" s="151" t="s">
        <v>131</v>
      </c>
      <c r="H551" s="152">
        <v>4</v>
      </c>
      <c r="L551" s="149"/>
      <c r="M551" s="153"/>
      <c r="U551" s="154"/>
      <c r="AT551" s="150" t="s">
        <v>127</v>
      </c>
      <c r="AU551" s="150" t="s">
        <v>124</v>
      </c>
      <c r="AV551" s="13" t="s">
        <v>132</v>
      </c>
      <c r="AW551" s="13" t="s">
        <v>23</v>
      </c>
      <c r="AX551" s="13" t="s">
        <v>71</v>
      </c>
      <c r="AY551" s="150" t="s">
        <v>117</v>
      </c>
    </row>
    <row r="552" spans="2:65" s="1" customFormat="1" ht="24.2" customHeight="1">
      <c r="B552" s="128"/>
      <c r="C552" s="129" t="s">
        <v>920</v>
      </c>
      <c r="D552" s="129" t="s">
        <v>120</v>
      </c>
      <c r="E552" s="130" t="s">
        <v>921</v>
      </c>
      <c r="F552" s="131" t="s">
        <v>922</v>
      </c>
      <c r="G552" s="132" t="s">
        <v>185</v>
      </c>
      <c r="H552" s="133">
        <v>37.200000000000003</v>
      </c>
      <c r="I552" s="134"/>
      <c r="J552" s="134">
        <f>ROUND(I552*H552,2)</f>
        <v>0</v>
      </c>
      <c r="K552" s="135"/>
      <c r="L552" s="29"/>
      <c r="M552" s="136" t="s">
        <v>1</v>
      </c>
      <c r="N552" s="137" t="s">
        <v>32</v>
      </c>
      <c r="O552" s="138">
        <v>0.89600000000000002</v>
      </c>
      <c r="P552" s="138">
        <f>O552*H552</f>
        <v>33.331200000000003</v>
      </c>
      <c r="Q552" s="138">
        <v>2.47E-3</v>
      </c>
      <c r="R552" s="138">
        <f>Q552*H552</f>
        <v>9.1884000000000007E-2</v>
      </c>
      <c r="S552" s="138">
        <v>0</v>
      </c>
      <c r="T552" s="138">
        <f>S552*H552</f>
        <v>0</v>
      </c>
      <c r="U552" s="139" t="s">
        <v>1</v>
      </c>
      <c r="AR552" s="140" t="s">
        <v>222</v>
      </c>
      <c r="AT552" s="140" t="s">
        <v>120</v>
      </c>
      <c r="AU552" s="140" t="s">
        <v>124</v>
      </c>
      <c r="AY552" s="17" t="s">
        <v>117</v>
      </c>
      <c r="BE552" s="141">
        <f>IF(N552="základná",J552,0)</f>
        <v>0</v>
      </c>
      <c r="BF552" s="141">
        <f>IF(N552="znížená",J552,0)</f>
        <v>0</v>
      </c>
      <c r="BG552" s="141">
        <f>IF(N552="zákl. prenesená",J552,0)</f>
        <v>0</v>
      </c>
      <c r="BH552" s="141">
        <f>IF(N552="zníž. prenesená",J552,0)</f>
        <v>0</v>
      </c>
      <c r="BI552" s="141">
        <f>IF(N552="nulová",J552,0)</f>
        <v>0</v>
      </c>
      <c r="BJ552" s="17" t="s">
        <v>125</v>
      </c>
      <c r="BK552" s="141">
        <f>ROUND(I552*H552,2)</f>
        <v>0</v>
      </c>
      <c r="BL552" s="17" t="s">
        <v>222</v>
      </c>
      <c r="BM552" s="140" t="s">
        <v>923</v>
      </c>
    </row>
    <row r="553" spans="2:65" s="12" customFormat="1">
      <c r="B553" s="142"/>
      <c r="D553" s="143" t="s">
        <v>127</v>
      </c>
      <c r="E553" s="144" t="s">
        <v>1</v>
      </c>
      <c r="F553" s="145" t="s">
        <v>924</v>
      </c>
      <c r="H553" s="146">
        <v>37.200000000000003</v>
      </c>
      <c r="L553" s="142"/>
      <c r="M553" s="147"/>
      <c r="U553" s="148"/>
      <c r="AT553" s="144" t="s">
        <v>127</v>
      </c>
      <c r="AU553" s="144" t="s">
        <v>124</v>
      </c>
      <c r="AV553" s="12" t="s">
        <v>125</v>
      </c>
      <c r="AW553" s="12" t="s">
        <v>23</v>
      </c>
      <c r="AX553" s="12" t="s">
        <v>66</v>
      </c>
      <c r="AY553" s="144" t="s">
        <v>117</v>
      </c>
    </row>
    <row r="554" spans="2:65" s="13" customFormat="1">
      <c r="B554" s="149"/>
      <c r="D554" s="143" t="s">
        <v>127</v>
      </c>
      <c r="E554" s="150" t="s">
        <v>1</v>
      </c>
      <c r="F554" s="151" t="s">
        <v>131</v>
      </c>
      <c r="H554" s="152">
        <v>37.200000000000003</v>
      </c>
      <c r="L554" s="149"/>
      <c r="M554" s="153"/>
      <c r="U554" s="154"/>
      <c r="AT554" s="150" t="s">
        <v>127</v>
      </c>
      <c r="AU554" s="150" t="s">
        <v>124</v>
      </c>
      <c r="AV554" s="13" t="s">
        <v>132</v>
      </c>
      <c r="AW554" s="13" t="s">
        <v>23</v>
      </c>
      <c r="AX554" s="13" t="s">
        <v>71</v>
      </c>
      <c r="AY554" s="150" t="s">
        <v>117</v>
      </c>
    </row>
    <row r="555" spans="2:65" s="1" customFormat="1" ht="24.2" customHeight="1">
      <c r="B555" s="128"/>
      <c r="C555" s="129" t="s">
        <v>925</v>
      </c>
      <c r="D555" s="129" t="s">
        <v>120</v>
      </c>
      <c r="E555" s="130" t="s">
        <v>926</v>
      </c>
      <c r="F555" s="131" t="s">
        <v>927</v>
      </c>
      <c r="G555" s="132" t="s">
        <v>274</v>
      </c>
      <c r="H555" s="133">
        <v>78</v>
      </c>
      <c r="I555" s="134"/>
      <c r="J555" s="134">
        <f>ROUND(I555*H555,2)</f>
        <v>0</v>
      </c>
      <c r="K555" s="135"/>
      <c r="L555" s="29"/>
      <c r="M555" s="136" t="s">
        <v>1</v>
      </c>
      <c r="N555" s="137" t="s">
        <v>32</v>
      </c>
      <c r="O555" s="138">
        <v>0.39722000000000002</v>
      </c>
      <c r="P555" s="138">
        <f>O555*H555</f>
        <v>30.983160000000002</v>
      </c>
      <c r="Q555" s="138">
        <v>3.1900000000000001E-3</v>
      </c>
      <c r="R555" s="138">
        <f>Q555*H555</f>
        <v>0.24882000000000001</v>
      </c>
      <c r="S555" s="138">
        <v>0</v>
      </c>
      <c r="T555" s="138">
        <f>S555*H555</f>
        <v>0</v>
      </c>
      <c r="U555" s="139" t="s">
        <v>1</v>
      </c>
      <c r="AR555" s="140" t="s">
        <v>222</v>
      </c>
      <c r="AT555" s="140" t="s">
        <v>120</v>
      </c>
      <c r="AU555" s="140" t="s">
        <v>124</v>
      </c>
      <c r="AY555" s="17" t="s">
        <v>117</v>
      </c>
      <c r="BE555" s="141">
        <f>IF(N555="základná",J555,0)</f>
        <v>0</v>
      </c>
      <c r="BF555" s="141">
        <f>IF(N555="znížená",J555,0)</f>
        <v>0</v>
      </c>
      <c r="BG555" s="141">
        <f>IF(N555="zákl. prenesená",J555,0)</f>
        <v>0</v>
      </c>
      <c r="BH555" s="141">
        <f>IF(N555="zníž. prenesená",J555,0)</f>
        <v>0</v>
      </c>
      <c r="BI555" s="141">
        <f>IF(N555="nulová",J555,0)</f>
        <v>0</v>
      </c>
      <c r="BJ555" s="17" t="s">
        <v>125</v>
      </c>
      <c r="BK555" s="141">
        <f>ROUND(I555*H555,2)</f>
        <v>0</v>
      </c>
      <c r="BL555" s="17" t="s">
        <v>222</v>
      </c>
      <c r="BM555" s="140" t="s">
        <v>928</v>
      </c>
    </row>
    <row r="556" spans="2:65" s="1" customFormat="1" ht="24.2" customHeight="1">
      <c r="B556" s="128"/>
      <c r="C556" s="129" t="s">
        <v>929</v>
      </c>
      <c r="D556" s="129" t="s">
        <v>120</v>
      </c>
      <c r="E556" s="130" t="s">
        <v>930</v>
      </c>
      <c r="F556" s="131" t="s">
        <v>931</v>
      </c>
      <c r="G556" s="132" t="s">
        <v>274</v>
      </c>
      <c r="H556" s="133">
        <v>4</v>
      </c>
      <c r="I556" s="134"/>
      <c r="J556" s="134">
        <f>ROUND(I556*H556,2)</f>
        <v>0</v>
      </c>
      <c r="K556" s="135"/>
      <c r="L556" s="29"/>
      <c r="M556" s="136" t="s">
        <v>1</v>
      </c>
      <c r="N556" s="137" t="s">
        <v>32</v>
      </c>
      <c r="O556" s="138">
        <v>1.2374000000000001</v>
      </c>
      <c r="P556" s="138">
        <f>O556*H556</f>
        <v>4.9496000000000002</v>
      </c>
      <c r="Q556" s="138">
        <v>1.06E-3</v>
      </c>
      <c r="R556" s="138">
        <f>Q556*H556</f>
        <v>4.2399999999999998E-3</v>
      </c>
      <c r="S556" s="138">
        <v>0</v>
      </c>
      <c r="T556" s="138">
        <f>S556*H556</f>
        <v>0</v>
      </c>
      <c r="U556" s="139" t="s">
        <v>1</v>
      </c>
      <c r="AR556" s="140" t="s">
        <v>222</v>
      </c>
      <c r="AT556" s="140" t="s">
        <v>120</v>
      </c>
      <c r="AU556" s="140" t="s">
        <v>124</v>
      </c>
      <c r="AY556" s="17" t="s">
        <v>117</v>
      </c>
      <c r="BE556" s="141">
        <f>IF(N556="základná",J556,0)</f>
        <v>0</v>
      </c>
      <c r="BF556" s="141">
        <f>IF(N556="znížená",J556,0)</f>
        <v>0</v>
      </c>
      <c r="BG556" s="141">
        <f>IF(N556="zákl. prenesená",J556,0)</f>
        <v>0</v>
      </c>
      <c r="BH556" s="141">
        <f>IF(N556="zníž. prenesená",J556,0)</f>
        <v>0</v>
      </c>
      <c r="BI556" s="141">
        <f>IF(N556="nulová",J556,0)</f>
        <v>0</v>
      </c>
      <c r="BJ556" s="17" t="s">
        <v>125</v>
      </c>
      <c r="BK556" s="141">
        <f>ROUND(I556*H556,2)</f>
        <v>0</v>
      </c>
      <c r="BL556" s="17" t="s">
        <v>222</v>
      </c>
      <c r="BM556" s="140" t="s">
        <v>932</v>
      </c>
    </row>
    <row r="557" spans="2:65" s="1" customFormat="1" ht="24.2" customHeight="1">
      <c r="B557" s="128"/>
      <c r="C557" s="129" t="s">
        <v>933</v>
      </c>
      <c r="D557" s="129" t="s">
        <v>120</v>
      </c>
      <c r="E557" s="130" t="s">
        <v>934</v>
      </c>
      <c r="F557" s="131" t="s">
        <v>935</v>
      </c>
      <c r="G557" s="132" t="s">
        <v>274</v>
      </c>
      <c r="H557" s="133">
        <v>78</v>
      </c>
      <c r="I557" s="134"/>
      <c r="J557" s="134">
        <f>ROUND(I557*H557,2)</f>
        <v>0</v>
      </c>
      <c r="K557" s="135"/>
      <c r="L557" s="29"/>
      <c r="M557" s="136" t="s">
        <v>1</v>
      </c>
      <c r="N557" s="137" t="s">
        <v>32</v>
      </c>
      <c r="O557" s="138">
        <v>0.10023</v>
      </c>
      <c r="P557" s="138">
        <f>O557*H557</f>
        <v>7.8179400000000001</v>
      </c>
      <c r="Q557" s="138">
        <v>1E-4</v>
      </c>
      <c r="R557" s="138">
        <f>Q557*H557</f>
        <v>7.8000000000000005E-3</v>
      </c>
      <c r="S557" s="138">
        <v>0</v>
      </c>
      <c r="T557" s="138">
        <f>S557*H557</f>
        <v>0</v>
      </c>
      <c r="U557" s="139" t="s">
        <v>1</v>
      </c>
      <c r="AR557" s="140" t="s">
        <v>222</v>
      </c>
      <c r="AT557" s="140" t="s">
        <v>120</v>
      </c>
      <c r="AU557" s="140" t="s">
        <v>124</v>
      </c>
      <c r="AY557" s="17" t="s">
        <v>117</v>
      </c>
      <c r="BE557" s="141">
        <f>IF(N557="základná",J557,0)</f>
        <v>0</v>
      </c>
      <c r="BF557" s="141">
        <f>IF(N557="znížená",J557,0)</f>
        <v>0</v>
      </c>
      <c r="BG557" s="141">
        <f>IF(N557="zákl. prenesená",J557,0)</f>
        <v>0</v>
      </c>
      <c r="BH557" s="141">
        <f>IF(N557="zníž. prenesená",J557,0)</f>
        <v>0</v>
      </c>
      <c r="BI557" s="141">
        <f>IF(N557="nulová",J557,0)</f>
        <v>0</v>
      </c>
      <c r="BJ557" s="17" t="s">
        <v>125</v>
      </c>
      <c r="BK557" s="141">
        <f>ROUND(I557*H557,2)</f>
        <v>0</v>
      </c>
      <c r="BL557" s="17" t="s">
        <v>222</v>
      </c>
      <c r="BM557" s="140" t="s">
        <v>936</v>
      </c>
    </row>
    <row r="558" spans="2:65" s="1" customFormat="1" ht="21.75" customHeight="1">
      <c r="B558" s="128"/>
      <c r="C558" s="129" t="s">
        <v>937</v>
      </c>
      <c r="D558" s="129" t="s">
        <v>120</v>
      </c>
      <c r="E558" s="130" t="s">
        <v>938</v>
      </c>
      <c r="F558" s="131" t="s">
        <v>939</v>
      </c>
      <c r="G558" s="132" t="s">
        <v>185</v>
      </c>
      <c r="H558" s="133">
        <v>67.5</v>
      </c>
      <c r="I558" s="134"/>
      <c r="J558" s="134">
        <f>ROUND(I558*H558,2)</f>
        <v>0</v>
      </c>
      <c r="K558" s="135"/>
      <c r="L558" s="29"/>
      <c r="M558" s="136" t="s">
        <v>1</v>
      </c>
      <c r="N558" s="137" t="s">
        <v>32</v>
      </c>
      <c r="O558" s="138">
        <v>0.92100000000000004</v>
      </c>
      <c r="P558" s="138">
        <f>O558*H558</f>
        <v>62.167500000000004</v>
      </c>
      <c r="Q558" s="138">
        <v>2.8E-3</v>
      </c>
      <c r="R558" s="138">
        <f>Q558*H558</f>
        <v>0.189</v>
      </c>
      <c r="S558" s="138">
        <v>0</v>
      </c>
      <c r="T558" s="138">
        <f>S558*H558</f>
        <v>0</v>
      </c>
      <c r="U558" s="139" t="s">
        <v>1</v>
      </c>
      <c r="AR558" s="140" t="s">
        <v>222</v>
      </c>
      <c r="AT558" s="140" t="s">
        <v>120</v>
      </c>
      <c r="AU558" s="140" t="s">
        <v>124</v>
      </c>
      <c r="AY558" s="17" t="s">
        <v>117</v>
      </c>
      <c r="BE558" s="141">
        <f>IF(N558="základná",J558,0)</f>
        <v>0</v>
      </c>
      <c r="BF558" s="141">
        <f>IF(N558="znížená",J558,0)</f>
        <v>0</v>
      </c>
      <c r="BG558" s="141">
        <f>IF(N558="zákl. prenesená",J558,0)</f>
        <v>0</v>
      </c>
      <c r="BH558" s="141">
        <f>IF(N558="zníž. prenesená",J558,0)</f>
        <v>0</v>
      </c>
      <c r="BI558" s="141">
        <f>IF(N558="nulová",J558,0)</f>
        <v>0</v>
      </c>
      <c r="BJ558" s="17" t="s">
        <v>125</v>
      </c>
      <c r="BK558" s="141">
        <f>ROUND(I558*H558,2)</f>
        <v>0</v>
      </c>
      <c r="BL558" s="17" t="s">
        <v>222</v>
      </c>
      <c r="BM558" s="140" t="s">
        <v>940</v>
      </c>
    </row>
    <row r="559" spans="2:65" s="12" customFormat="1">
      <c r="B559" s="142"/>
      <c r="D559" s="143" t="s">
        <v>127</v>
      </c>
      <c r="E559" s="144" t="s">
        <v>1</v>
      </c>
      <c r="F559" s="145" t="s">
        <v>941</v>
      </c>
      <c r="H559" s="146">
        <v>32.799999999999997</v>
      </c>
      <c r="L559" s="142"/>
      <c r="M559" s="147"/>
      <c r="U559" s="148"/>
      <c r="AT559" s="144" t="s">
        <v>127</v>
      </c>
      <c r="AU559" s="144" t="s">
        <v>124</v>
      </c>
      <c r="AV559" s="12" t="s">
        <v>125</v>
      </c>
      <c r="AW559" s="12" t="s">
        <v>23</v>
      </c>
      <c r="AX559" s="12" t="s">
        <v>66</v>
      </c>
      <c r="AY559" s="144" t="s">
        <v>117</v>
      </c>
    </row>
    <row r="560" spans="2:65" s="12" customFormat="1">
      <c r="B560" s="142"/>
      <c r="D560" s="143" t="s">
        <v>127</v>
      </c>
      <c r="E560" s="144" t="s">
        <v>1</v>
      </c>
      <c r="F560" s="145" t="s">
        <v>942</v>
      </c>
      <c r="H560" s="146">
        <v>34.700000000000003</v>
      </c>
      <c r="L560" s="142"/>
      <c r="M560" s="147"/>
      <c r="U560" s="148"/>
      <c r="AT560" s="144" t="s">
        <v>127</v>
      </c>
      <c r="AU560" s="144" t="s">
        <v>124</v>
      </c>
      <c r="AV560" s="12" t="s">
        <v>125</v>
      </c>
      <c r="AW560" s="12" t="s">
        <v>23</v>
      </c>
      <c r="AX560" s="12" t="s">
        <v>66</v>
      </c>
      <c r="AY560" s="144" t="s">
        <v>117</v>
      </c>
    </row>
    <row r="561" spans="2:65" s="13" customFormat="1">
      <c r="B561" s="149"/>
      <c r="D561" s="143" t="s">
        <v>127</v>
      </c>
      <c r="E561" s="150" t="s">
        <v>1</v>
      </c>
      <c r="F561" s="151" t="s">
        <v>131</v>
      </c>
      <c r="H561" s="152">
        <v>67.5</v>
      </c>
      <c r="L561" s="149"/>
      <c r="M561" s="153"/>
      <c r="U561" s="154"/>
      <c r="AT561" s="150" t="s">
        <v>127</v>
      </c>
      <c r="AU561" s="150" t="s">
        <v>124</v>
      </c>
      <c r="AV561" s="13" t="s">
        <v>132</v>
      </c>
      <c r="AW561" s="13" t="s">
        <v>23</v>
      </c>
      <c r="AX561" s="13" t="s">
        <v>71</v>
      </c>
      <c r="AY561" s="150" t="s">
        <v>117</v>
      </c>
    </row>
    <row r="562" spans="2:65" s="1" customFormat="1" ht="24.2" customHeight="1">
      <c r="B562" s="128"/>
      <c r="C562" s="129" t="s">
        <v>943</v>
      </c>
      <c r="D562" s="129" t="s">
        <v>120</v>
      </c>
      <c r="E562" s="130" t="s">
        <v>944</v>
      </c>
      <c r="F562" s="131" t="s">
        <v>945</v>
      </c>
      <c r="G562" s="132" t="s">
        <v>185</v>
      </c>
      <c r="H562" s="133">
        <v>34.6</v>
      </c>
      <c r="I562" s="134"/>
      <c r="J562" s="134">
        <f>ROUND(I562*H562,2)</f>
        <v>0</v>
      </c>
      <c r="K562" s="135"/>
      <c r="L562" s="29"/>
      <c r="M562" s="136" t="s">
        <v>1</v>
      </c>
      <c r="N562" s="137" t="s">
        <v>32</v>
      </c>
      <c r="O562" s="138">
        <v>0.70299999999999996</v>
      </c>
      <c r="P562" s="138">
        <f>O562*H562</f>
        <v>24.323799999999999</v>
      </c>
      <c r="Q562" s="138">
        <v>2.2599999999999999E-3</v>
      </c>
      <c r="R562" s="138">
        <f>Q562*H562</f>
        <v>7.8196000000000002E-2</v>
      </c>
      <c r="S562" s="138">
        <v>0</v>
      </c>
      <c r="T562" s="138">
        <f>S562*H562</f>
        <v>0</v>
      </c>
      <c r="U562" s="139" t="s">
        <v>1</v>
      </c>
      <c r="AR562" s="140" t="s">
        <v>222</v>
      </c>
      <c r="AT562" s="140" t="s">
        <v>120</v>
      </c>
      <c r="AU562" s="140" t="s">
        <v>124</v>
      </c>
      <c r="AY562" s="17" t="s">
        <v>117</v>
      </c>
      <c r="BE562" s="141">
        <f>IF(N562="základná",J562,0)</f>
        <v>0</v>
      </c>
      <c r="BF562" s="141">
        <f>IF(N562="znížená",J562,0)</f>
        <v>0</v>
      </c>
      <c r="BG562" s="141">
        <f>IF(N562="zákl. prenesená",J562,0)</f>
        <v>0</v>
      </c>
      <c r="BH562" s="141">
        <f>IF(N562="zníž. prenesená",J562,0)</f>
        <v>0</v>
      </c>
      <c r="BI562" s="141">
        <f>IF(N562="nulová",J562,0)</f>
        <v>0</v>
      </c>
      <c r="BJ562" s="17" t="s">
        <v>125</v>
      </c>
      <c r="BK562" s="141">
        <f>ROUND(I562*H562,2)</f>
        <v>0</v>
      </c>
      <c r="BL562" s="17" t="s">
        <v>222</v>
      </c>
      <c r="BM562" s="140" t="s">
        <v>946</v>
      </c>
    </row>
    <row r="563" spans="2:65" s="12" customFormat="1">
      <c r="B563" s="142"/>
      <c r="D563" s="143" t="s">
        <v>127</v>
      </c>
      <c r="E563" s="144" t="s">
        <v>1</v>
      </c>
      <c r="F563" s="145" t="s">
        <v>947</v>
      </c>
      <c r="H563" s="146">
        <v>18.600000000000001</v>
      </c>
      <c r="L563" s="142"/>
      <c r="M563" s="147"/>
      <c r="U563" s="148"/>
      <c r="AT563" s="144" t="s">
        <v>127</v>
      </c>
      <c r="AU563" s="144" t="s">
        <v>124</v>
      </c>
      <c r="AV563" s="12" t="s">
        <v>125</v>
      </c>
      <c r="AW563" s="12" t="s">
        <v>23</v>
      </c>
      <c r="AX563" s="12" t="s">
        <v>66</v>
      </c>
      <c r="AY563" s="144" t="s">
        <v>117</v>
      </c>
    </row>
    <row r="564" spans="2:65" s="12" customFormat="1">
      <c r="B564" s="142"/>
      <c r="D564" s="143" t="s">
        <v>127</v>
      </c>
      <c r="E564" s="144" t="s">
        <v>1</v>
      </c>
      <c r="F564" s="145" t="s">
        <v>948</v>
      </c>
      <c r="H564" s="146">
        <v>16</v>
      </c>
      <c r="L564" s="142"/>
      <c r="M564" s="147"/>
      <c r="U564" s="148"/>
      <c r="AT564" s="144" t="s">
        <v>127</v>
      </c>
      <c r="AU564" s="144" t="s">
        <v>124</v>
      </c>
      <c r="AV564" s="12" t="s">
        <v>125</v>
      </c>
      <c r="AW564" s="12" t="s">
        <v>23</v>
      </c>
      <c r="AX564" s="12" t="s">
        <v>66</v>
      </c>
      <c r="AY564" s="144" t="s">
        <v>117</v>
      </c>
    </row>
    <row r="565" spans="2:65" s="13" customFormat="1">
      <c r="B565" s="149"/>
      <c r="D565" s="143" t="s">
        <v>127</v>
      </c>
      <c r="E565" s="150" t="s">
        <v>1</v>
      </c>
      <c r="F565" s="151" t="s">
        <v>131</v>
      </c>
      <c r="H565" s="152">
        <v>34.6</v>
      </c>
      <c r="L565" s="149"/>
      <c r="M565" s="153"/>
      <c r="U565" s="154"/>
      <c r="AT565" s="150" t="s">
        <v>127</v>
      </c>
      <c r="AU565" s="150" t="s">
        <v>124</v>
      </c>
      <c r="AV565" s="13" t="s">
        <v>132</v>
      </c>
      <c r="AW565" s="13" t="s">
        <v>23</v>
      </c>
      <c r="AX565" s="13" t="s">
        <v>71</v>
      </c>
      <c r="AY565" s="150" t="s">
        <v>117</v>
      </c>
    </row>
    <row r="566" spans="2:65" s="1" customFormat="1" ht="24.2" customHeight="1">
      <c r="B566" s="128"/>
      <c r="C566" s="129" t="s">
        <v>949</v>
      </c>
      <c r="D566" s="129" t="s">
        <v>120</v>
      </c>
      <c r="E566" s="130" t="s">
        <v>950</v>
      </c>
      <c r="F566" s="131" t="s">
        <v>951</v>
      </c>
      <c r="G566" s="132" t="s">
        <v>185</v>
      </c>
      <c r="H566" s="133">
        <v>30.5</v>
      </c>
      <c r="I566" s="134"/>
      <c r="J566" s="134">
        <f>ROUND(I566*H566,2)</f>
        <v>0</v>
      </c>
      <c r="K566" s="135"/>
      <c r="L566" s="29"/>
      <c r="M566" s="136" t="s">
        <v>1</v>
      </c>
      <c r="N566" s="137" t="s">
        <v>32</v>
      </c>
      <c r="O566" s="138">
        <v>0.56793000000000005</v>
      </c>
      <c r="P566" s="138">
        <f>O566*H566</f>
        <v>17.321865000000003</v>
      </c>
      <c r="Q566" s="138">
        <v>1.9599999999999999E-3</v>
      </c>
      <c r="R566" s="138">
        <f>Q566*H566</f>
        <v>5.978E-2</v>
      </c>
      <c r="S566" s="138">
        <v>0</v>
      </c>
      <c r="T566" s="138">
        <f>S566*H566</f>
        <v>0</v>
      </c>
      <c r="U566" s="139" t="s">
        <v>1</v>
      </c>
      <c r="AR566" s="140" t="s">
        <v>222</v>
      </c>
      <c r="AT566" s="140" t="s">
        <v>120</v>
      </c>
      <c r="AU566" s="140" t="s">
        <v>124</v>
      </c>
      <c r="AY566" s="17" t="s">
        <v>117</v>
      </c>
      <c r="BE566" s="141">
        <f>IF(N566="základná",J566,0)</f>
        <v>0</v>
      </c>
      <c r="BF566" s="141">
        <f>IF(N566="znížená",J566,0)</f>
        <v>0</v>
      </c>
      <c r="BG566" s="141">
        <f>IF(N566="zákl. prenesená",J566,0)</f>
        <v>0</v>
      </c>
      <c r="BH566" s="141">
        <f>IF(N566="zníž. prenesená",J566,0)</f>
        <v>0</v>
      </c>
      <c r="BI566" s="141">
        <f>IF(N566="nulová",J566,0)</f>
        <v>0</v>
      </c>
      <c r="BJ566" s="17" t="s">
        <v>125</v>
      </c>
      <c r="BK566" s="141">
        <f>ROUND(I566*H566,2)</f>
        <v>0</v>
      </c>
      <c r="BL566" s="17" t="s">
        <v>222</v>
      </c>
      <c r="BM566" s="140" t="s">
        <v>952</v>
      </c>
    </row>
    <row r="567" spans="2:65" s="1" customFormat="1" ht="33" customHeight="1">
      <c r="B567" s="128"/>
      <c r="C567" s="129" t="s">
        <v>953</v>
      </c>
      <c r="D567" s="129" t="s">
        <v>120</v>
      </c>
      <c r="E567" s="130" t="s">
        <v>954</v>
      </c>
      <c r="F567" s="131" t="s">
        <v>955</v>
      </c>
      <c r="G567" s="132" t="s">
        <v>274</v>
      </c>
      <c r="H567" s="133">
        <v>4</v>
      </c>
      <c r="I567" s="134"/>
      <c r="J567" s="134">
        <f>ROUND(I567*H567,2)</f>
        <v>0</v>
      </c>
      <c r="K567" s="135"/>
      <c r="L567" s="29"/>
      <c r="M567" s="136" t="s">
        <v>1</v>
      </c>
      <c r="N567" s="137" t="s">
        <v>32</v>
      </c>
      <c r="O567" s="138">
        <v>0.22328000000000001</v>
      </c>
      <c r="P567" s="138">
        <f>O567*H567</f>
        <v>0.89312000000000002</v>
      </c>
      <c r="Q567" s="138">
        <v>1E-4</v>
      </c>
      <c r="R567" s="138">
        <f>Q567*H567</f>
        <v>4.0000000000000002E-4</v>
      </c>
      <c r="S567" s="138">
        <v>0</v>
      </c>
      <c r="T567" s="138">
        <f>S567*H567</f>
        <v>0</v>
      </c>
      <c r="U567" s="139" t="s">
        <v>1</v>
      </c>
      <c r="AR567" s="140" t="s">
        <v>222</v>
      </c>
      <c r="AT567" s="140" t="s">
        <v>120</v>
      </c>
      <c r="AU567" s="140" t="s">
        <v>124</v>
      </c>
      <c r="AY567" s="17" t="s">
        <v>117</v>
      </c>
      <c r="BE567" s="141">
        <f>IF(N567="základná",J567,0)</f>
        <v>0</v>
      </c>
      <c r="BF567" s="141">
        <f>IF(N567="znížená",J567,0)</f>
        <v>0</v>
      </c>
      <c r="BG567" s="141">
        <f>IF(N567="zákl. prenesená",J567,0)</f>
        <v>0</v>
      </c>
      <c r="BH567" s="141">
        <f>IF(N567="zníž. prenesená",J567,0)</f>
        <v>0</v>
      </c>
      <c r="BI567" s="141">
        <f>IF(N567="nulová",J567,0)</f>
        <v>0</v>
      </c>
      <c r="BJ567" s="17" t="s">
        <v>125</v>
      </c>
      <c r="BK567" s="141">
        <f>ROUND(I567*H567,2)</f>
        <v>0</v>
      </c>
      <c r="BL567" s="17" t="s">
        <v>222</v>
      </c>
      <c r="BM567" s="140" t="s">
        <v>956</v>
      </c>
    </row>
    <row r="568" spans="2:65" s="1" customFormat="1" ht="21.75" customHeight="1">
      <c r="B568" s="128"/>
      <c r="C568" s="155" t="s">
        <v>957</v>
      </c>
      <c r="D568" s="155" t="s">
        <v>170</v>
      </c>
      <c r="E568" s="156" t="s">
        <v>958</v>
      </c>
      <c r="F568" s="157" t="s">
        <v>959</v>
      </c>
      <c r="G568" s="158" t="s">
        <v>274</v>
      </c>
      <c r="H568" s="159">
        <v>4</v>
      </c>
      <c r="I568" s="160"/>
      <c r="J568" s="160">
        <f>ROUND(I568*H568,2)</f>
        <v>0</v>
      </c>
      <c r="K568" s="161"/>
      <c r="L568" s="162"/>
      <c r="M568" s="163" t="s">
        <v>1</v>
      </c>
      <c r="N568" s="164" t="s">
        <v>32</v>
      </c>
      <c r="O568" s="138">
        <v>0</v>
      </c>
      <c r="P568" s="138">
        <f>O568*H568</f>
        <v>0</v>
      </c>
      <c r="Q568" s="138">
        <v>7.2000000000000005E-4</v>
      </c>
      <c r="R568" s="138">
        <f>Q568*H568</f>
        <v>2.8800000000000002E-3</v>
      </c>
      <c r="S568" s="138">
        <v>0</v>
      </c>
      <c r="T568" s="138">
        <f>S568*H568</f>
        <v>0</v>
      </c>
      <c r="U568" s="139" t="s">
        <v>1</v>
      </c>
      <c r="AR568" s="140" t="s">
        <v>291</v>
      </c>
      <c r="AT568" s="140" t="s">
        <v>170</v>
      </c>
      <c r="AU568" s="140" t="s">
        <v>124</v>
      </c>
      <c r="AY568" s="17" t="s">
        <v>117</v>
      </c>
      <c r="BE568" s="141">
        <f>IF(N568="základná",J568,0)</f>
        <v>0</v>
      </c>
      <c r="BF568" s="141">
        <f>IF(N568="znížená",J568,0)</f>
        <v>0</v>
      </c>
      <c r="BG568" s="141">
        <f>IF(N568="zákl. prenesená",J568,0)</f>
        <v>0</v>
      </c>
      <c r="BH568" s="141">
        <f>IF(N568="zníž. prenesená",J568,0)</f>
        <v>0</v>
      </c>
      <c r="BI568" s="141">
        <f>IF(N568="nulová",J568,0)</f>
        <v>0</v>
      </c>
      <c r="BJ568" s="17" t="s">
        <v>125</v>
      </c>
      <c r="BK568" s="141">
        <f>ROUND(I568*H568,2)</f>
        <v>0</v>
      </c>
      <c r="BL568" s="17" t="s">
        <v>222</v>
      </c>
      <c r="BM568" s="140" t="s">
        <v>960</v>
      </c>
    </row>
    <row r="569" spans="2:65" s="1" customFormat="1" ht="24.2" customHeight="1">
      <c r="B569" s="128"/>
      <c r="C569" s="129" t="s">
        <v>961</v>
      </c>
      <c r="D569" s="129" t="s">
        <v>120</v>
      </c>
      <c r="E569" s="130" t="s">
        <v>962</v>
      </c>
      <c r="F569" s="131" t="s">
        <v>963</v>
      </c>
      <c r="G569" s="132" t="s">
        <v>185</v>
      </c>
      <c r="H569" s="133">
        <v>26.2</v>
      </c>
      <c r="I569" s="134"/>
      <c r="J569" s="134">
        <f>ROUND(I569*H569,2)</f>
        <v>0</v>
      </c>
      <c r="K569" s="135"/>
      <c r="L569" s="29"/>
      <c r="M569" s="136" t="s">
        <v>1</v>
      </c>
      <c r="N569" s="137" t="s">
        <v>32</v>
      </c>
      <c r="O569" s="138">
        <v>0.66600000000000004</v>
      </c>
      <c r="P569" s="138">
        <f>O569*H569</f>
        <v>17.449200000000001</v>
      </c>
      <c r="Q569" s="138">
        <v>2.7299999999999998E-3</v>
      </c>
      <c r="R569" s="138">
        <f>Q569*H569</f>
        <v>7.1525999999999992E-2</v>
      </c>
      <c r="S569" s="138">
        <v>0</v>
      </c>
      <c r="T569" s="138">
        <f>S569*H569</f>
        <v>0</v>
      </c>
      <c r="U569" s="139" t="s">
        <v>1</v>
      </c>
      <c r="AR569" s="140" t="s">
        <v>222</v>
      </c>
      <c r="AT569" s="140" t="s">
        <v>120</v>
      </c>
      <c r="AU569" s="140" t="s">
        <v>124</v>
      </c>
      <c r="AY569" s="17" t="s">
        <v>117</v>
      </c>
      <c r="BE569" s="141">
        <f>IF(N569="základná",J569,0)</f>
        <v>0</v>
      </c>
      <c r="BF569" s="141">
        <f>IF(N569="znížená",J569,0)</f>
        <v>0</v>
      </c>
      <c r="BG569" s="141">
        <f>IF(N569="zákl. prenesená",J569,0)</f>
        <v>0</v>
      </c>
      <c r="BH569" s="141">
        <f>IF(N569="zníž. prenesená",J569,0)</f>
        <v>0</v>
      </c>
      <c r="BI569" s="141">
        <f>IF(N569="nulová",J569,0)</f>
        <v>0</v>
      </c>
      <c r="BJ569" s="17" t="s">
        <v>125</v>
      </c>
      <c r="BK569" s="141">
        <f>ROUND(I569*H569,2)</f>
        <v>0</v>
      </c>
      <c r="BL569" s="17" t="s">
        <v>222</v>
      </c>
      <c r="BM569" s="140" t="s">
        <v>964</v>
      </c>
    </row>
    <row r="570" spans="2:65" s="12" customFormat="1">
      <c r="B570" s="142"/>
      <c r="D570" s="143" t="s">
        <v>127</v>
      </c>
      <c r="E570" s="144" t="s">
        <v>1</v>
      </c>
      <c r="F570" s="145" t="s">
        <v>965</v>
      </c>
      <c r="H570" s="146">
        <v>14.6</v>
      </c>
      <c r="L570" s="142"/>
      <c r="M570" s="147"/>
      <c r="U570" s="148"/>
      <c r="AT570" s="144" t="s">
        <v>127</v>
      </c>
      <c r="AU570" s="144" t="s">
        <v>124</v>
      </c>
      <c r="AV570" s="12" t="s">
        <v>125</v>
      </c>
      <c r="AW570" s="12" t="s">
        <v>23</v>
      </c>
      <c r="AX570" s="12" t="s">
        <v>66</v>
      </c>
      <c r="AY570" s="144" t="s">
        <v>117</v>
      </c>
    </row>
    <row r="571" spans="2:65" s="12" customFormat="1">
      <c r="B571" s="142"/>
      <c r="D571" s="143" t="s">
        <v>127</v>
      </c>
      <c r="E571" s="144" t="s">
        <v>1</v>
      </c>
      <c r="F571" s="145" t="s">
        <v>966</v>
      </c>
      <c r="H571" s="146">
        <v>11.6</v>
      </c>
      <c r="L571" s="142"/>
      <c r="M571" s="147"/>
      <c r="U571" s="148"/>
      <c r="AT571" s="144" t="s">
        <v>127</v>
      </c>
      <c r="AU571" s="144" t="s">
        <v>124</v>
      </c>
      <c r="AV571" s="12" t="s">
        <v>125</v>
      </c>
      <c r="AW571" s="12" t="s">
        <v>23</v>
      </c>
      <c r="AX571" s="12" t="s">
        <v>66</v>
      </c>
      <c r="AY571" s="144" t="s">
        <v>117</v>
      </c>
    </row>
    <row r="572" spans="2:65" s="13" customFormat="1">
      <c r="B572" s="149"/>
      <c r="D572" s="143" t="s">
        <v>127</v>
      </c>
      <c r="E572" s="150" t="s">
        <v>1</v>
      </c>
      <c r="F572" s="151" t="s">
        <v>131</v>
      </c>
      <c r="H572" s="152">
        <v>26.2</v>
      </c>
      <c r="L572" s="149"/>
      <c r="M572" s="153"/>
      <c r="U572" s="154"/>
      <c r="AT572" s="150" t="s">
        <v>127</v>
      </c>
      <c r="AU572" s="150" t="s">
        <v>124</v>
      </c>
      <c r="AV572" s="13" t="s">
        <v>132</v>
      </c>
      <c r="AW572" s="13" t="s">
        <v>23</v>
      </c>
      <c r="AX572" s="13" t="s">
        <v>71</v>
      </c>
      <c r="AY572" s="150" t="s">
        <v>117</v>
      </c>
    </row>
    <row r="573" spans="2:65" s="1" customFormat="1" ht="24.2" customHeight="1">
      <c r="B573" s="128"/>
      <c r="C573" s="129" t="s">
        <v>967</v>
      </c>
      <c r="D573" s="129" t="s">
        <v>120</v>
      </c>
      <c r="E573" s="130" t="s">
        <v>968</v>
      </c>
      <c r="F573" s="131" t="s">
        <v>969</v>
      </c>
      <c r="G573" s="132" t="s">
        <v>642</v>
      </c>
      <c r="H573" s="133">
        <v>802.53899999999999</v>
      </c>
      <c r="I573" s="134"/>
      <c r="J573" s="134">
        <f>ROUND(I573*H573,2)</f>
        <v>0</v>
      </c>
      <c r="K573" s="135"/>
      <c r="L573" s="29"/>
      <c r="M573" s="136" t="s">
        <v>1</v>
      </c>
      <c r="N573" s="137" t="s">
        <v>32</v>
      </c>
      <c r="O573" s="138">
        <v>0</v>
      </c>
      <c r="P573" s="138">
        <f>O573*H573</f>
        <v>0</v>
      </c>
      <c r="Q573" s="138">
        <v>0</v>
      </c>
      <c r="R573" s="138">
        <f>Q573*H573</f>
        <v>0</v>
      </c>
      <c r="S573" s="138">
        <v>0</v>
      </c>
      <c r="T573" s="138">
        <f>S573*H573</f>
        <v>0</v>
      </c>
      <c r="U573" s="139" t="s">
        <v>1</v>
      </c>
      <c r="AR573" s="140" t="s">
        <v>222</v>
      </c>
      <c r="AT573" s="140" t="s">
        <v>120</v>
      </c>
      <c r="AU573" s="140" t="s">
        <v>124</v>
      </c>
      <c r="AY573" s="17" t="s">
        <v>117</v>
      </c>
      <c r="BE573" s="141">
        <f>IF(N573="základná",J573,0)</f>
        <v>0</v>
      </c>
      <c r="BF573" s="141">
        <f>IF(N573="znížená",J573,0)</f>
        <v>0</v>
      </c>
      <c r="BG573" s="141">
        <f>IF(N573="zákl. prenesená",J573,0)</f>
        <v>0</v>
      </c>
      <c r="BH573" s="141">
        <f>IF(N573="zníž. prenesená",J573,0)</f>
        <v>0</v>
      </c>
      <c r="BI573" s="141">
        <f>IF(N573="nulová",J573,0)</f>
        <v>0</v>
      </c>
      <c r="BJ573" s="17" t="s">
        <v>125</v>
      </c>
      <c r="BK573" s="141">
        <f>ROUND(I573*H573,2)</f>
        <v>0</v>
      </c>
      <c r="BL573" s="17" t="s">
        <v>222</v>
      </c>
      <c r="BM573" s="140" t="s">
        <v>970</v>
      </c>
    </row>
    <row r="574" spans="2:65" s="15" customFormat="1" ht="20.85" customHeight="1">
      <c r="B574" s="170"/>
      <c r="D574" s="171" t="s">
        <v>65</v>
      </c>
      <c r="E574" s="171" t="s">
        <v>971</v>
      </c>
      <c r="F574" s="171" t="s">
        <v>972</v>
      </c>
      <c r="J574" s="172">
        <f>BK574</f>
        <v>0</v>
      </c>
      <c r="L574" s="170"/>
      <c r="M574" s="173"/>
      <c r="P574" s="174">
        <f>SUM(P575:P577)</f>
        <v>255.97773870000003</v>
      </c>
      <c r="R574" s="174">
        <f>SUM(R575:R577)</f>
        <v>18.289731100000001</v>
      </c>
      <c r="T574" s="174">
        <f>SUM(T575:T577)</f>
        <v>0</v>
      </c>
      <c r="U574" s="175"/>
      <c r="AR574" s="171" t="s">
        <v>125</v>
      </c>
      <c r="AT574" s="176" t="s">
        <v>65</v>
      </c>
      <c r="AU574" s="176" t="s">
        <v>132</v>
      </c>
      <c r="AY574" s="171" t="s">
        <v>117</v>
      </c>
      <c r="BK574" s="177">
        <f>SUM(BK575:BK577)</f>
        <v>0</v>
      </c>
    </row>
    <row r="575" spans="2:65" s="1" customFormat="1" ht="24.2" customHeight="1">
      <c r="B575" s="128"/>
      <c r="C575" s="129" t="s">
        <v>973</v>
      </c>
      <c r="D575" s="129" t="s">
        <v>120</v>
      </c>
      <c r="E575" s="130" t="s">
        <v>974</v>
      </c>
      <c r="F575" s="131" t="s">
        <v>975</v>
      </c>
      <c r="G575" s="132" t="s">
        <v>178</v>
      </c>
      <c r="H575" s="133">
        <v>341.29</v>
      </c>
      <c r="I575" s="134"/>
      <c r="J575" s="134">
        <f>ROUND(I575*H575,2)</f>
        <v>0</v>
      </c>
      <c r="K575" s="135"/>
      <c r="L575" s="29"/>
      <c r="M575" s="136" t="s">
        <v>1</v>
      </c>
      <c r="N575" s="137" t="s">
        <v>32</v>
      </c>
      <c r="O575" s="138">
        <v>0.64497000000000004</v>
      </c>
      <c r="P575" s="138">
        <f>O575*H575</f>
        <v>220.12181130000002</v>
      </c>
      <c r="Q575" s="138">
        <v>5.3010000000000002E-2</v>
      </c>
      <c r="R575" s="138">
        <f>Q575*H575</f>
        <v>18.091782900000002</v>
      </c>
      <c r="S575" s="138">
        <v>0</v>
      </c>
      <c r="T575" s="138">
        <f>S575*H575</f>
        <v>0</v>
      </c>
      <c r="U575" s="139" t="s">
        <v>1</v>
      </c>
      <c r="AR575" s="140" t="s">
        <v>222</v>
      </c>
      <c r="AT575" s="140" t="s">
        <v>120</v>
      </c>
      <c r="AU575" s="140" t="s">
        <v>124</v>
      </c>
      <c r="AY575" s="17" t="s">
        <v>117</v>
      </c>
      <c r="BE575" s="141">
        <f>IF(N575="základná",J575,0)</f>
        <v>0</v>
      </c>
      <c r="BF575" s="141">
        <f>IF(N575="znížená",J575,0)</f>
        <v>0</v>
      </c>
      <c r="BG575" s="141">
        <f>IF(N575="zákl. prenesená",J575,0)</f>
        <v>0</v>
      </c>
      <c r="BH575" s="141">
        <f>IF(N575="zníž. prenesená",J575,0)</f>
        <v>0</v>
      </c>
      <c r="BI575" s="141">
        <f>IF(N575="nulová",J575,0)</f>
        <v>0</v>
      </c>
      <c r="BJ575" s="17" t="s">
        <v>125</v>
      </c>
      <c r="BK575" s="141">
        <f>ROUND(I575*H575,2)</f>
        <v>0</v>
      </c>
      <c r="BL575" s="17" t="s">
        <v>222</v>
      </c>
      <c r="BM575" s="140" t="s">
        <v>976</v>
      </c>
    </row>
    <row r="576" spans="2:65" s="1" customFormat="1" ht="24.2" customHeight="1">
      <c r="B576" s="128"/>
      <c r="C576" s="129" t="s">
        <v>977</v>
      </c>
      <c r="D576" s="129" t="s">
        <v>120</v>
      </c>
      <c r="E576" s="130" t="s">
        <v>978</v>
      </c>
      <c r="F576" s="131" t="s">
        <v>979</v>
      </c>
      <c r="G576" s="132" t="s">
        <v>178</v>
      </c>
      <c r="H576" s="133">
        <v>341.29</v>
      </c>
      <c r="I576" s="134"/>
      <c r="J576" s="134">
        <f>ROUND(I576*H576,2)</f>
        <v>0</v>
      </c>
      <c r="K576" s="135"/>
      <c r="L576" s="29"/>
      <c r="M576" s="136" t="s">
        <v>1</v>
      </c>
      <c r="N576" s="137" t="s">
        <v>32</v>
      </c>
      <c r="O576" s="138">
        <v>0.10506</v>
      </c>
      <c r="P576" s="138">
        <f>O576*H576</f>
        <v>35.855927400000006</v>
      </c>
      <c r="Q576" s="138">
        <v>5.8E-4</v>
      </c>
      <c r="R576" s="138">
        <f>Q576*H576</f>
        <v>0.19794820000000002</v>
      </c>
      <c r="S576" s="138">
        <v>0</v>
      </c>
      <c r="T576" s="138">
        <f>S576*H576</f>
        <v>0</v>
      </c>
      <c r="U576" s="139" t="s">
        <v>1</v>
      </c>
      <c r="AR576" s="140" t="s">
        <v>222</v>
      </c>
      <c r="AT576" s="140" t="s">
        <v>120</v>
      </c>
      <c r="AU576" s="140" t="s">
        <v>124</v>
      </c>
      <c r="AY576" s="17" t="s">
        <v>117</v>
      </c>
      <c r="BE576" s="141">
        <f>IF(N576="základná",J576,0)</f>
        <v>0</v>
      </c>
      <c r="BF576" s="141">
        <f>IF(N576="znížená",J576,0)</f>
        <v>0</v>
      </c>
      <c r="BG576" s="141">
        <f>IF(N576="zákl. prenesená",J576,0)</f>
        <v>0</v>
      </c>
      <c r="BH576" s="141">
        <f>IF(N576="zníž. prenesená",J576,0)</f>
        <v>0</v>
      </c>
      <c r="BI576" s="141">
        <f>IF(N576="nulová",J576,0)</f>
        <v>0</v>
      </c>
      <c r="BJ576" s="17" t="s">
        <v>125</v>
      </c>
      <c r="BK576" s="141">
        <f>ROUND(I576*H576,2)</f>
        <v>0</v>
      </c>
      <c r="BL576" s="17" t="s">
        <v>222</v>
      </c>
      <c r="BM576" s="140" t="s">
        <v>980</v>
      </c>
    </row>
    <row r="577" spans="2:65" s="1" customFormat="1" ht="24.2" customHeight="1">
      <c r="B577" s="128"/>
      <c r="C577" s="129" t="s">
        <v>981</v>
      </c>
      <c r="D577" s="129" t="s">
        <v>120</v>
      </c>
      <c r="E577" s="130" t="s">
        <v>982</v>
      </c>
      <c r="F577" s="131" t="s">
        <v>983</v>
      </c>
      <c r="G577" s="132" t="s">
        <v>642</v>
      </c>
      <c r="H577" s="133">
        <v>3597.1970000000001</v>
      </c>
      <c r="I577" s="134"/>
      <c r="J577" s="134">
        <f>ROUND(I577*H577,2)</f>
        <v>0</v>
      </c>
      <c r="K577" s="135"/>
      <c r="L577" s="29"/>
      <c r="M577" s="136" t="s">
        <v>1</v>
      </c>
      <c r="N577" s="137" t="s">
        <v>32</v>
      </c>
      <c r="O577" s="138">
        <v>0</v>
      </c>
      <c r="P577" s="138">
        <f>O577*H577</f>
        <v>0</v>
      </c>
      <c r="Q577" s="138">
        <v>0</v>
      </c>
      <c r="R577" s="138">
        <f>Q577*H577</f>
        <v>0</v>
      </c>
      <c r="S577" s="138">
        <v>0</v>
      </c>
      <c r="T577" s="138">
        <f>S577*H577</f>
        <v>0</v>
      </c>
      <c r="U577" s="139" t="s">
        <v>1</v>
      </c>
      <c r="AR577" s="140" t="s">
        <v>222</v>
      </c>
      <c r="AT577" s="140" t="s">
        <v>120</v>
      </c>
      <c r="AU577" s="140" t="s">
        <v>124</v>
      </c>
      <c r="AY577" s="17" t="s">
        <v>117</v>
      </c>
      <c r="BE577" s="141">
        <f>IF(N577="základná",J577,0)</f>
        <v>0</v>
      </c>
      <c r="BF577" s="141">
        <f>IF(N577="znížená",J577,0)</f>
        <v>0</v>
      </c>
      <c r="BG577" s="141">
        <f>IF(N577="zákl. prenesená",J577,0)</f>
        <v>0</v>
      </c>
      <c r="BH577" s="141">
        <f>IF(N577="zníž. prenesená",J577,0)</f>
        <v>0</v>
      </c>
      <c r="BI577" s="141">
        <f>IF(N577="nulová",J577,0)</f>
        <v>0</v>
      </c>
      <c r="BJ577" s="17" t="s">
        <v>125</v>
      </c>
      <c r="BK577" s="141">
        <f>ROUND(I577*H577,2)</f>
        <v>0</v>
      </c>
      <c r="BL577" s="17" t="s">
        <v>222</v>
      </c>
      <c r="BM577" s="140" t="s">
        <v>984</v>
      </c>
    </row>
    <row r="578" spans="2:65" s="15" customFormat="1" ht="20.85" customHeight="1">
      <c r="B578" s="170"/>
      <c r="D578" s="171" t="s">
        <v>65</v>
      </c>
      <c r="E578" s="171" t="s">
        <v>985</v>
      </c>
      <c r="F578" s="171" t="s">
        <v>986</v>
      </c>
      <c r="J578" s="172">
        <f>BK578</f>
        <v>0</v>
      </c>
      <c r="L578" s="170"/>
      <c r="M578" s="173"/>
      <c r="P578" s="174">
        <f>SUM(P579:P581)</f>
        <v>69.422730000000001</v>
      </c>
      <c r="R578" s="174">
        <f>SUM(R579:R581)</f>
        <v>1.9083520999999999</v>
      </c>
      <c r="T578" s="174">
        <f>SUM(T579:T581)</f>
        <v>0</v>
      </c>
      <c r="U578" s="175"/>
      <c r="AR578" s="171" t="s">
        <v>125</v>
      </c>
      <c r="AT578" s="176" t="s">
        <v>65</v>
      </c>
      <c r="AU578" s="176" t="s">
        <v>132</v>
      </c>
      <c r="AY578" s="171" t="s">
        <v>117</v>
      </c>
      <c r="BK578" s="177">
        <f>SUM(BK579:BK581)</f>
        <v>0</v>
      </c>
    </row>
    <row r="579" spans="2:65" s="1" customFormat="1" ht="24.2" customHeight="1">
      <c r="B579" s="128"/>
      <c r="C579" s="129" t="s">
        <v>987</v>
      </c>
      <c r="D579" s="129" t="s">
        <v>120</v>
      </c>
      <c r="E579" s="130" t="s">
        <v>988</v>
      </c>
      <c r="F579" s="131" t="s">
        <v>989</v>
      </c>
      <c r="G579" s="132" t="s">
        <v>178</v>
      </c>
      <c r="H579" s="133">
        <v>81.77</v>
      </c>
      <c r="I579" s="134"/>
      <c r="J579" s="134">
        <f>ROUND(I579*H579,2)</f>
        <v>0</v>
      </c>
      <c r="K579" s="135"/>
      <c r="L579" s="29"/>
      <c r="M579" s="136" t="s">
        <v>1</v>
      </c>
      <c r="N579" s="137" t="s">
        <v>32</v>
      </c>
      <c r="O579" s="138">
        <v>0.84899999999999998</v>
      </c>
      <c r="P579" s="138">
        <f>O579*H579</f>
        <v>69.422730000000001</v>
      </c>
      <c r="Q579" s="138">
        <v>3.3700000000000002E-3</v>
      </c>
      <c r="R579" s="138">
        <f>Q579*H579</f>
        <v>0.2755649</v>
      </c>
      <c r="S579" s="138">
        <v>0</v>
      </c>
      <c r="T579" s="138">
        <f>S579*H579</f>
        <v>0</v>
      </c>
      <c r="U579" s="139" t="s">
        <v>1</v>
      </c>
      <c r="AR579" s="140" t="s">
        <v>222</v>
      </c>
      <c r="AT579" s="140" t="s">
        <v>120</v>
      </c>
      <c r="AU579" s="140" t="s">
        <v>124</v>
      </c>
      <c r="AY579" s="17" t="s">
        <v>117</v>
      </c>
      <c r="BE579" s="141">
        <f>IF(N579="základná",J579,0)</f>
        <v>0</v>
      </c>
      <c r="BF579" s="141">
        <f>IF(N579="znížená",J579,0)</f>
        <v>0</v>
      </c>
      <c r="BG579" s="141">
        <f>IF(N579="zákl. prenesená",J579,0)</f>
        <v>0</v>
      </c>
      <c r="BH579" s="141">
        <f>IF(N579="zníž. prenesená",J579,0)</f>
        <v>0</v>
      </c>
      <c r="BI579" s="141">
        <f>IF(N579="nulová",J579,0)</f>
        <v>0</v>
      </c>
      <c r="BJ579" s="17" t="s">
        <v>125</v>
      </c>
      <c r="BK579" s="141">
        <f>ROUND(I579*H579,2)</f>
        <v>0</v>
      </c>
      <c r="BL579" s="17" t="s">
        <v>222</v>
      </c>
      <c r="BM579" s="140" t="s">
        <v>990</v>
      </c>
    </row>
    <row r="580" spans="2:65" s="1" customFormat="1" ht="24.2" customHeight="1">
      <c r="B580" s="128"/>
      <c r="C580" s="155" t="s">
        <v>991</v>
      </c>
      <c r="D580" s="155" t="s">
        <v>170</v>
      </c>
      <c r="E580" s="156" t="s">
        <v>992</v>
      </c>
      <c r="F580" s="157" t="s">
        <v>993</v>
      </c>
      <c r="G580" s="158" t="s">
        <v>178</v>
      </c>
      <c r="H580" s="159">
        <v>85.040999999999997</v>
      </c>
      <c r="I580" s="160"/>
      <c r="J580" s="160">
        <f>ROUND(I580*H580,2)</f>
        <v>0</v>
      </c>
      <c r="K580" s="161"/>
      <c r="L580" s="162"/>
      <c r="M580" s="163" t="s">
        <v>1</v>
      </c>
      <c r="N580" s="164" t="s">
        <v>32</v>
      </c>
      <c r="O580" s="138">
        <v>0</v>
      </c>
      <c r="P580" s="138">
        <f>O580*H580</f>
        <v>0</v>
      </c>
      <c r="Q580" s="138">
        <v>1.9199999999999998E-2</v>
      </c>
      <c r="R580" s="138">
        <f>Q580*H580</f>
        <v>1.6327871999999999</v>
      </c>
      <c r="S580" s="138">
        <v>0</v>
      </c>
      <c r="T580" s="138">
        <f>S580*H580</f>
        <v>0</v>
      </c>
      <c r="U580" s="139" t="s">
        <v>1</v>
      </c>
      <c r="AR580" s="140" t="s">
        <v>291</v>
      </c>
      <c r="AT580" s="140" t="s">
        <v>170</v>
      </c>
      <c r="AU580" s="140" t="s">
        <v>124</v>
      </c>
      <c r="AY580" s="17" t="s">
        <v>117</v>
      </c>
      <c r="BE580" s="141">
        <f>IF(N580="základná",J580,0)</f>
        <v>0</v>
      </c>
      <c r="BF580" s="141">
        <f>IF(N580="znížená",J580,0)</f>
        <v>0</v>
      </c>
      <c r="BG580" s="141">
        <f>IF(N580="zákl. prenesená",J580,0)</f>
        <v>0</v>
      </c>
      <c r="BH580" s="141">
        <f>IF(N580="zníž. prenesená",J580,0)</f>
        <v>0</v>
      </c>
      <c r="BI580" s="141">
        <f>IF(N580="nulová",J580,0)</f>
        <v>0</v>
      </c>
      <c r="BJ580" s="17" t="s">
        <v>125</v>
      </c>
      <c r="BK580" s="141">
        <f>ROUND(I580*H580,2)</f>
        <v>0</v>
      </c>
      <c r="BL580" s="17" t="s">
        <v>222</v>
      </c>
      <c r="BM580" s="140" t="s">
        <v>994</v>
      </c>
    </row>
    <row r="581" spans="2:65" s="12" customFormat="1">
      <c r="B581" s="142"/>
      <c r="D581" s="143" t="s">
        <v>127</v>
      </c>
      <c r="F581" s="145" t="s">
        <v>995</v>
      </c>
      <c r="H581" s="146">
        <v>85.040999999999997</v>
      </c>
      <c r="L581" s="142"/>
      <c r="M581" s="147"/>
      <c r="U581" s="148"/>
      <c r="AT581" s="144" t="s">
        <v>127</v>
      </c>
      <c r="AU581" s="144" t="s">
        <v>124</v>
      </c>
      <c r="AV581" s="12" t="s">
        <v>125</v>
      </c>
      <c r="AW581" s="12" t="s">
        <v>3</v>
      </c>
      <c r="AX581" s="12" t="s">
        <v>71</v>
      </c>
      <c r="AY581" s="144" t="s">
        <v>117</v>
      </c>
    </row>
    <row r="582" spans="2:65" s="15" customFormat="1" ht="20.85" customHeight="1">
      <c r="B582" s="170"/>
      <c r="D582" s="171" t="s">
        <v>65</v>
      </c>
      <c r="E582" s="171" t="s">
        <v>996</v>
      </c>
      <c r="F582" s="171" t="s">
        <v>997</v>
      </c>
      <c r="J582" s="172">
        <f>BK582</f>
        <v>0</v>
      </c>
      <c r="L582" s="170"/>
      <c r="M582" s="173"/>
      <c r="P582" s="174">
        <f>SUM(P583:P586)</f>
        <v>66.609399999999994</v>
      </c>
      <c r="R582" s="174">
        <f>SUM(R583:R586)</f>
        <v>2.1533199999999995</v>
      </c>
      <c r="T582" s="174">
        <f>SUM(T583:T586)</f>
        <v>0</v>
      </c>
      <c r="U582" s="175"/>
      <c r="AR582" s="171" t="s">
        <v>125</v>
      </c>
      <c r="AT582" s="176" t="s">
        <v>65</v>
      </c>
      <c r="AU582" s="176" t="s">
        <v>132</v>
      </c>
      <c r="AY582" s="171" t="s">
        <v>117</v>
      </c>
      <c r="BK582" s="177">
        <f>SUM(BK583:BK586)</f>
        <v>0</v>
      </c>
    </row>
    <row r="583" spans="2:65" s="1" customFormat="1" ht="24.2" customHeight="1">
      <c r="B583" s="128"/>
      <c r="C583" s="129" t="s">
        <v>998</v>
      </c>
      <c r="D583" s="129" t="s">
        <v>120</v>
      </c>
      <c r="E583" s="130" t="s">
        <v>999</v>
      </c>
      <c r="F583" s="131" t="s">
        <v>1000</v>
      </c>
      <c r="G583" s="132" t="s">
        <v>178</v>
      </c>
      <c r="H583" s="133">
        <v>260</v>
      </c>
      <c r="I583" s="134"/>
      <c r="J583" s="134">
        <f>ROUND(I583*H583,2)</f>
        <v>0</v>
      </c>
      <c r="K583" s="135"/>
      <c r="L583" s="29"/>
      <c r="M583" s="136" t="s">
        <v>1</v>
      </c>
      <c r="N583" s="137" t="s">
        <v>32</v>
      </c>
      <c r="O583" s="138">
        <v>0.25618999999999997</v>
      </c>
      <c r="P583" s="138">
        <f>O583*H583</f>
        <v>66.609399999999994</v>
      </c>
      <c r="Q583" s="138">
        <v>2.0000000000000002E-5</v>
      </c>
      <c r="R583" s="138">
        <f>Q583*H583</f>
        <v>5.2000000000000006E-3</v>
      </c>
      <c r="S583" s="138">
        <v>0</v>
      </c>
      <c r="T583" s="138">
        <f>S583*H583</f>
        <v>0</v>
      </c>
      <c r="U583" s="139" t="s">
        <v>1</v>
      </c>
      <c r="AR583" s="140" t="s">
        <v>222</v>
      </c>
      <c r="AT583" s="140" t="s">
        <v>120</v>
      </c>
      <c r="AU583" s="140" t="s">
        <v>124</v>
      </c>
      <c r="AY583" s="17" t="s">
        <v>117</v>
      </c>
      <c r="BE583" s="141">
        <f>IF(N583="základná",J583,0)</f>
        <v>0</v>
      </c>
      <c r="BF583" s="141">
        <f>IF(N583="znížená",J583,0)</f>
        <v>0</v>
      </c>
      <c r="BG583" s="141">
        <f>IF(N583="zákl. prenesená",J583,0)</f>
        <v>0</v>
      </c>
      <c r="BH583" s="141">
        <f>IF(N583="zníž. prenesená",J583,0)</f>
        <v>0</v>
      </c>
      <c r="BI583" s="141">
        <f>IF(N583="nulová",J583,0)</f>
        <v>0</v>
      </c>
      <c r="BJ583" s="17" t="s">
        <v>125</v>
      </c>
      <c r="BK583" s="141">
        <f>ROUND(I583*H583,2)</f>
        <v>0</v>
      </c>
      <c r="BL583" s="17" t="s">
        <v>222</v>
      </c>
      <c r="BM583" s="140" t="s">
        <v>1001</v>
      </c>
    </row>
    <row r="584" spans="2:65" s="1" customFormat="1" ht="16.5" customHeight="1">
      <c r="B584" s="128"/>
      <c r="C584" s="155" t="s">
        <v>1002</v>
      </c>
      <c r="D584" s="155" t="s">
        <v>170</v>
      </c>
      <c r="E584" s="156" t="s">
        <v>1003</v>
      </c>
      <c r="F584" s="157" t="s">
        <v>1004</v>
      </c>
      <c r="G584" s="158" t="s">
        <v>178</v>
      </c>
      <c r="H584" s="159">
        <v>265.2</v>
      </c>
      <c r="I584" s="160"/>
      <c r="J584" s="160">
        <f>ROUND(I584*H584,2)</f>
        <v>0</v>
      </c>
      <c r="K584" s="161"/>
      <c r="L584" s="162"/>
      <c r="M584" s="163" t="s">
        <v>1</v>
      </c>
      <c r="N584" s="164" t="s">
        <v>32</v>
      </c>
      <c r="O584" s="138">
        <v>0</v>
      </c>
      <c r="P584" s="138">
        <f>O584*H584</f>
        <v>0</v>
      </c>
      <c r="Q584" s="138">
        <v>8.0999999999999996E-3</v>
      </c>
      <c r="R584" s="138">
        <f>Q584*H584</f>
        <v>2.1481199999999996</v>
      </c>
      <c r="S584" s="138">
        <v>0</v>
      </c>
      <c r="T584" s="138">
        <f>S584*H584</f>
        <v>0</v>
      </c>
      <c r="U584" s="139" t="s">
        <v>1</v>
      </c>
      <c r="AR584" s="140" t="s">
        <v>291</v>
      </c>
      <c r="AT584" s="140" t="s">
        <v>170</v>
      </c>
      <c r="AU584" s="140" t="s">
        <v>124</v>
      </c>
      <c r="AY584" s="17" t="s">
        <v>117</v>
      </c>
      <c r="BE584" s="141">
        <f>IF(N584="základná",J584,0)</f>
        <v>0</v>
      </c>
      <c r="BF584" s="141">
        <f>IF(N584="znížená",J584,0)</f>
        <v>0</v>
      </c>
      <c r="BG584" s="141">
        <f>IF(N584="zákl. prenesená",J584,0)</f>
        <v>0</v>
      </c>
      <c r="BH584" s="141">
        <f>IF(N584="zníž. prenesená",J584,0)</f>
        <v>0</v>
      </c>
      <c r="BI584" s="141">
        <f>IF(N584="nulová",J584,0)</f>
        <v>0</v>
      </c>
      <c r="BJ584" s="17" t="s">
        <v>125</v>
      </c>
      <c r="BK584" s="141">
        <f>ROUND(I584*H584,2)</f>
        <v>0</v>
      </c>
      <c r="BL584" s="17" t="s">
        <v>222</v>
      </c>
      <c r="BM584" s="140" t="s">
        <v>1005</v>
      </c>
    </row>
    <row r="585" spans="2:65" s="12" customFormat="1">
      <c r="B585" s="142"/>
      <c r="D585" s="143" t="s">
        <v>127</v>
      </c>
      <c r="F585" s="145" t="s">
        <v>1006</v>
      </c>
      <c r="H585" s="146">
        <v>265.2</v>
      </c>
      <c r="L585" s="142"/>
      <c r="M585" s="147"/>
      <c r="U585" s="148"/>
      <c r="AT585" s="144" t="s">
        <v>127</v>
      </c>
      <c r="AU585" s="144" t="s">
        <v>124</v>
      </c>
      <c r="AV585" s="12" t="s">
        <v>125</v>
      </c>
      <c r="AW585" s="12" t="s">
        <v>3</v>
      </c>
      <c r="AX585" s="12" t="s">
        <v>71</v>
      </c>
      <c r="AY585" s="144" t="s">
        <v>117</v>
      </c>
    </row>
    <row r="586" spans="2:65" s="1" customFormat="1" ht="24.2" customHeight="1">
      <c r="B586" s="128"/>
      <c r="C586" s="129" t="s">
        <v>1007</v>
      </c>
      <c r="D586" s="129" t="s">
        <v>120</v>
      </c>
      <c r="E586" s="130" t="s">
        <v>1008</v>
      </c>
      <c r="F586" s="131" t="s">
        <v>1009</v>
      </c>
      <c r="G586" s="132" t="s">
        <v>642</v>
      </c>
      <c r="H586" s="133">
        <v>1726.9390000000001</v>
      </c>
      <c r="I586" s="134"/>
      <c r="J586" s="134">
        <f>ROUND(I586*H586,2)</f>
        <v>0</v>
      </c>
      <c r="K586" s="135"/>
      <c r="L586" s="29"/>
      <c r="M586" s="136" t="s">
        <v>1</v>
      </c>
      <c r="N586" s="137" t="s">
        <v>32</v>
      </c>
      <c r="O586" s="138">
        <v>0</v>
      </c>
      <c r="P586" s="138">
        <f>O586*H586</f>
        <v>0</v>
      </c>
      <c r="Q586" s="138">
        <v>0</v>
      </c>
      <c r="R586" s="138">
        <f>Q586*H586</f>
        <v>0</v>
      </c>
      <c r="S586" s="138">
        <v>0</v>
      </c>
      <c r="T586" s="138">
        <f>S586*H586</f>
        <v>0</v>
      </c>
      <c r="U586" s="139" t="s">
        <v>1</v>
      </c>
      <c r="AR586" s="140" t="s">
        <v>222</v>
      </c>
      <c r="AT586" s="140" t="s">
        <v>120</v>
      </c>
      <c r="AU586" s="140" t="s">
        <v>124</v>
      </c>
      <c r="AY586" s="17" t="s">
        <v>117</v>
      </c>
      <c r="BE586" s="141">
        <f>IF(N586="základná",J586,0)</f>
        <v>0</v>
      </c>
      <c r="BF586" s="141">
        <f>IF(N586="znížená",J586,0)</f>
        <v>0</v>
      </c>
      <c r="BG586" s="141">
        <f>IF(N586="zákl. prenesená",J586,0)</f>
        <v>0</v>
      </c>
      <c r="BH586" s="141">
        <f>IF(N586="zníž. prenesená",J586,0)</f>
        <v>0</v>
      </c>
      <c r="BI586" s="141">
        <f>IF(N586="nulová",J586,0)</f>
        <v>0</v>
      </c>
      <c r="BJ586" s="17" t="s">
        <v>125</v>
      </c>
      <c r="BK586" s="141">
        <f>ROUND(I586*H586,2)</f>
        <v>0</v>
      </c>
      <c r="BL586" s="17" t="s">
        <v>222</v>
      </c>
      <c r="BM586" s="140" t="s">
        <v>1010</v>
      </c>
    </row>
    <row r="587" spans="2:65" s="15" customFormat="1" ht="20.85" customHeight="1">
      <c r="B587" s="170"/>
      <c r="D587" s="171" t="s">
        <v>65</v>
      </c>
      <c r="E587" s="171" t="s">
        <v>1011</v>
      </c>
      <c r="F587" s="171" t="s">
        <v>1012</v>
      </c>
      <c r="J587" s="172">
        <f>BK587</f>
        <v>0</v>
      </c>
      <c r="L587" s="170"/>
      <c r="M587" s="173"/>
      <c r="P587" s="174">
        <f>SUM(P588:P589)</f>
        <v>26.028600000000001</v>
      </c>
      <c r="R587" s="174">
        <f>SUM(R588:R589)</f>
        <v>0.23217000000000002</v>
      </c>
      <c r="T587" s="174">
        <f>SUM(T588:T589)</f>
        <v>0</v>
      </c>
      <c r="U587" s="175"/>
      <c r="AR587" s="171" t="s">
        <v>125</v>
      </c>
      <c r="AT587" s="176" t="s">
        <v>65</v>
      </c>
      <c r="AU587" s="176" t="s">
        <v>132</v>
      </c>
      <c r="AY587" s="171" t="s">
        <v>117</v>
      </c>
      <c r="BK587" s="177">
        <f>SUM(BK588:BK589)</f>
        <v>0</v>
      </c>
    </row>
    <row r="588" spans="2:65" s="1" customFormat="1" ht="16.5" customHeight="1">
      <c r="B588" s="128"/>
      <c r="C588" s="129" t="s">
        <v>1013</v>
      </c>
      <c r="D588" s="129" t="s">
        <v>120</v>
      </c>
      <c r="E588" s="130" t="s">
        <v>1014</v>
      </c>
      <c r="F588" s="131" t="s">
        <v>1015</v>
      </c>
      <c r="G588" s="132" t="s">
        <v>178</v>
      </c>
      <c r="H588" s="133">
        <v>42.6</v>
      </c>
      <c r="I588" s="134"/>
      <c r="J588" s="134">
        <f>ROUND(I588*H588,2)</f>
        <v>0</v>
      </c>
      <c r="K588" s="135"/>
      <c r="L588" s="29"/>
      <c r="M588" s="136" t="s">
        <v>1</v>
      </c>
      <c r="N588" s="137" t="s">
        <v>32</v>
      </c>
      <c r="O588" s="138">
        <v>0.61099999999999999</v>
      </c>
      <c r="P588" s="138">
        <f>O588*H588</f>
        <v>26.028600000000001</v>
      </c>
      <c r="Q588" s="138">
        <v>5.45E-3</v>
      </c>
      <c r="R588" s="138">
        <f>Q588*H588</f>
        <v>0.23217000000000002</v>
      </c>
      <c r="S588" s="138">
        <v>0</v>
      </c>
      <c r="T588" s="138">
        <f>S588*H588</f>
        <v>0</v>
      </c>
      <c r="U588" s="139" t="s">
        <v>1</v>
      </c>
      <c r="AR588" s="140" t="s">
        <v>222</v>
      </c>
      <c r="AT588" s="140" t="s">
        <v>120</v>
      </c>
      <c r="AU588" s="140" t="s">
        <v>124</v>
      </c>
      <c r="AY588" s="17" t="s">
        <v>117</v>
      </c>
      <c r="BE588" s="141">
        <f>IF(N588="základná",J588,0)</f>
        <v>0</v>
      </c>
      <c r="BF588" s="141">
        <f>IF(N588="znížená",J588,0)</f>
        <v>0</v>
      </c>
      <c r="BG588" s="141">
        <f>IF(N588="zákl. prenesená",J588,0)</f>
        <v>0</v>
      </c>
      <c r="BH588" s="141">
        <f>IF(N588="zníž. prenesená",J588,0)</f>
        <v>0</v>
      </c>
      <c r="BI588" s="141">
        <f>IF(N588="nulová",J588,0)</f>
        <v>0</v>
      </c>
      <c r="BJ588" s="17" t="s">
        <v>125</v>
      </c>
      <c r="BK588" s="141">
        <f>ROUND(I588*H588,2)</f>
        <v>0</v>
      </c>
      <c r="BL588" s="17" t="s">
        <v>222</v>
      </c>
      <c r="BM588" s="140" t="s">
        <v>1016</v>
      </c>
    </row>
    <row r="589" spans="2:65" s="1" customFormat="1" ht="24.2" customHeight="1">
      <c r="B589" s="128"/>
      <c r="C589" s="129" t="s">
        <v>1017</v>
      </c>
      <c r="D589" s="129" t="s">
        <v>120</v>
      </c>
      <c r="E589" s="130" t="s">
        <v>1018</v>
      </c>
      <c r="F589" s="131" t="s">
        <v>1019</v>
      </c>
      <c r="G589" s="132" t="s">
        <v>642</v>
      </c>
      <c r="H589" s="133">
        <v>728.46</v>
      </c>
      <c r="I589" s="134"/>
      <c r="J589" s="134">
        <f>ROUND(I589*H589,2)</f>
        <v>0</v>
      </c>
      <c r="K589" s="135"/>
      <c r="L589" s="29"/>
      <c r="M589" s="136" t="s">
        <v>1</v>
      </c>
      <c r="N589" s="137" t="s">
        <v>32</v>
      </c>
      <c r="O589" s="138">
        <v>0</v>
      </c>
      <c r="P589" s="138">
        <f>O589*H589</f>
        <v>0</v>
      </c>
      <c r="Q589" s="138">
        <v>0</v>
      </c>
      <c r="R589" s="138">
        <f>Q589*H589</f>
        <v>0</v>
      </c>
      <c r="S589" s="138">
        <v>0</v>
      </c>
      <c r="T589" s="138">
        <f>S589*H589</f>
        <v>0</v>
      </c>
      <c r="U589" s="139" t="s">
        <v>1</v>
      </c>
      <c r="AR589" s="140" t="s">
        <v>222</v>
      </c>
      <c r="AT589" s="140" t="s">
        <v>120</v>
      </c>
      <c r="AU589" s="140" t="s">
        <v>124</v>
      </c>
      <c r="AY589" s="17" t="s">
        <v>117</v>
      </c>
      <c r="BE589" s="141">
        <f>IF(N589="základná",J589,0)</f>
        <v>0</v>
      </c>
      <c r="BF589" s="141">
        <f>IF(N589="znížená",J589,0)</f>
        <v>0</v>
      </c>
      <c r="BG589" s="141">
        <f>IF(N589="zákl. prenesená",J589,0)</f>
        <v>0</v>
      </c>
      <c r="BH589" s="141">
        <f>IF(N589="zníž. prenesená",J589,0)</f>
        <v>0</v>
      </c>
      <c r="BI589" s="141">
        <f>IF(N589="nulová",J589,0)</f>
        <v>0</v>
      </c>
      <c r="BJ589" s="17" t="s">
        <v>125</v>
      </c>
      <c r="BK589" s="141">
        <f>ROUND(I589*H589,2)</f>
        <v>0</v>
      </c>
      <c r="BL589" s="17" t="s">
        <v>222</v>
      </c>
      <c r="BM589" s="140" t="s">
        <v>1020</v>
      </c>
    </row>
    <row r="590" spans="2:65" s="15" customFormat="1" ht="20.85" customHeight="1">
      <c r="B590" s="170"/>
      <c r="D590" s="171" t="s">
        <v>65</v>
      </c>
      <c r="E590" s="171" t="s">
        <v>1021</v>
      </c>
      <c r="F590" s="171" t="s">
        <v>1022</v>
      </c>
      <c r="J590" s="172">
        <f>BK590</f>
        <v>0</v>
      </c>
      <c r="L590" s="170"/>
      <c r="M590" s="173"/>
      <c r="P590" s="174">
        <f>SUM(P591:P593)</f>
        <v>392.80972499999996</v>
      </c>
      <c r="R590" s="174">
        <f>SUM(R591:R593)</f>
        <v>9.5002435500000004</v>
      </c>
      <c r="T590" s="174">
        <f>SUM(T591:T593)</f>
        <v>0</v>
      </c>
      <c r="U590" s="175"/>
      <c r="AR590" s="171" t="s">
        <v>125</v>
      </c>
      <c r="AT590" s="176" t="s">
        <v>65</v>
      </c>
      <c r="AU590" s="176" t="s">
        <v>132</v>
      </c>
      <c r="AY590" s="171" t="s">
        <v>117</v>
      </c>
      <c r="BK590" s="177">
        <f>SUM(BK591:BK593)</f>
        <v>0</v>
      </c>
    </row>
    <row r="591" spans="2:65" s="1" customFormat="1" ht="33" customHeight="1">
      <c r="B591" s="128"/>
      <c r="C591" s="129" t="s">
        <v>1023</v>
      </c>
      <c r="D591" s="129" t="s">
        <v>120</v>
      </c>
      <c r="E591" s="130" t="s">
        <v>1024</v>
      </c>
      <c r="F591" s="131" t="s">
        <v>1025</v>
      </c>
      <c r="G591" s="132" t="s">
        <v>178</v>
      </c>
      <c r="H591" s="133">
        <v>383.22899999999998</v>
      </c>
      <c r="I591" s="134"/>
      <c r="J591" s="134">
        <f>ROUND(I591*H591,2)</f>
        <v>0</v>
      </c>
      <c r="K591" s="135"/>
      <c r="L591" s="29"/>
      <c r="M591" s="136" t="s">
        <v>1</v>
      </c>
      <c r="N591" s="137" t="s">
        <v>32</v>
      </c>
      <c r="O591" s="138">
        <v>1.0249999999999999</v>
      </c>
      <c r="P591" s="138">
        <f>O591*H591</f>
        <v>392.80972499999996</v>
      </c>
      <c r="Q591" s="138">
        <v>2.9499999999999999E-3</v>
      </c>
      <c r="R591" s="138">
        <f>Q591*H591</f>
        <v>1.13052555</v>
      </c>
      <c r="S591" s="138">
        <v>0</v>
      </c>
      <c r="T591" s="138">
        <f>S591*H591</f>
        <v>0</v>
      </c>
      <c r="U591" s="139" t="s">
        <v>1</v>
      </c>
      <c r="AR591" s="140" t="s">
        <v>222</v>
      </c>
      <c r="AT591" s="140" t="s">
        <v>120</v>
      </c>
      <c r="AU591" s="140" t="s">
        <v>124</v>
      </c>
      <c r="AY591" s="17" t="s">
        <v>117</v>
      </c>
      <c r="BE591" s="141">
        <f>IF(N591="základná",J591,0)</f>
        <v>0</v>
      </c>
      <c r="BF591" s="141">
        <f>IF(N591="znížená",J591,0)</f>
        <v>0</v>
      </c>
      <c r="BG591" s="141">
        <f>IF(N591="zákl. prenesená",J591,0)</f>
        <v>0</v>
      </c>
      <c r="BH591" s="141">
        <f>IF(N591="zníž. prenesená",J591,0)</f>
        <v>0</v>
      </c>
      <c r="BI591" s="141">
        <f>IF(N591="nulová",J591,0)</f>
        <v>0</v>
      </c>
      <c r="BJ591" s="17" t="s">
        <v>125</v>
      </c>
      <c r="BK591" s="141">
        <f>ROUND(I591*H591,2)</f>
        <v>0</v>
      </c>
      <c r="BL591" s="17" t="s">
        <v>222</v>
      </c>
      <c r="BM591" s="140" t="s">
        <v>1026</v>
      </c>
    </row>
    <row r="592" spans="2:65" s="1" customFormat="1" ht="24.2" customHeight="1">
      <c r="B592" s="128"/>
      <c r="C592" s="155" t="s">
        <v>1027</v>
      </c>
      <c r="D592" s="155" t="s">
        <v>170</v>
      </c>
      <c r="E592" s="156" t="s">
        <v>1028</v>
      </c>
      <c r="F592" s="157" t="s">
        <v>1029</v>
      </c>
      <c r="G592" s="158" t="s">
        <v>178</v>
      </c>
      <c r="H592" s="159">
        <v>398.55799999999999</v>
      </c>
      <c r="I592" s="160"/>
      <c r="J592" s="160">
        <f>ROUND(I592*H592,2)</f>
        <v>0</v>
      </c>
      <c r="K592" s="161"/>
      <c r="L592" s="162"/>
      <c r="M592" s="163" t="s">
        <v>1</v>
      </c>
      <c r="N592" s="164" t="s">
        <v>32</v>
      </c>
      <c r="O592" s="138">
        <v>0</v>
      </c>
      <c r="P592" s="138">
        <f>O592*H592</f>
        <v>0</v>
      </c>
      <c r="Q592" s="138">
        <v>2.1000000000000001E-2</v>
      </c>
      <c r="R592" s="138">
        <f>Q592*H592</f>
        <v>8.3697180000000007</v>
      </c>
      <c r="S592" s="138">
        <v>0</v>
      </c>
      <c r="T592" s="138">
        <f>S592*H592</f>
        <v>0</v>
      </c>
      <c r="U592" s="139" t="s">
        <v>1</v>
      </c>
      <c r="AR592" s="140" t="s">
        <v>291</v>
      </c>
      <c r="AT592" s="140" t="s">
        <v>170</v>
      </c>
      <c r="AU592" s="140" t="s">
        <v>124</v>
      </c>
      <c r="AY592" s="17" t="s">
        <v>117</v>
      </c>
      <c r="BE592" s="141">
        <f>IF(N592="základná",J592,0)</f>
        <v>0</v>
      </c>
      <c r="BF592" s="141">
        <f>IF(N592="znížená",J592,0)</f>
        <v>0</v>
      </c>
      <c r="BG592" s="141">
        <f>IF(N592="zákl. prenesená",J592,0)</f>
        <v>0</v>
      </c>
      <c r="BH592" s="141">
        <f>IF(N592="zníž. prenesená",J592,0)</f>
        <v>0</v>
      </c>
      <c r="BI592" s="141">
        <f>IF(N592="nulová",J592,0)</f>
        <v>0</v>
      </c>
      <c r="BJ592" s="17" t="s">
        <v>125</v>
      </c>
      <c r="BK592" s="141">
        <f>ROUND(I592*H592,2)</f>
        <v>0</v>
      </c>
      <c r="BL592" s="17" t="s">
        <v>222</v>
      </c>
      <c r="BM592" s="140" t="s">
        <v>1030</v>
      </c>
    </row>
    <row r="593" spans="2:65" s="12" customFormat="1">
      <c r="B593" s="142"/>
      <c r="D593" s="143" t="s">
        <v>127</v>
      </c>
      <c r="F593" s="145" t="s">
        <v>1031</v>
      </c>
      <c r="H593" s="146">
        <v>398.55799999999999</v>
      </c>
      <c r="L593" s="142"/>
      <c r="M593" s="147"/>
      <c r="U593" s="148"/>
      <c r="AT593" s="144" t="s">
        <v>127</v>
      </c>
      <c r="AU593" s="144" t="s">
        <v>124</v>
      </c>
      <c r="AV593" s="12" t="s">
        <v>125</v>
      </c>
      <c r="AW593" s="12" t="s">
        <v>3</v>
      </c>
      <c r="AX593" s="12" t="s">
        <v>71</v>
      </c>
      <c r="AY593" s="144" t="s">
        <v>117</v>
      </c>
    </row>
    <row r="594" spans="2:65" s="15" customFormat="1" ht="20.85" customHeight="1">
      <c r="B594" s="170"/>
      <c r="D594" s="171" t="s">
        <v>65</v>
      </c>
      <c r="E594" s="171" t="s">
        <v>1032</v>
      </c>
      <c r="F594" s="171" t="s">
        <v>1033</v>
      </c>
      <c r="J594" s="172">
        <f>BK594</f>
        <v>0</v>
      </c>
      <c r="L594" s="170"/>
      <c r="M594" s="173"/>
      <c r="P594" s="174">
        <f>SUM(P595:P601)</f>
        <v>389.18985400000008</v>
      </c>
      <c r="R594" s="174">
        <f>SUM(R595:R601)</f>
        <v>9.9626013800000024</v>
      </c>
      <c r="T594" s="174">
        <f>SUM(T595:T601)</f>
        <v>0</v>
      </c>
      <c r="U594" s="175"/>
      <c r="AR594" s="171" t="s">
        <v>125</v>
      </c>
      <c r="AT594" s="176" t="s">
        <v>65</v>
      </c>
      <c r="AU594" s="176" t="s">
        <v>132</v>
      </c>
      <c r="AY594" s="171" t="s">
        <v>117</v>
      </c>
      <c r="BK594" s="177">
        <f>SUM(BK595:BK601)</f>
        <v>0</v>
      </c>
    </row>
    <row r="595" spans="2:65" s="1" customFormat="1" ht="24.2" customHeight="1">
      <c r="B595" s="128"/>
      <c r="C595" s="129" t="s">
        <v>1034</v>
      </c>
      <c r="D595" s="129" t="s">
        <v>120</v>
      </c>
      <c r="E595" s="130" t="s">
        <v>1035</v>
      </c>
      <c r="F595" s="131" t="s">
        <v>1036</v>
      </c>
      <c r="G595" s="132" t="s">
        <v>178</v>
      </c>
      <c r="H595" s="133">
        <v>149.74600000000001</v>
      </c>
      <c r="I595" s="134"/>
      <c r="J595" s="134">
        <f>ROUND(I595*H595,2)</f>
        <v>0</v>
      </c>
      <c r="K595" s="135"/>
      <c r="L595" s="29"/>
      <c r="M595" s="136" t="s">
        <v>1</v>
      </c>
      <c r="N595" s="137" t="s">
        <v>32</v>
      </c>
      <c r="O595" s="138">
        <v>2.5990000000000002</v>
      </c>
      <c r="P595" s="138">
        <f>O595*H595</f>
        <v>389.18985400000008</v>
      </c>
      <c r="Q595" s="138">
        <v>2.6530000000000001E-2</v>
      </c>
      <c r="R595" s="138">
        <f>Q595*H595</f>
        <v>3.9727613800000006</v>
      </c>
      <c r="S595" s="138">
        <v>0</v>
      </c>
      <c r="T595" s="138">
        <f>S595*H595</f>
        <v>0</v>
      </c>
      <c r="U595" s="139" t="s">
        <v>1</v>
      </c>
      <c r="AR595" s="140" t="s">
        <v>222</v>
      </c>
      <c r="AT595" s="140" t="s">
        <v>120</v>
      </c>
      <c r="AU595" s="140" t="s">
        <v>124</v>
      </c>
      <c r="AY595" s="17" t="s">
        <v>117</v>
      </c>
      <c r="BE595" s="141">
        <f>IF(N595="základná",J595,0)</f>
        <v>0</v>
      </c>
      <c r="BF595" s="141">
        <f>IF(N595="znížená",J595,0)</f>
        <v>0</v>
      </c>
      <c r="BG595" s="141">
        <f>IF(N595="zákl. prenesená",J595,0)</f>
        <v>0</v>
      </c>
      <c r="BH595" s="141">
        <f>IF(N595="zníž. prenesená",J595,0)</f>
        <v>0</v>
      </c>
      <c r="BI595" s="141">
        <f>IF(N595="nulová",J595,0)</f>
        <v>0</v>
      </c>
      <c r="BJ595" s="17" t="s">
        <v>125</v>
      </c>
      <c r="BK595" s="141">
        <f>ROUND(I595*H595,2)</f>
        <v>0</v>
      </c>
      <c r="BL595" s="17" t="s">
        <v>222</v>
      </c>
      <c r="BM595" s="140" t="s">
        <v>1037</v>
      </c>
    </row>
    <row r="596" spans="2:65" s="12" customFormat="1">
      <c r="B596" s="142"/>
      <c r="D596" s="143" t="s">
        <v>127</v>
      </c>
      <c r="E596" s="144" t="s">
        <v>1</v>
      </c>
      <c r="F596" s="145" t="s">
        <v>1038</v>
      </c>
      <c r="H596" s="146">
        <v>2.15</v>
      </c>
      <c r="L596" s="142"/>
      <c r="M596" s="147"/>
      <c r="U596" s="148"/>
      <c r="AT596" s="144" t="s">
        <v>127</v>
      </c>
      <c r="AU596" s="144" t="s">
        <v>124</v>
      </c>
      <c r="AV596" s="12" t="s">
        <v>125</v>
      </c>
      <c r="AW596" s="12" t="s">
        <v>23</v>
      </c>
      <c r="AX596" s="12" t="s">
        <v>66</v>
      </c>
      <c r="AY596" s="144" t="s">
        <v>117</v>
      </c>
    </row>
    <row r="597" spans="2:65" s="12" customFormat="1">
      <c r="B597" s="142"/>
      <c r="D597" s="143" t="s">
        <v>127</v>
      </c>
      <c r="E597" s="144" t="s">
        <v>1</v>
      </c>
      <c r="F597" s="145" t="s">
        <v>1039</v>
      </c>
      <c r="H597" s="146">
        <v>142.86000000000001</v>
      </c>
      <c r="L597" s="142"/>
      <c r="M597" s="147"/>
      <c r="U597" s="148"/>
      <c r="AT597" s="144" t="s">
        <v>127</v>
      </c>
      <c r="AU597" s="144" t="s">
        <v>124</v>
      </c>
      <c r="AV597" s="12" t="s">
        <v>125</v>
      </c>
      <c r="AW597" s="12" t="s">
        <v>23</v>
      </c>
      <c r="AX597" s="12" t="s">
        <v>66</v>
      </c>
      <c r="AY597" s="144" t="s">
        <v>117</v>
      </c>
    </row>
    <row r="598" spans="2:65" s="12" customFormat="1">
      <c r="B598" s="142"/>
      <c r="D598" s="143" t="s">
        <v>127</v>
      </c>
      <c r="E598" s="144" t="s">
        <v>1</v>
      </c>
      <c r="F598" s="145" t="s">
        <v>1040</v>
      </c>
      <c r="H598" s="146">
        <v>2.0960000000000001</v>
      </c>
      <c r="L598" s="142"/>
      <c r="M598" s="147"/>
      <c r="U598" s="148"/>
      <c r="AT598" s="144" t="s">
        <v>127</v>
      </c>
      <c r="AU598" s="144" t="s">
        <v>124</v>
      </c>
      <c r="AV598" s="12" t="s">
        <v>125</v>
      </c>
      <c r="AW598" s="12" t="s">
        <v>23</v>
      </c>
      <c r="AX598" s="12" t="s">
        <v>66</v>
      </c>
      <c r="AY598" s="144" t="s">
        <v>117</v>
      </c>
    </row>
    <row r="599" spans="2:65" s="12" customFormat="1">
      <c r="B599" s="142"/>
      <c r="D599" s="143" t="s">
        <v>127</v>
      </c>
      <c r="E599" s="144" t="s">
        <v>1</v>
      </c>
      <c r="F599" s="145" t="s">
        <v>1041</v>
      </c>
      <c r="H599" s="146">
        <v>2.64</v>
      </c>
      <c r="L599" s="142"/>
      <c r="M599" s="147"/>
      <c r="U599" s="148"/>
      <c r="AT599" s="144" t="s">
        <v>127</v>
      </c>
      <c r="AU599" s="144" t="s">
        <v>124</v>
      </c>
      <c r="AV599" s="12" t="s">
        <v>125</v>
      </c>
      <c r="AW599" s="12" t="s">
        <v>23</v>
      </c>
      <c r="AX599" s="12" t="s">
        <v>66</v>
      </c>
      <c r="AY599" s="144" t="s">
        <v>117</v>
      </c>
    </row>
    <row r="600" spans="2:65" s="13" customFormat="1">
      <c r="B600" s="149"/>
      <c r="D600" s="143" t="s">
        <v>127</v>
      </c>
      <c r="E600" s="150" t="s">
        <v>1</v>
      </c>
      <c r="F600" s="151" t="s">
        <v>131</v>
      </c>
      <c r="H600" s="152">
        <v>149.74600000000001</v>
      </c>
      <c r="L600" s="149"/>
      <c r="M600" s="153"/>
      <c r="U600" s="154"/>
      <c r="AT600" s="150" t="s">
        <v>127</v>
      </c>
      <c r="AU600" s="150" t="s">
        <v>124</v>
      </c>
      <c r="AV600" s="13" t="s">
        <v>132</v>
      </c>
      <c r="AW600" s="13" t="s">
        <v>23</v>
      </c>
      <c r="AX600" s="13" t="s">
        <v>71</v>
      </c>
      <c r="AY600" s="150" t="s">
        <v>117</v>
      </c>
    </row>
    <row r="601" spans="2:65" s="1" customFormat="1" ht="24.2" customHeight="1">
      <c r="B601" s="128"/>
      <c r="C601" s="155" t="s">
        <v>1042</v>
      </c>
      <c r="D601" s="155" t="s">
        <v>170</v>
      </c>
      <c r="E601" s="156" t="s">
        <v>1043</v>
      </c>
      <c r="F601" s="157" t="s">
        <v>1044</v>
      </c>
      <c r="G601" s="158" t="s">
        <v>178</v>
      </c>
      <c r="H601" s="159">
        <v>149.74600000000001</v>
      </c>
      <c r="I601" s="160"/>
      <c r="J601" s="160">
        <f>ROUND(I601*H601,2)</f>
        <v>0</v>
      </c>
      <c r="K601" s="161"/>
      <c r="L601" s="162"/>
      <c r="M601" s="163" t="s">
        <v>1</v>
      </c>
      <c r="N601" s="164" t="s">
        <v>32</v>
      </c>
      <c r="O601" s="138">
        <v>0</v>
      </c>
      <c r="P601" s="138">
        <f>O601*H601</f>
        <v>0</v>
      </c>
      <c r="Q601" s="138">
        <v>0.04</v>
      </c>
      <c r="R601" s="138">
        <f>Q601*H601</f>
        <v>5.9898400000000009</v>
      </c>
      <c r="S601" s="138">
        <v>0</v>
      </c>
      <c r="T601" s="138">
        <f>S601*H601</f>
        <v>0</v>
      </c>
      <c r="U601" s="139" t="s">
        <v>1</v>
      </c>
      <c r="AR601" s="140" t="s">
        <v>291</v>
      </c>
      <c r="AT601" s="140" t="s">
        <v>170</v>
      </c>
      <c r="AU601" s="140" t="s">
        <v>124</v>
      </c>
      <c r="AY601" s="17" t="s">
        <v>117</v>
      </c>
      <c r="BE601" s="141">
        <f>IF(N601="základná",J601,0)</f>
        <v>0</v>
      </c>
      <c r="BF601" s="141">
        <f>IF(N601="znížená",J601,0)</f>
        <v>0</v>
      </c>
      <c r="BG601" s="141">
        <f>IF(N601="zákl. prenesená",J601,0)</f>
        <v>0</v>
      </c>
      <c r="BH601" s="141">
        <f>IF(N601="zníž. prenesená",J601,0)</f>
        <v>0</v>
      </c>
      <c r="BI601" s="141">
        <f>IF(N601="nulová",J601,0)</f>
        <v>0</v>
      </c>
      <c r="BJ601" s="17" t="s">
        <v>125</v>
      </c>
      <c r="BK601" s="141">
        <f>ROUND(I601*H601,2)</f>
        <v>0</v>
      </c>
      <c r="BL601" s="17" t="s">
        <v>222</v>
      </c>
      <c r="BM601" s="140" t="s">
        <v>1045</v>
      </c>
    </row>
    <row r="602" spans="2:65" s="11" customFormat="1" ht="20.85" customHeight="1">
      <c r="B602" s="117"/>
      <c r="D602" s="118" t="s">
        <v>65</v>
      </c>
      <c r="E602" s="126" t="s">
        <v>1046</v>
      </c>
      <c r="F602" s="126" t="s">
        <v>1047</v>
      </c>
      <c r="J602" s="127">
        <f>BK602</f>
        <v>0</v>
      </c>
      <c r="L602" s="117"/>
      <c r="M602" s="121"/>
      <c r="P602" s="122">
        <f>SUM(P603:P611)</f>
        <v>19.1235</v>
      </c>
      <c r="R602" s="122">
        <f>SUM(R603:R611)</f>
        <v>2.7755000000000002E-2</v>
      </c>
      <c r="T602" s="122">
        <f>SUM(T603:T611)</f>
        <v>0</v>
      </c>
      <c r="U602" s="123"/>
      <c r="AR602" s="118" t="s">
        <v>125</v>
      </c>
      <c r="AT602" s="124" t="s">
        <v>65</v>
      </c>
      <c r="AU602" s="124" t="s">
        <v>125</v>
      </c>
      <c r="AY602" s="118" t="s">
        <v>117</v>
      </c>
      <c r="BK602" s="125">
        <f>SUM(BK603:BK611)</f>
        <v>0</v>
      </c>
    </row>
    <row r="603" spans="2:65" s="1" customFormat="1" ht="24.2" customHeight="1">
      <c r="B603" s="128"/>
      <c r="C603" s="129" t="s">
        <v>1048</v>
      </c>
      <c r="D603" s="129" t="s">
        <v>120</v>
      </c>
      <c r="E603" s="130" t="s">
        <v>1049</v>
      </c>
      <c r="F603" s="131" t="s">
        <v>1050</v>
      </c>
      <c r="G603" s="132" t="s">
        <v>274</v>
      </c>
      <c r="H603" s="133">
        <v>30.5</v>
      </c>
      <c r="I603" s="134"/>
      <c r="J603" s="134">
        <f>ROUND(I603*H603,2)</f>
        <v>0</v>
      </c>
      <c r="K603" s="135"/>
      <c r="L603" s="29"/>
      <c r="M603" s="136" t="s">
        <v>1</v>
      </c>
      <c r="N603" s="137" t="s">
        <v>32</v>
      </c>
      <c r="O603" s="138">
        <v>0.627</v>
      </c>
      <c r="P603" s="138">
        <f>O603*H603</f>
        <v>19.1235</v>
      </c>
      <c r="Q603" s="138">
        <v>6.0000000000000002E-5</v>
      </c>
      <c r="R603" s="138">
        <f>Q603*H603</f>
        <v>1.83E-3</v>
      </c>
      <c r="S603" s="138">
        <v>0</v>
      </c>
      <c r="T603" s="138">
        <f>S603*H603</f>
        <v>0</v>
      </c>
      <c r="U603" s="139" t="s">
        <v>1</v>
      </c>
      <c r="AR603" s="140" t="s">
        <v>222</v>
      </c>
      <c r="AT603" s="140" t="s">
        <v>120</v>
      </c>
      <c r="AU603" s="140" t="s">
        <v>132</v>
      </c>
      <c r="AY603" s="17" t="s">
        <v>117</v>
      </c>
      <c r="BE603" s="141">
        <f>IF(N603="základná",J603,0)</f>
        <v>0</v>
      </c>
      <c r="BF603" s="141">
        <f>IF(N603="znížená",J603,0)</f>
        <v>0</v>
      </c>
      <c r="BG603" s="141">
        <f>IF(N603="zákl. prenesená",J603,0)</f>
        <v>0</v>
      </c>
      <c r="BH603" s="141">
        <f>IF(N603="zníž. prenesená",J603,0)</f>
        <v>0</v>
      </c>
      <c r="BI603" s="141">
        <f>IF(N603="nulová",J603,0)</f>
        <v>0</v>
      </c>
      <c r="BJ603" s="17" t="s">
        <v>125</v>
      </c>
      <c r="BK603" s="141">
        <f>ROUND(I603*H603,2)</f>
        <v>0</v>
      </c>
      <c r="BL603" s="17" t="s">
        <v>222</v>
      </c>
      <c r="BM603" s="140" t="s">
        <v>1051</v>
      </c>
    </row>
    <row r="604" spans="2:65" s="12" customFormat="1">
      <c r="B604" s="142"/>
      <c r="D604" s="143" t="s">
        <v>127</v>
      </c>
      <c r="E604" s="144" t="s">
        <v>1</v>
      </c>
      <c r="F604" s="145" t="s">
        <v>1052</v>
      </c>
      <c r="H604" s="146">
        <v>0.6</v>
      </c>
      <c r="L604" s="142"/>
      <c r="M604" s="147"/>
      <c r="U604" s="148"/>
      <c r="AT604" s="144" t="s">
        <v>127</v>
      </c>
      <c r="AU604" s="144" t="s">
        <v>132</v>
      </c>
      <c r="AV604" s="12" t="s">
        <v>125</v>
      </c>
      <c r="AW604" s="12" t="s">
        <v>23</v>
      </c>
      <c r="AX604" s="12" t="s">
        <v>66</v>
      </c>
      <c r="AY604" s="144" t="s">
        <v>117</v>
      </c>
    </row>
    <row r="605" spans="2:65" s="12" customFormat="1">
      <c r="B605" s="142"/>
      <c r="D605" s="143" t="s">
        <v>127</v>
      </c>
      <c r="E605" s="144" t="s">
        <v>1</v>
      </c>
      <c r="F605" s="145" t="s">
        <v>1053</v>
      </c>
      <c r="H605" s="146">
        <v>23</v>
      </c>
      <c r="L605" s="142"/>
      <c r="M605" s="147"/>
      <c r="U605" s="148"/>
      <c r="AT605" s="144" t="s">
        <v>127</v>
      </c>
      <c r="AU605" s="144" t="s">
        <v>132</v>
      </c>
      <c r="AV605" s="12" t="s">
        <v>125</v>
      </c>
      <c r="AW605" s="12" t="s">
        <v>23</v>
      </c>
      <c r="AX605" s="12" t="s">
        <v>66</v>
      </c>
      <c r="AY605" s="144" t="s">
        <v>117</v>
      </c>
    </row>
    <row r="606" spans="2:65" s="12" customFormat="1">
      <c r="B606" s="142"/>
      <c r="D606" s="143" t="s">
        <v>127</v>
      </c>
      <c r="E606" s="144" t="s">
        <v>1</v>
      </c>
      <c r="F606" s="145" t="s">
        <v>1054</v>
      </c>
      <c r="H606" s="146">
        <v>3.3</v>
      </c>
      <c r="L606" s="142"/>
      <c r="M606" s="147"/>
      <c r="U606" s="148"/>
      <c r="AT606" s="144" t="s">
        <v>127</v>
      </c>
      <c r="AU606" s="144" t="s">
        <v>132</v>
      </c>
      <c r="AV606" s="12" t="s">
        <v>125</v>
      </c>
      <c r="AW606" s="12" t="s">
        <v>23</v>
      </c>
      <c r="AX606" s="12" t="s">
        <v>66</v>
      </c>
      <c r="AY606" s="144" t="s">
        <v>117</v>
      </c>
    </row>
    <row r="607" spans="2:65" s="12" customFormat="1">
      <c r="B607" s="142"/>
      <c r="D607" s="143" t="s">
        <v>127</v>
      </c>
      <c r="E607" s="144" t="s">
        <v>1</v>
      </c>
      <c r="F607" s="145" t="s">
        <v>1055</v>
      </c>
      <c r="H607" s="146">
        <v>3.6</v>
      </c>
      <c r="L607" s="142"/>
      <c r="M607" s="147"/>
      <c r="U607" s="148"/>
      <c r="AT607" s="144" t="s">
        <v>127</v>
      </c>
      <c r="AU607" s="144" t="s">
        <v>132</v>
      </c>
      <c r="AV607" s="12" t="s">
        <v>125</v>
      </c>
      <c r="AW607" s="12" t="s">
        <v>23</v>
      </c>
      <c r="AX607" s="12" t="s">
        <v>66</v>
      </c>
      <c r="AY607" s="144" t="s">
        <v>117</v>
      </c>
    </row>
    <row r="608" spans="2:65" s="13" customFormat="1">
      <c r="B608" s="149"/>
      <c r="D608" s="143" t="s">
        <v>127</v>
      </c>
      <c r="E608" s="150" t="s">
        <v>1</v>
      </c>
      <c r="F608" s="151" t="s">
        <v>131</v>
      </c>
      <c r="H608" s="152">
        <v>30.5</v>
      </c>
      <c r="L608" s="149"/>
      <c r="M608" s="153"/>
      <c r="U608" s="154"/>
      <c r="AT608" s="150" t="s">
        <v>127</v>
      </c>
      <c r="AU608" s="150" t="s">
        <v>132</v>
      </c>
      <c r="AV608" s="13" t="s">
        <v>132</v>
      </c>
      <c r="AW608" s="13" t="s">
        <v>23</v>
      </c>
      <c r="AX608" s="13" t="s">
        <v>71</v>
      </c>
      <c r="AY608" s="150" t="s">
        <v>117</v>
      </c>
    </row>
    <row r="609" spans="2:65" s="1" customFormat="1" ht="24.2" customHeight="1">
      <c r="B609" s="128"/>
      <c r="C609" s="155" t="s">
        <v>1056</v>
      </c>
      <c r="D609" s="155" t="s">
        <v>170</v>
      </c>
      <c r="E609" s="156" t="s">
        <v>1057</v>
      </c>
      <c r="F609" s="157" t="s">
        <v>1058</v>
      </c>
      <c r="G609" s="158" t="s">
        <v>185</v>
      </c>
      <c r="H609" s="159">
        <v>30.5</v>
      </c>
      <c r="I609" s="160"/>
      <c r="J609" s="160">
        <f>ROUND(I609*H609,2)</f>
        <v>0</v>
      </c>
      <c r="K609" s="161"/>
      <c r="L609" s="162"/>
      <c r="M609" s="163" t="s">
        <v>1</v>
      </c>
      <c r="N609" s="164" t="s">
        <v>32</v>
      </c>
      <c r="O609" s="138">
        <v>0</v>
      </c>
      <c r="P609" s="138">
        <f>O609*H609</f>
        <v>0</v>
      </c>
      <c r="Q609" s="138">
        <v>8.4999999999999995E-4</v>
      </c>
      <c r="R609" s="138">
        <f>Q609*H609</f>
        <v>2.5925E-2</v>
      </c>
      <c r="S609" s="138">
        <v>0</v>
      </c>
      <c r="T609" s="138">
        <f>S609*H609</f>
        <v>0</v>
      </c>
      <c r="U609" s="139" t="s">
        <v>1</v>
      </c>
      <c r="AR609" s="140" t="s">
        <v>291</v>
      </c>
      <c r="AT609" s="140" t="s">
        <v>170</v>
      </c>
      <c r="AU609" s="140" t="s">
        <v>132</v>
      </c>
      <c r="AY609" s="17" t="s">
        <v>117</v>
      </c>
      <c r="BE609" s="141">
        <f>IF(N609="základná",J609,0)</f>
        <v>0</v>
      </c>
      <c r="BF609" s="141">
        <f>IF(N609="znížená",J609,0)</f>
        <v>0</v>
      </c>
      <c r="BG609" s="141">
        <f>IF(N609="zákl. prenesená",J609,0)</f>
        <v>0</v>
      </c>
      <c r="BH609" s="141">
        <f>IF(N609="zníž. prenesená",J609,0)</f>
        <v>0</v>
      </c>
      <c r="BI609" s="141">
        <f>IF(N609="nulová",J609,0)</f>
        <v>0</v>
      </c>
      <c r="BJ609" s="17" t="s">
        <v>125</v>
      </c>
      <c r="BK609" s="141">
        <f>ROUND(I609*H609,2)</f>
        <v>0</v>
      </c>
      <c r="BL609" s="17" t="s">
        <v>222</v>
      </c>
      <c r="BM609" s="140" t="s">
        <v>1059</v>
      </c>
    </row>
    <row r="610" spans="2:65" s="1" customFormat="1" ht="24.2" customHeight="1">
      <c r="B610" s="128"/>
      <c r="C610" s="155" t="s">
        <v>1060</v>
      </c>
      <c r="D610" s="155" t="s">
        <v>170</v>
      </c>
      <c r="E610" s="156" t="s">
        <v>1061</v>
      </c>
      <c r="F610" s="157" t="s">
        <v>1062</v>
      </c>
      <c r="G610" s="158" t="s">
        <v>1</v>
      </c>
      <c r="H610" s="159">
        <v>31</v>
      </c>
      <c r="I610" s="160"/>
      <c r="J610" s="160">
        <f>ROUND(I610*H610,2)</f>
        <v>0</v>
      </c>
      <c r="K610" s="161"/>
      <c r="L610" s="162"/>
      <c r="M610" s="163" t="s">
        <v>1</v>
      </c>
      <c r="N610" s="164" t="s">
        <v>32</v>
      </c>
      <c r="O610" s="138">
        <v>0</v>
      </c>
      <c r="P610" s="138">
        <f>O610*H610</f>
        <v>0</v>
      </c>
      <c r="Q610" s="138">
        <v>0</v>
      </c>
      <c r="R610" s="138">
        <f>Q610*H610</f>
        <v>0</v>
      </c>
      <c r="S610" s="138">
        <v>0</v>
      </c>
      <c r="T610" s="138">
        <f>S610*H610</f>
        <v>0</v>
      </c>
      <c r="U610" s="139" t="s">
        <v>1</v>
      </c>
      <c r="AR610" s="140" t="s">
        <v>291</v>
      </c>
      <c r="AT610" s="140" t="s">
        <v>170</v>
      </c>
      <c r="AU610" s="140" t="s">
        <v>132</v>
      </c>
      <c r="AY610" s="17" t="s">
        <v>117</v>
      </c>
      <c r="BE610" s="141">
        <f>IF(N610="základná",J610,0)</f>
        <v>0</v>
      </c>
      <c r="BF610" s="141">
        <f>IF(N610="znížená",J610,0)</f>
        <v>0</v>
      </c>
      <c r="BG610" s="141">
        <f>IF(N610="zákl. prenesená",J610,0)</f>
        <v>0</v>
      </c>
      <c r="BH610" s="141">
        <f>IF(N610="zníž. prenesená",J610,0)</f>
        <v>0</v>
      </c>
      <c r="BI610" s="141">
        <f>IF(N610="nulová",J610,0)</f>
        <v>0</v>
      </c>
      <c r="BJ610" s="17" t="s">
        <v>125</v>
      </c>
      <c r="BK610" s="141">
        <f>ROUND(I610*H610,2)</f>
        <v>0</v>
      </c>
      <c r="BL610" s="17" t="s">
        <v>222</v>
      </c>
      <c r="BM610" s="140" t="s">
        <v>1063</v>
      </c>
    </row>
    <row r="611" spans="2:65" s="1" customFormat="1" ht="24.2" customHeight="1">
      <c r="B611" s="128"/>
      <c r="C611" s="129" t="s">
        <v>1064</v>
      </c>
      <c r="D611" s="129" t="s">
        <v>120</v>
      </c>
      <c r="E611" s="130" t="s">
        <v>1065</v>
      </c>
      <c r="F611" s="131" t="s">
        <v>1066</v>
      </c>
      <c r="G611" s="132" t="s">
        <v>642</v>
      </c>
      <c r="H611" s="133">
        <v>2558.85</v>
      </c>
      <c r="I611" s="134"/>
      <c r="J611" s="134">
        <f>ROUND(I611*H611,2)</f>
        <v>0</v>
      </c>
      <c r="K611" s="135"/>
      <c r="L611" s="29"/>
      <c r="M611" s="136" t="s">
        <v>1</v>
      </c>
      <c r="N611" s="137" t="s">
        <v>32</v>
      </c>
      <c r="O611" s="138">
        <v>0</v>
      </c>
      <c r="P611" s="138">
        <f>O611*H611</f>
        <v>0</v>
      </c>
      <c r="Q611" s="138">
        <v>0</v>
      </c>
      <c r="R611" s="138">
        <f>Q611*H611</f>
        <v>0</v>
      </c>
      <c r="S611" s="138">
        <v>0</v>
      </c>
      <c r="T611" s="138">
        <f>S611*H611</f>
        <v>0</v>
      </c>
      <c r="U611" s="139" t="s">
        <v>1</v>
      </c>
      <c r="AR611" s="140" t="s">
        <v>124</v>
      </c>
      <c r="AT611" s="140" t="s">
        <v>120</v>
      </c>
      <c r="AU611" s="140" t="s">
        <v>132</v>
      </c>
      <c r="AY611" s="17" t="s">
        <v>117</v>
      </c>
      <c r="BE611" s="141">
        <f>IF(N611="základná",J611,0)</f>
        <v>0</v>
      </c>
      <c r="BF611" s="141">
        <f>IF(N611="znížená",J611,0)</f>
        <v>0</v>
      </c>
      <c r="BG611" s="141">
        <f>IF(N611="zákl. prenesená",J611,0)</f>
        <v>0</v>
      </c>
      <c r="BH611" s="141">
        <f>IF(N611="zníž. prenesená",J611,0)</f>
        <v>0</v>
      </c>
      <c r="BI611" s="141">
        <f>IF(N611="nulová",J611,0)</f>
        <v>0</v>
      </c>
      <c r="BJ611" s="17" t="s">
        <v>125</v>
      </c>
      <c r="BK611" s="141">
        <f>ROUND(I611*H611,2)</f>
        <v>0</v>
      </c>
      <c r="BL611" s="17" t="s">
        <v>124</v>
      </c>
      <c r="BM611" s="140" t="s">
        <v>1067</v>
      </c>
    </row>
    <row r="612" spans="2:65" s="11" customFormat="1" ht="22.9" customHeight="1">
      <c r="B612" s="117"/>
      <c r="D612" s="118" t="s">
        <v>65</v>
      </c>
      <c r="E612" s="126" t="s">
        <v>169</v>
      </c>
      <c r="F612" s="126" t="s">
        <v>1068</v>
      </c>
      <c r="J612" s="127">
        <f>BK612</f>
        <v>0</v>
      </c>
      <c r="L612" s="117"/>
      <c r="M612" s="121"/>
      <c r="P612" s="122">
        <f>SUM(P613:P633)</f>
        <v>874.03526950000003</v>
      </c>
      <c r="R612" s="122">
        <f>SUM(R613:R633)</f>
        <v>7.9225712999999995</v>
      </c>
      <c r="T612" s="122">
        <f>SUM(T613:T633)</f>
        <v>2.15</v>
      </c>
      <c r="U612" s="123"/>
      <c r="AR612" s="118" t="s">
        <v>71</v>
      </c>
      <c r="AT612" s="124" t="s">
        <v>65</v>
      </c>
      <c r="AU612" s="124" t="s">
        <v>71</v>
      </c>
      <c r="AY612" s="118" t="s">
        <v>117</v>
      </c>
      <c r="BK612" s="125">
        <f>SUM(BK613:BK633)</f>
        <v>0</v>
      </c>
    </row>
    <row r="613" spans="2:65" s="1" customFormat="1" ht="33" customHeight="1">
      <c r="B613" s="128"/>
      <c r="C613" s="129" t="s">
        <v>1069</v>
      </c>
      <c r="D613" s="129" t="s">
        <v>120</v>
      </c>
      <c r="E613" s="130" t="s">
        <v>1070</v>
      </c>
      <c r="F613" s="131" t="s">
        <v>1071</v>
      </c>
      <c r="G613" s="132" t="s">
        <v>178</v>
      </c>
      <c r="H613" s="133">
        <v>336.01</v>
      </c>
      <c r="I613" s="134"/>
      <c r="J613" s="134">
        <f>ROUND(I613*H613,2)</f>
        <v>0</v>
      </c>
      <c r="K613" s="135"/>
      <c r="L613" s="29"/>
      <c r="M613" s="136" t="s">
        <v>1</v>
      </c>
      <c r="N613" s="137" t="s">
        <v>32</v>
      </c>
      <c r="O613" s="138">
        <v>9.2999999999999999E-2</v>
      </c>
      <c r="P613" s="138">
        <f>O613*H613</f>
        <v>31.248929999999998</v>
      </c>
      <c r="Q613" s="138">
        <v>2.103E-2</v>
      </c>
      <c r="R613" s="138">
        <f>Q613*H613</f>
        <v>7.0662902999999995</v>
      </c>
      <c r="S613" s="138">
        <v>0</v>
      </c>
      <c r="T613" s="138">
        <f>S613*H613</f>
        <v>0</v>
      </c>
      <c r="U613" s="139" t="s">
        <v>1</v>
      </c>
      <c r="AR613" s="140" t="s">
        <v>124</v>
      </c>
      <c r="AT613" s="140" t="s">
        <v>120</v>
      </c>
      <c r="AU613" s="140" t="s">
        <v>125</v>
      </c>
      <c r="AY613" s="17" t="s">
        <v>117</v>
      </c>
      <c r="BE613" s="141">
        <f>IF(N613="základná",J613,0)</f>
        <v>0</v>
      </c>
      <c r="BF613" s="141">
        <f>IF(N613="znížená",J613,0)</f>
        <v>0</v>
      </c>
      <c r="BG613" s="141">
        <f>IF(N613="zákl. prenesená",J613,0)</f>
        <v>0</v>
      </c>
      <c r="BH613" s="141">
        <f>IF(N613="zníž. prenesená",J613,0)</f>
        <v>0</v>
      </c>
      <c r="BI613" s="141">
        <f>IF(N613="nulová",J613,0)</f>
        <v>0</v>
      </c>
      <c r="BJ613" s="17" t="s">
        <v>125</v>
      </c>
      <c r="BK613" s="141">
        <f>ROUND(I613*H613,2)</f>
        <v>0</v>
      </c>
      <c r="BL613" s="17" t="s">
        <v>124</v>
      </c>
      <c r="BM613" s="140" t="s">
        <v>1072</v>
      </c>
    </row>
    <row r="614" spans="2:65" s="12" customFormat="1">
      <c r="B614" s="142"/>
      <c r="D614" s="143" t="s">
        <v>127</v>
      </c>
      <c r="E614" s="144" t="s">
        <v>1</v>
      </c>
      <c r="F614" s="145" t="s">
        <v>1073</v>
      </c>
      <c r="H614" s="146">
        <v>160</v>
      </c>
      <c r="L614" s="142"/>
      <c r="M614" s="147"/>
      <c r="U614" s="148"/>
      <c r="AT614" s="144" t="s">
        <v>127</v>
      </c>
      <c r="AU614" s="144" t="s">
        <v>125</v>
      </c>
      <c r="AV614" s="12" t="s">
        <v>125</v>
      </c>
      <c r="AW614" s="12" t="s">
        <v>23</v>
      </c>
      <c r="AX614" s="12" t="s">
        <v>66</v>
      </c>
      <c r="AY614" s="144" t="s">
        <v>117</v>
      </c>
    </row>
    <row r="615" spans="2:65" s="12" customFormat="1">
      <c r="B615" s="142"/>
      <c r="D615" s="143" t="s">
        <v>127</v>
      </c>
      <c r="E615" s="144" t="s">
        <v>1</v>
      </c>
      <c r="F615" s="145" t="s">
        <v>1074</v>
      </c>
      <c r="H615" s="146">
        <v>176.01</v>
      </c>
      <c r="L615" s="142"/>
      <c r="M615" s="147"/>
      <c r="U615" s="148"/>
      <c r="AT615" s="144" t="s">
        <v>127</v>
      </c>
      <c r="AU615" s="144" t="s">
        <v>125</v>
      </c>
      <c r="AV615" s="12" t="s">
        <v>125</v>
      </c>
      <c r="AW615" s="12" t="s">
        <v>23</v>
      </c>
      <c r="AX615" s="12" t="s">
        <v>66</v>
      </c>
      <c r="AY615" s="144" t="s">
        <v>117</v>
      </c>
    </row>
    <row r="616" spans="2:65" s="13" customFormat="1">
      <c r="B616" s="149"/>
      <c r="D616" s="143" t="s">
        <v>127</v>
      </c>
      <c r="E616" s="150" t="s">
        <v>1</v>
      </c>
      <c r="F616" s="151" t="s">
        <v>131</v>
      </c>
      <c r="H616" s="152">
        <v>336.01</v>
      </c>
      <c r="L616" s="149"/>
      <c r="M616" s="153"/>
      <c r="U616" s="154"/>
      <c r="AT616" s="150" t="s">
        <v>127</v>
      </c>
      <c r="AU616" s="150" t="s">
        <v>125</v>
      </c>
      <c r="AV616" s="13" t="s">
        <v>132</v>
      </c>
      <c r="AW616" s="13" t="s">
        <v>23</v>
      </c>
      <c r="AX616" s="13" t="s">
        <v>71</v>
      </c>
      <c r="AY616" s="150" t="s">
        <v>117</v>
      </c>
    </row>
    <row r="617" spans="2:65" s="1" customFormat="1" ht="33" customHeight="1">
      <c r="B617" s="128"/>
      <c r="C617" s="129" t="s">
        <v>1075</v>
      </c>
      <c r="D617" s="129" t="s">
        <v>120</v>
      </c>
      <c r="E617" s="130" t="s">
        <v>1076</v>
      </c>
      <c r="F617" s="131" t="s">
        <v>1077</v>
      </c>
      <c r="G617" s="132" t="s">
        <v>178</v>
      </c>
      <c r="H617" s="133">
        <v>336.01</v>
      </c>
      <c r="I617" s="134"/>
      <c r="J617" s="134">
        <f>ROUND(I617*H617,2)</f>
        <v>0</v>
      </c>
      <c r="K617" s="135"/>
      <c r="L617" s="29"/>
      <c r="M617" s="136" t="s">
        <v>1</v>
      </c>
      <c r="N617" s="137" t="s">
        <v>32</v>
      </c>
      <c r="O617" s="138">
        <v>7.2999999999999995E-2</v>
      </c>
      <c r="P617" s="138">
        <f>O617*H617</f>
        <v>24.528729999999999</v>
      </c>
      <c r="Q617" s="138">
        <v>0</v>
      </c>
      <c r="R617" s="138">
        <f>Q617*H617</f>
        <v>0</v>
      </c>
      <c r="S617" s="138">
        <v>0</v>
      </c>
      <c r="T617" s="138">
        <f>S617*H617</f>
        <v>0</v>
      </c>
      <c r="U617" s="139" t="s">
        <v>1</v>
      </c>
      <c r="AR617" s="140" t="s">
        <v>124</v>
      </c>
      <c r="AT617" s="140" t="s">
        <v>120</v>
      </c>
      <c r="AU617" s="140" t="s">
        <v>125</v>
      </c>
      <c r="AY617" s="17" t="s">
        <v>117</v>
      </c>
      <c r="BE617" s="141">
        <f>IF(N617="základná",J617,0)</f>
        <v>0</v>
      </c>
      <c r="BF617" s="141">
        <f>IF(N617="znížená",J617,0)</f>
        <v>0</v>
      </c>
      <c r="BG617" s="141">
        <f>IF(N617="zákl. prenesená",J617,0)</f>
        <v>0</v>
      </c>
      <c r="BH617" s="141">
        <f>IF(N617="zníž. prenesená",J617,0)</f>
        <v>0</v>
      </c>
      <c r="BI617" s="141">
        <f>IF(N617="nulová",J617,0)</f>
        <v>0</v>
      </c>
      <c r="BJ617" s="17" t="s">
        <v>125</v>
      </c>
      <c r="BK617" s="141">
        <f>ROUND(I617*H617,2)</f>
        <v>0</v>
      </c>
      <c r="BL617" s="17" t="s">
        <v>124</v>
      </c>
      <c r="BM617" s="140" t="s">
        <v>1078</v>
      </c>
    </row>
    <row r="618" spans="2:65" s="1" customFormat="1" ht="37.9" customHeight="1">
      <c r="B618" s="128"/>
      <c r="C618" s="129" t="s">
        <v>1079</v>
      </c>
      <c r="D618" s="129" t="s">
        <v>120</v>
      </c>
      <c r="E618" s="130" t="s">
        <v>1080</v>
      </c>
      <c r="F618" s="131" t="s">
        <v>1081</v>
      </c>
      <c r="G618" s="132" t="s">
        <v>178</v>
      </c>
      <c r="H618" s="133">
        <v>336.01</v>
      </c>
      <c r="I618" s="134"/>
      <c r="J618" s="134">
        <f>ROUND(I618*H618,2)</f>
        <v>0</v>
      </c>
      <c r="K618" s="135"/>
      <c r="L618" s="29"/>
      <c r="M618" s="136" t="s">
        <v>1</v>
      </c>
      <c r="N618" s="137" t="s">
        <v>32</v>
      </c>
      <c r="O618" s="138">
        <v>2E-3</v>
      </c>
      <c r="P618" s="138">
        <f>O618*H618</f>
        <v>0.67201999999999995</v>
      </c>
      <c r="Q618" s="138">
        <v>0</v>
      </c>
      <c r="R618" s="138">
        <f>Q618*H618</f>
        <v>0</v>
      </c>
      <c r="S618" s="138">
        <v>0</v>
      </c>
      <c r="T618" s="138">
        <f>S618*H618</f>
        <v>0</v>
      </c>
      <c r="U618" s="139" t="s">
        <v>1</v>
      </c>
      <c r="AR618" s="140" t="s">
        <v>124</v>
      </c>
      <c r="AT618" s="140" t="s">
        <v>120</v>
      </c>
      <c r="AU618" s="140" t="s">
        <v>125</v>
      </c>
      <c r="AY618" s="17" t="s">
        <v>117</v>
      </c>
      <c r="BE618" s="141">
        <f>IF(N618="základná",J618,0)</f>
        <v>0</v>
      </c>
      <c r="BF618" s="141">
        <f>IF(N618="znížená",J618,0)</f>
        <v>0</v>
      </c>
      <c r="BG618" s="141">
        <f>IF(N618="zákl. prenesená",J618,0)</f>
        <v>0</v>
      </c>
      <c r="BH618" s="141">
        <f>IF(N618="zníž. prenesená",J618,0)</f>
        <v>0</v>
      </c>
      <c r="BI618" s="141">
        <f>IF(N618="nulová",J618,0)</f>
        <v>0</v>
      </c>
      <c r="BJ618" s="17" t="s">
        <v>125</v>
      </c>
      <c r="BK618" s="141">
        <f>ROUND(I618*H618,2)</f>
        <v>0</v>
      </c>
      <c r="BL618" s="17" t="s">
        <v>124</v>
      </c>
      <c r="BM618" s="140" t="s">
        <v>1082</v>
      </c>
    </row>
    <row r="619" spans="2:65" s="1" customFormat="1" ht="24.2" customHeight="1">
      <c r="B619" s="128"/>
      <c r="C619" s="129" t="s">
        <v>1083</v>
      </c>
      <c r="D619" s="129" t="s">
        <v>120</v>
      </c>
      <c r="E619" s="130" t="s">
        <v>1084</v>
      </c>
      <c r="F619" s="131" t="s">
        <v>1085</v>
      </c>
      <c r="G619" s="132" t="s">
        <v>178</v>
      </c>
      <c r="H619" s="133">
        <v>541.95000000000005</v>
      </c>
      <c r="I619" s="134"/>
      <c r="J619" s="134">
        <f>ROUND(I619*H619,2)</f>
        <v>0</v>
      </c>
      <c r="K619" s="135"/>
      <c r="L619" s="29"/>
      <c r="M619" s="136" t="s">
        <v>1</v>
      </c>
      <c r="N619" s="137" t="s">
        <v>32</v>
      </c>
      <c r="O619" s="138">
        <v>9.9000000000000005E-2</v>
      </c>
      <c r="P619" s="138">
        <f>O619*H619</f>
        <v>53.653050000000007</v>
      </c>
      <c r="Q619" s="138">
        <v>1.5299999999999999E-3</v>
      </c>
      <c r="R619" s="138">
        <f>Q619*H619</f>
        <v>0.82918349999999996</v>
      </c>
      <c r="S619" s="138">
        <v>0</v>
      </c>
      <c r="T619" s="138">
        <f>S619*H619</f>
        <v>0</v>
      </c>
      <c r="U619" s="139" t="s">
        <v>1</v>
      </c>
      <c r="AR619" s="140" t="s">
        <v>124</v>
      </c>
      <c r="AT619" s="140" t="s">
        <v>120</v>
      </c>
      <c r="AU619" s="140" t="s">
        <v>125</v>
      </c>
      <c r="AY619" s="17" t="s">
        <v>117</v>
      </c>
      <c r="BE619" s="141">
        <f>IF(N619="základná",J619,0)</f>
        <v>0</v>
      </c>
      <c r="BF619" s="141">
        <f>IF(N619="znížená",J619,0)</f>
        <v>0</v>
      </c>
      <c r="BG619" s="141">
        <f>IF(N619="zákl. prenesená",J619,0)</f>
        <v>0</v>
      </c>
      <c r="BH619" s="141">
        <f>IF(N619="zníž. prenesená",J619,0)</f>
        <v>0</v>
      </c>
      <c r="BI619" s="141">
        <f>IF(N619="nulová",J619,0)</f>
        <v>0</v>
      </c>
      <c r="BJ619" s="17" t="s">
        <v>125</v>
      </c>
      <c r="BK619" s="141">
        <f>ROUND(I619*H619,2)</f>
        <v>0</v>
      </c>
      <c r="BL619" s="17" t="s">
        <v>124</v>
      </c>
      <c r="BM619" s="140" t="s">
        <v>1086</v>
      </c>
    </row>
    <row r="620" spans="2:65" s="12" customFormat="1">
      <c r="B620" s="142"/>
      <c r="D620" s="143" t="s">
        <v>127</v>
      </c>
      <c r="E620" s="144" t="s">
        <v>1</v>
      </c>
      <c r="F620" s="145" t="s">
        <v>1087</v>
      </c>
      <c r="H620" s="146">
        <v>541.95000000000005</v>
      </c>
      <c r="L620" s="142"/>
      <c r="M620" s="147"/>
      <c r="U620" s="148"/>
      <c r="AT620" s="144" t="s">
        <v>127</v>
      </c>
      <c r="AU620" s="144" t="s">
        <v>125</v>
      </c>
      <c r="AV620" s="12" t="s">
        <v>125</v>
      </c>
      <c r="AW620" s="12" t="s">
        <v>23</v>
      </c>
      <c r="AX620" s="12" t="s">
        <v>66</v>
      </c>
      <c r="AY620" s="144" t="s">
        <v>117</v>
      </c>
    </row>
    <row r="621" spans="2:65" s="13" customFormat="1">
      <c r="B621" s="149"/>
      <c r="D621" s="143" t="s">
        <v>127</v>
      </c>
      <c r="E621" s="150" t="s">
        <v>1</v>
      </c>
      <c r="F621" s="151" t="s">
        <v>131</v>
      </c>
      <c r="H621" s="152">
        <v>541.95000000000005</v>
      </c>
      <c r="L621" s="149"/>
      <c r="M621" s="153"/>
      <c r="U621" s="154"/>
      <c r="AT621" s="150" t="s">
        <v>127</v>
      </c>
      <c r="AU621" s="150" t="s">
        <v>125</v>
      </c>
      <c r="AV621" s="13" t="s">
        <v>132</v>
      </c>
      <c r="AW621" s="13" t="s">
        <v>23</v>
      </c>
      <c r="AX621" s="13" t="s">
        <v>71</v>
      </c>
      <c r="AY621" s="150" t="s">
        <v>117</v>
      </c>
    </row>
    <row r="622" spans="2:65" s="1" customFormat="1" ht="16.5" customHeight="1">
      <c r="B622" s="128"/>
      <c r="C622" s="129" t="s">
        <v>1088</v>
      </c>
      <c r="D622" s="129" t="s">
        <v>120</v>
      </c>
      <c r="E622" s="130" t="s">
        <v>1089</v>
      </c>
      <c r="F622" s="131" t="s">
        <v>1090</v>
      </c>
      <c r="G622" s="132" t="s">
        <v>178</v>
      </c>
      <c r="H622" s="133">
        <v>541.95000000000005</v>
      </c>
      <c r="I622" s="134"/>
      <c r="J622" s="134">
        <f t="shared" ref="J622:J628" si="18">ROUND(I622*H622,2)</f>
        <v>0</v>
      </c>
      <c r="K622" s="135"/>
      <c r="L622" s="29"/>
      <c r="M622" s="136" t="s">
        <v>1</v>
      </c>
      <c r="N622" s="137" t="s">
        <v>32</v>
      </c>
      <c r="O622" s="138">
        <v>0.32401000000000002</v>
      </c>
      <c r="P622" s="138">
        <f t="shared" ref="P622:P628" si="19">O622*H622</f>
        <v>175.59721950000002</v>
      </c>
      <c r="Q622" s="138">
        <v>5.0000000000000002E-5</v>
      </c>
      <c r="R622" s="138">
        <f t="shared" ref="R622:R628" si="20">Q622*H622</f>
        <v>2.7097500000000004E-2</v>
      </c>
      <c r="S622" s="138">
        <v>0</v>
      </c>
      <c r="T622" s="138">
        <f t="shared" ref="T622:T628" si="21">S622*H622</f>
        <v>0</v>
      </c>
      <c r="U622" s="139" t="s">
        <v>1</v>
      </c>
      <c r="AR622" s="140" t="s">
        <v>124</v>
      </c>
      <c r="AT622" s="140" t="s">
        <v>120</v>
      </c>
      <c r="AU622" s="140" t="s">
        <v>125</v>
      </c>
      <c r="AY622" s="17" t="s">
        <v>117</v>
      </c>
      <c r="BE622" s="141">
        <f t="shared" ref="BE622:BE628" si="22">IF(N622="základná",J622,0)</f>
        <v>0</v>
      </c>
      <c r="BF622" s="141">
        <f t="shared" ref="BF622:BF628" si="23">IF(N622="znížená",J622,0)</f>
        <v>0</v>
      </c>
      <c r="BG622" s="141">
        <f t="shared" ref="BG622:BG628" si="24">IF(N622="zákl. prenesená",J622,0)</f>
        <v>0</v>
      </c>
      <c r="BH622" s="141">
        <f t="shared" ref="BH622:BH628" si="25">IF(N622="zníž. prenesená",J622,0)</f>
        <v>0</v>
      </c>
      <c r="BI622" s="141">
        <f t="shared" ref="BI622:BI628" si="26">IF(N622="nulová",J622,0)</f>
        <v>0</v>
      </c>
      <c r="BJ622" s="17" t="s">
        <v>125</v>
      </c>
      <c r="BK622" s="141">
        <f t="shared" ref="BK622:BK628" si="27">ROUND(I622*H622,2)</f>
        <v>0</v>
      </c>
      <c r="BL622" s="17" t="s">
        <v>124</v>
      </c>
      <c r="BM622" s="140" t="s">
        <v>1091</v>
      </c>
    </row>
    <row r="623" spans="2:65" s="1" customFormat="1" ht="24.2" customHeight="1">
      <c r="B623" s="128"/>
      <c r="C623" s="129" t="s">
        <v>1092</v>
      </c>
      <c r="D623" s="129" t="s">
        <v>120</v>
      </c>
      <c r="E623" s="130" t="s">
        <v>1093</v>
      </c>
      <c r="F623" s="131" t="s">
        <v>1094</v>
      </c>
      <c r="G623" s="132" t="s">
        <v>274</v>
      </c>
      <c r="H623" s="133">
        <v>31</v>
      </c>
      <c r="I623" s="134"/>
      <c r="J623" s="134">
        <f t="shared" si="18"/>
        <v>0</v>
      </c>
      <c r="K623" s="135"/>
      <c r="L623" s="29"/>
      <c r="M623" s="136" t="s">
        <v>1</v>
      </c>
      <c r="N623" s="137" t="s">
        <v>32</v>
      </c>
      <c r="O623" s="138">
        <v>3.2000000000000001E-2</v>
      </c>
      <c r="P623" s="138">
        <f t="shared" si="19"/>
        <v>0.99199999999999999</v>
      </c>
      <c r="Q623" s="138">
        <v>0</v>
      </c>
      <c r="R623" s="138">
        <f t="shared" si="20"/>
        <v>0</v>
      </c>
      <c r="S623" s="138">
        <v>1.4E-2</v>
      </c>
      <c r="T623" s="138">
        <f t="shared" si="21"/>
        <v>0.434</v>
      </c>
      <c r="U623" s="139" t="s">
        <v>1</v>
      </c>
      <c r="AR623" s="140" t="s">
        <v>124</v>
      </c>
      <c r="AT623" s="140" t="s">
        <v>120</v>
      </c>
      <c r="AU623" s="140" t="s">
        <v>125</v>
      </c>
      <c r="AY623" s="17" t="s">
        <v>117</v>
      </c>
      <c r="BE623" s="141">
        <f t="shared" si="22"/>
        <v>0</v>
      </c>
      <c r="BF623" s="141">
        <f t="shared" si="23"/>
        <v>0</v>
      </c>
      <c r="BG623" s="141">
        <f t="shared" si="24"/>
        <v>0</v>
      </c>
      <c r="BH623" s="141">
        <f t="shared" si="25"/>
        <v>0</v>
      </c>
      <c r="BI623" s="141">
        <f t="shared" si="26"/>
        <v>0</v>
      </c>
      <c r="BJ623" s="17" t="s">
        <v>125</v>
      </c>
      <c r="BK623" s="141">
        <f t="shared" si="27"/>
        <v>0</v>
      </c>
      <c r="BL623" s="17" t="s">
        <v>124</v>
      </c>
      <c r="BM623" s="140" t="s">
        <v>1095</v>
      </c>
    </row>
    <row r="624" spans="2:65" s="1" customFormat="1" ht="24.2" customHeight="1">
      <c r="B624" s="128"/>
      <c r="C624" s="129" t="s">
        <v>1096</v>
      </c>
      <c r="D624" s="129" t="s">
        <v>120</v>
      </c>
      <c r="E624" s="130" t="s">
        <v>1097</v>
      </c>
      <c r="F624" s="131" t="s">
        <v>1098</v>
      </c>
      <c r="G624" s="132" t="s">
        <v>274</v>
      </c>
      <c r="H624" s="133">
        <v>66</v>
      </c>
      <c r="I624" s="134"/>
      <c r="J624" s="134">
        <f t="shared" si="18"/>
        <v>0</v>
      </c>
      <c r="K624" s="135"/>
      <c r="L624" s="29"/>
      <c r="M624" s="136" t="s">
        <v>1</v>
      </c>
      <c r="N624" s="137" t="s">
        <v>32</v>
      </c>
      <c r="O624" s="138">
        <v>7.0000000000000007E-2</v>
      </c>
      <c r="P624" s="138">
        <f t="shared" si="19"/>
        <v>4.62</v>
      </c>
      <c r="Q624" s="138">
        <v>0</v>
      </c>
      <c r="R624" s="138">
        <f t="shared" si="20"/>
        <v>0</v>
      </c>
      <c r="S624" s="138">
        <v>2.5999999999999999E-2</v>
      </c>
      <c r="T624" s="138">
        <f t="shared" si="21"/>
        <v>1.716</v>
      </c>
      <c r="U624" s="139" t="s">
        <v>1</v>
      </c>
      <c r="AR624" s="140" t="s">
        <v>124</v>
      </c>
      <c r="AT624" s="140" t="s">
        <v>120</v>
      </c>
      <c r="AU624" s="140" t="s">
        <v>125</v>
      </c>
      <c r="AY624" s="17" t="s">
        <v>117</v>
      </c>
      <c r="BE624" s="141">
        <f t="shared" si="22"/>
        <v>0</v>
      </c>
      <c r="BF624" s="141">
        <f t="shared" si="23"/>
        <v>0</v>
      </c>
      <c r="BG624" s="141">
        <f t="shared" si="24"/>
        <v>0</v>
      </c>
      <c r="BH624" s="141">
        <f t="shared" si="25"/>
        <v>0</v>
      </c>
      <c r="BI624" s="141">
        <f t="shared" si="26"/>
        <v>0</v>
      </c>
      <c r="BJ624" s="17" t="s">
        <v>125</v>
      </c>
      <c r="BK624" s="141">
        <f t="shared" si="27"/>
        <v>0</v>
      </c>
      <c r="BL624" s="17" t="s">
        <v>124</v>
      </c>
      <c r="BM624" s="140" t="s">
        <v>1099</v>
      </c>
    </row>
    <row r="625" spans="2:65" s="1" customFormat="1" ht="24.2" customHeight="1">
      <c r="B625" s="128"/>
      <c r="C625" s="129" t="s">
        <v>1100</v>
      </c>
      <c r="D625" s="129" t="s">
        <v>120</v>
      </c>
      <c r="E625" s="130" t="s">
        <v>1101</v>
      </c>
      <c r="F625" s="131" t="s">
        <v>1102</v>
      </c>
      <c r="G625" s="132" t="s">
        <v>234</v>
      </c>
      <c r="H625" s="133">
        <v>184.50399999999999</v>
      </c>
      <c r="I625" s="134"/>
      <c r="J625" s="134">
        <f t="shared" si="18"/>
        <v>0</v>
      </c>
      <c r="K625" s="135"/>
      <c r="L625" s="29"/>
      <c r="M625" s="136" t="s">
        <v>1</v>
      </c>
      <c r="N625" s="137" t="s">
        <v>32</v>
      </c>
      <c r="O625" s="138">
        <v>0.88200000000000001</v>
      </c>
      <c r="P625" s="138">
        <f t="shared" si="19"/>
        <v>162.732528</v>
      </c>
      <c r="Q625" s="138">
        <v>0</v>
      </c>
      <c r="R625" s="138">
        <f t="shared" si="20"/>
        <v>0</v>
      </c>
      <c r="S625" s="138">
        <v>0</v>
      </c>
      <c r="T625" s="138">
        <f t="shared" si="21"/>
        <v>0</v>
      </c>
      <c r="U625" s="139" t="s">
        <v>1</v>
      </c>
      <c r="AR625" s="140" t="s">
        <v>124</v>
      </c>
      <c r="AT625" s="140" t="s">
        <v>120</v>
      </c>
      <c r="AU625" s="140" t="s">
        <v>125</v>
      </c>
      <c r="AY625" s="17" t="s">
        <v>117</v>
      </c>
      <c r="BE625" s="141">
        <f t="shared" si="22"/>
        <v>0</v>
      </c>
      <c r="BF625" s="141">
        <f t="shared" si="23"/>
        <v>0</v>
      </c>
      <c r="BG625" s="141">
        <f t="shared" si="24"/>
        <v>0</v>
      </c>
      <c r="BH625" s="141">
        <f t="shared" si="25"/>
        <v>0</v>
      </c>
      <c r="BI625" s="141">
        <f t="shared" si="26"/>
        <v>0</v>
      </c>
      <c r="BJ625" s="17" t="s">
        <v>125</v>
      </c>
      <c r="BK625" s="141">
        <f t="shared" si="27"/>
        <v>0</v>
      </c>
      <c r="BL625" s="17" t="s">
        <v>124</v>
      </c>
      <c r="BM625" s="140" t="s">
        <v>1103</v>
      </c>
    </row>
    <row r="626" spans="2:65" s="1" customFormat="1" ht="24.2" customHeight="1">
      <c r="B626" s="128"/>
      <c r="C626" s="129" t="s">
        <v>1104</v>
      </c>
      <c r="D626" s="129" t="s">
        <v>120</v>
      </c>
      <c r="E626" s="130" t="s">
        <v>1105</v>
      </c>
      <c r="F626" s="131" t="s">
        <v>1106</v>
      </c>
      <c r="G626" s="132" t="s">
        <v>234</v>
      </c>
      <c r="H626" s="133">
        <v>184.50399999999999</v>
      </c>
      <c r="I626" s="134"/>
      <c r="J626" s="134">
        <f t="shared" si="18"/>
        <v>0</v>
      </c>
      <c r="K626" s="135"/>
      <c r="L626" s="29"/>
      <c r="M626" s="136" t="s">
        <v>1</v>
      </c>
      <c r="N626" s="137" t="s">
        <v>32</v>
      </c>
      <c r="O626" s="138">
        <v>0.61799999999999999</v>
      </c>
      <c r="P626" s="138">
        <f t="shared" si="19"/>
        <v>114.023472</v>
      </c>
      <c r="Q626" s="138">
        <v>0</v>
      </c>
      <c r="R626" s="138">
        <f t="shared" si="20"/>
        <v>0</v>
      </c>
      <c r="S626" s="138">
        <v>0</v>
      </c>
      <c r="T626" s="138">
        <f t="shared" si="21"/>
        <v>0</v>
      </c>
      <c r="U626" s="139" t="s">
        <v>1</v>
      </c>
      <c r="AR626" s="140" t="s">
        <v>124</v>
      </c>
      <c r="AT626" s="140" t="s">
        <v>120</v>
      </c>
      <c r="AU626" s="140" t="s">
        <v>125</v>
      </c>
      <c r="AY626" s="17" t="s">
        <v>117</v>
      </c>
      <c r="BE626" s="141">
        <f t="shared" si="22"/>
        <v>0</v>
      </c>
      <c r="BF626" s="141">
        <f t="shared" si="23"/>
        <v>0</v>
      </c>
      <c r="BG626" s="141">
        <f t="shared" si="24"/>
        <v>0</v>
      </c>
      <c r="BH626" s="141">
        <f t="shared" si="25"/>
        <v>0</v>
      </c>
      <c r="BI626" s="141">
        <f t="shared" si="26"/>
        <v>0</v>
      </c>
      <c r="BJ626" s="17" t="s">
        <v>125</v>
      </c>
      <c r="BK626" s="141">
        <f t="shared" si="27"/>
        <v>0</v>
      </c>
      <c r="BL626" s="17" t="s">
        <v>124</v>
      </c>
      <c r="BM626" s="140" t="s">
        <v>1107</v>
      </c>
    </row>
    <row r="627" spans="2:65" s="1" customFormat="1" ht="21.75" customHeight="1">
      <c r="B627" s="128"/>
      <c r="C627" s="129" t="s">
        <v>1108</v>
      </c>
      <c r="D627" s="129" t="s">
        <v>120</v>
      </c>
      <c r="E627" s="130" t="s">
        <v>1109</v>
      </c>
      <c r="F627" s="131" t="s">
        <v>1110</v>
      </c>
      <c r="G627" s="132" t="s">
        <v>234</v>
      </c>
      <c r="H627" s="133">
        <v>184.54</v>
      </c>
      <c r="I627" s="134"/>
      <c r="J627" s="134">
        <f t="shared" si="18"/>
        <v>0</v>
      </c>
      <c r="K627" s="135"/>
      <c r="L627" s="29"/>
      <c r="M627" s="136" t="s">
        <v>1</v>
      </c>
      <c r="N627" s="137" t="s">
        <v>32</v>
      </c>
      <c r="O627" s="138">
        <v>0.59799999999999998</v>
      </c>
      <c r="P627" s="138">
        <f t="shared" si="19"/>
        <v>110.35491999999999</v>
      </c>
      <c r="Q627" s="138">
        <v>0</v>
      </c>
      <c r="R627" s="138">
        <f t="shared" si="20"/>
        <v>0</v>
      </c>
      <c r="S627" s="138">
        <v>0</v>
      </c>
      <c r="T627" s="138">
        <f t="shared" si="21"/>
        <v>0</v>
      </c>
      <c r="U627" s="139" t="s">
        <v>1</v>
      </c>
      <c r="AR627" s="140" t="s">
        <v>124</v>
      </c>
      <c r="AT627" s="140" t="s">
        <v>120</v>
      </c>
      <c r="AU627" s="140" t="s">
        <v>125</v>
      </c>
      <c r="AY627" s="17" t="s">
        <v>117</v>
      </c>
      <c r="BE627" s="141">
        <f t="shared" si="22"/>
        <v>0</v>
      </c>
      <c r="BF627" s="141">
        <f t="shared" si="23"/>
        <v>0</v>
      </c>
      <c r="BG627" s="141">
        <f t="shared" si="24"/>
        <v>0</v>
      </c>
      <c r="BH627" s="141">
        <f t="shared" si="25"/>
        <v>0</v>
      </c>
      <c r="BI627" s="141">
        <f t="shared" si="26"/>
        <v>0</v>
      </c>
      <c r="BJ627" s="17" t="s">
        <v>125</v>
      </c>
      <c r="BK627" s="141">
        <f t="shared" si="27"/>
        <v>0</v>
      </c>
      <c r="BL627" s="17" t="s">
        <v>124</v>
      </c>
      <c r="BM627" s="140" t="s">
        <v>1111</v>
      </c>
    </row>
    <row r="628" spans="2:65" s="1" customFormat="1" ht="24.2" customHeight="1">
      <c r="B628" s="128"/>
      <c r="C628" s="129" t="s">
        <v>1112</v>
      </c>
      <c r="D628" s="129" t="s">
        <v>120</v>
      </c>
      <c r="E628" s="130" t="s">
        <v>1113</v>
      </c>
      <c r="F628" s="131" t="s">
        <v>1114</v>
      </c>
      <c r="G628" s="132" t="s">
        <v>234</v>
      </c>
      <c r="H628" s="133">
        <v>1845.4</v>
      </c>
      <c r="I628" s="134"/>
      <c r="J628" s="134">
        <f t="shared" si="18"/>
        <v>0</v>
      </c>
      <c r="K628" s="135"/>
      <c r="L628" s="29"/>
      <c r="M628" s="136" t="s">
        <v>1</v>
      </c>
      <c r="N628" s="137" t="s">
        <v>32</v>
      </c>
      <c r="O628" s="138">
        <v>7.0000000000000001E-3</v>
      </c>
      <c r="P628" s="138">
        <f t="shared" si="19"/>
        <v>12.917800000000002</v>
      </c>
      <c r="Q628" s="138">
        <v>0</v>
      </c>
      <c r="R628" s="138">
        <f t="shared" si="20"/>
        <v>0</v>
      </c>
      <c r="S628" s="138">
        <v>0</v>
      </c>
      <c r="T628" s="138">
        <f t="shared" si="21"/>
        <v>0</v>
      </c>
      <c r="U628" s="139" t="s">
        <v>1</v>
      </c>
      <c r="AR628" s="140" t="s">
        <v>124</v>
      </c>
      <c r="AT628" s="140" t="s">
        <v>120</v>
      </c>
      <c r="AU628" s="140" t="s">
        <v>125</v>
      </c>
      <c r="AY628" s="17" t="s">
        <v>117</v>
      </c>
      <c r="BE628" s="141">
        <f t="shared" si="22"/>
        <v>0</v>
      </c>
      <c r="BF628" s="141">
        <f t="shared" si="23"/>
        <v>0</v>
      </c>
      <c r="BG628" s="141">
        <f t="shared" si="24"/>
        <v>0</v>
      </c>
      <c r="BH628" s="141">
        <f t="shared" si="25"/>
        <v>0</v>
      </c>
      <c r="BI628" s="141">
        <f t="shared" si="26"/>
        <v>0</v>
      </c>
      <c r="BJ628" s="17" t="s">
        <v>125</v>
      </c>
      <c r="BK628" s="141">
        <f t="shared" si="27"/>
        <v>0</v>
      </c>
      <c r="BL628" s="17" t="s">
        <v>124</v>
      </c>
      <c r="BM628" s="140" t="s">
        <v>1115</v>
      </c>
    </row>
    <row r="629" spans="2:65" s="12" customFormat="1">
      <c r="B629" s="142"/>
      <c r="D629" s="143" t="s">
        <v>127</v>
      </c>
      <c r="E629" s="144" t="s">
        <v>1</v>
      </c>
      <c r="F629" s="145" t="s">
        <v>1116</v>
      </c>
      <c r="H629" s="146">
        <v>1845.4</v>
      </c>
      <c r="L629" s="142"/>
      <c r="M629" s="147"/>
      <c r="U629" s="148"/>
      <c r="AT629" s="144" t="s">
        <v>127</v>
      </c>
      <c r="AU629" s="144" t="s">
        <v>125</v>
      </c>
      <c r="AV629" s="12" t="s">
        <v>125</v>
      </c>
      <c r="AW629" s="12" t="s">
        <v>23</v>
      </c>
      <c r="AX629" s="12" t="s">
        <v>66</v>
      </c>
      <c r="AY629" s="144" t="s">
        <v>117</v>
      </c>
    </row>
    <row r="630" spans="2:65" s="13" customFormat="1">
      <c r="B630" s="149"/>
      <c r="D630" s="143" t="s">
        <v>127</v>
      </c>
      <c r="E630" s="150" t="s">
        <v>1</v>
      </c>
      <c r="F630" s="151" t="s">
        <v>131</v>
      </c>
      <c r="H630" s="152">
        <v>1845.4</v>
      </c>
      <c r="L630" s="149"/>
      <c r="M630" s="153"/>
      <c r="U630" s="154"/>
      <c r="AT630" s="150" t="s">
        <v>127</v>
      </c>
      <c r="AU630" s="150" t="s">
        <v>125</v>
      </c>
      <c r="AV630" s="13" t="s">
        <v>132</v>
      </c>
      <c r="AW630" s="13" t="s">
        <v>23</v>
      </c>
      <c r="AX630" s="13" t="s">
        <v>71</v>
      </c>
      <c r="AY630" s="150" t="s">
        <v>117</v>
      </c>
    </row>
    <row r="631" spans="2:65" s="1" customFormat="1" ht="24.2" customHeight="1">
      <c r="B631" s="128"/>
      <c r="C631" s="129" t="s">
        <v>1117</v>
      </c>
      <c r="D631" s="129" t="s">
        <v>120</v>
      </c>
      <c r="E631" s="130" t="s">
        <v>1118</v>
      </c>
      <c r="F631" s="131" t="s">
        <v>1119</v>
      </c>
      <c r="G631" s="132" t="s">
        <v>234</v>
      </c>
      <c r="H631" s="133">
        <v>184.54</v>
      </c>
      <c r="I631" s="134"/>
      <c r="J631" s="134">
        <f>ROUND(I631*H631,2)</f>
        <v>0</v>
      </c>
      <c r="K631" s="135"/>
      <c r="L631" s="29"/>
      <c r="M631" s="136" t="s">
        <v>1</v>
      </c>
      <c r="N631" s="137" t="s">
        <v>32</v>
      </c>
      <c r="O631" s="138">
        <v>0.89</v>
      </c>
      <c r="P631" s="138">
        <f>O631*H631</f>
        <v>164.2406</v>
      </c>
      <c r="Q631" s="138">
        <v>0</v>
      </c>
      <c r="R631" s="138">
        <f>Q631*H631</f>
        <v>0</v>
      </c>
      <c r="S631" s="138">
        <v>0</v>
      </c>
      <c r="T631" s="138">
        <f>S631*H631</f>
        <v>0</v>
      </c>
      <c r="U631" s="139" t="s">
        <v>1</v>
      </c>
      <c r="AR631" s="140" t="s">
        <v>124</v>
      </c>
      <c r="AT631" s="140" t="s">
        <v>120</v>
      </c>
      <c r="AU631" s="140" t="s">
        <v>125</v>
      </c>
      <c r="AY631" s="17" t="s">
        <v>117</v>
      </c>
      <c r="BE631" s="141">
        <f>IF(N631="základná",J631,0)</f>
        <v>0</v>
      </c>
      <c r="BF631" s="141">
        <f>IF(N631="znížená",J631,0)</f>
        <v>0</v>
      </c>
      <c r="BG631" s="141">
        <f>IF(N631="zákl. prenesená",J631,0)</f>
        <v>0</v>
      </c>
      <c r="BH631" s="141">
        <f>IF(N631="zníž. prenesená",J631,0)</f>
        <v>0</v>
      </c>
      <c r="BI631" s="141">
        <f>IF(N631="nulová",J631,0)</f>
        <v>0</v>
      </c>
      <c r="BJ631" s="17" t="s">
        <v>125</v>
      </c>
      <c r="BK631" s="141">
        <f>ROUND(I631*H631,2)</f>
        <v>0</v>
      </c>
      <c r="BL631" s="17" t="s">
        <v>124</v>
      </c>
      <c r="BM631" s="140" t="s">
        <v>1120</v>
      </c>
    </row>
    <row r="632" spans="2:65" s="1" customFormat="1" ht="24.2" customHeight="1">
      <c r="B632" s="128"/>
      <c r="C632" s="129" t="s">
        <v>1121</v>
      </c>
      <c r="D632" s="129" t="s">
        <v>120</v>
      </c>
      <c r="E632" s="130" t="s">
        <v>1122</v>
      </c>
      <c r="F632" s="131" t="s">
        <v>1123</v>
      </c>
      <c r="G632" s="132" t="s">
        <v>234</v>
      </c>
      <c r="H632" s="133">
        <v>184.54</v>
      </c>
      <c r="I632" s="134"/>
      <c r="J632" s="134">
        <f>ROUND(I632*H632,2)</f>
        <v>0</v>
      </c>
      <c r="K632" s="135"/>
      <c r="L632" s="29"/>
      <c r="M632" s="136" t="s">
        <v>1</v>
      </c>
      <c r="N632" s="137" t="s">
        <v>32</v>
      </c>
      <c r="O632" s="138">
        <v>0.1</v>
      </c>
      <c r="P632" s="138">
        <f>O632*H632</f>
        <v>18.454000000000001</v>
      </c>
      <c r="Q632" s="138">
        <v>0</v>
      </c>
      <c r="R632" s="138">
        <f>Q632*H632</f>
        <v>0</v>
      </c>
      <c r="S632" s="138">
        <v>0</v>
      </c>
      <c r="T632" s="138">
        <f>S632*H632</f>
        <v>0</v>
      </c>
      <c r="U632" s="139" t="s">
        <v>1</v>
      </c>
      <c r="AR632" s="140" t="s">
        <v>124</v>
      </c>
      <c r="AT632" s="140" t="s">
        <v>120</v>
      </c>
      <c r="AU632" s="140" t="s">
        <v>125</v>
      </c>
      <c r="AY632" s="17" t="s">
        <v>117</v>
      </c>
      <c r="BE632" s="141">
        <f>IF(N632="základná",J632,0)</f>
        <v>0</v>
      </c>
      <c r="BF632" s="141">
        <f>IF(N632="znížená",J632,0)</f>
        <v>0</v>
      </c>
      <c r="BG632" s="141">
        <f>IF(N632="zákl. prenesená",J632,0)</f>
        <v>0</v>
      </c>
      <c r="BH632" s="141">
        <f>IF(N632="zníž. prenesená",J632,0)</f>
        <v>0</v>
      </c>
      <c r="BI632" s="141">
        <f>IF(N632="nulová",J632,0)</f>
        <v>0</v>
      </c>
      <c r="BJ632" s="17" t="s">
        <v>125</v>
      </c>
      <c r="BK632" s="141">
        <f>ROUND(I632*H632,2)</f>
        <v>0</v>
      </c>
      <c r="BL632" s="17" t="s">
        <v>124</v>
      </c>
      <c r="BM632" s="140" t="s">
        <v>1124</v>
      </c>
    </row>
    <row r="633" spans="2:65" s="1" customFormat="1" ht="24.2" customHeight="1">
      <c r="B633" s="128"/>
      <c r="C633" s="129" t="s">
        <v>1125</v>
      </c>
      <c r="D633" s="129" t="s">
        <v>120</v>
      </c>
      <c r="E633" s="130" t="s">
        <v>1126</v>
      </c>
      <c r="F633" s="131" t="s">
        <v>1127</v>
      </c>
      <c r="G633" s="132" t="s">
        <v>234</v>
      </c>
      <c r="H633" s="133">
        <v>184.54</v>
      </c>
      <c r="I633" s="134"/>
      <c r="J633" s="134">
        <f>ROUND(I633*H633,2)</f>
        <v>0</v>
      </c>
      <c r="K633" s="135"/>
      <c r="L633" s="29"/>
      <c r="M633" s="136" t="s">
        <v>1</v>
      </c>
      <c r="N633" s="137" t="s">
        <v>32</v>
      </c>
      <c r="O633" s="138">
        <v>0</v>
      </c>
      <c r="P633" s="138">
        <f>O633*H633</f>
        <v>0</v>
      </c>
      <c r="Q633" s="138">
        <v>0</v>
      </c>
      <c r="R633" s="138">
        <f>Q633*H633</f>
        <v>0</v>
      </c>
      <c r="S633" s="138">
        <v>0</v>
      </c>
      <c r="T633" s="138">
        <f>S633*H633</f>
        <v>0</v>
      </c>
      <c r="U633" s="139" t="s">
        <v>1</v>
      </c>
      <c r="AR633" s="140" t="s">
        <v>124</v>
      </c>
      <c r="AT633" s="140" t="s">
        <v>120</v>
      </c>
      <c r="AU633" s="140" t="s">
        <v>125</v>
      </c>
      <c r="AY633" s="17" t="s">
        <v>117</v>
      </c>
      <c r="BE633" s="141">
        <f>IF(N633="základná",J633,0)</f>
        <v>0</v>
      </c>
      <c r="BF633" s="141">
        <f>IF(N633="znížená",J633,0)</f>
        <v>0</v>
      </c>
      <c r="BG633" s="141">
        <f>IF(N633="zákl. prenesená",J633,0)</f>
        <v>0</v>
      </c>
      <c r="BH633" s="141">
        <f>IF(N633="zníž. prenesená",J633,0)</f>
        <v>0</v>
      </c>
      <c r="BI633" s="141">
        <f>IF(N633="nulová",J633,0)</f>
        <v>0</v>
      </c>
      <c r="BJ633" s="17" t="s">
        <v>125</v>
      </c>
      <c r="BK633" s="141">
        <f>ROUND(I633*H633,2)</f>
        <v>0</v>
      </c>
      <c r="BL633" s="17" t="s">
        <v>124</v>
      </c>
      <c r="BM633" s="140" t="s">
        <v>1128</v>
      </c>
    </row>
    <row r="634" spans="2:65" s="11" customFormat="1" ht="22.9" customHeight="1">
      <c r="B634" s="117"/>
      <c r="D634" s="118" t="s">
        <v>65</v>
      </c>
      <c r="E634" s="126" t="s">
        <v>1079</v>
      </c>
      <c r="F634" s="126" t="s">
        <v>1129</v>
      </c>
      <c r="J634" s="127">
        <f>BK634</f>
        <v>0</v>
      </c>
      <c r="L634" s="117"/>
      <c r="M634" s="121"/>
      <c r="P634" s="122">
        <f>P635</f>
        <v>385.14023099999997</v>
      </c>
      <c r="R634" s="122">
        <f>R635</f>
        <v>0</v>
      </c>
      <c r="T634" s="122">
        <f>T635</f>
        <v>0</v>
      </c>
      <c r="U634" s="123"/>
      <c r="AR634" s="118" t="s">
        <v>71</v>
      </c>
      <c r="AT634" s="124" t="s">
        <v>65</v>
      </c>
      <c r="AU634" s="124" t="s">
        <v>71</v>
      </c>
      <c r="AY634" s="118" t="s">
        <v>117</v>
      </c>
      <c r="BK634" s="125">
        <f>BK635</f>
        <v>0</v>
      </c>
    </row>
    <row r="635" spans="2:65" s="1" customFormat="1" ht="24.2" customHeight="1">
      <c r="B635" s="128"/>
      <c r="C635" s="129" t="s">
        <v>1130</v>
      </c>
      <c r="D635" s="129" t="s">
        <v>120</v>
      </c>
      <c r="E635" s="130" t="s">
        <v>1131</v>
      </c>
      <c r="F635" s="131" t="s">
        <v>1132</v>
      </c>
      <c r="G635" s="132" t="s">
        <v>234</v>
      </c>
      <c r="H635" s="133">
        <v>1170.6389999999999</v>
      </c>
      <c r="I635" s="134"/>
      <c r="J635" s="134">
        <f>ROUND(I635*H635,2)</f>
        <v>0</v>
      </c>
      <c r="K635" s="135"/>
      <c r="L635" s="29"/>
      <c r="M635" s="180" t="s">
        <v>1</v>
      </c>
      <c r="N635" s="181" t="s">
        <v>32</v>
      </c>
      <c r="O635" s="182">
        <v>0.32900000000000001</v>
      </c>
      <c r="P635" s="182">
        <f>O635*H635</f>
        <v>385.14023099999997</v>
      </c>
      <c r="Q635" s="182">
        <v>0</v>
      </c>
      <c r="R635" s="182">
        <f>Q635*H635</f>
        <v>0</v>
      </c>
      <c r="S635" s="182">
        <v>0</v>
      </c>
      <c r="T635" s="182">
        <f>S635*H635</f>
        <v>0</v>
      </c>
      <c r="U635" s="183" t="s">
        <v>1</v>
      </c>
      <c r="AR635" s="140" t="s">
        <v>124</v>
      </c>
      <c r="AT635" s="140" t="s">
        <v>120</v>
      </c>
      <c r="AU635" s="140" t="s">
        <v>125</v>
      </c>
      <c r="AY635" s="17" t="s">
        <v>117</v>
      </c>
      <c r="BE635" s="141">
        <f>IF(N635="základná",J635,0)</f>
        <v>0</v>
      </c>
      <c r="BF635" s="141">
        <f>IF(N635="znížená",J635,0)</f>
        <v>0</v>
      </c>
      <c r="BG635" s="141">
        <f>IF(N635="zákl. prenesená",J635,0)</f>
        <v>0</v>
      </c>
      <c r="BH635" s="141">
        <f>IF(N635="zníž. prenesená",J635,0)</f>
        <v>0</v>
      </c>
      <c r="BI635" s="141">
        <f>IF(N635="nulová",J635,0)</f>
        <v>0</v>
      </c>
      <c r="BJ635" s="17" t="s">
        <v>125</v>
      </c>
      <c r="BK635" s="141">
        <f>ROUND(I635*H635,2)</f>
        <v>0</v>
      </c>
      <c r="BL635" s="17" t="s">
        <v>124</v>
      </c>
      <c r="BM635" s="140" t="s">
        <v>1133</v>
      </c>
    </row>
    <row r="636" spans="2:65" s="1" customFormat="1" ht="6.95" customHeight="1">
      <c r="B636" s="44"/>
      <c r="C636" s="45"/>
      <c r="D636" s="45"/>
      <c r="E636" s="45"/>
      <c r="F636" s="45"/>
      <c r="G636" s="45"/>
      <c r="H636" s="45"/>
      <c r="I636" s="45"/>
      <c r="J636" s="45"/>
      <c r="K636" s="45"/>
      <c r="L636" s="29"/>
    </row>
  </sheetData>
  <autoFilter ref="C134:K635" xr:uid="{00000000-0009-0000-0000-000001000000}"/>
  <mergeCells count="12">
    <mergeCell ref="I132:J132"/>
    <mergeCell ref="L2:V2"/>
    <mergeCell ref="C129:F129"/>
    <mergeCell ref="D10:F10"/>
    <mergeCell ref="C131:F131"/>
    <mergeCell ref="I131:J131"/>
    <mergeCell ref="E7:H7"/>
    <mergeCell ref="E16:H16"/>
    <mergeCell ref="E25:H25"/>
    <mergeCell ref="E85:H85"/>
    <mergeCell ref="E127:H127"/>
    <mergeCell ref="I13:J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Horský hotel Bernardín</vt:lpstr>
      <vt:lpstr>'Horský hotel Bernardín'!Názvy_tlače</vt:lpstr>
      <vt:lpstr>'Rekapitulácia stavby'!Názvy_tlače</vt:lpstr>
      <vt:lpstr>'Horský hotel Bernardín'!Oblasť_tlače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2023-07-24T12:19:08Z</dcterms:created>
  <dcterms:modified xsi:type="dcterms:W3CDTF">2025-06-16T07:29:20Z</dcterms:modified>
</cp:coreProperties>
</file>