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Documents/SynologyDrive/Práca/UNIBA/19_Prístroje a zariadenia na výskumné a pedagogické účely/05_Vysvetľovanie SP/"/>
    </mc:Choice>
  </mc:AlternateContent>
  <xr:revisionPtr revIDLastSave="0" documentId="13_ncr:1_{84AD1A11-114F-E843-9F21-95FD1780B216}" xr6:coauthVersionLast="47" xr6:coauthVersionMax="47" xr10:uidLastSave="{00000000-0000-0000-0000-000000000000}"/>
  <bookViews>
    <workbookView xWindow="-36400" yWindow="420" windowWidth="29400" windowHeight="18380" activeTab="1" xr2:uid="{89D3062A-3E8C-407B-A16C-9D1AA0F43D56}"/>
  </bookViews>
  <sheets>
    <sheet name="Zákl. nastavenie" sheetId="7" state="hidden" r:id="rId1"/>
    <sheet name="Cenová ponuka - Časť č. 1" sheetId="39" r:id="rId2"/>
    <sheet name="§ 34 - Referencie -  Časť č. 1" sheetId="49" r:id="rId3"/>
    <sheet name="Cenová ponuka - časť č. 2" sheetId="45" r:id="rId4"/>
    <sheet name="§ 34 - Referencie - Časť č. 2" sheetId="48" r:id="rId5"/>
    <sheet name="Cenová ponuka - časť č. 3" sheetId="46" r:id="rId6"/>
    <sheet name="§ 34 - Referencie - Časť č. 3" sheetId="50" r:id="rId7"/>
    <sheet name="Cenová ponuka - Časť č. 4" sheetId="47" r:id="rId8"/>
    <sheet name="ČV § 32 ods. 7" sheetId="43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48" l="1"/>
  <c r="F10" i="48"/>
  <c r="F9" i="48"/>
  <c r="F8" i="48"/>
  <c r="F7" i="48"/>
  <c r="F6" i="48"/>
  <c r="F5" i="48"/>
  <c r="C11" i="48"/>
  <c r="C10" i="48"/>
  <c r="C9" i="48"/>
  <c r="C8" i="48"/>
  <c r="C7" i="48"/>
  <c r="C6" i="48"/>
  <c r="C5" i="48"/>
  <c r="D11" i="48"/>
  <c r="D10" i="48"/>
  <c r="D9" i="48"/>
  <c r="D8" i="48"/>
  <c r="D7" i="48"/>
  <c r="D6" i="48"/>
  <c r="D5" i="48"/>
  <c r="E11" i="48"/>
  <c r="E10" i="48"/>
  <c r="E9" i="48"/>
  <c r="E8" i="48"/>
  <c r="E7" i="48"/>
  <c r="E6" i="48"/>
  <c r="E5" i="48"/>
  <c r="E12" i="49"/>
  <c r="E10" i="50"/>
  <c r="G16" i="46"/>
  <c r="G15" i="46"/>
  <c r="E17" i="46" s="1"/>
  <c r="E15" i="48" l="1"/>
  <c r="E35" i="7"/>
  <c r="E36" i="7"/>
  <c r="E50" i="7"/>
  <c r="E49" i="7"/>
  <c r="E37" i="7"/>
  <c r="G34" i="7"/>
  <c r="H34" i="7" s="1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J49" i="7" l="1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<sst xmlns="http://schemas.openxmlformats.org/spreadsheetml/2006/main" count="190" uniqueCount="93">
  <si>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</si>
  <si>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</si>
  <si>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</si>
  <si>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</si>
  <si>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</si>
  <si>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</si>
  <si>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</si>
  <si>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</si>
  <si>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</si>
  <si>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</si>
  <si>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</si>
  <si>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</si>
  <si>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</si>
  <si>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</si>
  <si>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</si>
  <si>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</si>
  <si>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</si>
  <si>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</si>
  <si>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</si>
  <si>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</si>
  <si>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</si>
  <si>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</si>
  <si>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</si>
  <si>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</si>
  <si>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</si>
  <si>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</si>
  <si>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</si>
  <si>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EUR s DPH</t>
  </si>
  <si>
    <t>žiadna</t>
  </si>
  <si>
    <t>čím viac, tým lepšie</t>
  </si>
  <si>
    <t>Cena za predmet zákazky</t>
  </si>
  <si>
    <t>Garantovaná hodinová mzda pracovníka</t>
  </si>
  <si>
    <t>Skúsenosti zodpovedného zástupcu poskytovateľa služieb</t>
  </si>
  <si>
    <t>výška</t>
  </si>
  <si>
    <t>počet</t>
  </si>
  <si>
    <t>Obchodné meno uchádzača:</t>
  </si>
  <si>
    <t>Adresa/sídlo uchádzača:</t>
  </si>
  <si>
    <t>Platca DPH v SR:</t>
  </si>
  <si>
    <t>Platca DPH v inom členskom štáte Európskej únie, resp. v tretej krajine:</t>
  </si>
  <si>
    <t>Uplatnenie prenesenej daňovej povinnosti:</t>
  </si>
  <si>
    <t>V............., dňa.................</t>
  </si>
  <si>
    <t>Podpis</t>
  </si>
  <si>
    <t>Rozlíšenie podniku podľa veľkosti:
(mikropodniky: podniky, ktoré zamestnávajú menej než 10 osôb a ktorých ročný obrat a/alebo celková ročná súvaha neprekračuje 2 milióny eur; malé podniky: podniky, ktoré zamestnávajú menej ako 50 osôb a ktorých ročný obrat a/alebo celková ročná súvaha neprekračuje 10 miliónov eur; stredné podniky: podniky, ktoré nie sú mikropodnikmi ani malými podnikmi a ktoré zamestnávajú menej ako 250 osôb a ktorých ročný obrat nepresahuje 50 miliónov eur a/alebo celková ročná súvaha nepresahuje 43 miliónov eur</t>
  </si>
  <si>
    <t>Zoznam dôverných informácií:
V prípade, ak ponuka uchádzača obsahuje dôverné informácie, uchádzač ich tu označí a vymenuje, v prípade potreby možno doplniť riadky.</t>
  </si>
  <si>
    <t>čestne vyhlasujem,</t>
  </si>
  <si>
    <t>že v spoločnosti uchádazača pôsobia nasledovné osoby splňajúce podmienky stanovené v § 32 ods. 8 ZVO:</t>
  </si>
  <si>
    <t>3. Meno Priezvisko, funkcia v spoločnosti</t>
  </si>
  <si>
    <t>V prípade, že vyššie nie sú uvedené žiadne osoby, čestne prehlasujem, že žiadne takéto osoby v našej spoločnosti nepôsobia.</t>
  </si>
  <si>
    <t xml:space="preserve">ako uchádzač vo verejnom obstarávaní </t>
  </si>
  <si>
    <t>1. Meno Priezvisko, funkcia</t>
  </si>
  <si>
    <t>4. ... v prípade potreby doplniť riadky</t>
  </si>
  <si>
    <t>Zároveň čestne vhylasujem, že všetky vyššie uvedené osoby spĺňajú podmienky účasti osobného postavenia podľa § 32 ods. 1 písm. a) zákona o verejnom obstarávaní</t>
  </si>
  <si>
    <t>Čestné vyhlásenie podľa § 32 ods. 7 zákona o verejnom obstarávaní</t>
  </si>
  <si>
    <t>Príloha č. 2 - Ponuka - Časť č. 1
Kvapalinový chromatograf spojený s DAD spektrometrom a hmotnostným spektrometrom doby preletu</t>
  </si>
  <si>
    <t>Príloha č. 2 - Ponuka - Časť č. 2
Hybridný hmotnostný spektrometer s vysokým rozlíšením a robotickým dávkovačom</t>
  </si>
  <si>
    <t xml:space="preserve">Odkaz na technický list, resp. inú sprievodnú dokumentáciu k dodávanému tovaru </t>
  </si>
  <si>
    <t>Položka</t>
  </si>
  <si>
    <t>Cena bez DPH</t>
  </si>
  <si>
    <t>Návrh na plnenie kritéria</t>
  </si>
  <si>
    <t>P.č.</t>
  </si>
  <si>
    <t>Dodanie a inštalácia zariadenia - Kvapalinový chromatograf spojený s DAD spektrometrom a hmotnostným spektrometrom doby preletu</t>
  </si>
  <si>
    <t>Servis zariadenia</t>
  </si>
  <si>
    <t>Činnosť</t>
  </si>
  <si>
    <t>Predpokladaný počet</t>
  </si>
  <si>
    <t>Merná jednotka</t>
  </si>
  <si>
    <t>Jednotková cena</t>
  </si>
  <si>
    <t xml:space="preserve">Profylaxia dodaného zariadenia </t>
  </si>
  <si>
    <t>Práca na pozáručných/mimozáručných zásahoch na dodanom zariadení</t>
  </si>
  <si>
    <t>osobohodina</t>
  </si>
  <si>
    <t>Cena celkom bez DPH</t>
  </si>
  <si>
    <t>Dodanie a inštalácia zariadenia - Hybridný hmotnostný spektrometer s vysokým rozlíšením a robotickým dávkovačom</t>
  </si>
  <si>
    <t>Príloha č. 2 - Ponuka - Časť č. 3
Urgentný simulátor so softvérovým vyhodnotením s 12 zvodovou kožou</t>
  </si>
  <si>
    <t>Dodanie a inštalácia zariadenia - Urgentný simulátor so softvérovým vyhodnotením s 12 zvodovou kožou</t>
  </si>
  <si>
    <t>Odkaz na technický list, resp. inú sprievodnú dokumentáciu k dodávanému tovaru *</t>
  </si>
  <si>
    <t>* Uchádzač je povinný aj v prípade uvedenia odkazu na technický list, resp. inú sprievodnú dokumentáciu/predloženia technického listu, resp. inej sprievodnej dokumentácie povinný predložiť ako súčasť ponuky vyplnenú prílohu č. 1b - Opis predmetu zákazky</t>
  </si>
  <si>
    <t xml:space="preserve">Príloha č. 2 - Ponuka - Časť č. 4
Spektrofotometer s technológiou referenčného lúča </t>
  </si>
  <si>
    <t xml:space="preserve">Spektrofotometer s technológiou referenčného lúča </t>
  </si>
  <si>
    <r>
      <t xml:space="preserve">Cena bez DPH </t>
    </r>
    <r>
      <rPr>
        <sz val="12"/>
        <color theme="1"/>
        <rFont val="Corbel"/>
      </rPr>
      <t>(Návrh na plnenie kritéria)</t>
    </r>
  </si>
  <si>
    <t>* V prípade, ak nemá uchádzač k dispozícii odkaz na technický list, resp. inú sprievodnú dokumentáciu, na základe ktorej možno v celkom rozsahu vyhodnotiť splnenie požiadaviek na predmet zákazky v súlade s prílohou č. 1a - Opis predmetu zákazky, predloží uchádzač na tieto účely ako súčasť ponuky samostatné technické listy.</t>
  </si>
  <si>
    <t>* V prípade, ak nemá uchádzač k dispozícii odkaz na technický list, resp. inú sprievodnú dokumentáciu, na základe ktorej možno v celkom rozsahu vyhodnotiť splnenie požiadaviek na predmet zákazky v súlade s prílohou č. 1b - Opis predmetu zákazky, predloží uchádzač na tieto účely ako súčasť ponuky samostatné technické listy.</t>
  </si>
  <si>
    <t>* V prípade, ak nemá uchádzač k dispozícii odkaz na technický list, resp. inú sprievodnú dokumentáciu, na základe ktorej možno v celkom rozsahu vyhodnotiť splnenie požiadaviek na predmet zákazky v súlade s prílohou č. 1c - Opis predmetu zákazky, predloží uchádzač na tieto účely ako súčasť ponuky samostatné technické listy.</t>
  </si>
  <si>
    <t>* V prípade, ak nemá uchádzač k dispozícii odkaz na technický list, resp. inú sprievodnú dokumentáciu, na základe ktorej možno v celkom rozsahu vyhodnotiť splnenie požiadaviek na predmet zákazky v súlade s prílohou č. 1d - Opis predmetu zákazky, predloží uchádzač na tieto účely ako súčasť ponuky samostatné technické listy.</t>
  </si>
  <si>
    <t xml:space="preserve">Technická spôsobilosť alebo odborná spôsobilosť - § 34 ods. 1 písm. a) </t>
  </si>
  <si>
    <t>Podrobný popis dodaných tovarov</t>
  </si>
  <si>
    <t>Termín dodania tovarov</t>
  </si>
  <si>
    <t>Cena dodaných tovarov</t>
  </si>
  <si>
    <t>Identifikácia odberateľa a kontaktné údaje (min. tel. číslo a email)</t>
  </si>
  <si>
    <t>* V prípade potreby uchádzač doplní riadky</t>
  </si>
  <si>
    <r>
      <rPr>
        <b/>
        <sz val="12"/>
        <color theme="1"/>
        <rFont val="Corbel"/>
      </rPr>
      <t>Minimálna požadovaná úroveň štandardov:</t>
    </r>
    <r>
      <rPr>
        <sz val="12"/>
        <color theme="1"/>
        <rFont val="Corbel"/>
      </rPr>
      <t xml:space="preserve"> Predloženým zoznamom dodaných tovarov musí uchádzač preukázať, že za predchádzajúce 3 roky od vyhlásenia verejného obstarávania dodal zariadenia na báze hmotnostnej spektrometrie v hodnote minimálne</t>
    </r>
    <r>
      <rPr>
        <b/>
        <sz val="12"/>
        <color theme="1"/>
        <rFont val="Corbel"/>
      </rPr>
      <t xml:space="preserve"> 375 000,00 eur bez DPH.</t>
    </r>
  </si>
  <si>
    <r>
      <rPr>
        <b/>
        <sz val="12"/>
        <color theme="1"/>
        <rFont val="Corbel"/>
      </rPr>
      <t>Minimálna požadovaná úroveň štandardov:</t>
    </r>
    <r>
      <rPr>
        <sz val="12"/>
        <color theme="1"/>
        <rFont val="Corbel"/>
      </rPr>
      <t xml:space="preserve"> Predloženým zoznamom dodaných tovarov musí uchádzač preukázať, že za predchádzajúce 3 roky od vyhlásenia verejného obstarávania dodal zariadenia na báze hmotnostnej spektrometrie v hodnote minimálne</t>
    </r>
    <r>
      <rPr>
        <b/>
        <sz val="12"/>
        <color theme="1"/>
        <rFont val="Corbel"/>
      </rPr>
      <t xml:space="preserve"> 638 000,00 eur bez DPH.</t>
    </r>
  </si>
  <si>
    <r>
      <rPr>
        <b/>
        <sz val="12"/>
        <color theme="1"/>
        <rFont val="Corbel"/>
      </rPr>
      <t>Minimálna požadovaná úroveň štandardov:</t>
    </r>
    <r>
      <rPr>
        <sz val="12"/>
        <color theme="1"/>
        <rFont val="Corbel"/>
      </rPr>
      <t xml:space="preserve"> Predloženým zoznamom dodaných tovarov musí uchádzač preukázať, že za predchádzajúce 3 roky od vyhlásenia verejného obstarávania dodal zariadenia – high fidelity pacientske simulátory v hodnote minimálne </t>
    </r>
    <r>
      <rPr>
        <b/>
        <sz val="12"/>
        <color theme="1"/>
        <rFont val="Corbel"/>
      </rPr>
      <t>62 000,00 eur bez DPH.</t>
    </r>
  </si>
  <si>
    <t>výkon</t>
  </si>
  <si>
    <t>** V súlade s informáciami uvedenými v SP, v prípade, ak uchádzač predkladá svoju ponuku pre časť č. 1 aj časť č. 2, bude verejný obstarávateľ akceptovať totožné referencie, teda postačuje, aby uchádzač preukázal, že dodal zariadenia na báze hmotnostnej spektrometrie v hodnote min. 638 000,00 eur bez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</si>
</sst>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\ &quot;€&quot;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2"/>
      <color theme="1"/>
      <name val="Corbel"/>
    </font>
    <font>
      <b/>
      <sz val="16"/>
      <color theme="1"/>
      <name val="Corbel "/>
      <charset val="238"/>
    </font>
    <font>
      <b/>
      <sz val="12"/>
      <color theme="1"/>
      <name val="Corbel"/>
    </font>
    <font>
      <b/>
      <sz val="16"/>
      <color theme="1"/>
      <name val="Corbel"/>
    </font>
    <font>
      <sz val="11"/>
      <color theme="1"/>
      <name val="Corbel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orbel"/>
    </font>
    <font>
      <u/>
      <sz val="11"/>
      <color theme="10"/>
      <name val="Corbel"/>
    </font>
    <font>
      <sz val="20"/>
      <name val="Corbel"/>
    </font>
    <font>
      <b/>
      <sz val="16"/>
      <color rgb="FF000000"/>
      <name val="Corbel"/>
    </font>
    <font>
      <b/>
      <sz val="12"/>
      <color rgb="FF000000"/>
      <name val="Corbel"/>
    </font>
    <font>
      <b/>
      <sz val="12"/>
      <color theme="0"/>
      <name val="Corbel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197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3" borderId="26" xfId="0" applyFill="1" applyBorder="1" applyAlignment="1" applyProtection="1">
      <alignment horizontal="center" wrapText="1"/>
      <protection hidden="1"/>
    </xf>
    <xf numFmtId="0" fontId="2" fillId="3" borderId="27" xfId="0" applyFont="1" applyFill="1" applyBorder="1" applyAlignment="1" applyProtection="1">
      <alignment wrapText="1"/>
      <protection hidden="1"/>
    </xf>
    <xf numFmtId="0" fontId="2" fillId="3" borderId="28" xfId="0" applyFont="1" applyFill="1" applyBorder="1" applyAlignment="1" applyProtection="1">
      <alignment wrapText="1"/>
      <protection hidden="1"/>
    </xf>
    <xf numFmtId="0" fontId="2" fillId="3" borderId="29" xfId="0" applyFont="1" applyFill="1" applyBorder="1" applyAlignment="1" applyProtection="1">
      <alignment wrapText="1"/>
      <protection hidden="1"/>
    </xf>
    <xf numFmtId="0" fontId="2" fillId="3" borderId="24" xfId="0" applyFont="1" applyFill="1" applyBorder="1" applyAlignment="1" applyProtection="1">
      <alignment wrapText="1"/>
      <protection hidden="1"/>
    </xf>
    <xf numFmtId="0" fontId="2" fillId="3" borderId="26" xfId="0" applyFont="1" applyFill="1" applyBorder="1" applyAlignment="1" applyProtection="1">
      <alignment wrapText="1"/>
      <protection hidden="1"/>
    </xf>
    <xf numFmtId="0" fontId="0" fillId="3" borderId="21" xfId="0" applyFill="1" applyBorder="1" applyAlignment="1" applyProtection="1">
      <alignment horizontal="center"/>
      <protection hidden="1"/>
    </xf>
    <xf numFmtId="0" fontId="0" fillId="0" borderId="14" xfId="0" applyBorder="1" applyAlignment="1" applyProtection="1">
      <alignment wrapText="1"/>
      <protection locked="0" hidden="1"/>
    </xf>
    <xf numFmtId="0" fontId="0" fillId="0" borderId="15" xfId="0" applyBorder="1" applyAlignment="1" applyProtection="1">
      <alignment wrapText="1"/>
      <protection locked="0" hidden="1"/>
    </xf>
    <xf numFmtId="2" fontId="0" fillId="0" borderId="15" xfId="2" applyNumberFormat="1" applyFont="1" applyFill="1" applyBorder="1" applyAlignment="1" applyProtection="1">
      <alignment wrapText="1"/>
      <protection locked="0" hidden="1"/>
    </xf>
    <xf numFmtId="0" fontId="1" fillId="0" borderId="15" xfId="1" applyFont="1" applyFill="1" applyBorder="1" applyProtection="1">
      <protection locked="0" hidden="1"/>
    </xf>
    <xf numFmtId="2" fontId="0" fillId="0" borderId="31" xfId="2" applyNumberFormat="1" applyFont="1" applyFill="1" applyBorder="1" applyAlignment="1" applyProtection="1">
      <alignment wrapText="1"/>
      <protection locked="0" hidden="1"/>
    </xf>
    <xf numFmtId="2" fontId="0" fillId="3" borderId="31" xfId="0" applyNumberFormat="1" applyFill="1" applyBorder="1" applyProtection="1">
      <protection hidden="1"/>
    </xf>
    <xf numFmtId="2" fontId="0" fillId="3" borderId="4" xfId="0" applyNumberFormat="1" applyFill="1" applyBorder="1" applyProtection="1">
      <protection hidden="1"/>
    </xf>
    <xf numFmtId="2" fontId="0" fillId="3" borderId="38" xfId="0" applyNumberFormat="1" applyFill="1" applyBorder="1" applyProtection="1">
      <protection hidden="1"/>
    </xf>
    <xf numFmtId="0" fontId="0" fillId="0" borderId="5" xfId="0" applyBorder="1" applyAlignment="1" applyProtection="1">
      <alignment wrapText="1"/>
      <protection locked="0" hidden="1"/>
    </xf>
    <xf numFmtId="0" fontId="0" fillId="0" borderId="4" xfId="0" applyBorder="1" applyAlignment="1" applyProtection="1">
      <alignment wrapText="1"/>
      <protection locked="0" hidden="1"/>
    </xf>
    <xf numFmtId="2" fontId="0" fillId="0" borderId="4" xfId="2" applyNumberFormat="1" applyFont="1" applyFill="1" applyBorder="1" applyAlignment="1" applyProtection="1">
      <alignment wrapText="1"/>
      <protection locked="0" hidden="1"/>
    </xf>
    <xf numFmtId="2" fontId="0" fillId="0" borderId="18" xfId="2" applyNumberFormat="1" applyFont="1" applyFill="1" applyBorder="1" applyAlignment="1" applyProtection="1">
      <alignment wrapText="1"/>
      <protection locked="0" hidden="1"/>
    </xf>
    <xf numFmtId="2" fontId="0" fillId="3" borderId="18" xfId="0" applyNumberFormat="1" applyFill="1" applyBorder="1" applyProtection="1">
      <protection hidden="1"/>
    </xf>
    <xf numFmtId="0" fontId="0" fillId="0" borderId="12" xfId="0" applyBorder="1" applyAlignment="1" applyProtection="1">
      <alignment wrapText="1"/>
      <protection locked="0" hidden="1"/>
    </xf>
    <xf numFmtId="0" fontId="0" fillId="0" borderId="13" xfId="0" applyBorder="1" applyAlignment="1" applyProtection="1">
      <alignment wrapText="1"/>
      <protection locked="0" hidden="1"/>
    </xf>
    <xf numFmtId="2" fontId="0" fillId="0" borderId="13" xfId="2" applyNumberFormat="1" applyFont="1" applyFill="1" applyBorder="1" applyAlignment="1" applyProtection="1">
      <alignment wrapText="1"/>
      <protection locked="0" hidden="1"/>
    </xf>
    <xf numFmtId="2" fontId="0" fillId="0" borderId="30" xfId="2" applyNumberFormat="1" applyFont="1" applyFill="1" applyBorder="1" applyAlignment="1" applyProtection="1">
      <alignment wrapText="1"/>
      <protection locked="0" hidden="1"/>
    </xf>
    <xf numFmtId="0" fontId="0" fillId="3" borderId="22" xfId="0" applyFill="1" applyBorder="1" applyProtection="1">
      <protection hidden="1"/>
    </xf>
    <xf numFmtId="0" fontId="0" fillId="3" borderId="7" xfId="0" applyFill="1" applyBorder="1" applyAlignment="1" applyProtection="1">
      <alignment wrapText="1"/>
      <protection hidden="1"/>
    </xf>
    <xf numFmtId="0" fontId="0" fillId="3" borderId="8" xfId="0" applyFill="1" applyBorder="1" applyAlignment="1" applyProtection="1">
      <alignment wrapText="1"/>
      <protection hidden="1"/>
    </xf>
    <xf numFmtId="2" fontId="0" fillId="3" borderId="32" xfId="0" applyNumberFormat="1" applyFill="1" applyBorder="1" applyAlignment="1" applyProtection="1">
      <alignment wrapText="1"/>
      <protection hidden="1"/>
    </xf>
    <xf numFmtId="2" fontId="0" fillId="3" borderId="32" xfId="0" applyNumberFormat="1" applyFill="1" applyBorder="1" applyProtection="1">
      <protection hidden="1"/>
    </xf>
    <xf numFmtId="2" fontId="0" fillId="3" borderId="8" xfId="0" applyNumberFormat="1" applyFill="1" applyBorder="1" applyProtection="1">
      <protection hidden="1"/>
    </xf>
    <xf numFmtId="0" fontId="0" fillId="3" borderId="39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6" xfId="0" applyFill="1" applyBorder="1" applyProtection="1">
      <protection hidden="1"/>
    </xf>
    <xf numFmtId="0" fontId="0" fillId="4" borderId="17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8" xfId="0" applyFill="1" applyBorder="1" applyAlignment="1" applyProtection="1">
      <alignment horizontal="center"/>
      <protection hidden="1"/>
    </xf>
    <xf numFmtId="2" fontId="0" fillId="0" borderId="5" xfId="0" applyNumberFormat="1" applyBorder="1" applyProtection="1">
      <protection locked="0" hidden="1"/>
    </xf>
    <xf numFmtId="2" fontId="0" fillId="4" borderId="6" xfId="0" applyNumberFormat="1" applyFill="1" applyBorder="1" applyProtection="1">
      <protection hidden="1"/>
    </xf>
    <xf numFmtId="2" fontId="0" fillId="3" borderId="6" xfId="0" applyNumberFormat="1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3" borderId="8" xfId="0" applyFill="1" applyBorder="1" applyProtection="1">
      <protection hidden="1"/>
    </xf>
    <xf numFmtId="0" fontId="0" fillId="3" borderId="32" xfId="0" applyFill="1" applyBorder="1" applyAlignment="1" applyProtection="1">
      <alignment horizontal="center"/>
      <protection hidden="1"/>
    </xf>
    <xf numFmtId="0" fontId="0" fillId="4" borderId="27" xfId="0" applyFill="1" applyBorder="1" applyProtection="1">
      <protection hidden="1"/>
    </xf>
    <xf numFmtId="0" fontId="0" fillId="4" borderId="28" xfId="0" applyFill="1" applyBorder="1" applyAlignment="1" applyProtection="1">
      <alignment wrapText="1"/>
      <protection hidden="1"/>
    </xf>
    <xf numFmtId="0" fontId="0" fillId="4" borderId="28" xfId="0" applyFill="1" applyBorder="1" applyAlignment="1" applyProtection="1">
      <alignment horizontal="center" wrapText="1"/>
      <protection hidden="1"/>
    </xf>
    <xf numFmtId="165" fontId="2" fillId="4" borderId="28" xfId="0" applyNumberFormat="1" applyFont="1" applyFill="1" applyBorder="1" applyAlignment="1" applyProtection="1">
      <alignment wrapText="1"/>
      <protection hidden="1"/>
    </xf>
    <xf numFmtId="2" fontId="2" fillId="4" borderId="28" xfId="0" applyNumberFormat="1" applyFont="1" applyFill="1" applyBorder="1" applyAlignment="1" applyProtection="1">
      <alignment wrapText="1"/>
      <protection hidden="1"/>
    </xf>
    <xf numFmtId="165" fontId="2" fillId="4" borderId="29" xfId="0" applyNumberFormat="1" applyFont="1" applyFill="1" applyBorder="1" applyAlignment="1" applyProtection="1">
      <alignment wrapText="1"/>
      <protection hidden="1"/>
    </xf>
    <xf numFmtId="0" fontId="0" fillId="7" borderId="5" xfId="0" applyFill="1" applyBorder="1" applyAlignment="1" applyProtection="1">
      <alignment wrapText="1"/>
      <protection hidden="1"/>
    </xf>
    <xf numFmtId="0" fontId="0" fillId="7" borderId="6" xfId="0" applyFill="1" applyBorder="1" applyAlignment="1" applyProtection="1">
      <alignment wrapText="1"/>
      <protection hidden="1"/>
    </xf>
    <xf numFmtId="0" fontId="0" fillId="6" borderId="5" xfId="0" applyFill="1" applyBorder="1" applyAlignment="1" applyProtection="1">
      <alignment wrapText="1"/>
      <protection hidden="1"/>
    </xf>
    <xf numFmtId="0" fontId="0" fillId="6" borderId="6" xfId="0" applyFill="1" applyBorder="1" applyAlignment="1" applyProtection="1">
      <alignment wrapText="1"/>
      <protection hidden="1"/>
    </xf>
    <xf numFmtId="0" fontId="0" fillId="7" borderId="17" xfId="0" applyFill="1" applyBorder="1" applyProtection="1">
      <protection hidden="1"/>
    </xf>
    <xf numFmtId="0" fontId="0" fillId="7" borderId="6" xfId="0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6" borderId="4" xfId="0" applyFill="1" applyBorder="1" applyProtection="1">
      <protection hidden="1"/>
    </xf>
    <xf numFmtId="0" fontId="0" fillId="6" borderId="18" xfId="0" applyFill="1" applyBorder="1" applyAlignment="1" applyProtection="1">
      <alignment wrapText="1"/>
      <protection hidden="1"/>
    </xf>
    <xf numFmtId="2" fontId="0" fillId="5" borderId="5" xfId="0" applyNumberFormat="1" applyFill="1" applyBorder="1" applyProtection="1">
      <protection hidden="1"/>
    </xf>
    <xf numFmtId="2" fontId="0" fillId="7" borderId="6" xfId="0" applyNumberFormat="1" applyFill="1" applyBorder="1" applyAlignment="1" applyProtection="1">
      <alignment wrapText="1"/>
      <protection hidden="1"/>
    </xf>
    <xf numFmtId="2" fontId="0" fillId="6" borderId="6" xfId="0" applyNumberFormat="1" applyFill="1" applyBorder="1" applyAlignment="1" applyProtection="1">
      <alignment wrapText="1"/>
      <protection hidden="1"/>
    </xf>
    <xf numFmtId="2" fontId="0" fillId="7" borderId="6" xfId="0" applyNumberFormat="1" applyFill="1" applyBorder="1" applyProtection="1">
      <protection hidden="1"/>
    </xf>
    <xf numFmtId="0" fontId="0" fillId="7" borderId="12" xfId="0" applyFill="1" applyBorder="1" applyProtection="1">
      <protection hidden="1"/>
    </xf>
    <xf numFmtId="0" fontId="0" fillId="6" borderId="13" xfId="0" applyFill="1" applyBorder="1" applyProtection="1">
      <protection hidden="1"/>
    </xf>
    <xf numFmtId="0" fontId="0" fillId="6" borderId="30" xfId="0" applyFill="1" applyBorder="1" applyAlignment="1" applyProtection="1">
      <alignment wrapText="1"/>
      <protection hidden="1"/>
    </xf>
    <xf numFmtId="0" fontId="0" fillId="7" borderId="27" xfId="0" applyFill="1" applyBorder="1" applyProtection="1">
      <protection hidden="1"/>
    </xf>
    <xf numFmtId="0" fontId="0" fillId="7" borderId="28" xfId="0" applyFill="1" applyBorder="1" applyAlignment="1" applyProtection="1">
      <alignment wrapText="1"/>
      <protection hidden="1"/>
    </xf>
    <xf numFmtId="2" fontId="0" fillId="7" borderId="28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0" fontId="0" fillId="8" borderId="5" xfId="0" applyFill="1" applyBorder="1" applyAlignment="1" applyProtection="1">
      <alignment wrapText="1"/>
      <protection hidden="1"/>
    </xf>
    <xf numFmtId="0" fontId="0" fillId="8" borderId="6" xfId="0" applyFill="1" applyBorder="1" applyAlignment="1" applyProtection="1">
      <alignment wrapText="1"/>
      <protection hidden="1"/>
    </xf>
    <xf numFmtId="0" fontId="0" fillId="9" borderId="5" xfId="0" applyFill="1" applyBorder="1" applyAlignment="1" applyProtection="1">
      <alignment wrapText="1"/>
      <protection hidden="1"/>
    </xf>
    <xf numFmtId="0" fontId="0" fillId="9" borderId="6" xfId="0" applyFill="1" applyBorder="1" applyAlignment="1" applyProtection="1">
      <alignment wrapText="1"/>
      <protection hidden="1"/>
    </xf>
    <xf numFmtId="0" fontId="0" fillId="8" borderId="17" xfId="0" applyFill="1" applyBorder="1" applyProtection="1">
      <protection hidden="1"/>
    </xf>
    <xf numFmtId="0" fontId="0" fillId="8" borderId="6" xfId="0" applyFill="1" applyBorder="1" applyProtection="1">
      <protection hidden="1"/>
    </xf>
    <xf numFmtId="0" fontId="0" fillId="8" borderId="5" xfId="0" applyFill="1" applyBorder="1" applyProtection="1">
      <protection hidden="1"/>
    </xf>
    <xf numFmtId="0" fontId="0" fillId="9" borderId="4" xfId="0" applyFill="1" applyBorder="1" applyProtection="1">
      <protection hidden="1"/>
    </xf>
    <xf numFmtId="0" fontId="0" fillId="9" borderId="18" xfId="0" applyFill="1" applyBorder="1" applyAlignment="1" applyProtection="1">
      <alignment wrapText="1"/>
      <protection hidden="1"/>
    </xf>
    <xf numFmtId="2" fontId="0" fillId="8" borderId="6" xfId="0" applyNumberFormat="1" applyFill="1" applyBorder="1" applyAlignment="1" applyProtection="1">
      <alignment wrapText="1"/>
      <protection hidden="1"/>
    </xf>
    <xf numFmtId="2" fontId="0" fillId="9" borderId="6" xfId="0" applyNumberFormat="1" applyFill="1" applyBorder="1" applyAlignment="1" applyProtection="1">
      <alignment wrapText="1"/>
      <protection hidden="1"/>
    </xf>
    <xf numFmtId="2" fontId="0" fillId="8" borderId="6" xfId="0" applyNumberFormat="1" applyFill="1" applyBorder="1" applyProtection="1">
      <protection hidden="1"/>
    </xf>
    <xf numFmtId="0" fontId="0" fillId="8" borderId="7" xfId="0" applyFill="1" applyBorder="1" applyProtection="1">
      <protection hidden="1"/>
    </xf>
    <xf numFmtId="0" fontId="0" fillId="9" borderId="8" xfId="0" applyFill="1" applyBorder="1" applyProtection="1">
      <protection hidden="1"/>
    </xf>
    <xf numFmtId="0" fontId="0" fillId="9" borderId="32" xfId="0" applyFill="1" applyBorder="1" applyAlignment="1" applyProtection="1">
      <alignment wrapText="1"/>
      <protection hidden="1"/>
    </xf>
    <xf numFmtId="0" fontId="0" fillId="8" borderId="27" xfId="0" applyFill="1" applyBorder="1" applyProtection="1">
      <protection hidden="1"/>
    </xf>
    <xf numFmtId="0" fontId="0" fillId="8" borderId="28" xfId="0" applyFill="1" applyBorder="1" applyAlignment="1" applyProtection="1">
      <alignment wrapText="1"/>
      <protection hidden="1"/>
    </xf>
    <xf numFmtId="2" fontId="0" fillId="8" borderId="28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0" fontId="4" fillId="0" borderId="0" xfId="0" applyFont="1"/>
    <xf numFmtId="0" fontId="4" fillId="0" borderId="0" xfId="0" applyFont="1" applyAlignment="1">
      <alignment horizontal="center"/>
    </xf>
    <xf numFmtId="166" fontId="7" fillId="0" borderId="0" xfId="0" applyNumberFormat="1" applyFont="1" applyAlignment="1">
      <alignment horizontal="center"/>
    </xf>
    <xf numFmtId="0" fontId="8" fillId="0" borderId="0" xfId="0" applyFont="1"/>
    <xf numFmtId="0" fontId="8" fillId="0" borderId="21" xfId="0" applyFont="1" applyBorder="1" applyAlignment="1">
      <alignment horizontal="justify" vertical="center"/>
    </xf>
    <xf numFmtId="0" fontId="8" fillId="0" borderId="21" xfId="0" applyFont="1" applyBorder="1" applyAlignment="1">
      <alignment horizontal="left" vertical="center" wrapText="1" indent="1"/>
    </xf>
    <xf numFmtId="0" fontId="10" fillId="0" borderId="21" xfId="0" applyFont="1" applyBorder="1" applyAlignment="1">
      <alignment horizontal="center" vertical="center" wrapText="1"/>
    </xf>
    <xf numFmtId="0" fontId="11" fillId="0" borderId="21" xfId="4" applyFont="1" applyBorder="1" applyAlignment="1">
      <alignment horizontal="left" vertical="center" wrapText="1" indent="1"/>
    </xf>
    <xf numFmtId="0" fontId="8" fillId="0" borderId="21" xfId="0" applyFont="1" applyBorder="1" applyAlignment="1" applyProtection="1">
      <alignment horizontal="left" vertical="center" wrapText="1" indent="1"/>
      <protection locked="0"/>
    </xf>
    <xf numFmtId="0" fontId="8" fillId="0" borderId="21" xfId="0" applyFont="1" applyBorder="1" applyAlignment="1">
      <alignment horizontal="left" wrapText="1" indent="1"/>
    </xf>
    <xf numFmtId="0" fontId="8" fillId="0" borderId="22" xfId="0" applyFont="1" applyBorder="1" applyAlignment="1">
      <alignment vertical="center"/>
    </xf>
    <xf numFmtId="0" fontId="12" fillId="0" borderId="40" xfId="0" applyFont="1" applyBorder="1" applyAlignment="1">
      <alignment horizontal="center" vertical="center"/>
    </xf>
    <xf numFmtId="166" fontId="6" fillId="0" borderId="0" xfId="0" applyNumberFormat="1" applyFont="1" applyAlignment="1">
      <alignment horizontal="center"/>
    </xf>
    <xf numFmtId="0" fontId="6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6" fillId="6" borderId="4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6" fontId="6" fillId="0" borderId="4" xfId="0" applyNumberFormat="1" applyFont="1" applyBorder="1" applyAlignment="1">
      <alignment vertical="center"/>
    </xf>
    <xf numFmtId="166" fontId="6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2" fontId="4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166" fontId="7" fillId="6" borderId="4" xfId="0" applyNumberFormat="1" applyFont="1" applyFill="1" applyBorder="1" applyAlignment="1">
      <alignment vertical="center"/>
    </xf>
    <xf numFmtId="166" fontId="6" fillId="6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4" fillId="0" borderId="0" xfId="2" applyFont="1" applyFill="1" applyBorder="1" applyAlignment="1">
      <alignment vertical="center" wrapText="1"/>
    </xf>
    <xf numFmtId="166" fontId="13" fillId="0" borderId="0" xfId="0" applyNumberFormat="1" applyFont="1" applyAlignment="1">
      <alignment horizontal="center" vertical="center" wrapText="1"/>
    </xf>
    <xf numFmtId="0" fontId="4" fillId="0" borderId="4" xfId="0" applyFont="1" applyBorder="1"/>
    <xf numFmtId="166" fontId="6" fillId="0" borderId="4" xfId="0" applyNumberFormat="1" applyFont="1" applyBorder="1" applyAlignment="1">
      <alignment horizontal="center"/>
    </xf>
    <xf numFmtId="0" fontId="4" fillId="6" borderId="4" xfId="0" applyFont="1" applyFill="1" applyBorder="1"/>
    <xf numFmtId="166" fontId="4" fillId="6" borderId="4" xfId="0" applyNumberFormat="1" applyFont="1" applyFill="1" applyBorder="1"/>
    <xf numFmtId="166" fontId="6" fillId="6" borderId="4" xfId="0" applyNumberFormat="1" applyFont="1" applyFill="1" applyBorder="1" applyAlignment="1">
      <alignment vertical="center"/>
    </xf>
    <xf numFmtId="0" fontId="4" fillId="0" borderId="18" xfId="0" applyFont="1" applyBorder="1"/>
    <xf numFmtId="0" fontId="4" fillId="6" borderId="30" xfId="0" applyFont="1" applyFill="1" applyBorder="1"/>
    <xf numFmtId="166" fontId="4" fillId="6" borderId="30" xfId="0" applyNumberFormat="1" applyFont="1" applyFill="1" applyBorder="1"/>
    <xf numFmtId="0" fontId="4" fillId="6" borderId="13" xfId="0" applyFont="1" applyFill="1" applyBorder="1"/>
    <xf numFmtId="166" fontId="6" fillId="0" borderId="18" xfId="0" applyNumberFormat="1" applyFont="1" applyBorder="1" applyAlignment="1">
      <alignment horizontal="center"/>
    </xf>
    <xf numFmtId="0" fontId="15" fillId="0" borderId="30" xfId="0" applyFont="1" applyBorder="1"/>
    <xf numFmtId="0" fontId="4" fillId="0" borderId="30" xfId="0" applyFont="1" applyBorder="1"/>
    <xf numFmtId="0" fontId="2" fillId="9" borderId="10" xfId="0" applyFont="1" applyFill="1" applyBorder="1" applyAlignment="1" applyProtection="1">
      <alignment horizontal="left" vertical="center" wrapText="1"/>
      <protection hidden="1"/>
    </xf>
    <xf numFmtId="0" fontId="2" fillId="9" borderId="36" xfId="0" applyFont="1" applyFill="1" applyBorder="1" applyAlignment="1" applyProtection="1">
      <alignment horizontal="left" vertical="center" wrapText="1"/>
      <protection hidden="1"/>
    </xf>
    <xf numFmtId="0" fontId="2" fillId="9" borderId="4" xfId="0" applyFont="1" applyFill="1" applyBorder="1" applyAlignment="1" applyProtection="1">
      <alignment horizontal="left" vertical="center" wrapText="1"/>
      <protection hidden="1"/>
    </xf>
    <xf numFmtId="0" fontId="2" fillId="9" borderId="18" xfId="0" applyFont="1" applyFill="1" applyBorder="1" applyAlignment="1" applyProtection="1">
      <alignment horizontal="left" vertical="center" wrapText="1"/>
      <protection hidden="1"/>
    </xf>
    <xf numFmtId="0" fontId="0" fillId="8" borderId="9" xfId="0" applyFill="1" applyBorder="1" applyAlignment="1" applyProtection="1">
      <alignment horizontal="center" wrapText="1"/>
      <protection hidden="1"/>
    </xf>
    <xf numFmtId="0" fontId="0" fillId="8" borderId="11" xfId="0" applyFill="1" applyBorder="1" applyAlignment="1" applyProtection="1">
      <alignment horizontal="center" wrapText="1"/>
      <protection hidden="1"/>
    </xf>
    <xf numFmtId="0" fontId="0" fillId="9" borderId="9" xfId="0" applyFill="1" applyBorder="1" applyAlignment="1" applyProtection="1">
      <alignment horizontal="center" wrapText="1"/>
      <protection hidden="1"/>
    </xf>
    <xf numFmtId="0" fontId="0" fillId="9" borderId="11" xfId="0" applyFill="1" applyBorder="1" applyAlignment="1" applyProtection="1">
      <alignment horizontal="center" wrapText="1"/>
      <protection hidden="1"/>
    </xf>
    <xf numFmtId="0" fontId="0" fillId="8" borderId="37" xfId="0" applyFill="1" applyBorder="1" applyAlignment="1" applyProtection="1">
      <alignment horizontal="center"/>
      <protection hidden="1"/>
    </xf>
    <xf numFmtId="0" fontId="0" fillId="8" borderId="11" xfId="0" applyFill="1" applyBorder="1" applyAlignment="1" applyProtection="1">
      <alignment horizontal="center"/>
      <protection hidden="1"/>
    </xf>
    <xf numFmtId="0" fontId="3" fillId="4" borderId="34" xfId="0" applyFont="1" applyFill="1" applyBorder="1" applyAlignment="1" applyProtection="1">
      <alignment horizontal="center" vertical="center"/>
      <protection hidden="1"/>
    </xf>
    <xf numFmtId="0" fontId="3" fillId="4" borderId="35" xfId="0" applyFont="1" applyFill="1" applyBorder="1" applyAlignment="1" applyProtection="1">
      <alignment horizontal="center" vertical="center"/>
      <protection hidden="1"/>
    </xf>
    <xf numFmtId="0" fontId="3" fillId="4" borderId="33" xfId="0" applyFont="1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wrapText="1"/>
      <protection hidden="1"/>
    </xf>
    <xf numFmtId="0" fontId="0" fillId="4" borderId="5" xfId="0" applyFill="1" applyBorder="1" applyAlignment="1" applyProtection="1">
      <alignment horizontal="center" wrapText="1"/>
      <protection hidden="1"/>
    </xf>
    <xf numFmtId="0" fontId="0" fillId="4" borderId="9" xfId="0" applyFill="1" applyBorder="1" applyAlignment="1" applyProtection="1">
      <alignment horizontal="center"/>
      <protection hidden="1"/>
    </xf>
    <xf numFmtId="0" fontId="0" fillId="4" borderId="11" xfId="0" applyFill="1" applyBorder="1" applyAlignment="1" applyProtection="1">
      <alignment horizontal="center"/>
      <protection hidden="1"/>
    </xf>
    <xf numFmtId="0" fontId="0" fillId="3" borderId="9" xfId="0" applyFill="1" applyBorder="1" applyAlignment="1" applyProtection="1">
      <alignment horizontal="center"/>
      <protection hidden="1"/>
    </xf>
    <xf numFmtId="0" fontId="0" fillId="3" borderId="11" xfId="0" applyFill="1" applyBorder="1" applyAlignment="1" applyProtection="1">
      <alignment horizontal="center"/>
      <protection hidden="1"/>
    </xf>
    <xf numFmtId="0" fontId="0" fillId="4" borderId="37" xfId="0" applyFill="1" applyBorder="1" applyAlignment="1" applyProtection="1">
      <alignment horizontal="center"/>
      <protection hidden="1"/>
    </xf>
    <xf numFmtId="0" fontId="3" fillId="8" borderId="20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9" xfId="0" applyFont="1" applyFill="1" applyBorder="1" applyAlignment="1" applyProtection="1">
      <alignment horizontal="center" vertical="center"/>
      <protection hidden="1"/>
    </xf>
    <xf numFmtId="0" fontId="0" fillId="8" borderId="5" xfId="0" applyFill="1" applyBorder="1" applyAlignment="1" applyProtection="1">
      <alignment horizontal="center" wrapText="1"/>
      <protection hidden="1"/>
    </xf>
    <xf numFmtId="0" fontId="3" fillId="4" borderId="24" xfId="0" applyFont="1" applyFill="1" applyBorder="1" applyAlignment="1" applyProtection="1">
      <alignment horizontal="center" vertical="center"/>
      <protection hidden="1"/>
    </xf>
    <xf numFmtId="0" fontId="3" fillId="4" borderId="3" xfId="0" applyFont="1" applyFill="1" applyBorder="1" applyAlignment="1" applyProtection="1">
      <alignment horizontal="center" vertical="center"/>
      <protection hidden="1"/>
    </xf>
    <xf numFmtId="0" fontId="3" fillId="4" borderId="25" xfId="0" applyFont="1" applyFill="1" applyBorder="1" applyAlignment="1" applyProtection="1">
      <alignment horizontal="center" vertical="center"/>
      <protection hidden="1"/>
    </xf>
    <xf numFmtId="0" fontId="0" fillId="3" borderId="36" xfId="0" applyFill="1" applyBorder="1" applyAlignment="1" applyProtection="1">
      <alignment horizontal="center" vertical="center"/>
      <protection hidden="1"/>
    </xf>
    <xf numFmtId="0" fontId="0" fillId="3" borderId="18" xfId="0" applyFill="1" applyBorder="1" applyAlignment="1" applyProtection="1">
      <alignment horizontal="center" vertical="center"/>
      <protection hidden="1"/>
    </xf>
    <xf numFmtId="0" fontId="2" fillId="3" borderId="10" xfId="0" applyFont="1" applyFill="1" applyBorder="1" applyAlignment="1" applyProtection="1">
      <alignment horizontal="left" vertical="center" wrapText="1"/>
      <protection hidden="1"/>
    </xf>
    <xf numFmtId="0" fontId="2" fillId="3" borderId="4" xfId="0" applyFont="1" applyFill="1" applyBorder="1" applyAlignment="1" applyProtection="1">
      <alignment horizontal="left" vertical="center" wrapText="1"/>
      <protection hidden="1"/>
    </xf>
    <xf numFmtId="0" fontId="3" fillId="7" borderId="27" xfId="0" applyFont="1" applyFill="1" applyBorder="1" applyAlignment="1" applyProtection="1">
      <alignment horizontal="center" vertical="center"/>
      <protection hidden="1"/>
    </xf>
    <xf numFmtId="0" fontId="3" fillId="7" borderId="28" xfId="0" applyFont="1" applyFill="1" applyBorder="1" applyAlignment="1" applyProtection="1">
      <alignment horizontal="center" vertical="center"/>
      <protection hidden="1"/>
    </xf>
    <xf numFmtId="0" fontId="3" fillId="7" borderId="29" xfId="0" applyFont="1" applyFill="1" applyBorder="1" applyAlignment="1" applyProtection="1">
      <alignment horizontal="center" vertical="center"/>
      <protection hidden="1"/>
    </xf>
    <xf numFmtId="0" fontId="0" fillId="7" borderId="14" xfId="0" applyFill="1" applyBorder="1" applyAlignment="1" applyProtection="1">
      <alignment horizontal="center" wrapText="1"/>
      <protection hidden="1"/>
    </xf>
    <xf numFmtId="0" fontId="0" fillId="7" borderId="5" xfId="0" applyFill="1" applyBorder="1" applyAlignment="1" applyProtection="1">
      <alignment horizontal="center" wrapText="1"/>
      <protection hidden="1"/>
    </xf>
    <xf numFmtId="0" fontId="2" fillId="6" borderId="15" xfId="0" applyFont="1" applyFill="1" applyBorder="1" applyAlignment="1" applyProtection="1">
      <alignment horizontal="left" vertical="center" wrapText="1"/>
      <protection hidden="1"/>
    </xf>
    <xf numFmtId="0" fontId="2" fillId="6" borderId="31" xfId="0" applyFont="1" applyFill="1" applyBorder="1" applyAlignment="1" applyProtection="1">
      <alignment horizontal="left" vertical="center" wrapText="1"/>
      <protection hidden="1"/>
    </xf>
    <xf numFmtId="0" fontId="2" fillId="6" borderId="4" xfId="0" applyFont="1" applyFill="1" applyBorder="1" applyAlignment="1" applyProtection="1">
      <alignment horizontal="left" vertical="center" wrapText="1"/>
      <protection hidden="1"/>
    </xf>
    <xf numFmtId="0" fontId="2" fillId="6" borderId="18" xfId="0" applyFont="1" applyFill="1" applyBorder="1" applyAlignment="1" applyProtection="1">
      <alignment horizontal="left" vertical="center" wrapText="1"/>
      <protection hidden="1"/>
    </xf>
    <xf numFmtId="0" fontId="0" fillId="7" borderId="23" xfId="0" applyFill="1" applyBorder="1" applyAlignment="1" applyProtection="1">
      <alignment horizontal="center"/>
      <protection hidden="1"/>
    </xf>
    <xf numFmtId="0" fontId="0" fillId="7" borderId="16" xfId="0" applyFill="1" applyBorder="1" applyAlignment="1" applyProtection="1">
      <alignment horizontal="center"/>
      <protection hidden="1"/>
    </xf>
    <xf numFmtId="0" fontId="0" fillId="6" borderId="9" xfId="0" applyFill="1" applyBorder="1" applyAlignment="1" applyProtection="1">
      <alignment horizontal="center" wrapText="1"/>
      <protection hidden="1"/>
    </xf>
    <xf numFmtId="0" fontId="0" fillId="6" borderId="11" xfId="0" applyFill="1" applyBorder="1" applyAlignment="1" applyProtection="1">
      <alignment horizontal="center" wrapText="1"/>
      <protection hidden="1"/>
    </xf>
    <xf numFmtId="0" fontId="0" fillId="7" borderId="9" xfId="0" applyFill="1" applyBorder="1" applyAlignment="1" applyProtection="1">
      <alignment horizontal="center" wrapText="1"/>
      <protection hidden="1"/>
    </xf>
    <xf numFmtId="0" fontId="0" fillId="7" borderId="11" xfId="0" applyFill="1" applyBorder="1" applyAlignment="1" applyProtection="1">
      <alignment horizontal="center" wrapText="1"/>
      <protection hidden="1"/>
    </xf>
    <xf numFmtId="0" fontId="4" fillId="6" borderId="4" xfId="0" applyFont="1" applyFill="1" applyBorder="1" applyAlignment="1" applyProtection="1">
      <alignment horizontal="left"/>
      <protection locked="0"/>
    </xf>
    <xf numFmtId="0" fontId="4" fillId="6" borderId="4" xfId="0" applyFont="1" applyFill="1" applyBorder="1" applyAlignment="1" applyProtection="1">
      <alignment horizontal="center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 vertical="center"/>
    </xf>
    <xf numFmtId="164" fontId="14" fillId="0" borderId="4" xfId="2" applyFont="1" applyFill="1" applyBorder="1" applyAlignment="1">
      <alignment vertical="center" wrapText="1"/>
    </xf>
    <xf numFmtId="166" fontId="1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5" fillId="10" borderId="4" xfId="0" applyFont="1" applyFill="1" applyBorder="1" applyAlignment="1">
      <alignment horizontal="left" wrapText="1"/>
    </xf>
    <xf numFmtId="0" fontId="6" fillId="10" borderId="18" xfId="0" applyFont="1" applyFill="1" applyBorder="1" applyAlignment="1">
      <alignment horizontal="center" vertical="center" wrapText="1"/>
    </xf>
    <xf numFmtId="0" fontId="6" fillId="10" borderId="41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18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</cellXfs>
  <cellStyles count="5">
    <cellStyle name="Čiarka" xfId="2" builtinId="3"/>
    <cellStyle name="Hypertextové prepojenie" xfId="4" builtinId="8"/>
    <cellStyle name="Normálna" xfId="0" builtinId="0"/>
    <cellStyle name="Normálna 2" xfId="3" xr:uid="{4EDE72A7-876E-476D-AEAC-4D67D742C2C3}"/>
    <cellStyle name="Poznámka" xfId="1" builtinId="10"/>
  </cellStyles>
  <dxfs count="6">
    <dxf>
      <font>
        <color theme="9"/>
      </font>
      <fill>
        <patternFill patternType="none">
          <bgColor auto="1"/>
        </patternFill>
      </fill>
    </dxf>
    <dxf>
      <font>
        <color rgb="FF9C0006"/>
      </font>
    </dxf>
    <dxf>
      <font>
        <color theme="9"/>
      </font>
      <fill>
        <patternFill patternType="none">
          <bgColor auto="1"/>
        </patternFill>
      </fill>
    </dxf>
    <dxf>
      <font>
        <color rgb="FF9C0006"/>
      </font>
    </dxf>
    <dxf>
      <font>
        <color theme="9"/>
      </font>
      <fill>
        <patternFill patternType="none">
          <bgColor auto="1"/>
        </patternFill>
      </fill>
    </dxf>
    <dxf>
      <font>
        <color rgb="FF9C0006"/>
      </font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I4" sqref="I4"/>
    </sheetView>
  </sheetViews>
  <sheetFormatPr baseColWidth="10" defaultColWidth="9.1640625" defaultRowHeight="15"/>
  <cols>
    <col min="1" max="1" width="3" style="1" customWidth="1"/>
    <col min="2" max="2" width="4.6640625" style="1" customWidth="1"/>
    <col min="3" max="3" width="38" style="2" customWidth="1"/>
    <col min="4" max="4" width="19" style="2" customWidth="1"/>
    <col min="5" max="5" width="15.6640625" style="2" customWidth="1"/>
    <col min="6" max="6" width="14.83203125" style="2" customWidth="1"/>
    <col min="7" max="7" width="19.83203125" style="2" customWidth="1"/>
    <col min="8" max="8" width="18.6640625" style="2" customWidth="1"/>
    <col min="9" max="9" width="14" style="1" customWidth="1"/>
    <col min="10" max="10" width="14.6640625" style="1" customWidth="1"/>
    <col min="11" max="11" width="12.83203125" style="1" bestFit="1" customWidth="1"/>
    <col min="12" max="12" width="15" style="1" bestFit="1" customWidth="1"/>
    <col min="13" max="13" width="16.83203125" style="1" customWidth="1"/>
    <col min="14" max="14" width="12.33203125" style="1" customWidth="1"/>
    <col min="15" max="15" width="15.5" style="1" bestFit="1" customWidth="1"/>
    <col min="16" max="16" width="12.6640625" style="1" customWidth="1"/>
    <col min="17" max="17" width="15.5" style="1" bestFit="1" customWidth="1"/>
    <col min="18" max="18" width="12.33203125" style="1" bestFit="1" customWidth="1"/>
    <col min="19" max="19" width="15" style="1" bestFit="1" customWidth="1"/>
    <col min="20" max="20" width="12.83203125" style="1" bestFit="1" customWidth="1"/>
    <col min="21" max="21" width="15" style="1" bestFit="1" customWidth="1"/>
    <col min="22" max="16384" width="9.1640625" style="1"/>
  </cols>
  <sheetData>
    <row r="1" spans="2:11" ht="16" thickBot="1"/>
    <row r="2" spans="2:11" ht="36.75" customHeight="1" thickBot="1">
      <c r="B2" s="156" t="s">
        <v>0</v>
      </c>
      <c r="C2" s="157"/>
      <c r="D2" s="157"/>
      <c r="E2" s="157"/>
      <c r="F2" s="157"/>
      <c r="G2" s="157"/>
      <c r="H2" s="157"/>
      <c r="I2" s="157"/>
      <c r="J2" s="157"/>
      <c r="K2" s="158"/>
    </row>
    <row r="3" spans="2:11" ht="49" thickBot="1">
      <c r="B3" s="3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7" t="s">
        <v>8</v>
      </c>
      <c r="J3" s="8" t="s">
        <v>9</v>
      </c>
      <c r="K3" s="8" t="s">
        <v>10</v>
      </c>
    </row>
    <row r="4" spans="2:11" ht="16">
      <c r="B4" s="9">
        <v>1</v>
      </c>
      <c r="C4" s="10" t="s">
        <v>30</v>
      </c>
      <c r="D4" s="11" t="s">
        <v>27</v>
      </c>
      <c r="E4" s="12">
        <v>201000</v>
      </c>
      <c r="F4" s="12">
        <v>0</v>
      </c>
      <c r="G4" s="13" t="s">
        <v>11</v>
      </c>
      <c r="H4" s="14">
        <f>E4</f>
        <v>201000</v>
      </c>
      <c r="I4" s="15">
        <f>H4/H$14*100</f>
        <v>80.722891566265062</v>
      </c>
      <c r="J4" s="16">
        <f t="shared" ref="J4:J6" si="0">IF(I4=0,0,(E4-F4)/I4)</f>
        <v>2490</v>
      </c>
      <c r="K4" s="17">
        <f t="shared" ref="K4:K5" si="1">IF((E4-F4)=0,0,H4/(E4-F4))</f>
        <v>1</v>
      </c>
    </row>
    <row r="5" spans="2:11" ht="16">
      <c r="B5" s="9">
        <v>2</v>
      </c>
      <c r="C5" s="18" t="s">
        <v>31</v>
      </c>
      <c r="D5" s="19" t="s">
        <v>33</v>
      </c>
      <c r="E5" s="20">
        <v>9</v>
      </c>
      <c r="F5" s="20">
        <v>4.3099999999999996</v>
      </c>
      <c r="G5" s="13" t="s">
        <v>29</v>
      </c>
      <c r="H5" s="21">
        <v>36000</v>
      </c>
      <c r="I5" s="22">
        <f t="shared" ref="I5:I13" si="2">H5/H$14*100</f>
        <v>14.457831325301203</v>
      </c>
      <c r="J5" s="16">
        <f t="shared" si="0"/>
        <v>0.32439166666666674</v>
      </c>
      <c r="K5" s="17">
        <f t="shared" si="1"/>
        <v>7675.9061833688693</v>
      </c>
    </row>
    <row r="6" spans="2:11" ht="32">
      <c r="B6" s="9">
        <v>3</v>
      </c>
      <c r="C6" s="18" t="s">
        <v>32</v>
      </c>
      <c r="D6" s="19" t="s">
        <v>34</v>
      </c>
      <c r="E6" s="20">
        <v>45</v>
      </c>
      <c r="F6" s="20">
        <v>0</v>
      </c>
      <c r="G6" s="13" t="s">
        <v>28</v>
      </c>
      <c r="H6" s="21">
        <v>12000</v>
      </c>
      <c r="I6" s="22">
        <f t="shared" si="2"/>
        <v>4.8192771084337354</v>
      </c>
      <c r="J6" s="16">
        <f t="shared" si="0"/>
        <v>9.3374999999999986</v>
      </c>
      <c r="K6" s="17">
        <f>IF((E6-F6)=0,0,H6/(E6-F6))</f>
        <v>266.66666666666669</v>
      </c>
    </row>
    <row r="7" spans="2:11" ht="16">
      <c r="B7" s="9">
        <v>4</v>
      </c>
      <c r="C7" s="18" t="s">
        <v>12</v>
      </c>
      <c r="D7" s="19" t="s">
        <v>12</v>
      </c>
      <c r="E7" s="20">
        <v>0</v>
      </c>
      <c r="F7" s="20">
        <v>0</v>
      </c>
      <c r="G7" s="13" t="s">
        <v>28</v>
      </c>
      <c r="H7" s="21">
        <v>0</v>
      </c>
      <c r="I7" s="22">
        <f t="shared" si="2"/>
        <v>0</v>
      </c>
      <c r="J7" s="16">
        <f>IF(I7=0,0,(E7-F7)/I7)</f>
        <v>0</v>
      </c>
      <c r="K7" s="17">
        <f>IF((E7-F7)=0,0,H7/(E7-F7))</f>
        <v>0</v>
      </c>
    </row>
    <row r="8" spans="2:11" ht="16">
      <c r="B8" s="9">
        <v>5</v>
      </c>
      <c r="C8" s="23" t="s">
        <v>12</v>
      </c>
      <c r="D8" s="24" t="s">
        <v>12</v>
      </c>
      <c r="E8" s="25">
        <v>0</v>
      </c>
      <c r="F8" s="20">
        <v>0</v>
      </c>
      <c r="G8" s="13" t="s">
        <v>28</v>
      </c>
      <c r="H8" s="26">
        <v>0</v>
      </c>
      <c r="I8" s="22">
        <f t="shared" si="2"/>
        <v>0</v>
      </c>
      <c r="J8" s="16">
        <f>IF(I8=0,0,(E8-F8)/I8)</f>
        <v>0</v>
      </c>
      <c r="K8" s="17">
        <f>IF((E8-F8)=0,0,H8/(E8-F8))</f>
        <v>0</v>
      </c>
    </row>
    <row r="9" spans="2:11" ht="16">
      <c r="B9" s="9">
        <v>6</v>
      </c>
      <c r="C9" s="23" t="s">
        <v>12</v>
      </c>
      <c r="D9" s="24" t="s">
        <v>12</v>
      </c>
      <c r="E9" s="25">
        <v>0</v>
      </c>
      <c r="F9" s="20">
        <v>0</v>
      </c>
      <c r="G9" s="13" t="s">
        <v>28</v>
      </c>
      <c r="H9" s="26">
        <v>0</v>
      </c>
      <c r="I9" s="22">
        <f t="shared" si="2"/>
        <v>0</v>
      </c>
      <c r="J9" s="16">
        <f t="shared" ref="J9:J13" si="3">IF(I9=0,0,(E9-F9)/I9)</f>
        <v>0</v>
      </c>
      <c r="K9" s="17">
        <f t="shared" ref="K9:K13" si="4">IF((E9-F9)=0,0,H9/(E9-F9))</f>
        <v>0</v>
      </c>
    </row>
    <row r="10" spans="2:11" ht="16">
      <c r="B10" s="9">
        <v>7</v>
      </c>
      <c r="C10" s="23" t="s">
        <v>12</v>
      </c>
      <c r="D10" s="24" t="s">
        <v>12</v>
      </c>
      <c r="E10" s="25">
        <v>0</v>
      </c>
      <c r="F10" s="20">
        <v>0</v>
      </c>
      <c r="G10" s="13" t="s">
        <v>28</v>
      </c>
      <c r="H10" s="26">
        <v>0</v>
      </c>
      <c r="I10" s="22">
        <f t="shared" si="2"/>
        <v>0</v>
      </c>
      <c r="J10" s="16">
        <f t="shared" si="3"/>
        <v>0</v>
      </c>
      <c r="K10" s="17">
        <f t="shared" si="4"/>
        <v>0</v>
      </c>
    </row>
    <row r="11" spans="2:11" ht="16">
      <c r="B11" s="9">
        <v>8</v>
      </c>
      <c r="C11" s="23" t="s">
        <v>12</v>
      </c>
      <c r="D11" s="24" t="s">
        <v>12</v>
      </c>
      <c r="E11" s="25">
        <v>0</v>
      </c>
      <c r="F11" s="20">
        <v>0</v>
      </c>
      <c r="G11" s="13" t="s">
        <v>28</v>
      </c>
      <c r="H11" s="26">
        <v>0</v>
      </c>
      <c r="I11" s="22">
        <f t="shared" si="2"/>
        <v>0</v>
      </c>
      <c r="J11" s="16">
        <f t="shared" si="3"/>
        <v>0</v>
      </c>
      <c r="K11" s="17">
        <f t="shared" si="4"/>
        <v>0</v>
      </c>
    </row>
    <row r="12" spans="2:11" ht="16">
      <c r="B12" s="9">
        <v>9</v>
      </c>
      <c r="C12" s="23" t="s">
        <v>12</v>
      </c>
      <c r="D12" s="24" t="s">
        <v>12</v>
      </c>
      <c r="E12" s="25">
        <v>0</v>
      </c>
      <c r="F12" s="20">
        <v>0</v>
      </c>
      <c r="G12" s="13" t="s">
        <v>28</v>
      </c>
      <c r="H12" s="26">
        <v>0</v>
      </c>
      <c r="I12" s="22">
        <f t="shared" si="2"/>
        <v>0</v>
      </c>
      <c r="J12" s="16">
        <f t="shared" si="3"/>
        <v>0</v>
      </c>
      <c r="K12" s="17">
        <f t="shared" si="4"/>
        <v>0</v>
      </c>
    </row>
    <row r="13" spans="2:11" ht="16">
      <c r="B13" s="9">
        <v>10</v>
      </c>
      <c r="C13" s="23" t="s">
        <v>12</v>
      </c>
      <c r="D13" s="24" t="s">
        <v>12</v>
      </c>
      <c r="E13" s="25">
        <v>0</v>
      </c>
      <c r="F13" s="20">
        <v>0</v>
      </c>
      <c r="G13" s="13" t="s">
        <v>28</v>
      </c>
      <c r="H13" s="26">
        <v>0</v>
      </c>
      <c r="I13" s="22">
        <f t="shared" si="2"/>
        <v>0</v>
      </c>
      <c r="J13" s="16">
        <f t="shared" si="3"/>
        <v>0</v>
      </c>
      <c r="K13" s="17">
        <f t="shared" si="4"/>
        <v>0</v>
      </c>
    </row>
    <row r="14" spans="2:11" ht="15.75" customHeight="1" thickBot="1">
      <c r="B14" s="27"/>
      <c r="C14" s="28" t="s">
        <v>13</v>
      </c>
      <c r="D14" s="29"/>
      <c r="E14" s="29"/>
      <c r="F14" s="29"/>
      <c r="G14" s="29"/>
      <c r="H14" s="30">
        <f>SUM(H4:H13)</f>
        <v>249000</v>
      </c>
      <c r="I14" s="31">
        <f>SUM(I4:I13)</f>
        <v>100</v>
      </c>
      <c r="J14" s="32"/>
      <c r="K14" s="33"/>
    </row>
    <row r="15" spans="2:11" ht="16" thickBot="1"/>
    <row r="16" spans="2:11" ht="35.25" customHeight="1">
      <c r="B16" s="142" t="s">
        <v>14</v>
      </c>
      <c r="C16" s="143"/>
      <c r="D16" s="143"/>
      <c r="E16" s="143"/>
      <c r="F16" s="143"/>
      <c r="G16" s="143"/>
      <c r="H16" s="143"/>
      <c r="I16" s="143"/>
      <c r="J16" s="144"/>
    </row>
    <row r="17" spans="2:10">
      <c r="B17" s="145" t="s">
        <v>1</v>
      </c>
      <c r="C17" s="161" t="s">
        <v>2</v>
      </c>
      <c r="D17" s="159" t="s">
        <v>15</v>
      </c>
      <c r="E17" s="147" t="s">
        <v>16</v>
      </c>
      <c r="F17" s="148"/>
      <c r="G17" s="149" t="s">
        <v>17</v>
      </c>
      <c r="H17" s="150"/>
      <c r="I17" s="151" t="s">
        <v>18</v>
      </c>
      <c r="J17" s="148"/>
    </row>
    <row r="18" spans="2:10">
      <c r="B18" s="146"/>
      <c r="C18" s="162"/>
      <c r="D18" s="160"/>
      <c r="E18" s="34" t="s">
        <v>16</v>
      </c>
      <c r="F18" s="35" t="s">
        <v>19</v>
      </c>
      <c r="G18" s="36" t="s">
        <v>17</v>
      </c>
      <c r="H18" s="37" t="s">
        <v>20</v>
      </c>
      <c r="I18" s="38" t="s">
        <v>18</v>
      </c>
      <c r="J18" s="35" t="s">
        <v>21</v>
      </c>
    </row>
    <row r="19" spans="2:10">
      <c r="B19" s="34" cm="1">
        <f t="array" ref="B19:B28">B4:B13</f>
        <v>1</v>
      </c>
      <c r="C19" s="39" t="str" cm="1">
        <f t="array" ref="C19:C28">C4:C13</f>
        <v>Cena za predmet zákazky</v>
      </c>
      <c r="D19" s="40" cm="1">
        <f t="array" ref="D19:D28">I4:I13</f>
        <v>80.722891566265062</v>
      </c>
      <c r="E19" s="41">
        <v>30000</v>
      </c>
      <c r="F19" s="42">
        <f>IF(I4=100,"0",IF((E4-F4)=0,0,(IF(G4="čím menej, tým lepšie",(I4*(E4-E19)/(E4-F4)),(I4*(E19-F4)/(E4-F4))))))</f>
        <v>68.674698795180717</v>
      </c>
      <c r="G19" s="41">
        <v>15000</v>
      </c>
      <c r="H19" s="43">
        <f>IF(I4=100,"0",IF((E4-F4)=0,0,IF(G4="čím menej, tým lepšie",(I4*(E4-G19)/(E4-F4)),(I4*(G19-F4)/(E4-F4)))))</f>
        <v>74.698795180722897</v>
      </c>
      <c r="I19" s="41">
        <v>0</v>
      </c>
      <c r="J19" s="42">
        <f>IF(I4=100,"0",IF((E4-F4)=0,0,IF(G4="čím menej, tým lepšie",(I4*(E4-I19)/(E4-F4)),(I4*(I19-F4)/(E4-F4)))))</f>
        <v>80.722891566265062</v>
      </c>
    </row>
    <row r="20" spans="2:10" ht="15" customHeight="1">
      <c r="B20" s="34">
        <v>2</v>
      </c>
      <c r="C20" s="39" t="str">
        <v>Garantovaná hodinová mzda pracovníka</v>
      </c>
      <c r="D20" s="40">
        <v>14.457831325301203</v>
      </c>
      <c r="E20" s="41">
        <v>9</v>
      </c>
      <c r="F20" s="42">
        <f>IF(I5=100,"0",IF((E5-F5)=0,0,(IF(G5="čím menej, tým lepšie",(I5*(E5-E20)/(E5-F5)),(I5*(E20-F5)/(E5-F5))))))</f>
        <v>14.457831325301203</v>
      </c>
      <c r="G20" s="41">
        <v>8</v>
      </c>
      <c r="H20" s="43">
        <f t="shared" ref="H20:H28" si="5">IF(I5=100,"0",IF((E5-F5)=0,0,IF(G5="čím menej, tým lepšie",(I5*(E5-G20)/(E5-F5)),(I5*(G20-F5)/(E5-F5)))))</f>
        <v>11.375138078968325</v>
      </c>
      <c r="I20" s="41">
        <v>7</v>
      </c>
      <c r="J20" s="42">
        <f t="shared" ref="J20:J28" si="6">IF(I5=100,"0",IF((E5-F5)=0,0,IF(G5="čím menej, tým lepšie",(I5*(E5-I20)/(E5-F5)),(I5*(I20-F5)/(E5-F5)))))</f>
        <v>8.2924448326354447</v>
      </c>
    </row>
    <row r="21" spans="2:10" ht="15.75" customHeight="1">
      <c r="B21" s="34">
        <v>3</v>
      </c>
      <c r="C21" s="39" t="str">
        <v>Skúsenosti zodpovedného zástupcu poskytovateľa služieb</v>
      </c>
      <c r="D21" s="40">
        <v>4.8192771084337354</v>
      </c>
      <c r="E21" s="41">
        <v>0</v>
      </c>
      <c r="F21" s="42">
        <f>IF(I6=100,"0",IF((E6-F6)=0,0,(IF(G6="čím menej, tým lepšie",(I6*(E6-E21)/(E6-F6)),(I6*(E21-F6)/(E6-F6))))))</f>
        <v>0</v>
      </c>
      <c r="G21" s="41">
        <v>0</v>
      </c>
      <c r="H21" s="43">
        <f t="shared" si="5"/>
        <v>0</v>
      </c>
      <c r="I21" s="41">
        <v>0</v>
      </c>
      <c r="J21" s="42">
        <f t="shared" si="6"/>
        <v>0</v>
      </c>
    </row>
    <row r="22" spans="2:10">
      <c r="B22" s="34">
        <v>4</v>
      </c>
      <c r="C22" s="39" t="str">
        <v>...</v>
      </c>
      <c r="D22" s="40">
        <v>0</v>
      </c>
      <c r="E22" s="41">
        <v>0</v>
      </c>
      <c r="F22" s="42">
        <f>IF(I7=100,"0",IF((E7-F7)=0,0,(IF(G7="čím menej, tým lepšie",(I7*(E7-E22)/(E7-F7)),(I7*(E22-F7)/(E7-F7))))))</f>
        <v>0</v>
      </c>
      <c r="G22" s="41">
        <v>0</v>
      </c>
      <c r="H22" s="43">
        <f t="shared" si="5"/>
        <v>0</v>
      </c>
      <c r="I22" s="41">
        <v>0</v>
      </c>
      <c r="J22" s="42">
        <f t="shared" si="6"/>
        <v>0</v>
      </c>
    </row>
    <row r="23" spans="2:10">
      <c r="B23" s="34">
        <v>5</v>
      </c>
      <c r="C23" s="39" t="str">
        <v>...</v>
      </c>
      <c r="D23" s="40">
        <v>0</v>
      </c>
      <c r="E23" s="41">
        <v>0</v>
      </c>
      <c r="F23" s="42">
        <f>IF(I8=100,"0",IF((E8-F8)=0,0,(IF(G8="čím menej, tým lepšie",(I8*(E8-E23)/(E8-F8)),(I8*(E23-F8)/(E8-F8))))))</f>
        <v>0</v>
      </c>
      <c r="G23" s="41">
        <v>0</v>
      </c>
      <c r="H23" s="43">
        <f t="shared" si="5"/>
        <v>0</v>
      </c>
      <c r="I23" s="41">
        <v>0</v>
      </c>
      <c r="J23" s="42">
        <f t="shared" si="6"/>
        <v>0</v>
      </c>
    </row>
    <row r="24" spans="2:10">
      <c r="B24" s="34">
        <v>6</v>
      </c>
      <c r="C24" s="39" t="str">
        <v>...</v>
      </c>
      <c r="D24" s="40">
        <v>0</v>
      </c>
      <c r="E24" s="41">
        <v>0</v>
      </c>
      <c r="F24" s="42">
        <f t="shared" ref="F24:F28" si="7">IF(I9=100,"0",IF((E9-F9)=0,0,(IF(G9="čím menej, tým lepšie",(I9*(E9-E24)/(E9-F9)),(I9*(E24-F9)/(E9-F9))))))</f>
        <v>0</v>
      </c>
      <c r="G24" s="41">
        <v>0</v>
      </c>
      <c r="H24" s="43">
        <f t="shared" si="5"/>
        <v>0</v>
      </c>
      <c r="I24" s="41">
        <v>0</v>
      </c>
      <c r="J24" s="42">
        <f t="shared" si="6"/>
        <v>0</v>
      </c>
    </row>
    <row r="25" spans="2:10">
      <c r="B25" s="34">
        <v>7</v>
      </c>
      <c r="C25" s="39" t="str">
        <v>...</v>
      </c>
      <c r="D25" s="40">
        <v>0</v>
      </c>
      <c r="E25" s="41">
        <v>0</v>
      </c>
      <c r="F25" s="42">
        <f t="shared" si="7"/>
        <v>0</v>
      </c>
      <c r="G25" s="41">
        <v>0</v>
      </c>
      <c r="H25" s="43">
        <f t="shared" si="5"/>
        <v>0</v>
      </c>
      <c r="I25" s="41">
        <v>0</v>
      </c>
      <c r="J25" s="42">
        <f t="shared" si="6"/>
        <v>0</v>
      </c>
    </row>
    <row r="26" spans="2:10">
      <c r="B26" s="34">
        <v>8</v>
      </c>
      <c r="C26" s="39" t="str">
        <v>...</v>
      </c>
      <c r="D26" s="40">
        <v>0</v>
      </c>
      <c r="E26" s="41">
        <v>0</v>
      </c>
      <c r="F26" s="42">
        <f t="shared" si="7"/>
        <v>0</v>
      </c>
      <c r="G26" s="41">
        <v>0</v>
      </c>
      <c r="H26" s="43">
        <f t="shared" si="5"/>
        <v>0</v>
      </c>
      <c r="I26" s="41">
        <v>0</v>
      </c>
      <c r="J26" s="42">
        <f t="shared" si="6"/>
        <v>0</v>
      </c>
    </row>
    <row r="27" spans="2:10">
      <c r="B27" s="34">
        <v>9</v>
      </c>
      <c r="C27" s="39" t="str">
        <v>...</v>
      </c>
      <c r="D27" s="40">
        <v>0</v>
      </c>
      <c r="E27" s="41">
        <v>0</v>
      </c>
      <c r="F27" s="42">
        <f t="shared" si="7"/>
        <v>0</v>
      </c>
      <c r="G27" s="41">
        <v>0</v>
      </c>
      <c r="H27" s="43">
        <f t="shared" si="5"/>
        <v>0</v>
      </c>
      <c r="I27" s="41">
        <v>0</v>
      </c>
      <c r="J27" s="42">
        <f t="shared" si="6"/>
        <v>0</v>
      </c>
    </row>
    <row r="28" spans="2:10" ht="16" thickBot="1">
      <c r="B28" s="44">
        <v>10</v>
      </c>
      <c r="C28" s="45" t="str">
        <v>...</v>
      </c>
      <c r="D28" s="46">
        <v>0</v>
      </c>
      <c r="E28" s="41">
        <v>0</v>
      </c>
      <c r="F28" s="42">
        <f t="shared" si="7"/>
        <v>0</v>
      </c>
      <c r="G28" s="41">
        <v>0</v>
      </c>
      <c r="H28" s="43">
        <f t="shared" si="5"/>
        <v>0</v>
      </c>
      <c r="I28" s="41">
        <v>0</v>
      </c>
      <c r="J28" s="42">
        <f t="shared" si="6"/>
        <v>0</v>
      </c>
    </row>
    <row r="29" spans="2:10" ht="17" thickBot="1">
      <c r="B29" s="47"/>
      <c r="C29" s="48" t="s">
        <v>22</v>
      </c>
      <c r="D29" s="49">
        <f>SUM(_xlfn.ANCHORARRAY(D19))</f>
        <v>100</v>
      </c>
      <c r="E29" s="48"/>
      <c r="F29" s="50">
        <f>SUM(F19:F28)</f>
        <v>83.132530120481917</v>
      </c>
      <c r="G29" s="51"/>
      <c r="H29" s="50">
        <f t="shared" ref="H29:J29" si="8">SUM(H19:H28)</f>
        <v>86.073933259691216</v>
      </c>
      <c r="I29" s="51"/>
      <c r="J29" s="52">
        <f t="shared" si="8"/>
        <v>89.015336398900502</v>
      </c>
    </row>
    <row r="31" spans="2:10" ht="36.75" customHeight="1">
      <c r="B31" s="163" t="s">
        <v>23</v>
      </c>
      <c r="C31" s="164"/>
      <c r="D31" s="164"/>
      <c r="E31" s="164"/>
      <c r="F31" s="164"/>
      <c r="G31" s="164"/>
      <c r="H31" s="164"/>
      <c r="I31" s="164"/>
      <c r="J31" s="165"/>
    </row>
    <row r="32" spans="2:10">
      <c r="B32" s="166" t="s">
        <v>1</v>
      </c>
      <c r="C32" s="168" t="s">
        <v>2</v>
      </c>
      <c r="D32" s="169"/>
      <c r="E32" s="176" t="s">
        <v>16</v>
      </c>
      <c r="F32" s="177"/>
      <c r="G32" s="174" t="s">
        <v>17</v>
      </c>
      <c r="H32" s="175"/>
      <c r="I32" s="172" t="s">
        <v>18</v>
      </c>
      <c r="J32" s="173"/>
    </row>
    <row r="33" spans="2:10" ht="16">
      <c r="B33" s="167"/>
      <c r="C33" s="170"/>
      <c r="D33" s="171"/>
      <c r="E33" s="53" t="s">
        <v>16</v>
      </c>
      <c r="F33" s="54" t="s">
        <v>24</v>
      </c>
      <c r="G33" s="55" t="s">
        <v>17</v>
      </c>
      <c r="H33" s="56" t="s">
        <v>25</v>
      </c>
      <c r="I33" s="57" t="s">
        <v>18</v>
      </c>
      <c r="J33" s="58" t="s">
        <v>21</v>
      </c>
    </row>
    <row r="34" spans="2:10">
      <c r="B34" s="59" cm="1">
        <f t="array" ref="B34:B43">B19:B28</f>
        <v>1</v>
      </c>
      <c r="C34" s="60" t="str" cm="1">
        <f t="array" ref="C34:C43">C19:C28</f>
        <v>Cena za predmet zákazky</v>
      </c>
      <c r="D34" s="61"/>
      <c r="E34" s="62">
        <f>E19</f>
        <v>30000</v>
      </c>
      <c r="F34" s="63">
        <f>E34</f>
        <v>30000</v>
      </c>
      <c r="G34" s="62">
        <f>G19</f>
        <v>15000</v>
      </c>
      <c r="H34" s="64">
        <f>G34</f>
        <v>15000</v>
      </c>
      <c r="I34" s="62">
        <f>I19</f>
        <v>0</v>
      </c>
      <c r="J34" s="65">
        <f>I34</f>
        <v>0</v>
      </c>
    </row>
    <row r="35" spans="2:10">
      <c r="B35" s="59">
        <v>2</v>
      </c>
      <c r="C35" s="60" t="str">
        <v>Garantovaná hodinová mzda pracovníka</v>
      </c>
      <c r="D35" s="61"/>
      <c r="E35" s="62">
        <f>E20</f>
        <v>9</v>
      </c>
      <c r="F35" s="63">
        <f>IF(I5=100,"0",IF((E5-F5)=0,0,IF(G5="čím menej, tým lepšie",(-(E5-E35)*(H5/(E5-F5))),-(E35-F5)*(H5/(E5-F5)))))</f>
        <v>-36000</v>
      </c>
      <c r="G35" s="62">
        <f t="shared" ref="G35:G43" si="9">G20</f>
        <v>8</v>
      </c>
      <c r="H35" s="64">
        <f>IF(I5=100,"0",IF((E5-F5)=0,0,IF(G5="čím menej, tým lepšie",(-(E5-G35)*(H5/(E5-F5))),-(G35-F5)*(H5/(E5-F5)))))</f>
        <v>-28324.093816631132</v>
      </c>
      <c r="I35" s="62">
        <f t="shared" ref="I35:I43" si="10">I20</f>
        <v>7</v>
      </c>
      <c r="J35" s="65">
        <f>IF(I5=100,"0",IF((E5-F5)=0,0,IF(G5="čím menej, tým lepšie",(-(E5-I35)*(H5/(E5-F5))),-(I35-F5)*(H5/(E5-F5)))))</f>
        <v>-20648.18763326226</v>
      </c>
    </row>
    <row r="36" spans="2:10">
      <c r="B36" s="59">
        <v>3</v>
      </c>
      <c r="C36" s="60" t="str">
        <v>Skúsenosti zodpovedného zástupcu poskytovateľa služieb</v>
      </c>
      <c r="D36" s="61"/>
      <c r="E36" s="62">
        <f t="shared" ref="E36:E43" si="11">E21</f>
        <v>0</v>
      </c>
      <c r="F36" s="63">
        <f t="shared" ref="F36:F43" si="12">IF(I6=100,"0",IF((E6-F6)=0,0,IF(G6="čím menej, tým lepšie",(-(E6-E36)*(H6/(E6-F6))),-(E36-F6)*(H6/(E6-F6)))))</f>
        <v>0</v>
      </c>
      <c r="G36" s="62">
        <f t="shared" si="9"/>
        <v>0</v>
      </c>
      <c r="H36" s="64">
        <f t="shared" ref="H36:H43" si="13">IF(I6=100,"0",IF((E6-F6)=0,0,IF(G6="čím menej, tým lepšie",(-(E6-G36)*(H6/(E6-F6))),-(G36-F6)*(H6/(E6-F6)))))</f>
        <v>0</v>
      </c>
      <c r="I36" s="62">
        <f>I21</f>
        <v>0</v>
      </c>
      <c r="J36" s="65">
        <f t="shared" ref="J36:J43" si="14">IF(I6=100,"0",IF((E6-F6)=0,0,IF(G6="čím menej, tým lepšie",(-(E6-I36)*(H6/(E6-F6))),-(I36-F6)*(H6/(E6-F6)))))</f>
        <v>0</v>
      </c>
    </row>
    <row r="37" spans="2:10">
      <c r="B37" s="59">
        <v>4</v>
      </c>
      <c r="C37" s="60" t="str">
        <v>...</v>
      </c>
      <c r="D37" s="61"/>
      <c r="E37" s="62">
        <f t="shared" si="11"/>
        <v>0</v>
      </c>
      <c r="F37" s="63">
        <f t="shared" si="12"/>
        <v>0</v>
      </c>
      <c r="G37" s="62">
        <f t="shared" si="9"/>
        <v>0</v>
      </c>
      <c r="H37" s="64">
        <f t="shared" si="13"/>
        <v>0</v>
      </c>
      <c r="I37" s="62">
        <f t="shared" si="10"/>
        <v>0</v>
      </c>
      <c r="J37" s="65">
        <f t="shared" si="14"/>
        <v>0</v>
      </c>
    </row>
    <row r="38" spans="2:10">
      <c r="B38" s="59">
        <v>5</v>
      </c>
      <c r="C38" s="60" t="str">
        <v>...</v>
      </c>
      <c r="D38" s="61"/>
      <c r="E38" s="62">
        <f t="shared" si="11"/>
        <v>0</v>
      </c>
      <c r="F38" s="63">
        <f t="shared" si="12"/>
        <v>0</v>
      </c>
      <c r="G38" s="62">
        <f t="shared" si="9"/>
        <v>0</v>
      </c>
      <c r="H38" s="64">
        <f t="shared" si="13"/>
        <v>0</v>
      </c>
      <c r="I38" s="62">
        <f t="shared" si="10"/>
        <v>0</v>
      </c>
      <c r="J38" s="65">
        <f t="shared" si="14"/>
        <v>0</v>
      </c>
    </row>
    <row r="39" spans="2:10">
      <c r="B39" s="59">
        <v>6</v>
      </c>
      <c r="C39" s="60" t="str">
        <v>...</v>
      </c>
      <c r="D39" s="61"/>
      <c r="E39" s="62">
        <f t="shared" si="11"/>
        <v>0</v>
      </c>
      <c r="F39" s="63">
        <f t="shared" si="12"/>
        <v>0</v>
      </c>
      <c r="G39" s="62">
        <f t="shared" si="9"/>
        <v>0</v>
      </c>
      <c r="H39" s="64">
        <f t="shared" si="13"/>
        <v>0</v>
      </c>
      <c r="I39" s="62">
        <f t="shared" si="10"/>
        <v>0</v>
      </c>
      <c r="J39" s="65">
        <f t="shared" si="14"/>
        <v>0</v>
      </c>
    </row>
    <row r="40" spans="2:10">
      <c r="B40" s="59">
        <v>7</v>
      </c>
      <c r="C40" s="60" t="str">
        <v>...</v>
      </c>
      <c r="D40" s="61"/>
      <c r="E40" s="62">
        <f t="shared" si="11"/>
        <v>0</v>
      </c>
      <c r="F40" s="63">
        <f t="shared" si="12"/>
        <v>0</v>
      </c>
      <c r="G40" s="62">
        <f t="shared" si="9"/>
        <v>0</v>
      </c>
      <c r="H40" s="64">
        <f t="shared" si="13"/>
        <v>0</v>
      </c>
      <c r="I40" s="62">
        <f t="shared" si="10"/>
        <v>0</v>
      </c>
      <c r="J40" s="65">
        <f t="shared" si="14"/>
        <v>0</v>
      </c>
    </row>
    <row r="41" spans="2:10" ht="15.75" customHeight="1">
      <c r="B41" s="59">
        <v>8</v>
      </c>
      <c r="C41" s="60" t="str">
        <v>...</v>
      </c>
      <c r="D41" s="61"/>
      <c r="E41" s="62">
        <f t="shared" si="11"/>
        <v>0</v>
      </c>
      <c r="F41" s="63">
        <f t="shared" si="12"/>
        <v>0</v>
      </c>
      <c r="G41" s="62">
        <f t="shared" si="9"/>
        <v>0</v>
      </c>
      <c r="H41" s="64">
        <f t="shared" si="13"/>
        <v>0</v>
      </c>
      <c r="I41" s="62">
        <f t="shared" si="10"/>
        <v>0</v>
      </c>
      <c r="J41" s="65">
        <f t="shared" si="14"/>
        <v>0</v>
      </c>
    </row>
    <row r="42" spans="2:10">
      <c r="B42" s="59">
        <v>9</v>
      </c>
      <c r="C42" s="60" t="str">
        <v>...</v>
      </c>
      <c r="D42" s="61"/>
      <c r="E42" s="62">
        <f t="shared" si="11"/>
        <v>0</v>
      </c>
      <c r="F42" s="63">
        <f t="shared" si="12"/>
        <v>0</v>
      </c>
      <c r="G42" s="62">
        <f t="shared" si="9"/>
        <v>0</v>
      </c>
      <c r="H42" s="64">
        <f t="shared" si="13"/>
        <v>0</v>
      </c>
      <c r="I42" s="62">
        <f t="shared" si="10"/>
        <v>0</v>
      </c>
      <c r="J42" s="65">
        <f t="shared" si="14"/>
        <v>0</v>
      </c>
    </row>
    <row r="43" spans="2:10" ht="16" thickBot="1">
      <c r="B43" s="66">
        <v>10</v>
      </c>
      <c r="C43" s="67" t="str">
        <v>...</v>
      </c>
      <c r="D43" s="68"/>
      <c r="E43" s="62">
        <f t="shared" si="11"/>
        <v>0</v>
      </c>
      <c r="F43" s="63">
        <f t="shared" si="12"/>
        <v>0</v>
      </c>
      <c r="G43" s="62">
        <f t="shared" si="9"/>
        <v>0</v>
      </c>
      <c r="H43" s="64">
        <f t="shared" si="13"/>
        <v>0</v>
      </c>
      <c r="I43" s="62">
        <f t="shared" si="10"/>
        <v>0</v>
      </c>
      <c r="J43" s="65">
        <f t="shared" si="14"/>
        <v>0</v>
      </c>
    </row>
    <row r="44" spans="2:10" ht="17" thickBot="1">
      <c r="B44" s="69"/>
      <c r="C44" s="70" t="s">
        <v>22</v>
      </c>
      <c r="D44" s="70"/>
      <c r="E44" s="70"/>
      <c r="F44" s="71">
        <f>SUM(F34:F43)</f>
        <v>-6000</v>
      </c>
      <c r="G44" s="71"/>
      <c r="H44" s="71">
        <f t="shared" ref="H44:J44" si="15">SUM(H34:H43)</f>
        <v>-13324.093816631132</v>
      </c>
      <c r="I44" s="71"/>
      <c r="J44" s="72">
        <f t="shared" si="15"/>
        <v>-20648.18763326226</v>
      </c>
    </row>
    <row r="45" spans="2:10" ht="16" thickBot="1"/>
    <row r="46" spans="2:10" ht="36" customHeight="1" thickBot="1">
      <c r="B46" s="152" t="s">
        <v>26</v>
      </c>
      <c r="C46" s="153"/>
      <c r="D46" s="153"/>
      <c r="E46" s="153"/>
      <c r="F46" s="153"/>
      <c r="G46" s="153"/>
      <c r="H46" s="153"/>
      <c r="I46" s="153"/>
      <c r="J46" s="154"/>
    </row>
    <row r="47" spans="2:10" ht="15.75" customHeight="1">
      <c r="B47" s="136" t="s">
        <v>1</v>
      </c>
      <c r="C47" s="132" t="s">
        <v>2</v>
      </c>
      <c r="D47" s="133"/>
      <c r="E47" s="136" t="s">
        <v>16</v>
      </c>
      <c r="F47" s="137"/>
      <c r="G47" s="138" t="s">
        <v>17</v>
      </c>
      <c r="H47" s="139"/>
      <c r="I47" s="140" t="s">
        <v>18</v>
      </c>
      <c r="J47" s="141"/>
    </row>
    <row r="48" spans="2:10" ht="16">
      <c r="B48" s="155"/>
      <c r="C48" s="134"/>
      <c r="D48" s="135"/>
      <c r="E48" s="73" t="s">
        <v>16</v>
      </c>
      <c r="F48" s="74" t="s">
        <v>24</v>
      </c>
      <c r="G48" s="75" t="s">
        <v>17</v>
      </c>
      <c r="H48" s="76" t="s">
        <v>25</v>
      </c>
      <c r="I48" s="77" t="s">
        <v>18</v>
      </c>
      <c r="J48" s="78" t="s">
        <v>21</v>
      </c>
    </row>
    <row r="49" spans="2:10">
      <c r="B49" s="79" cm="1">
        <f t="array" ref="B49:B58">B34:B43</f>
        <v>1</v>
      </c>
      <c r="C49" s="80" t="str" cm="1">
        <f t="array" ref="C49:C58">C34:C43</f>
        <v>Cena za predmet zákazky</v>
      </c>
      <c r="D49" s="81"/>
      <c r="E49" s="62">
        <f>E19</f>
        <v>30000</v>
      </c>
      <c r="F49" s="82">
        <f>E49</f>
        <v>30000</v>
      </c>
      <c r="G49" s="62">
        <f>G19</f>
        <v>15000</v>
      </c>
      <c r="H49" s="83">
        <f>G49</f>
        <v>15000</v>
      </c>
      <c r="I49" s="62">
        <f>I19</f>
        <v>0</v>
      </c>
      <c r="J49" s="84">
        <f>I49</f>
        <v>0</v>
      </c>
    </row>
    <row r="50" spans="2:10">
      <c r="B50" s="79">
        <v>2</v>
      </c>
      <c r="C50" s="80" t="str">
        <v>Garantovaná hodinová mzda pracovníka</v>
      </c>
      <c r="D50" s="81"/>
      <c r="E50" s="62">
        <f t="shared" ref="E50:E58" si="16">E20</f>
        <v>9</v>
      </c>
      <c r="F50" s="82">
        <f>IF(I5=100,"0",IF((E5-F5)=0,0,IF(G5="čím menej, tým lepšie",((E50-F5)*H5/(E5-F5)),(E5-E50)*(H5/(E5-F5)))))</f>
        <v>0</v>
      </c>
      <c r="G50" s="62">
        <f t="shared" ref="G50:G58" si="17">G20</f>
        <v>8</v>
      </c>
      <c r="H50" s="83">
        <f>IF(I5=100,"0",IF((E5-F5)=0,0,IF(G5="čím menej, tým lepšie",((G50-F5)*H5/(E5-F5)),(E5-G50)*(H5/(E5-F5)))))</f>
        <v>7675.9061833688693</v>
      </c>
      <c r="I50" s="62">
        <f t="shared" ref="I50:I58" si="18">I20</f>
        <v>7</v>
      </c>
      <c r="J50" s="84">
        <f>IF(I5=100,"0",IF((E5-F5)=0,0,IF(G5="čím menej, tým lepšie",((I50-F5)*H5/(E5-F5)),(E5-I50)*(H5/(E5-F5)))))</f>
        <v>15351.812366737739</v>
      </c>
    </row>
    <row r="51" spans="2:10">
      <c r="B51" s="79">
        <v>3</v>
      </c>
      <c r="C51" s="80" t="str">
        <v>Skúsenosti zodpovedného zástupcu poskytovateľa služieb</v>
      </c>
      <c r="D51" s="81"/>
      <c r="E51" s="62">
        <f t="shared" si="16"/>
        <v>0</v>
      </c>
      <c r="F51" s="82">
        <f t="shared" ref="F51:F58" si="19">IF(I6=100,"0",IF((E6-F6)=0,0,IF(G6="čím menej, tým lepšie",((E51-F6)*H6/(E6-F6)),(E6-E51)*(H6/(E6-F6)))))</f>
        <v>12000</v>
      </c>
      <c r="G51" s="62">
        <f t="shared" si="17"/>
        <v>0</v>
      </c>
      <c r="H51" s="83">
        <f t="shared" ref="H51:H58" si="20">IF(I6=100,"0",IF((E6-F6)=0,0,IF(G6="čím menej, tým lepšie",((G51-F6)*H6/(E6-F6)),(E6-G51)*(H6/(E6-F6)))))</f>
        <v>12000</v>
      </c>
      <c r="I51" s="62">
        <f t="shared" si="18"/>
        <v>0</v>
      </c>
      <c r="J51" s="84">
        <f t="shared" ref="J51:J58" si="21">IF(I6=100,"0",IF((E6-F6)=0,0,IF(G6="čím menej, tým lepšie",((I51-F6)*H6/(E6-F6)),(E6-I51)*(H6/(E6-F6)))))</f>
        <v>12000</v>
      </c>
    </row>
    <row r="52" spans="2:10" ht="15.75" customHeight="1">
      <c r="B52" s="79">
        <v>4</v>
      </c>
      <c r="C52" s="80" t="str">
        <v>...</v>
      </c>
      <c r="D52" s="81"/>
      <c r="E52" s="62">
        <f t="shared" si="16"/>
        <v>0</v>
      </c>
      <c r="F52" s="82">
        <f t="shared" si="19"/>
        <v>0</v>
      </c>
      <c r="G52" s="62">
        <f t="shared" si="17"/>
        <v>0</v>
      </c>
      <c r="H52" s="83">
        <f t="shared" si="20"/>
        <v>0</v>
      </c>
      <c r="I52" s="62">
        <f t="shared" si="18"/>
        <v>0</v>
      </c>
      <c r="J52" s="84">
        <f t="shared" si="21"/>
        <v>0</v>
      </c>
    </row>
    <row r="53" spans="2:10">
      <c r="B53" s="79">
        <v>5</v>
      </c>
      <c r="C53" s="80" t="str">
        <v>...</v>
      </c>
      <c r="D53" s="81"/>
      <c r="E53" s="62">
        <f t="shared" si="16"/>
        <v>0</v>
      </c>
      <c r="F53" s="82">
        <f t="shared" si="19"/>
        <v>0</v>
      </c>
      <c r="G53" s="62">
        <f t="shared" si="17"/>
        <v>0</v>
      </c>
      <c r="H53" s="83">
        <f t="shared" si="20"/>
        <v>0</v>
      </c>
      <c r="I53" s="62">
        <f t="shared" si="18"/>
        <v>0</v>
      </c>
      <c r="J53" s="84">
        <f t="shared" si="21"/>
        <v>0</v>
      </c>
    </row>
    <row r="54" spans="2:10">
      <c r="B54" s="79">
        <v>6</v>
      </c>
      <c r="C54" s="80" t="str">
        <v>...</v>
      </c>
      <c r="D54" s="81"/>
      <c r="E54" s="62">
        <f t="shared" si="16"/>
        <v>0</v>
      </c>
      <c r="F54" s="82">
        <f t="shared" si="19"/>
        <v>0</v>
      </c>
      <c r="G54" s="62">
        <f t="shared" si="17"/>
        <v>0</v>
      </c>
      <c r="H54" s="83">
        <f t="shared" si="20"/>
        <v>0</v>
      </c>
      <c r="I54" s="62">
        <f t="shared" si="18"/>
        <v>0</v>
      </c>
      <c r="J54" s="84">
        <f t="shared" si="21"/>
        <v>0</v>
      </c>
    </row>
    <row r="55" spans="2:10">
      <c r="B55" s="79">
        <v>7</v>
      </c>
      <c r="C55" s="80" t="str">
        <v>...</v>
      </c>
      <c r="D55" s="81"/>
      <c r="E55" s="62">
        <f t="shared" si="16"/>
        <v>0</v>
      </c>
      <c r="F55" s="82">
        <f t="shared" si="19"/>
        <v>0</v>
      </c>
      <c r="G55" s="62">
        <f t="shared" si="17"/>
        <v>0</v>
      </c>
      <c r="H55" s="83">
        <f t="shared" si="20"/>
        <v>0</v>
      </c>
      <c r="I55" s="62">
        <f t="shared" si="18"/>
        <v>0</v>
      </c>
      <c r="J55" s="84">
        <f t="shared" si="21"/>
        <v>0</v>
      </c>
    </row>
    <row r="56" spans="2:10">
      <c r="B56" s="79">
        <v>8</v>
      </c>
      <c r="C56" s="80" t="str">
        <v>...</v>
      </c>
      <c r="D56" s="81"/>
      <c r="E56" s="62">
        <f t="shared" si="16"/>
        <v>0</v>
      </c>
      <c r="F56" s="82">
        <f t="shared" si="19"/>
        <v>0</v>
      </c>
      <c r="G56" s="62">
        <f t="shared" si="17"/>
        <v>0</v>
      </c>
      <c r="H56" s="83">
        <f t="shared" si="20"/>
        <v>0</v>
      </c>
      <c r="I56" s="62">
        <f t="shared" si="18"/>
        <v>0</v>
      </c>
      <c r="J56" s="84">
        <f t="shared" si="21"/>
        <v>0</v>
      </c>
    </row>
    <row r="57" spans="2:10">
      <c r="B57" s="79">
        <v>9</v>
      </c>
      <c r="C57" s="80" t="str">
        <v>...</v>
      </c>
      <c r="D57" s="81"/>
      <c r="E57" s="62">
        <f t="shared" si="16"/>
        <v>0</v>
      </c>
      <c r="F57" s="82">
        <f t="shared" si="19"/>
        <v>0</v>
      </c>
      <c r="G57" s="62">
        <f t="shared" si="17"/>
        <v>0</v>
      </c>
      <c r="H57" s="83">
        <f t="shared" si="20"/>
        <v>0</v>
      </c>
      <c r="I57" s="62">
        <f t="shared" si="18"/>
        <v>0</v>
      </c>
      <c r="J57" s="84">
        <f t="shared" si="21"/>
        <v>0</v>
      </c>
    </row>
    <row r="58" spans="2:10" ht="16" thickBot="1">
      <c r="B58" s="85">
        <v>10</v>
      </c>
      <c r="C58" s="86" t="str">
        <v>...</v>
      </c>
      <c r="D58" s="87"/>
      <c r="E58" s="62">
        <f t="shared" si="16"/>
        <v>0</v>
      </c>
      <c r="F58" s="82">
        <f t="shared" si="19"/>
        <v>0</v>
      </c>
      <c r="G58" s="62">
        <f t="shared" si="17"/>
        <v>0</v>
      </c>
      <c r="H58" s="83">
        <f t="shared" si="20"/>
        <v>0</v>
      </c>
      <c r="I58" s="62">
        <f t="shared" si="18"/>
        <v>0</v>
      </c>
      <c r="J58" s="84">
        <f t="shared" si="21"/>
        <v>0</v>
      </c>
    </row>
    <row r="59" spans="2:10" ht="17" thickBot="1">
      <c r="B59" s="88"/>
      <c r="C59" s="89" t="s">
        <v>22</v>
      </c>
      <c r="D59" s="89"/>
      <c r="E59" s="89"/>
      <c r="F59" s="90">
        <f>SUM(F49:F58)</f>
        <v>42000</v>
      </c>
      <c r="G59" s="90"/>
      <c r="H59" s="90">
        <f t="shared" ref="H59:J59" si="22">SUM(H49:H58)</f>
        <v>34675.906183368868</v>
      </c>
      <c r="I59" s="90"/>
      <c r="J59" s="91">
        <f t="shared" si="22"/>
        <v>27351.812366737737</v>
      </c>
    </row>
    <row r="61" spans="2:10">
      <c r="C61" s="1"/>
      <c r="D61" s="1"/>
      <c r="E61" s="1"/>
      <c r="F61" s="1"/>
      <c r="G61" s="1"/>
      <c r="H61" s="1"/>
    </row>
    <row r="62" spans="2:10" ht="30.75" customHeight="1">
      <c r="C62" s="1"/>
      <c r="D62" s="1"/>
      <c r="E62" s="1"/>
      <c r="F62" s="1"/>
      <c r="G62" s="1"/>
      <c r="H62" s="1"/>
    </row>
    <row r="63" spans="2:10">
      <c r="C63" s="1"/>
      <c r="D63" s="1"/>
      <c r="E63" s="1"/>
      <c r="F63" s="1"/>
      <c r="G63" s="1"/>
      <c r="H63" s="1"/>
    </row>
    <row r="64" spans="2:10">
      <c r="C64" s="1"/>
      <c r="D64" s="1"/>
      <c r="E64" s="1"/>
      <c r="F64" s="1"/>
      <c r="G64" s="1"/>
      <c r="H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 ht="15.75" customHeight="1"/>
    <row r="73" s="1" customFormat="1" ht="15.75" customHeigh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FE86-C257-204B-A1EB-8533C32E540B}">
  <dimension ref="B2:G18"/>
  <sheetViews>
    <sheetView showGridLines="0" tabSelected="1" workbookViewId="0">
      <selection activeCell="B16" sqref="B16:F18"/>
    </sheetView>
  </sheetViews>
  <sheetFormatPr baseColWidth="10" defaultColWidth="10.83203125" defaultRowHeight="16"/>
  <cols>
    <col min="1" max="1" width="10.83203125" style="92"/>
    <col min="2" max="2" width="13" style="92" customWidth="1"/>
    <col min="3" max="3" width="43.6640625" style="92" customWidth="1"/>
    <col min="4" max="4" width="46.33203125" style="92" customWidth="1"/>
    <col min="5" max="5" width="25.83203125" style="92" customWidth="1"/>
    <col min="6" max="7" width="30.83203125" style="92" customWidth="1"/>
    <col min="8" max="16384" width="10.83203125" style="92"/>
  </cols>
  <sheetData>
    <row r="2" spans="2:7" ht="56" customHeight="1">
      <c r="B2" s="189" t="s">
        <v>53</v>
      </c>
      <c r="C2" s="189"/>
      <c r="D2" s="189"/>
      <c r="E2" s="189"/>
      <c r="F2" s="189"/>
      <c r="G2" s="189"/>
    </row>
    <row r="3" spans="2:7">
      <c r="B3" s="188" t="s">
        <v>35</v>
      </c>
      <c r="C3" s="188"/>
      <c r="D3" s="188"/>
      <c r="E3" s="179"/>
      <c r="F3" s="179"/>
      <c r="G3" s="179"/>
    </row>
    <row r="4" spans="2:7">
      <c r="B4" s="188" t="s">
        <v>36</v>
      </c>
      <c r="C4" s="188"/>
      <c r="D4" s="188"/>
      <c r="E4" s="179"/>
      <c r="F4" s="179"/>
      <c r="G4" s="179"/>
    </row>
    <row r="5" spans="2:7">
      <c r="B5" s="184" t="s">
        <v>37</v>
      </c>
      <c r="C5" s="184"/>
      <c r="D5" s="184"/>
      <c r="E5" s="179"/>
      <c r="F5" s="179"/>
      <c r="G5" s="179"/>
    </row>
    <row r="6" spans="2:7">
      <c r="B6" s="184" t="s">
        <v>38</v>
      </c>
      <c r="C6" s="184"/>
      <c r="D6" s="184"/>
      <c r="E6" s="179"/>
      <c r="F6" s="179"/>
      <c r="G6" s="179"/>
    </row>
    <row r="7" spans="2:7">
      <c r="B7" s="184" t="s">
        <v>39</v>
      </c>
      <c r="C7" s="184"/>
      <c r="D7" s="184"/>
      <c r="E7" s="179"/>
      <c r="F7" s="179"/>
      <c r="G7" s="179"/>
    </row>
    <row r="8" spans="2:7">
      <c r="B8" s="184" t="s">
        <v>42</v>
      </c>
      <c r="C8" s="184"/>
      <c r="D8" s="184"/>
      <c r="E8" s="179"/>
      <c r="F8" s="179"/>
      <c r="G8" s="179"/>
    </row>
    <row r="9" spans="2:7">
      <c r="B9" s="184" t="s">
        <v>43</v>
      </c>
      <c r="C9" s="184"/>
      <c r="D9" s="184"/>
      <c r="E9" s="179"/>
      <c r="F9" s="179"/>
      <c r="G9" s="179"/>
    </row>
    <row r="11" spans="2:7" ht="45" customHeight="1">
      <c r="B11" s="108" t="s">
        <v>59</v>
      </c>
      <c r="C11" s="180" t="s">
        <v>56</v>
      </c>
      <c r="D11" s="180"/>
      <c r="E11" s="181" t="s">
        <v>73</v>
      </c>
      <c r="F11" s="181"/>
      <c r="G11" s="105" t="s">
        <v>57</v>
      </c>
    </row>
    <row r="12" spans="2:7" ht="45" customHeight="1">
      <c r="B12" s="106">
        <v>1</v>
      </c>
      <c r="C12" s="182" t="s">
        <v>60</v>
      </c>
      <c r="D12" s="182"/>
      <c r="E12" s="183"/>
      <c r="F12" s="183"/>
      <c r="G12" s="116">
        <v>0</v>
      </c>
    </row>
    <row r="13" spans="2:7" ht="23">
      <c r="B13" s="117"/>
      <c r="C13" s="118"/>
      <c r="D13" s="118"/>
      <c r="E13" s="119"/>
      <c r="F13" s="119"/>
      <c r="G13" s="119"/>
    </row>
    <row r="14" spans="2:7" ht="40" customHeight="1">
      <c r="B14" s="182" t="s">
        <v>78</v>
      </c>
      <c r="C14" s="182"/>
      <c r="D14" s="182"/>
      <c r="E14" s="182"/>
      <c r="F14" s="182"/>
      <c r="G14" s="182"/>
    </row>
    <row r="16" spans="2:7">
      <c r="B16" s="178" t="s">
        <v>40</v>
      </c>
      <c r="C16" s="178"/>
      <c r="D16" s="178"/>
      <c r="E16" s="178"/>
      <c r="F16" s="178"/>
      <c r="G16" s="178" t="s">
        <v>41</v>
      </c>
    </row>
    <row r="17" spans="2:7">
      <c r="B17" s="178"/>
      <c r="C17" s="178"/>
      <c r="D17" s="178"/>
      <c r="E17" s="178"/>
      <c r="F17" s="178"/>
      <c r="G17" s="178"/>
    </row>
    <row r="18" spans="2:7">
      <c r="B18" s="178"/>
      <c r="C18" s="178"/>
      <c r="D18" s="178"/>
      <c r="E18" s="178"/>
      <c r="F18" s="178"/>
      <c r="G18" s="178"/>
    </row>
  </sheetData>
  <mergeCells count="22">
    <mergeCell ref="B3:D3"/>
    <mergeCell ref="B4:D4"/>
    <mergeCell ref="B2:G2"/>
    <mergeCell ref="E3:G3"/>
    <mergeCell ref="E4:G4"/>
    <mergeCell ref="B7:D7"/>
    <mergeCell ref="B8:D8"/>
    <mergeCell ref="G16:G18"/>
    <mergeCell ref="B16:F18"/>
    <mergeCell ref="E5:G5"/>
    <mergeCell ref="E6:G6"/>
    <mergeCell ref="E7:G7"/>
    <mergeCell ref="E8:G8"/>
    <mergeCell ref="E9:G9"/>
    <mergeCell ref="C11:D11"/>
    <mergeCell ref="E11:F11"/>
    <mergeCell ref="C12:D12"/>
    <mergeCell ref="E12:F12"/>
    <mergeCell ref="B14:G14"/>
    <mergeCell ref="B5:D5"/>
    <mergeCell ref="B6:D6"/>
    <mergeCell ref="B9:D9"/>
  </mergeCells>
  <dataValidations count="2">
    <dataValidation type="list" allowBlank="1" showInputMessage="1" showErrorMessage="1" sqref="E8" xr:uid="{B18E146A-1EA8-B843-B26B-47B11168E1D7}">
      <formula1>"Mikropodnik,Malý podnik,Stredný podnik"</formula1>
    </dataValidation>
    <dataValidation type="list" allowBlank="1" showInputMessage="1" showErrorMessage="1" sqref="E5:E7" xr:uid="{8FD1A2D5-FC35-A240-BED6-BF72E2F66518}">
      <formula1>"áno,nie"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2B610-90DA-1441-ACB2-484E23036215}">
  <dimension ref="B2:F14"/>
  <sheetViews>
    <sheetView showGridLines="0" workbookViewId="0">
      <selection activeCell="D21" sqref="D21"/>
    </sheetView>
  </sheetViews>
  <sheetFormatPr baseColWidth="10" defaultColWidth="10.83203125" defaultRowHeight="16"/>
  <cols>
    <col min="1" max="2" width="10.83203125" style="92"/>
    <col min="3" max="5" width="40.83203125" style="92" customWidth="1"/>
    <col min="6" max="6" width="59.5" style="92" customWidth="1"/>
    <col min="7" max="16384" width="10.83203125" style="92"/>
  </cols>
  <sheetData>
    <row r="2" spans="2:6" ht="45" customHeight="1">
      <c r="B2" s="190" t="s">
        <v>82</v>
      </c>
      <c r="C2" s="191"/>
      <c r="D2" s="191"/>
      <c r="E2" s="191"/>
      <c r="F2" s="192"/>
    </row>
    <row r="3" spans="2:6" ht="45" customHeight="1">
      <c r="B3" s="120"/>
      <c r="C3" s="182" t="s">
        <v>88</v>
      </c>
      <c r="D3" s="182"/>
      <c r="E3" s="182"/>
      <c r="F3" s="182"/>
    </row>
    <row r="4" spans="2:6" ht="34" customHeight="1">
      <c r="B4" s="130" t="s">
        <v>59</v>
      </c>
      <c r="C4" s="105" t="s">
        <v>83</v>
      </c>
      <c r="D4" s="105" t="s">
        <v>84</v>
      </c>
      <c r="E4" s="105" t="s">
        <v>85</v>
      </c>
      <c r="F4" s="114" t="s">
        <v>86</v>
      </c>
    </row>
    <row r="5" spans="2:6">
      <c r="B5" s="131">
        <v>1</v>
      </c>
      <c r="C5" s="126"/>
      <c r="D5" s="126"/>
      <c r="E5" s="127"/>
      <c r="F5" s="128"/>
    </row>
    <row r="6" spans="2:6">
      <c r="B6" s="131">
        <v>2</v>
      </c>
      <c r="C6" s="126"/>
      <c r="D6" s="126"/>
      <c r="E6" s="127"/>
      <c r="F6" s="128"/>
    </row>
    <row r="7" spans="2:6">
      <c r="B7" s="131">
        <v>3</v>
      </c>
      <c r="C7" s="126"/>
      <c r="D7" s="126"/>
      <c r="E7" s="127"/>
      <c r="F7" s="128"/>
    </row>
    <row r="8" spans="2:6">
      <c r="B8" s="131">
        <v>4</v>
      </c>
      <c r="C8" s="126"/>
      <c r="D8" s="126"/>
      <c r="E8" s="127"/>
      <c r="F8" s="128"/>
    </row>
    <row r="9" spans="2:6">
      <c r="B9" s="131">
        <v>5</v>
      </c>
      <c r="C9" s="126"/>
      <c r="D9" s="126"/>
      <c r="E9" s="127"/>
      <c r="F9" s="128"/>
    </row>
    <row r="10" spans="2:6">
      <c r="B10" s="131">
        <v>6</v>
      </c>
      <c r="C10" s="126"/>
      <c r="D10" s="126"/>
      <c r="E10" s="127"/>
      <c r="F10" s="128"/>
    </row>
    <row r="11" spans="2:6">
      <c r="B11" s="131">
        <v>7</v>
      </c>
      <c r="C11" s="126"/>
      <c r="D11" s="126"/>
      <c r="E11" s="127"/>
      <c r="F11" s="128"/>
    </row>
    <row r="12" spans="2:6">
      <c r="B12" s="125"/>
      <c r="C12" s="125"/>
      <c r="D12" s="125"/>
      <c r="E12" s="129">
        <f>SUM(E5:E11)</f>
        <v>0</v>
      </c>
      <c r="F12" s="120"/>
    </row>
    <row r="13" spans="2:6">
      <c r="B13" s="92" t="s">
        <v>87</v>
      </c>
    </row>
    <row r="14" spans="2:6" ht="32" customHeight="1">
      <c r="B14" s="193" t="s">
        <v>92</v>
      </c>
      <c r="C14" s="193"/>
      <c r="D14" s="193"/>
      <c r="E14" s="193"/>
      <c r="F14" s="193"/>
    </row>
  </sheetData>
  <mergeCells count="3">
    <mergeCell ref="C3:F3"/>
    <mergeCell ref="B2:F2"/>
    <mergeCell ref="B14:F14"/>
  </mergeCells>
  <conditionalFormatting sqref="E12">
    <cfRule type="expression" dxfId="5" priority="1" stopIfTrue="1">
      <formula>$E$12&lt;375000</formula>
    </cfRule>
    <cfRule type="expression" dxfId="4" priority="2">
      <formula>$E$12&gt;=375000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6444-EFB1-8349-A419-2FB07423EE48}">
  <dimension ref="B2:G19"/>
  <sheetViews>
    <sheetView showGridLines="0" workbookViewId="0">
      <selection activeCell="B15" sqref="B15:G15"/>
    </sheetView>
  </sheetViews>
  <sheetFormatPr baseColWidth="10" defaultColWidth="10.83203125" defaultRowHeight="16"/>
  <cols>
    <col min="1" max="1" width="10.83203125" style="92"/>
    <col min="2" max="2" width="13" style="92" customWidth="1"/>
    <col min="3" max="3" width="43.6640625" style="92" customWidth="1"/>
    <col min="4" max="4" width="46.33203125" style="92" customWidth="1"/>
    <col min="5" max="5" width="25.83203125" style="92" customWidth="1"/>
    <col min="6" max="7" width="30.83203125" style="92" customWidth="1"/>
    <col min="8" max="16384" width="10.83203125" style="92"/>
  </cols>
  <sheetData>
    <row r="2" spans="2:7" ht="56" customHeight="1">
      <c r="B2" s="189" t="s">
        <v>54</v>
      </c>
      <c r="C2" s="189"/>
      <c r="D2" s="189"/>
      <c r="E2" s="189"/>
      <c r="F2" s="189"/>
      <c r="G2" s="189"/>
    </row>
    <row r="3" spans="2:7">
      <c r="B3" s="188" t="s">
        <v>35</v>
      </c>
      <c r="C3" s="188"/>
      <c r="D3" s="188"/>
      <c r="E3" s="179"/>
      <c r="F3" s="179"/>
      <c r="G3" s="179"/>
    </row>
    <row r="4" spans="2:7">
      <c r="B4" s="188" t="s">
        <v>36</v>
      </c>
      <c r="C4" s="188"/>
      <c r="D4" s="188"/>
      <c r="E4" s="179"/>
      <c r="F4" s="179"/>
      <c r="G4" s="179"/>
    </row>
    <row r="5" spans="2:7">
      <c r="B5" s="184" t="s">
        <v>37</v>
      </c>
      <c r="C5" s="184"/>
      <c r="D5" s="184"/>
      <c r="E5" s="179"/>
      <c r="F5" s="179"/>
      <c r="G5" s="179"/>
    </row>
    <row r="6" spans="2:7">
      <c r="B6" s="184" t="s">
        <v>38</v>
      </c>
      <c r="C6" s="184"/>
      <c r="D6" s="184"/>
      <c r="E6" s="179"/>
      <c r="F6" s="179"/>
      <c r="G6" s="179"/>
    </row>
    <row r="7" spans="2:7">
      <c r="B7" s="184" t="s">
        <v>39</v>
      </c>
      <c r="C7" s="184"/>
      <c r="D7" s="184"/>
      <c r="E7" s="179"/>
      <c r="F7" s="179"/>
      <c r="G7" s="179"/>
    </row>
    <row r="8" spans="2:7">
      <c r="B8" s="184" t="s">
        <v>42</v>
      </c>
      <c r="C8" s="184"/>
      <c r="D8" s="184"/>
      <c r="E8" s="179"/>
      <c r="F8" s="179"/>
      <c r="G8" s="179"/>
    </row>
    <row r="9" spans="2:7">
      <c r="B9" s="184" t="s">
        <v>43</v>
      </c>
      <c r="C9" s="184"/>
      <c r="D9" s="184"/>
      <c r="E9" s="179"/>
      <c r="F9" s="179"/>
      <c r="G9" s="179"/>
    </row>
    <row r="11" spans="2:7" ht="45" customHeight="1">
      <c r="B11" s="108" t="s">
        <v>59</v>
      </c>
      <c r="C11" s="180" t="s">
        <v>56</v>
      </c>
      <c r="D11" s="180"/>
      <c r="E11" s="181" t="s">
        <v>73</v>
      </c>
      <c r="F11" s="181"/>
      <c r="G11" s="105" t="s">
        <v>57</v>
      </c>
    </row>
    <row r="12" spans="2:7" ht="45" customHeight="1">
      <c r="B12" s="106">
        <v>1</v>
      </c>
      <c r="C12" s="182" t="s">
        <v>70</v>
      </c>
      <c r="D12" s="182"/>
      <c r="E12" s="183"/>
      <c r="F12" s="183"/>
      <c r="G12" s="124"/>
    </row>
    <row r="13" spans="2:7" ht="16" customHeight="1">
      <c r="C13" s="93"/>
      <c r="D13" s="93"/>
      <c r="E13" s="94"/>
      <c r="F13" s="94"/>
      <c r="G13" s="94"/>
    </row>
    <row r="14" spans="2:7" ht="39" customHeight="1">
      <c r="B14" s="194" t="s">
        <v>79</v>
      </c>
      <c r="C14" s="195"/>
      <c r="D14" s="195"/>
      <c r="E14" s="195"/>
      <c r="F14" s="195"/>
      <c r="G14" s="196"/>
    </row>
    <row r="15" spans="2:7" ht="36" customHeight="1">
      <c r="B15" s="184" t="s">
        <v>74</v>
      </c>
      <c r="C15" s="184"/>
      <c r="D15" s="184"/>
      <c r="E15" s="184"/>
      <c r="F15" s="184"/>
      <c r="G15" s="184"/>
    </row>
    <row r="17" spans="2:7">
      <c r="B17" s="178" t="s">
        <v>40</v>
      </c>
      <c r="C17" s="178"/>
      <c r="D17" s="178"/>
      <c r="E17" s="178"/>
      <c r="F17" s="178"/>
      <c r="G17" s="178" t="s">
        <v>41</v>
      </c>
    </row>
    <row r="18" spans="2:7">
      <c r="B18" s="178"/>
      <c r="C18" s="178"/>
      <c r="D18" s="178"/>
      <c r="E18" s="178"/>
      <c r="F18" s="178"/>
      <c r="G18" s="178"/>
    </row>
    <row r="19" spans="2:7">
      <c r="B19" s="178"/>
      <c r="C19" s="178"/>
      <c r="D19" s="178"/>
      <c r="E19" s="178"/>
      <c r="F19" s="178"/>
      <c r="G19" s="178"/>
    </row>
  </sheetData>
  <mergeCells count="23">
    <mergeCell ref="B17:F19"/>
    <mergeCell ref="G17:G19"/>
    <mergeCell ref="E12:F12"/>
    <mergeCell ref="B15:G15"/>
    <mergeCell ref="B14:G14"/>
    <mergeCell ref="B2:G2"/>
    <mergeCell ref="B3:D3"/>
    <mergeCell ref="E3:G3"/>
    <mergeCell ref="B4:D4"/>
    <mergeCell ref="E4:G4"/>
    <mergeCell ref="B5:D5"/>
    <mergeCell ref="E5:G5"/>
    <mergeCell ref="B6:D6"/>
    <mergeCell ref="E6:G6"/>
    <mergeCell ref="C12:D12"/>
    <mergeCell ref="E11:F11"/>
    <mergeCell ref="C11:D11"/>
    <mergeCell ref="B7:D7"/>
    <mergeCell ref="E7:G7"/>
    <mergeCell ref="B8:D8"/>
    <mergeCell ref="E8:G8"/>
    <mergeCell ref="B9:D9"/>
    <mergeCell ref="E9:G9"/>
  </mergeCells>
  <dataValidations disablePrompts="1" count="2">
    <dataValidation type="list" allowBlank="1" showInputMessage="1" showErrorMessage="1" sqref="E5:E7" xr:uid="{53E26F8C-007E-C444-BE9F-51CF5EE8084D}">
      <formula1>"áno,nie"</formula1>
    </dataValidation>
    <dataValidation type="list" allowBlank="1" showInputMessage="1" showErrorMessage="1" sqref="E8" xr:uid="{9939C404-F481-A145-A647-2DA9A34275EE}">
      <formula1>"Mikropodnik,Malý podnik,Stredný podnik"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2423C-9958-9547-BC4A-45E278063CDC}">
  <dimension ref="B2:F17"/>
  <sheetViews>
    <sheetView showGridLines="0" workbookViewId="0">
      <selection activeCell="E27" sqref="E27"/>
    </sheetView>
  </sheetViews>
  <sheetFormatPr baseColWidth="10" defaultColWidth="10.83203125" defaultRowHeight="16"/>
  <cols>
    <col min="1" max="2" width="10.83203125" style="92"/>
    <col min="3" max="6" width="40.83203125" style="92" customWidth="1"/>
    <col min="7" max="16384" width="10.83203125" style="92"/>
  </cols>
  <sheetData>
    <row r="2" spans="2:6" ht="45" customHeight="1">
      <c r="B2" s="190" t="s">
        <v>82</v>
      </c>
      <c r="C2" s="191"/>
      <c r="D2" s="191"/>
      <c r="E2" s="191"/>
      <c r="F2" s="192"/>
    </row>
    <row r="3" spans="2:6" ht="45" customHeight="1">
      <c r="B3" s="120"/>
      <c r="C3" s="182" t="s">
        <v>89</v>
      </c>
      <c r="D3" s="182"/>
      <c r="E3" s="182"/>
      <c r="F3" s="182"/>
    </row>
    <row r="4" spans="2:6" ht="34" customHeight="1">
      <c r="B4" s="120"/>
      <c r="C4" s="105" t="s">
        <v>83</v>
      </c>
      <c r="D4" s="105" t="s">
        <v>84</v>
      </c>
      <c r="E4" s="105" t="s">
        <v>85</v>
      </c>
      <c r="F4" s="114" t="s">
        <v>86</v>
      </c>
    </row>
    <row r="5" spans="2:6">
      <c r="B5" s="120">
        <v>1</v>
      </c>
      <c r="C5" s="122" t="str">
        <f>IF(NOT(ISBLANK('Cenová ponuka - časť č. 2'!G12)),'§ 34 - Referencie -  Časť č. 1'!C5,"")</f>
        <v/>
      </c>
      <c r="D5" s="122" t="str">
        <f>IF(NOT(ISBLANK('Cenová ponuka - časť č. 2'!G12)),'§ 34 - Referencie -  Časť č. 1'!D5,"")</f>
        <v/>
      </c>
      <c r="E5" s="123" t="str">
        <f>IF(NOT(ISBLANK('Cenová ponuka - časť č. 2'!G12)),'§ 34 - Referencie -  Časť č. 1'!E5,"")</f>
        <v/>
      </c>
      <c r="F5" s="122" t="str">
        <f>IF(NOT(ISBLANK('Cenová ponuka - časť č. 2'!G12)),'§ 34 - Referencie -  Časť č. 1'!F5,"")</f>
        <v/>
      </c>
    </row>
    <row r="6" spans="2:6">
      <c r="B6" s="120">
        <v>2</v>
      </c>
      <c r="C6" s="122" t="str">
        <f>IF(NOT(ISBLANK('Cenová ponuka - časť č. 2'!G12)),'§ 34 - Referencie -  Časť č. 1'!C6,"")</f>
        <v/>
      </c>
      <c r="D6" s="122" t="str">
        <f>IF(NOT(ISBLANK('Cenová ponuka - časť č. 2'!G12)),'§ 34 - Referencie -  Časť č. 1'!D6,"")</f>
        <v/>
      </c>
      <c r="E6" s="123" t="str">
        <f>IF(NOT(ISBLANK('Cenová ponuka - časť č. 2'!G12)),'§ 34 - Referencie -  Časť č. 1'!E6,"")</f>
        <v/>
      </c>
      <c r="F6" s="122" t="str">
        <f>IF(NOT(ISBLANK('Cenová ponuka - časť č. 2'!G12)),'§ 34 - Referencie -  Časť č. 1'!F6,"")</f>
        <v/>
      </c>
    </row>
    <row r="7" spans="2:6">
      <c r="B7" s="120">
        <v>3</v>
      </c>
      <c r="C7" s="122" t="str">
        <f>IF(NOT(ISBLANK('Cenová ponuka - časť č. 2'!G12)),'§ 34 - Referencie -  Časť č. 1'!C7,"")</f>
        <v/>
      </c>
      <c r="D7" s="122" t="str">
        <f>IF(NOT(ISBLANK('Cenová ponuka - časť č. 2'!G12)),'§ 34 - Referencie -  Časť č. 1'!D7,"")</f>
        <v/>
      </c>
      <c r="E7" s="123" t="str">
        <f>IF(NOT(ISBLANK('Cenová ponuka - časť č. 2'!G12)),'§ 34 - Referencie -  Časť č. 1'!E7,"")</f>
        <v/>
      </c>
      <c r="F7" s="122" t="str">
        <f>IF(NOT(ISBLANK('Cenová ponuka - časť č. 2'!G12)),'§ 34 - Referencie -  Časť č. 1'!F7,"")</f>
        <v/>
      </c>
    </row>
    <row r="8" spans="2:6">
      <c r="B8" s="120">
        <v>4</v>
      </c>
      <c r="C8" s="122" t="str">
        <f>IF(NOT(ISBLANK('Cenová ponuka - časť č. 2'!G12)),'§ 34 - Referencie -  Časť č. 1'!C8,"")</f>
        <v/>
      </c>
      <c r="D8" s="122" t="str">
        <f>IF(NOT(ISBLANK('Cenová ponuka - časť č. 2'!G12)),'§ 34 - Referencie -  Časť č. 1'!D8,"")</f>
        <v/>
      </c>
      <c r="E8" s="123" t="str">
        <f>IF(NOT(ISBLANK('Cenová ponuka - časť č. 2'!G12)),'§ 34 - Referencie -  Časť č. 1'!E8,"")</f>
        <v/>
      </c>
      <c r="F8" s="122" t="str">
        <f>IF(NOT(ISBLANK('Cenová ponuka - časť č. 2'!G12)),'§ 34 - Referencie -  Časť č. 1'!F8,"")</f>
        <v/>
      </c>
    </row>
    <row r="9" spans="2:6">
      <c r="B9" s="120">
        <v>5</v>
      </c>
      <c r="C9" s="122" t="str">
        <f>IF(NOT(ISBLANK('Cenová ponuka - časť č. 2'!G12)),'§ 34 - Referencie -  Časť č. 1'!C9,"")</f>
        <v/>
      </c>
      <c r="D9" s="122" t="str">
        <f>IF(NOT(ISBLANK('Cenová ponuka - časť č. 2'!G12)),'§ 34 - Referencie -  Časť č. 1'!D9,"")</f>
        <v/>
      </c>
      <c r="E9" s="123" t="str">
        <f>IF(NOT(ISBLANK('Cenová ponuka - časť č. 2'!G12)),'§ 34 - Referencie -  Časť č. 1'!E9,"")</f>
        <v/>
      </c>
      <c r="F9" s="122" t="str">
        <f>IF(NOT(ISBLANK('Cenová ponuka - časť č. 2'!G12)),'§ 34 - Referencie -  Časť č. 1'!F9,"")</f>
        <v/>
      </c>
    </row>
    <row r="10" spans="2:6">
      <c r="B10" s="120">
        <v>6</v>
      </c>
      <c r="C10" s="122" t="str">
        <f>IF(NOT(ISBLANK('Cenová ponuka - časť č. 2'!G12)),'§ 34 - Referencie -  Časť č. 1'!C10,"")</f>
        <v/>
      </c>
      <c r="D10" s="122" t="str">
        <f>IF(NOT(ISBLANK('Cenová ponuka - časť č. 2'!G12)),'§ 34 - Referencie -  Časť č. 1'!D10,"")</f>
        <v/>
      </c>
      <c r="E10" s="123" t="str">
        <f>IF(NOT(ISBLANK('Cenová ponuka - časť č. 2'!G12)),'§ 34 - Referencie -  Časť č. 1'!E10,"")</f>
        <v/>
      </c>
      <c r="F10" s="122" t="str">
        <f>IF(NOT(ISBLANK('Cenová ponuka - časť č. 2'!G12)),'§ 34 - Referencie -  Časť č. 1'!F10,"")</f>
        <v/>
      </c>
    </row>
    <row r="11" spans="2:6">
      <c r="B11" s="120">
        <v>7</v>
      </c>
      <c r="C11" s="122" t="str">
        <f>IF(NOT(ISBLANK('Cenová ponuka - časť č. 2'!G12)),'§ 34 - Referencie -  Časť č. 1'!C11,"")</f>
        <v/>
      </c>
      <c r="D11" s="122" t="str">
        <f>IF(NOT(ISBLANK('Cenová ponuka - časť č. 2'!G12)),'§ 34 - Referencie -  Časť č. 1'!D11,"")</f>
        <v/>
      </c>
      <c r="E11" s="123" t="str">
        <f>IF(NOT(ISBLANK('Cenová ponuka - časť č. 2'!G12)),'§ 34 - Referencie -  Časť č. 1'!E11,"")</f>
        <v/>
      </c>
      <c r="F11" s="122" t="str">
        <f>IF(NOT(ISBLANK('Cenová ponuka - časť č. 2'!G12)),'§ 34 - Referencie -  Časť č. 1'!F11,"")</f>
        <v/>
      </c>
    </row>
    <row r="12" spans="2:6">
      <c r="B12" s="120">
        <v>8</v>
      </c>
      <c r="C12" s="122"/>
      <c r="D12" s="122"/>
      <c r="E12" s="123"/>
      <c r="F12" s="122"/>
    </row>
    <row r="13" spans="2:6">
      <c r="B13" s="120">
        <v>9</v>
      </c>
      <c r="C13" s="122"/>
      <c r="D13" s="122"/>
      <c r="E13" s="123"/>
      <c r="F13" s="122"/>
    </row>
    <row r="14" spans="2:6">
      <c r="B14" s="120">
        <v>10</v>
      </c>
      <c r="C14" s="122"/>
      <c r="D14" s="122"/>
      <c r="E14" s="123"/>
      <c r="F14" s="122"/>
    </row>
    <row r="15" spans="2:6">
      <c r="B15" s="120"/>
      <c r="C15" s="120"/>
      <c r="D15" s="120"/>
      <c r="E15" s="121">
        <f>SUM(E5:E14)</f>
        <v>0</v>
      </c>
      <c r="F15" s="120"/>
    </row>
    <row r="17" spans="2:2">
      <c r="B17" s="92" t="s">
        <v>87</v>
      </c>
    </row>
  </sheetData>
  <mergeCells count="2">
    <mergeCell ref="C3:F3"/>
    <mergeCell ref="B2:F2"/>
  </mergeCells>
  <conditionalFormatting sqref="E15">
    <cfRule type="expression" dxfId="3" priority="1">
      <formula>$E$15&lt;638000</formula>
    </cfRule>
    <cfRule type="expression" dxfId="2" priority="2" stopIfTrue="1">
      <formula>$E$15&gt;=638000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3BF9-1CF6-9844-B910-1ED65035B366}">
  <dimension ref="B2:G23"/>
  <sheetViews>
    <sheetView showGridLines="0" workbookViewId="0">
      <selection activeCell="E12" sqref="E12:F12"/>
    </sheetView>
  </sheetViews>
  <sheetFormatPr baseColWidth="10" defaultColWidth="10.83203125" defaultRowHeight="16"/>
  <cols>
    <col min="1" max="1" width="10.83203125" style="92"/>
    <col min="2" max="2" width="13" style="92" customWidth="1"/>
    <col min="3" max="3" width="43.6640625" style="92" customWidth="1"/>
    <col min="4" max="4" width="46.33203125" style="92" customWidth="1"/>
    <col min="5" max="5" width="25.83203125" style="92" customWidth="1"/>
    <col min="6" max="7" width="30.83203125" style="92" customWidth="1"/>
    <col min="8" max="16384" width="10.83203125" style="92"/>
  </cols>
  <sheetData>
    <row r="2" spans="2:7" ht="56" customHeight="1">
      <c r="B2" s="189" t="s">
        <v>71</v>
      </c>
      <c r="C2" s="189"/>
      <c r="D2" s="189"/>
      <c r="E2" s="189"/>
      <c r="F2" s="189"/>
      <c r="G2" s="189"/>
    </row>
    <row r="3" spans="2:7">
      <c r="B3" s="188" t="s">
        <v>35</v>
      </c>
      <c r="C3" s="188"/>
      <c r="D3" s="188"/>
      <c r="E3" s="179"/>
      <c r="F3" s="179"/>
      <c r="G3" s="179"/>
    </row>
    <row r="4" spans="2:7">
      <c r="B4" s="188" t="s">
        <v>36</v>
      </c>
      <c r="C4" s="188"/>
      <c r="D4" s="188"/>
      <c r="E4" s="179"/>
      <c r="F4" s="179"/>
      <c r="G4" s="179"/>
    </row>
    <row r="5" spans="2:7">
      <c r="B5" s="184" t="s">
        <v>37</v>
      </c>
      <c r="C5" s="184"/>
      <c r="D5" s="184"/>
      <c r="E5" s="179"/>
      <c r="F5" s="179"/>
      <c r="G5" s="179"/>
    </row>
    <row r="6" spans="2:7">
      <c r="B6" s="184" t="s">
        <v>38</v>
      </c>
      <c r="C6" s="184"/>
      <c r="D6" s="184"/>
      <c r="E6" s="179"/>
      <c r="F6" s="179"/>
      <c r="G6" s="179"/>
    </row>
    <row r="7" spans="2:7">
      <c r="B7" s="184" t="s">
        <v>39</v>
      </c>
      <c r="C7" s="184"/>
      <c r="D7" s="184"/>
      <c r="E7" s="179"/>
      <c r="F7" s="179"/>
      <c r="G7" s="179"/>
    </row>
    <row r="8" spans="2:7">
      <c r="B8" s="184" t="s">
        <v>42</v>
      </c>
      <c r="C8" s="184"/>
      <c r="D8" s="184"/>
      <c r="E8" s="179"/>
      <c r="F8" s="179"/>
      <c r="G8" s="179"/>
    </row>
    <row r="9" spans="2:7">
      <c r="B9" s="184" t="s">
        <v>43</v>
      </c>
      <c r="C9" s="184"/>
      <c r="D9" s="184"/>
      <c r="E9" s="179"/>
      <c r="F9" s="179"/>
      <c r="G9" s="179"/>
    </row>
    <row r="11" spans="2:7" ht="45" customHeight="1">
      <c r="B11" s="108" t="s">
        <v>59</v>
      </c>
      <c r="C11" s="180" t="s">
        <v>56</v>
      </c>
      <c r="D11" s="180"/>
      <c r="E11" s="181" t="s">
        <v>55</v>
      </c>
      <c r="F11" s="181"/>
      <c r="G11" s="105" t="s">
        <v>57</v>
      </c>
    </row>
    <row r="12" spans="2:7" ht="45" customHeight="1">
      <c r="B12" s="106">
        <v>1</v>
      </c>
      <c r="C12" s="182" t="s">
        <v>72</v>
      </c>
      <c r="D12" s="182"/>
      <c r="E12" s="183"/>
      <c r="F12" s="183"/>
      <c r="G12" s="107"/>
    </row>
    <row r="13" spans="2:7" ht="45" customHeight="1">
      <c r="B13" s="185" t="s">
        <v>61</v>
      </c>
      <c r="C13" s="185"/>
      <c r="D13" s="185"/>
      <c r="E13" s="185"/>
      <c r="F13" s="185"/>
      <c r="G13" s="185"/>
    </row>
    <row r="14" spans="2:7" ht="45" customHeight="1">
      <c r="B14" s="106"/>
      <c r="C14" s="108" t="s">
        <v>62</v>
      </c>
      <c r="D14" s="108" t="s">
        <v>63</v>
      </c>
      <c r="E14" s="108" t="s">
        <v>64</v>
      </c>
      <c r="F14" s="108" t="s">
        <v>65</v>
      </c>
      <c r="G14" s="108" t="s">
        <v>69</v>
      </c>
    </row>
    <row r="15" spans="2:7" ht="45" customHeight="1">
      <c r="B15" s="106">
        <v>2</v>
      </c>
      <c r="C15" s="112" t="s">
        <v>66</v>
      </c>
      <c r="D15" s="113">
        <v>8</v>
      </c>
      <c r="E15" s="109" t="s">
        <v>91</v>
      </c>
      <c r="F15" s="110"/>
      <c r="G15" s="111">
        <f>F15*D15</f>
        <v>0</v>
      </c>
    </row>
    <row r="16" spans="2:7" ht="45" customHeight="1">
      <c r="B16" s="106">
        <v>3</v>
      </c>
      <c r="C16" s="112" t="s">
        <v>67</v>
      </c>
      <c r="D16" s="113">
        <v>80</v>
      </c>
      <c r="E16" s="109" t="s">
        <v>68</v>
      </c>
      <c r="F16" s="110"/>
      <c r="G16" s="111">
        <f>F16*D16</f>
        <v>0</v>
      </c>
    </row>
    <row r="17" spans="2:7" ht="80" customHeight="1">
      <c r="B17" s="106"/>
      <c r="C17" s="186" t="s">
        <v>58</v>
      </c>
      <c r="D17" s="186"/>
      <c r="E17" s="187">
        <f>SUM(G15:G16)</f>
        <v>0</v>
      </c>
      <c r="F17" s="187"/>
      <c r="G17" s="187"/>
    </row>
    <row r="18" spans="2:7" ht="16" customHeight="1">
      <c r="C18" s="93"/>
      <c r="D18" s="93"/>
      <c r="E18" s="104"/>
      <c r="F18" s="104"/>
      <c r="G18" s="104"/>
    </row>
    <row r="19" spans="2:7" ht="36" customHeight="1">
      <c r="B19" s="194" t="s">
        <v>80</v>
      </c>
      <c r="C19" s="195"/>
      <c r="D19" s="195"/>
      <c r="E19" s="195"/>
      <c r="F19" s="195"/>
      <c r="G19" s="196"/>
    </row>
    <row r="20" spans="2:7" ht="16" customHeight="1">
      <c r="C20" s="93"/>
      <c r="D20" s="93"/>
      <c r="E20" s="94"/>
      <c r="F20" s="94"/>
      <c r="G20" s="94"/>
    </row>
    <row r="21" spans="2:7">
      <c r="B21" s="178" t="s">
        <v>40</v>
      </c>
      <c r="C21" s="178"/>
      <c r="D21" s="178"/>
      <c r="E21" s="178"/>
      <c r="F21" s="178"/>
      <c r="G21" s="178" t="s">
        <v>41</v>
      </c>
    </row>
    <row r="22" spans="2:7">
      <c r="B22" s="178"/>
      <c r="C22" s="178"/>
      <c r="D22" s="178"/>
      <c r="E22" s="178"/>
      <c r="F22" s="178"/>
      <c r="G22" s="178"/>
    </row>
    <row r="23" spans="2:7">
      <c r="B23" s="178"/>
      <c r="C23" s="178"/>
      <c r="D23" s="178"/>
      <c r="E23" s="178"/>
      <c r="F23" s="178"/>
      <c r="G23" s="178"/>
    </row>
  </sheetData>
  <mergeCells count="25">
    <mergeCell ref="B21:F23"/>
    <mergeCell ref="G21:G23"/>
    <mergeCell ref="B9:D9"/>
    <mergeCell ref="E9:G9"/>
    <mergeCell ref="C11:D11"/>
    <mergeCell ref="E11:F11"/>
    <mergeCell ref="C12:D12"/>
    <mergeCell ref="E12:F12"/>
    <mergeCell ref="B13:G13"/>
    <mergeCell ref="C17:D17"/>
    <mergeCell ref="E17:G17"/>
    <mergeCell ref="B19:G19"/>
    <mergeCell ref="B6:D6"/>
    <mergeCell ref="B7:D7"/>
    <mergeCell ref="B8:D8"/>
    <mergeCell ref="E6:G6"/>
    <mergeCell ref="E7:G7"/>
    <mergeCell ref="E8:G8"/>
    <mergeCell ref="B5:D5"/>
    <mergeCell ref="B3:D3"/>
    <mergeCell ref="B4:D4"/>
    <mergeCell ref="B2:G2"/>
    <mergeCell ref="E3:G3"/>
    <mergeCell ref="E4:G4"/>
    <mergeCell ref="E5:G5"/>
  </mergeCells>
  <dataValidations count="2">
    <dataValidation type="list" allowBlank="1" showInputMessage="1" showErrorMessage="1" sqref="E8" xr:uid="{E8D71FED-2CB8-D749-993B-B3E0AB00140F}">
      <formula1>"Mikropodnik,Malý podnik,Stredný podnik"</formula1>
    </dataValidation>
    <dataValidation type="list" allowBlank="1" showInputMessage="1" showErrorMessage="1" sqref="E5:E7" xr:uid="{5AABB8A5-88FF-044C-A89B-B7A856EB5078}">
      <formula1>"áno,nie"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ECF0-9703-5F4C-99C4-94CBC6CEF461}">
  <dimension ref="B2:F12"/>
  <sheetViews>
    <sheetView showGridLines="0" workbookViewId="0">
      <selection activeCell="D5" sqref="D5"/>
    </sheetView>
  </sheetViews>
  <sheetFormatPr baseColWidth="10" defaultColWidth="10.83203125" defaultRowHeight="16"/>
  <cols>
    <col min="1" max="2" width="10.83203125" style="92"/>
    <col min="3" max="6" width="40.83203125" style="92" customWidth="1"/>
    <col min="7" max="16384" width="10.83203125" style="92"/>
  </cols>
  <sheetData>
    <row r="2" spans="2:6" ht="45" customHeight="1">
      <c r="B2" s="190" t="s">
        <v>82</v>
      </c>
      <c r="C2" s="191"/>
      <c r="D2" s="191"/>
      <c r="E2" s="191"/>
      <c r="F2" s="192"/>
    </row>
    <row r="3" spans="2:6" ht="45" customHeight="1">
      <c r="B3" s="120"/>
      <c r="C3" s="182" t="s">
        <v>90</v>
      </c>
      <c r="D3" s="182"/>
      <c r="E3" s="182"/>
      <c r="F3" s="182"/>
    </row>
    <row r="4" spans="2:6" ht="34">
      <c r="B4" s="120"/>
      <c r="C4" s="105" t="s">
        <v>83</v>
      </c>
      <c r="D4" s="105" t="s">
        <v>84</v>
      </c>
      <c r="E4" s="105" t="s">
        <v>85</v>
      </c>
      <c r="F4" s="114" t="s">
        <v>86</v>
      </c>
    </row>
    <row r="5" spans="2:6">
      <c r="B5" s="120">
        <v>1</v>
      </c>
      <c r="C5" s="122"/>
      <c r="D5" s="122"/>
      <c r="E5" s="123">
        <v>0</v>
      </c>
      <c r="F5" s="122"/>
    </row>
    <row r="6" spans="2:6">
      <c r="B6" s="120">
        <v>2</v>
      </c>
      <c r="C6" s="122"/>
      <c r="D6" s="122"/>
      <c r="E6" s="123">
        <v>0</v>
      </c>
      <c r="F6" s="122"/>
    </row>
    <row r="7" spans="2:6">
      <c r="B7" s="120">
        <v>3</v>
      </c>
      <c r="C7" s="122"/>
      <c r="D7" s="122"/>
      <c r="E7" s="123">
        <v>0</v>
      </c>
      <c r="F7" s="122"/>
    </row>
    <row r="8" spans="2:6">
      <c r="B8" s="120">
        <v>4</v>
      </c>
      <c r="C8" s="122"/>
      <c r="D8" s="122"/>
      <c r="E8" s="123">
        <v>0</v>
      </c>
      <c r="F8" s="122"/>
    </row>
    <row r="9" spans="2:6">
      <c r="B9" s="120">
        <v>5</v>
      </c>
      <c r="C9" s="122"/>
      <c r="D9" s="122"/>
      <c r="E9" s="123">
        <v>0</v>
      </c>
      <c r="F9" s="122"/>
    </row>
    <row r="10" spans="2:6">
      <c r="B10" s="120"/>
      <c r="C10" s="120"/>
      <c r="D10" s="120"/>
      <c r="E10" s="121">
        <f>SUM(E5:E9)</f>
        <v>0</v>
      </c>
      <c r="F10" s="120"/>
    </row>
    <row r="12" spans="2:6">
      <c r="B12" s="92" t="s">
        <v>87</v>
      </c>
    </row>
  </sheetData>
  <mergeCells count="2">
    <mergeCell ref="C3:F3"/>
    <mergeCell ref="B2:F2"/>
  </mergeCells>
  <conditionalFormatting sqref="E10">
    <cfRule type="expression" dxfId="1" priority="1" stopIfTrue="1">
      <formula>$E$10&lt;62000</formula>
    </cfRule>
    <cfRule type="expression" dxfId="0" priority="2">
      <formula>$E$10&gt;=62000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CD9C-8622-8A4B-812E-A06D67EB4D86}">
  <dimension ref="B2:G18"/>
  <sheetViews>
    <sheetView showGridLines="0" workbookViewId="0">
      <selection activeCell="B2" sqref="B2:G2"/>
    </sheetView>
  </sheetViews>
  <sheetFormatPr baseColWidth="10" defaultColWidth="10.83203125" defaultRowHeight="16"/>
  <cols>
    <col min="1" max="1" width="10.83203125" style="92"/>
    <col min="2" max="2" width="13" style="92" customWidth="1"/>
    <col min="3" max="3" width="43.6640625" style="92" customWidth="1"/>
    <col min="4" max="4" width="46.33203125" style="92" customWidth="1"/>
    <col min="5" max="5" width="25.83203125" style="92" customWidth="1"/>
    <col min="6" max="7" width="30.83203125" style="92" customWidth="1"/>
    <col min="8" max="16384" width="10.83203125" style="92"/>
  </cols>
  <sheetData>
    <row r="2" spans="2:7" ht="56" customHeight="1">
      <c r="B2" s="189" t="s">
        <v>75</v>
      </c>
      <c r="C2" s="189"/>
      <c r="D2" s="189"/>
      <c r="E2" s="189"/>
      <c r="F2" s="189"/>
      <c r="G2" s="189"/>
    </row>
    <row r="3" spans="2:7">
      <c r="B3" s="188" t="s">
        <v>35</v>
      </c>
      <c r="C3" s="188"/>
      <c r="D3" s="188"/>
      <c r="E3" s="179"/>
      <c r="F3" s="179"/>
      <c r="G3" s="179"/>
    </row>
    <row r="4" spans="2:7">
      <c r="B4" s="188" t="s">
        <v>36</v>
      </c>
      <c r="C4" s="188"/>
      <c r="D4" s="188"/>
      <c r="E4" s="179"/>
      <c r="F4" s="179"/>
      <c r="G4" s="179"/>
    </row>
    <row r="5" spans="2:7">
      <c r="B5" s="184" t="s">
        <v>37</v>
      </c>
      <c r="C5" s="184"/>
      <c r="D5" s="184"/>
      <c r="E5" s="179"/>
      <c r="F5" s="179"/>
      <c r="G5" s="179"/>
    </row>
    <row r="6" spans="2:7">
      <c r="B6" s="184" t="s">
        <v>38</v>
      </c>
      <c r="C6" s="184"/>
      <c r="D6" s="184"/>
      <c r="E6" s="179"/>
      <c r="F6" s="179"/>
      <c r="G6" s="179"/>
    </row>
    <row r="7" spans="2:7">
      <c r="B7" s="184" t="s">
        <v>39</v>
      </c>
      <c r="C7" s="184"/>
      <c r="D7" s="184"/>
      <c r="E7" s="179"/>
      <c r="F7" s="179"/>
      <c r="G7" s="179"/>
    </row>
    <row r="8" spans="2:7">
      <c r="B8" s="184" t="s">
        <v>42</v>
      </c>
      <c r="C8" s="184"/>
      <c r="D8" s="184"/>
      <c r="E8" s="179"/>
      <c r="F8" s="179"/>
      <c r="G8" s="179"/>
    </row>
    <row r="9" spans="2:7">
      <c r="B9" s="184" t="s">
        <v>43</v>
      </c>
      <c r="C9" s="184"/>
      <c r="D9" s="184"/>
      <c r="E9" s="179"/>
      <c r="F9" s="179"/>
      <c r="G9" s="179"/>
    </row>
    <row r="11" spans="2:7" ht="45" customHeight="1">
      <c r="B11" s="106" t="s">
        <v>59</v>
      </c>
      <c r="C11" s="180" t="s">
        <v>56</v>
      </c>
      <c r="D11" s="180"/>
      <c r="E11" s="181" t="s">
        <v>55</v>
      </c>
      <c r="F11" s="181"/>
      <c r="G11" s="114" t="s">
        <v>77</v>
      </c>
    </row>
    <row r="12" spans="2:7" ht="45" customHeight="1">
      <c r="B12" s="106">
        <v>1</v>
      </c>
      <c r="C12" s="182" t="s">
        <v>76</v>
      </c>
      <c r="D12" s="182"/>
      <c r="E12" s="183"/>
      <c r="F12" s="183"/>
      <c r="G12" s="115"/>
    </row>
    <row r="13" spans="2:7" ht="16" customHeight="1">
      <c r="C13" s="93"/>
      <c r="D13" s="93"/>
      <c r="E13" s="104"/>
      <c r="F13" s="104"/>
      <c r="G13" s="104"/>
    </row>
    <row r="14" spans="2:7" ht="36" customHeight="1">
      <c r="B14" s="194" t="s">
        <v>81</v>
      </c>
      <c r="C14" s="195"/>
      <c r="D14" s="195"/>
      <c r="E14" s="195"/>
      <c r="F14" s="195"/>
      <c r="G14" s="196"/>
    </row>
    <row r="15" spans="2:7" ht="16" customHeight="1">
      <c r="C15" s="93"/>
      <c r="D15" s="93"/>
      <c r="E15" s="94"/>
      <c r="F15" s="94"/>
      <c r="G15" s="94"/>
    </row>
    <row r="16" spans="2:7">
      <c r="B16" s="178" t="s">
        <v>40</v>
      </c>
      <c r="C16" s="178"/>
      <c r="D16" s="178"/>
      <c r="E16" s="178"/>
      <c r="F16" s="178"/>
      <c r="G16" s="178" t="s">
        <v>41</v>
      </c>
    </row>
    <row r="17" spans="2:7">
      <c r="B17" s="178"/>
      <c r="C17" s="178"/>
      <c r="D17" s="178"/>
      <c r="E17" s="178"/>
      <c r="F17" s="178"/>
      <c r="G17" s="178"/>
    </row>
    <row r="18" spans="2:7">
      <c r="B18" s="178"/>
      <c r="C18" s="178"/>
      <c r="D18" s="178"/>
      <c r="E18" s="178"/>
      <c r="F18" s="178"/>
      <c r="G18" s="178"/>
    </row>
  </sheetData>
  <mergeCells count="22">
    <mergeCell ref="B16:F18"/>
    <mergeCell ref="G16:G18"/>
    <mergeCell ref="B9:D9"/>
    <mergeCell ref="E9:G9"/>
    <mergeCell ref="C11:D11"/>
    <mergeCell ref="E11:F11"/>
    <mergeCell ref="C12:D12"/>
    <mergeCell ref="E12:F12"/>
    <mergeCell ref="B14:G14"/>
    <mergeCell ref="B6:D6"/>
    <mergeCell ref="E6:G6"/>
    <mergeCell ref="B7:D7"/>
    <mergeCell ref="E7:G7"/>
    <mergeCell ref="B8:D8"/>
    <mergeCell ref="E8:G8"/>
    <mergeCell ref="B5:D5"/>
    <mergeCell ref="E5:G5"/>
    <mergeCell ref="B2:G2"/>
    <mergeCell ref="B3:D3"/>
    <mergeCell ref="E3:G3"/>
    <mergeCell ref="B4:D4"/>
    <mergeCell ref="E4:G4"/>
  </mergeCells>
  <dataValidations count="2">
    <dataValidation type="list" allowBlank="1" showInputMessage="1" showErrorMessage="1" sqref="E5:E7" xr:uid="{8770C865-E0A2-B741-803B-B596E984FD6B}">
      <formula1>"áno,nie"</formula1>
    </dataValidation>
    <dataValidation type="list" allowBlank="1" showInputMessage="1" showErrorMessage="1" sqref="E8" xr:uid="{E2AFBBAA-1A87-5649-83B3-D7CE88574AC4}">
      <formula1>"Mikropodnik,Malý podnik,Stredný podnik"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4C02-13B4-CC45-AFB6-64870AC29F5C}">
  <dimension ref="B1:B17"/>
  <sheetViews>
    <sheetView showGridLines="0" workbookViewId="0">
      <selection activeCell="B5" sqref="B5"/>
    </sheetView>
  </sheetViews>
  <sheetFormatPr baseColWidth="10" defaultColWidth="10.83203125" defaultRowHeight="15"/>
  <cols>
    <col min="1" max="1" width="10.83203125" style="95"/>
    <col min="2" max="2" width="98.5" style="95" customWidth="1"/>
    <col min="3" max="16384" width="10.83203125" style="95"/>
  </cols>
  <sheetData>
    <row r="1" spans="2:2" ht="16" thickBot="1"/>
    <row r="2" spans="2:2" ht="28">
      <c r="B2" s="103" t="s">
        <v>52</v>
      </c>
    </row>
    <row r="3" spans="2:2">
      <c r="B3" s="96"/>
    </row>
    <row r="4" spans="2:2" ht="16">
      <c r="B4" s="97" t="s">
        <v>48</v>
      </c>
    </row>
    <row r="5" spans="2:2">
      <c r="B5" s="97"/>
    </row>
    <row r="6" spans="2:2" ht="16">
      <c r="B6" s="98" t="s">
        <v>44</v>
      </c>
    </row>
    <row r="7" spans="2:2">
      <c r="B7" s="97"/>
    </row>
    <row r="8" spans="2:2" ht="16">
      <c r="B8" s="99" t="s">
        <v>45</v>
      </c>
    </row>
    <row r="9" spans="2:2">
      <c r="B9" s="99"/>
    </row>
    <row r="10" spans="2:2" ht="16">
      <c r="B10" s="100" t="s">
        <v>49</v>
      </c>
    </row>
    <row r="11" spans="2:2" ht="16">
      <c r="B11" s="100" t="s">
        <v>46</v>
      </c>
    </row>
    <row r="12" spans="2:2" ht="16">
      <c r="B12" s="100" t="s">
        <v>50</v>
      </c>
    </row>
    <row r="13" spans="2:2">
      <c r="B13" s="97"/>
    </row>
    <row r="14" spans="2:2" ht="32">
      <c r="B14" s="99" t="s">
        <v>51</v>
      </c>
    </row>
    <row r="15" spans="2:2">
      <c r="B15" s="101"/>
    </row>
    <row r="16" spans="2:2" ht="16">
      <c r="B16" s="97" t="s">
        <v>47</v>
      </c>
    </row>
    <row r="17" spans="2:2" ht="16" thickBot="1">
      <c r="B17" s="102"/>
    </row>
  </sheetData>
  <hyperlinks>
    <hyperlink ref="B8" r:id="rId1" location="paragraf-32:~:text=Za%20osobu%20pod%C4%BEa,t%C3%A1to%20osoba%20riadi." display="že v spoločnosti uchádazača neexistuje iná osoba podľa § 32 osd. 8 ZVO." xr:uid="{65F8B646-0DF2-A04D-B9FE-C83C1B880E2E}"/>
    <hyperlink ref="B14" r:id="rId2" location="paragraf-32.odsek-1.pismeno-a" display="Zároveň čestne vhylasujem, že všetky vyššie uvedené osoby spĺňajú podmienky účasti osobného postavenia podľa § 32 ods. 1 písm. a) ZVO." xr:uid="{F5564E42-73C9-4345-B062-7ED1677E1A9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C5A26B-E7BA-4353-815F-27780AE88B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b851f6ae-ae00-4f5e-81ad-6a76ccf99225"/>
    <ds:schemaRef ds:uri="http://schemas.microsoft.com/office/2006/metadata/properties"/>
    <ds:schemaRef ds:uri="http://purl.org/dc/elements/1.1/"/>
    <ds:schemaRef ds:uri="http://purl.org/dc/terms/"/>
    <ds:schemaRef ds:uri="e268c47e-392d-4bda-be85-a5756f4dce8a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Zákl. nastavenie</vt:lpstr>
      <vt:lpstr>Cenová ponuka - Časť č. 1</vt:lpstr>
      <vt:lpstr>§ 34 - Referencie -  Časť č. 1</vt:lpstr>
      <vt:lpstr>Cenová ponuka - časť č. 2</vt:lpstr>
      <vt:lpstr>§ 34 - Referencie - Časť č. 2</vt:lpstr>
      <vt:lpstr>Cenová ponuka - časť č. 3</vt:lpstr>
      <vt:lpstr>§ 34 - Referencie - Časť č. 3</vt:lpstr>
      <vt:lpstr>Cenová ponuka - Časť č. 4</vt:lpstr>
      <vt:lpstr>ČV § 32 ods.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Eva Sabová</cp:lastModifiedBy>
  <cp:revision/>
  <dcterms:created xsi:type="dcterms:W3CDTF">2022-09-22T09:41:16Z</dcterms:created>
  <dcterms:modified xsi:type="dcterms:W3CDTF">2025-08-14T13:15:43Z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