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drejicka\Desktop\ZsNH 2020\Chodník ul. Dlhá č.9-23 – VMČ 7\"/>
    </mc:Choice>
  </mc:AlternateContent>
  <bookViews>
    <workbookView xWindow="0" yWindow="0" windowWidth="19200" windowHeight="11595" activeTab="1"/>
  </bookViews>
  <sheets>
    <sheet name="Rekapitulácia stavby" sheetId="1" r:id="rId1"/>
    <sheet name="7f - Obnova chodníka ul. ..." sheetId="2" r:id="rId2"/>
  </sheets>
  <definedNames>
    <definedName name="_xlnm._FilterDatabase" localSheetId="1" hidden="1">'7f - Obnova chodníka ul. ...'!$C$126:$K$171</definedName>
    <definedName name="_xlnm.Print_Titles" localSheetId="1">'7f - Obnova chodníka ul. ...'!$126:$126</definedName>
    <definedName name="_xlnm.Print_Titles" localSheetId="0">'Rekapitulácia stavby'!$92:$92</definedName>
    <definedName name="_xlnm.Print_Area" localSheetId="1">'7f - Obnova chodníka ul. ...'!$C$4:$J$76,'7f - Obnova chodníka ul. ...'!$C$82:$J$106,'7f - Obnova chodníka ul. ...'!$C$112:$K$171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9" i="2" l="1"/>
  <c r="J38" i="2"/>
  <c r="AY96" i="1" s="1"/>
  <c r="J37" i="2"/>
  <c r="AX96" i="1" s="1"/>
  <c r="BI171" i="2"/>
  <c r="BH171" i="2"/>
  <c r="BG171" i="2"/>
  <c r="BE171" i="2"/>
  <c r="T171" i="2"/>
  <c r="T170" i="2" s="1"/>
  <c r="R171" i="2"/>
  <c r="R170" i="2" s="1"/>
  <c r="P171" i="2"/>
  <c r="P170" i="2" s="1"/>
  <c r="BI169" i="2"/>
  <c r="BH169" i="2"/>
  <c r="BG169" i="2"/>
  <c r="BE169" i="2"/>
  <c r="T169" i="2"/>
  <c r="T168" i="2" s="1"/>
  <c r="R169" i="2"/>
  <c r="R168" i="2" s="1"/>
  <c r="P169" i="2"/>
  <c r="P168" i="2" s="1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F121" i="2"/>
  <c r="E119" i="2"/>
  <c r="F91" i="2"/>
  <c r="E89" i="2"/>
  <c r="J26" i="2"/>
  <c r="E26" i="2"/>
  <c r="J124" i="2" s="1"/>
  <c r="J25" i="2"/>
  <c r="J23" i="2"/>
  <c r="E23" i="2"/>
  <c r="J123" i="2" s="1"/>
  <c r="J22" i="2"/>
  <c r="J20" i="2"/>
  <c r="E20" i="2"/>
  <c r="F124" i="2" s="1"/>
  <c r="J19" i="2"/>
  <c r="J17" i="2"/>
  <c r="E17" i="2"/>
  <c r="F123" i="2" s="1"/>
  <c r="J16" i="2"/>
  <c r="J121" i="2"/>
  <c r="E7" i="2"/>
  <c r="E115" i="2" s="1"/>
  <c r="L90" i="1"/>
  <c r="AM90" i="1"/>
  <c r="AM89" i="1"/>
  <c r="L89" i="1"/>
  <c r="AM87" i="1"/>
  <c r="L87" i="1"/>
  <c r="L85" i="1"/>
  <c r="BK171" i="2"/>
  <c r="J171" i="2"/>
  <c r="BK169" i="2"/>
  <c r="J169" i="2"/>
  <c r="BK167" i="2"/>
  <c r="J167" i="2"/>
  <c r="BK166" i="2"/>
  <c r="J166" i="2"/>
  <c r="BK165" i="2"/>
  <c r="J165" i="2"/>
  <c r="BK164" i="2"/>
  <c r="J164" i="2"/>
  <c r="BK163" i="2"/>
  <c r="J163" i="2"/>
  <c r="BK162" i="2"/>
  <c r="J162" i="2"/>
  <c r="BK161" i="2"/>
  <c r="J161" i="2"/>
  <c r="BK160" i="2"/>
  <c r="J160" i="2"/>
  <c r="BK159" i="2"/>
  <c r="J159" i="2"/>
  <c r="BK158" i="2"/>
  <c r="J158" i="2"/>
  <c r="BK157" i="2"/>
  <c r="J157" i="2"/>
  <c r="BK156" i="2"/>
  <c r="J156" i="2"/>
  <c r="BK155" i="2"/>
  <c r="J155" i="2"/>
  <c r="BK154" i="2"/>
  <c r="J154" i="2"/>
  <c r="BK152" i="2"/>
  <c r="J152" i="2"/>
  <c r="BK151" i="2"/>
  <c r="J151" i="2"/>
  <c r="BK150" i="2"/>
  <c r="J150" i="2"/>
  <c r="BK148" i="2"/>
  <c r="J148" i="2"/>
  <c r="BK147" i="2"/>
  <c r="J147" i="2"/>
  <c r="BK146" i="2"/>
  <c r="J146" i="2"/>
  <c r="BK145" i="2"/>
  <c r="J145" i="2"/>
  <c r="BK144" i="2"/>
  <c r="J144" i="2"/>
  <c r="BK143" i="2"/>
  <c r="J143" i="2"/>
  <c r="BK142" i="2"/>
  <c r="J142" i="2"/>
  <c r="BK140" i="2"/>
  <c r="J140" i="2"/>
  <c r="BK139" i="2"/>
  <c r="J139" i="2"/>
  <c r="BK138" i="2"/>
  <c r="J138" i="2"/>
  <c r="BK137" i="2"/>
  <c r="J137" i="2"/>
  <c r="BK136" i="2"/>
  <c r="J136" i="2"/>
  <c r="BK135" i="2"/>
  <c r="BK134" i="2"/>
  <c r="BK133" i="2"/>
  <c r="J132" i="2"/>
  <c r="J131" i="2"/>
  <c r="J130" i="2"/>
  <c r="J135" i="2"/>
  <c r="J134" i="2"/>
  <c r="J133" i="2"/>
  <c r="BK132" i="2"/>
  <c r="BK131" i="2"/>
  <c r="BK130" i="2"/>
  <c r="AS95" i="1"/>
  <c r="BK129" i="2" l="1"/>
  <c r="J129" i="2" s="1"/>
  <c r="J100" i="2" s="1"/>
  <c r="P129" i="2"/>
  <c r="R129" i="2"/>
  <c r="T129" i="2"/>
  <c r="BK141" i="2"/>
  <c r="J141" i="2" s="1"/>
  <c r="J101" i="2" s="1"/>
  <c r="P141" i="2"/>
  <c r="R141" i="2"/>
  <c r="T141" i="2"/>
  <c r="BK149" i="2"/>
  <c r="J149" i="2" s="1"/>
  <c r="J102" i="2" s="1"/>
  <c r="P149" i="2"/>
  <c r="R149" i="2"/>
  <c r="T149" i="2"/>
  <c r="BK153" i="2"/>
  <c r="J153" i="2" s="1"/>
  <c r="J103" i="2" s="1"/>
  <c r="P153" i="2"/>
  <c r="R153" i="2"/>
  <c r="T153" i="2"/>
  <c r="J91" i="2"/>
  <c r="J93" i="2"/>
  <c r="J94" i="2"/>
  <c r="BF130" i="2"/>
  <c r="BF131" i="2"/>
  <c r="BF133" i="2"/>
  <c r="BF147" i="2"/>
  <c r="E85" i="2"/>
  <c r="F93" i="2"/>
  <c r="F94" i="2"/>
  <c r="BF132" i="2"/>
  <c r="BF134" i="2"/>
  <c r="BF135" i="2"/>
  <c r="BF136" i="2"/>
  <c r="BF137" i="2"/>
  <c r="BF138" i="2"/>
  <c r="BF139" i="2"/>
  <c r="BF140" i="2"/>
  <c r="BF142" i="2"/>
  <c r="BF143" i="2"/>
  <c r="BF144" i="2"/>
  <c r="BF145" i="2"/>
  <c r="BF146" i="2"/>
  <c r="BF148" i="2"/>
  <c r="BF150" i="2"/>
  <c r="BF151" i="2"/>
  <c r="BF152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6" i="2"/>
  <c r="BF167" i="2"/>
  <c r="BF169" i="2"/>
  <c r="BF171" i="2"/>
  <c r="BK168" i="2"/>
  <c r="J168" i="2" s="1"/>
  <c r="J104" i="2" s="1"/>
  <c r="BK170" i="2"/>
  <c r="J170" i="2" s="1"/>
  <c r="J105" i="2" s="1"/>
  <c r="F35" i="2"/>
  <c r="AZ96" i="1" s="1"/>
  <c r="AZ95" i="1" s="1"/>
  <c r="AV95" i="1" s="1"/>
  <c r="F37" i="2"/>
  <c r="BB96" i="1" s="1"/>
  <c r="BB95" i="1" s="1"/>
  <c r="AX95" i="1" s="1"/>
  <c r="F39" i="2"/>
  <c r="BD96" i="1" s="1"/>
  <c r="BD95" i="1" s="1"/>
  <c r="BD94" i="1" s="1"/>
  <c r="W33" i="1" s="1"/>
  <c r="J35" i="2"/>
  <c r="AV96" i="1" s="1"/>
  <c r="F38" i="2"/>
  <c r="BC96" i="1" s="1"/>
  <c r="BC95" i="1" s="1"/>
  <c r="AY95" i="1" s="1"/>
  <c r="AS94" i="1"/>
  <c r="R128" i="2" l="1"/>
  <c r="R127" i="2"/>
  <c r="P128" i="2"/>
  <c r="P127" i="2"/>
  <c r="AU96" i="1"/>
  <c r="T128" i="2"/>
  <c r="T127" i="2"/>
  <c r="BK128" i="2"/>
  <c r="J128" i="2" s="1"/>
  <c r="J99" i="2" s="1"/>
  <c r="AU95" i="1"/>
  <c r="AU94" i="1" s="1"/>
  <c r="AZ94" i="1"/>
  <c r="W29" i="1" s="1"/>
  <c r="BB94" i="1"/>
  <c r="W31" i="1" s="1"/>
  <c r="BC94" i="1"/>
  <c r="W32" i="1" s="1"/>
  <c r="F36" i="2"/>
  <c r="BA96" i="1" s="1"/>
  <c r="BA95" i="1" s="1"/>
  <c r="AW95" i="1" s="1"/>
  <c r="AT95" i="1" s="1"/>
  <c r="J36" i="2"/>
  <c r="AW96" i="1" s="1"/>
  <c r="AT96" i="1" s="1"/>
  <c r="BK127" i="2" l="1"/>
  <c r="J127" i="2" s="1"/>
  <c r="J98" i="2" s="1"/>
  <c r="AV94" i="1"/>
  <c r="AK29" i="1" s="1"/>
  <c r="AX94" i="1"/>
  <c r="BA94" i="1"/>
  <c r="AW94" i="1" s="1"/>
  <c r="AK30" i="1" s="1"/>
  <c r="AY94" i="1"/>
  <c r="W30" i="1" l="1"/>
  <c r="J32" i="2"/>
  <c r="AG96" i="1" s="1"/>
  <c r="AN96" i="1" s="1"/>
  <c r="AT94" i="1"/>
  <c r="J41" i="2" l="1"/>
  <c r="AG95" i="1"/>
  <c r="AN95" i="1" s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<sst xmlns="http://schemas.openxmlformats.org/spreadsheetml/2006/main" count="825" uniqueCount="276">
  <si>
    <t>Export Komplet</t>
  </si>
  <si>
    <t/>
  </si>
  <si>
    <t>2.0</t>
  </si>
  <si>
    <t>False</t>
  </si>
  <si>
    <t>{3a575bab-694e-4036-b4b8-5b709f2255c6}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</si>
  <si>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</si>
  <si>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</si>
  <si>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</si>
  <si>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</si>
  <si>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</si>
  <si>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</si>
  <si>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</si>
  <si>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</si>
  <si>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</si>
  <si>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</si>
  <si>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</si>
  <si>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</si>
  <si>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</si>
  <si>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</si>
  <si>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</si>
  <si>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</si>
  <si>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</si>
  <si>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</si>
  <si>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</si>
  <si>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</si>
  <si>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</si>
  <si>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</si>
  <si>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</si>
  <si>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</si>
  <si>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</si>
  <si>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</si>
  <si>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</si>
  <si>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</si>
  <si>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</si>
  <si>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</si>
  <si>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</si>
  <si>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</si>
  <si>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</si>
  <si>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</si>
  <si>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</si>
  <si>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</si>
  <si>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</si>
  <si>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</si>
  <si>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</si>
  <si>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</si>
  <si>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</si>
  <si>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</si>
  <si>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</si>
  <si>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</si>
  <si>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</si>
  <si>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</si>
  <si>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</si>
  <si>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</si>
  <si>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</si>
  <si>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</si>
  <si>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</si>
  <si>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</si>
  <si>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</si>
  <si>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</si>
  <si>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</si>
  <si>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</si>
  <si>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</si>
  <si>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</si>
  <si>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</si>
  <si>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</si>
  <si>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</si>
  <si>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</si>
  <si>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</si>
  <si>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</si>
  <si>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</si>
  <si>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07</t>
  </si>
  <si>
    <t>VMČ č.7</t>
  </si>
  <si>
    <t>STA</t>
  </si>
  <si>
    <t>1</t>
  </si>
  <si>
    <t>{9a80d212-044a-498e-a59f-ece06f4c4e1e}</t>
  </si>
  <si>
    <t>/</t>
  </si>
  <si>
    <t>7f</t>
  </si>
  <si>
    <t>Obnova chodníka ul. Dlhá č. 9-23 - VMČ 7</t>
  </si>
  <si>
    <t>Časť</t>
  </si>
  <si>
    <t>2</t>
  </si>
  <si>
    <t>{bca000fb-7ce5-4d2b-b81c-25aa1ce7f61d}</t>
  </si>
  <si>
    <t>KRYCÍ LIST ROZPOČTU</t>
  </si>
  <si>
    <t>Objekt:</t>
  </si>
  <si>
    <t>07 - VMČ č.7</t>
  </si>
  <si>
    <t>Časť:</t>
  </si>
  <si>
    <t>7f - Obnova chodníka ul. Dlhá č. 9-23 - VMČ 7</t>
  </si>
  <si>
    <t>Dlhá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</si>
  <si>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</si>
  <si>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</si>
  <si>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</si>
  <si>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</si>
  <si>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</si>
  <si>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</si>
  <si>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</si>
  <si>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</si>
  <si>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</si>
  <si>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</si>
  <si>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</si>
  <si>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</si>
  <si>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</si>
  <si>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</si>
  <si>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</si>
  <si>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</si>
  <si>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</si>
  <si>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</si>
  <si>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</si>
  <si>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</si>
  <si>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</si>
  <si>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</si>
  <si>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</si>
  <si>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</si>
  <si>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</si>
  <si>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</si>
  <si>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</si>
  <si>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</si>
  <si>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</si>
  <si>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113107141</t>
  </si>
  <si>
    <t>Odstránenie krytu v ploche do 200 m2 asfaltového, hr. vrstvy do 50 mm,  -0,09800t</t>
  </si>
  <si>
    <t>m2</t>
  </si>
  <si>
    <t>4</t>
  </si>
  <si>
    <t>-1005871187</t>
  </si>
  <si>
    <t>113152210</t>
  </si>
  <si>
    <t>Frézovanie asf. podkladu alebo krytu bez prek., plochy do 500 m2, pruh š. cez 0,5 m do 1 m, hr. do 30 mm  0,076 t</t>
  </si>
  <si>
    <t>1222813032</t>
  </si>
  <si>
    <t>3</t>
  </si>
  <si>
    <t>113154210</t>
  </si>
  <si>
    <t>Frézovanie bet. podkladu alebo krytu bez prek., plochy do 500 m2, pruh š. cez 0,5 m do 1 m, hr. do 30 mm  0,076 t</t>
  </si>
  <si>
    <t>-1362886118</t>
  </si>
  <si>
    <t>113206111</t>
  </si>
  <si>
    <t>Vytrhanie obrúb betónových, s vybúraním lôžka, z krajníkov alebo obrubníkov stojatých,  -0,14500t</t>
  </si>
  <si>
    <t>m</t>
  </si>
  <si>
    <t>623023059</t>
  </si>
  <si>
    <t>5</t>
  </si>
  <si>
    <t>113208111</t>
  </si>
  <si>
    <t>Vytrhanie obrúb betonových, s vybúraním lôžka, záhonových,  -0,04000t</t>
  </si>
  <si>
    <t>2047583701</t>
  </si>
  <si>
    <t>6</t>
  </si>
  <si>
    <t>130201001</t>
  </si>
  <si>
    <t>Výkop jamy a ryhy v obmedzenom priestore horn. tr.3 ručne</t>
  </si>
  <si>
    <t>m3</t>
  </si>
  <si>
    <t>1666287522</t>
  </si>
  <si>
    <t>7</t>
  </si>
  <si>
    <t>162501102</t>
  </si>
  <si>
    <t xml:space="preserve">Vodorovné premiestnenie výkopku  po spevnenej ceste z  horniny tr.1-4, do 100 m3 na vzdialenosť do 3000 m </t>
  </si>
  <si>
    <t>720570501</t>
  </si>
  <si>
    <t>8</t>
  </si>
  <si>
    <t>162501105</t>
  </si>
  <si>
    <t>Vodorovné premiestnenie výkopku  po spevnenej ceste z  horniny tr.1-4, do 100 m3, príplatok k cene za každých ďalšich a začatých 1000 m</t>
  </si>
  <si>
    <t>-1547404215</t>
  </si>
  <si>
    <t>9</t>
  </si>
  <si>
    <t>167101100</t>
  </si>
  <si>
    <t>Nakladanie výkopku tr.1-4 ručne</t>
  </si>
  <si>
    <t>-1525731356</t>
  </si>
  <si>
    <t>10</t>
  </si>
  <si>
    <t>171201201</t>
  </si>
  <si>
    <t>Uloženie sypaniny na skládky do 100 m3</t>
  </si>
  <si>
    <t>-1732595940</t>
  </si>
  <si>
    <t>11</t>
  </si>
  <si>
    <t>171209002</t>
  </si>
  <si>
    <t>Poplatok za skladovanie - zemina a kamenivo (17 05) ostatné</t>
  </si>
  <si>
    <t>t</t>
  </si>
  <si>
    <t>-696625298</t>
  </si>
  <si>
    <t>Komunikácie</t>
  </si>
  <si>
    <t>12</t>
  </si>
  <si>
    <t>566902261R</t>
  </si>
  <si>
    <t>Vyspravenie podkladu plochy nad 15 m2 podkladovým betónom PB I tr. C 20/25 hr. 80 mm</t>
  </si>
  <si>
    <t>-1929842169</t>
  </si>
  <si>
    <t>13</t>
  </si>
  <si>
    <t>573231111</t>
  </si>
  <si>
    <t>Postrek asfaltový spojovací bez posypu kamenivom z cestnej emulzie v množstve od 0,50 do 0,80 kg/m2</t>
  </si>
  <si>
    <t>-1924343566</t>
  </si>
  <si>
    <t>14</t>
  </si>
  <si>
    <t>577134131</t>
  </si>
  <si>
    <t>Asfaltový betón vrstva obrusná AC 8 O v pruhu š. do 3 m z modifik. asfaltu tr. II, po zhutnení hr. 40 mm</t>
  </si>
  <si>
    <t>2100818535</t>
  </si>
  <si>
    <t>15</t>
  </si>
  <si>
    <t>577144271</t>
  </si>
  <si>
    <t>Asfaltový betón vrstva obrusná AC 11 O v pruhu š. do 3 m z modifik. asfaltu tr. II, po zhutnení hr. 50 mm</t>
  </si>
  <si>
    <t>984643810</t>
  </si>
  <si>
    <t>16</t>
  </si>
  <si>
    <t>596911141</t>
  </si>
  <si>
    <t>Kladenie betónovej zámkovej dlažby komunikácií pre peších hr. 60 mm pre peších do 50 m2 so zriadením lôžka z kameniva hr. 30 mm</t>
  </si>
  <si>
    <t>748064763</t>
  </si>
  <si>
    <t>17</t>
  </si>
  <si>
    <t>M</t>
  </si>
  <si>
    <t>5921952080</t>
  </si>
  <si>
    <t>Dlažba pre nevidiacich NOPKOVÁ 10x20x6 cm sivá</t>
  </si>
  <si>
    <t>-179716234</t>
  </si>
  <si>
    <t>18</t>
  </si>
  <si>
    <t>599142111R</t>
  </si>
  <si>
    <t xml:space="preserve">Zalievka medzi cestným obrubníkom a cestou </t>
  </si>
  <si>
    <t>-787431090</t>
  </si>
  <si>
    <t>Rúrové vedenie</t>
  </si>
  <si>
    <t>19</t>
  </si>
  <si>
    <t>899104111</t>
  </si>
  <si>
    <t>Osadenie poklopu liatinového a oceľového vrátane rámu hmotn. nad 150 kg</t>
  </si>
  <si>
    <t>ks</t>
  </si>
  <si>
    <t>1704932853</t>
  </si>
  <si>
    <t>5524180000</t>
  </si>
  <si>
    <t>Liatinový poklop kruhový D400 DN 600</t>
  </si>
  <si>
    <t>-1457954233</t>
  </si>
  <si>
    <t>21</t>
  </si>
  <si>
    <t>899332110R</t>
  </si>
  <si>
    <t xml:space="preserve">Výšková úprava kanalizačného poklopu </t>
  </si>
  <si>
    <t>1588209700</t>
  </si>
  <si>
    <t>Ostatné konštrukcie a práce-búranie</t>
  </si>
  <si>
    <t>22</t>
  </si>
  <si>
    <t>916561111</t>
  </si>
  <si>
    <t xml:space="preserve">Osadenie záhonového alebo parkového obrubníka betón., do lôžka z bet. pros. tr. C 12/15 s bočnou oporou </t>
  </si>
  <si>
    <t>-1228589777</t>
  </si>
  <si>
    <t>23</t>
  </si>
  <si>
    <t>5921954590</t>
  </si>
  <si>
    <t>Obrubník parkový 50x20x5 cm sivý</t>
  </si>
  <si>
    <t>425901107</t>
  </si>
  <si>
    <t>24</t>
  </si>
  <si>
    <t>917862111</t>
  </si>
  <si>
    <t xml:space="preserve">Osadenie chodník. obrubníka betónového stojatého do lôžka z betónu prosteho tr. C 12/15 s bočnou oporou </t>
  </si>
  <si>
    <t>880943066</t>
  </si>
  <si>
    <t>25</t>
  </si>
  <si>
    <t>5921954540</t>
  </si>
  <si>
    <t>Obrubník cestný 100x26x15 cm</t>
  </si>
  <si>
    <t>479904607</t>
  </si>
  <si>
    <t>26</t>
  </si>
  <si>
    <t>918101111</t>
  </si>
  <si>
    <t>Lôžko pod obrubníky, krajníky alebo obruby z dlažob. kociek z betónu prostého tr. C 12/15</t>
  </si>
  <si>
    <t>41736405</t>
  </si>
  <si>
    <t>27</t>
  </si>
  <si>
    <t>919735111</t>
  </si>
  <si>
    <t>Rezanie existujúceho asfaltového krytu alebo podkladu hĺbky do 50 mm</t>
  </si>
  <si>
    <t>-2036192427</t>
  </si>
  <si>
    <t>28</t>
  </si>
  <si>
    <t>919794441</t>
  </si>
  <si>
    <t>Úprava plôch okolo hydrantov, šupátok, a pod. v asfaltových krytoch v pôdorysnej ploche do 2 m2</t>
  </si>
  <si>
    <t>1594498013</t>
  </si>
  <si>
    <t>29</t>
  </si>
  <si>
    <t>938909311R</t>
  </si>
  <si>
    <t>Vyčistenie povrchu z povrchu podkladu alebo krytu bet. alebo asfalt.</t>
  </si>
  <si>
    <t>-516095237</t>
  </si>
  <si>
    <t>30</t>
  </si>
  <si>
    <t>976085311</t>
  </si>
  <si>
    <t>Vybúranie kanalizačného rámu liatinového vrátane poklopu alebo mreže,  -0,04400t</t>
  </si>
  <si>
    <t>-990501704</t>
  </si>
  <si>
    <t>31</t>
  </si>
  <si>
    <t>979084216</t>
  </si>
  <si>
    <t>Vodorovná doprava vybúraných hmôt po suchu bez naloženia, ale so zložením na vzdialenosť do 5 km</t>
  </si>
  <si>
    <t>-2106242037</t>
  </si>
  <si>
    <t>32</t>
  </si>
  <si>
    <t>979084219</t>
  </si>
  <si>
    <t>Príplatok k cene za každých ďalších aj začatých 5 km nad 5 km</t>
  </si>
  <si>
    <t>-20005534</t>
  </si>
  <si>
    <t>33</t>
  </si>
  <si>
    <t>979087213</t>
  </si>
  <si>
    <t>Nakladanie na dopravné prostriedky pre vodorovnú dopravu vybúraných hmôt</t>
  </si>
  <si>
    <t>1035153572</t>
  </si>
  <si>
    <t>34</t>
  </si>
  <si>
    <t>979089012</t>
  </si>
  <si>
    <t>Poplatok za skladovanie - betón, tehly, dlaždice (17 01 ), ostatné</t>
  </si>
  <si>
    <t>-162509986</t>
  </si>
  <si>
    <t>35</t>
  </si>
  <si>
    <t>979089212</t>
  </si>
  <si>
    <t>Poplatok za skladovanie - bitúmenové zmesi, uholný decht, dechtové výrobky (17 03 ), ostatné</t>
  </si>
  <si>
    <t>663447609</t>
  </si>
  <si>
    <t>99</t>
  </si>
  <si>
    <t>Presun hmôt HSV</t>
  </si>
  <si>
    <t>36</t>
  </si>
  <si>
    <t>998225111</t>
  </si>
  <si>
    <t>Presun hmôt pre pozemnú komunikáciu a letisko s krytom asfaltovým akejkoľvek dĺžky objektu</t>
  </si>
  <si>
    <t>-507856552</t>
  </si>
  <si>
    <t>VRN</t>
  </si>
  <si>
    <t>Vedľajšie rozpočtové náklady</t>
  </si>
  <si>
    <t>37</t>
  </si>
  <si>
    <t>000600024</t>
  </si>
  <si>
    <t>Dočastné dopravné značenie</t>
  </si>
  <si>
    <t xml:space="preserve">kpl </t>
  </si>
  <si>
    <t>2071851858</t>
  </si>
  <si>
    <t>Chodník ul. Dlhá č.9-23 - VMČ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</si>
</sst>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workbookViewId="0">
      <selection activeCell="L84" sqref="L8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7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9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200" t="s">
        <v>275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16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16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22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16</v>
      </c>
      <c r="AK17" s="23" t="s">
        <v>20</v>
      </c>
      <c r="AN17" s="21" t="s">
        <v>1</v>
      </c>
      <c r="AR17" s="17"/>
      <c r="BS17" s="14" t="s">
        <v>23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24</v>
      </c>
      <c r="AK19" s="23" t="s">
        <v>19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16</v>
      </c>
      <c r="AK20" s="23" t="s">
        <v>20</v>
      </c>
      <c r="AN20" s="21" t="s">
        <v>1</v>
      </c>
      <c r="AR20" s="17"/>
      <c r="BS20" s="14" t="s">
        <v>23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2">
        <f>ROUND(AG94,2)</f>
        <v>0</v>
      </c>
      <c r="AL26" s="203"/>
      <c r="AM26" s="203"/>
      <c r="AN26" s="203"/>
      <c r="AO26" s="20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4" t="s">
        <v>27</v>
      </c>
      <c r="M28" s="204"/>
      <c r="N28" s="204"/>
      <c r="O28" s="204"/>
      <c r="P28" s="204"/>
      <c r="Q28" s="26"/>
      <c r="R28" s="26"/>
      <c r="S28" s="26"/>
      <c r="T28" s="26"/>
      <c r="U28" s="26"/>
      <c r="V28" s="26"/>
      <c r="W28" s="204" t="s">
        <v>28</v>
      </c>
      <c r="X28" s="204"/>
      <c r="Y28" s="204"/>
      <c r="Z28" s="204"/>
      <c r="AA28" s="204"/>
      <c r="AB28" s="204"/>
      <c r="AC28" s="204"/>
      <c r="AD28" s="204"/>
      <c r="AE28" s="204"/>
      <c r="AF28" s="26"/>
      <c r="AG28" s="26"/>
      <c r="AH28" s="26"/>
      <c r="AI28" s="26"/>
      <c r="AJ28" s="26"/>
      <c r="AK28" s="204" t="s">
        <v>29</v>
      </c>
      <c r="AL28" s="204"/>
      <c r="AM28" s="204"/>
      <c r="AN28" s="204"/>
      <c r="AO28" s="204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94">
        <v>0.2</v>
      </c>
      <c r="M29" s="193"/>
      <c r="N29" s="193"/>
      <c r="O29" s="193"/>
      <c r="P29" s="193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2)</f>
        <v>0</v>
      </c>
      <c r="AL29" s="193"/>
      <c r="AM29" s="193"/>
      <c r="AN29" s="193"/>
      <c r="AO29" s="193"/>
      <c r="AR29" s="31"/>
    </row>
    <row r="30" spans="1:71" s="3" customFormat="1" ht="14.45" customHeight="1">
      <c r="B30" s="31"/>
      <c r="F30" s="23" t="s">
        <v>32</v>
      </c>
      <c r="L30" s="194">
        <v>0.2</v>
      </c>
      <c r="M30" s="193"/>
      <c r="N30" s="193"/>
      <c r="O30" s="193"/>
      <c r="P30" s="193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2)</f>
        <v>0</v>
      </c>
      <c r="AL30" s="193"/>
      <c r="AM30" s="193"/>
      <c r="AN30" s="193"/>
      <c r="AO30" s="193"/>
      <c r="AR30" s="31"/>
    </row>
    <row r="31" spans="1:71" s="3" customFormat="1" ht="14.45" hidden="1" customHeight="1">
      <c r="B31" s="31"/>
      <c r="F31" s="23" t="s">
        <v>33</v>
      </c>
      <c r="L31" s="194">
        <v>0.2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1"/>
    </row>
    <row r="32" spans="1:71" s="3" customFormat="1" ht="14.45" hidden="1" customHeight="1">
      <c r="B32" s="31"/>
      <c r="F32" s="23" t="s">
        <v>34</v>
      </c>
      <c r="L32" s="194">
        <v>0.2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1"/>
    </row>
    <row r="33" spans="1:57" s="3" customFormat="1" ht="14.45" hidden="1" customHeight="1">
      <c r="B33" s="31"/>
      <c r="F33" s="23" t="s">
        <v>35</v>
      </c>
      <c r="L33" s="194">
        <v>0</v>
      </c>
      <c r="M33" s="193"/>
      <c r="N33" s="193"/>
      <c r="O33" s="193"/>
      <c r="P33" s="193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95" t="s">
        <v>38</v>
      </c>
      <c r="Y35" s="196"/>
      <c r="Z35" s="196"/>
      <c r="AA35" s="196"/>
      <c r="AB35" s="196"/>
      <c r="AC35" s="34"/>
      <c r="AD35" s="34"/>
      <c r="AE35" s="34"/>
      <c r="AF35" s="34"/>
      <c r="AG35" s="34"/>
      <c r="AH35" s="34"/>
      <c r="AI35" s="34"/>
      <c r="AJ35" s="34"/>
      <c r="AK35" s="197">
        <f>SUM(AK26:AK33)</f>
        <v>0</v>
      </c>
      <c r="AL35" s="196"/>
      <c r="AM35" s="196"/>
      <c r="AN35" s="196"/>
      <c r="AO35" s="198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AR84" s="45"/>
    </row>
    <row r="85" spans="1:91" s="5" customFormat="1" ht="36.950000000000003" customHeight="1">
      <c r="B85" s="46"/>
      <c r="C85" s="47" t="s">
        <v>12</v>
      </c>
      <c r="L85" s="183" t="str">
        <f>K6</f>
        <v>Chodník ul. Dlhá č.9-23 - VMČ 7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85" t="str">
        <f>IF(AN8= "","",AN8)</f>
        <v/>
      </c>
      <c r="AN87" s="185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22</v>
      </c>
      <c r="AJ89" s="26"/>
      <c r="AK89" s="26"/>
      <c r="AL89" s="26"/>
      <c r="AM89" s="186" t="str">
        <f>IF(E17="","",E17)</f>
        <v xml:space="preserve"> </v>
      </c>
      <c r="AN89" s="187"/>
      <c r="AO89" s="187"/>
      <c r="AP89" s="187"/>
      <c r="AQ89" s="26"/>
      <c r="AR89" s="27"/>
      <c r="AS89" s="188" t="s">
        <v>46</v>
      </c>
      <c r="AT89" s="189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86" t="str">
        <f>IF(E20="","",E20)</f>
        <v xml:space="preserve"> </v>
      </c>
      <c r="AN90" s="187"/>
      <c r="AO90" s="187"/>
      <c r="AP90" s="187"/>
      <c r="AQ90" s="26"/>
      <c r="AR90" s="27"/>
      <c r="AS90" s="190"/>
      <c r="AT90" s="191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0"/>
      <c r="AT91" s="191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4" t="s">
        <v>47</v>
      </c>
      <c r="D92" s="175"/>
      <c r="E92" s="175"/>
      <c r="F92" s="175"/>
      <c r="G92" s="175"/>
      <c r="H92" s="54"/>
      <c r="I92" s="176" t="s">
        <v>48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49</v>
      </c>
      <c r="AH92" s="175"/>
      <c r="AI92" s="175"/>
      <c r="AJ92" s="175"/>
      <c r="AK92" s="175"/>
      <c r="AL92" s="175"/>
      <c r="AM92" s="175"/>
      <c r="AN92" s="176" t="s">
        <v>50</v>
      </c>
      <c r="AO92" s="175"/>
      <c r="AP92" s="178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2">
        <f>ROUND(AG95,2)</f>
        <v>0</v>
      </c>
      <c r="AH94" s="172"/>
      <c r="AI94" s="172"/>
      <c r="AJ94" s="172"/>
      <c r="AK94" s="172"/>
      <c r="AL94" s="172"/>
      <c r="AM94" s="172"/>
      <c r="AN94" s="173">
        <f>SUM(AG94,AT94)</f>
        <v>0</v>
      </c>
      <c r="AO94" s="173"/>
      <c r="AP94" s="17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380.34665000000001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 t="shared" ref="AZ94:BD95" si="0">ROUND(AZ95,2)</f>
        <v>0</v>
      </c>
      <c r="BA94" s="68">
        <f t="shared" si="0"/>
        <v>0</v>
      </c>
      <c r="BB94" s="68">
        <f t="shared" si="0"/>
        <v>0</v>
      </c>
      <c r="BC94" s="68">
        <f t="shared" si="0"/>
        <v>0</v>
      </c>
      <c r="BD94" s="70">
        <f t="shared" si="0"/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>
      <c r="B95" s="73"/>
      <c r="C95" s="74"/>
      <c r="D95" s="182" t="s">
        <v>70</v>
      </c>
      <c r="E95" s="182"/>
      <c r="F95" s="182"/>
      <c r="G95" s="182"/>
      <c r="H95" s="182"/>
      <c r="I95" s="75"/>
      <c r="J95" s="182" t="s">
        <v>71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1">
        <f>ROUND(AG96,2)</f>
        <v>0</v>
      </c>
      <c r="AH95" s="180"/>
      <c r="AI95" s="180"/>
      <c r="AJ95" s="180"/>
      <c r="AK95" s="180"/>
      <c r="AL95" s="180"/>
      <c r="AM95" s="180"/>
      <c r="AN95" s="179">
        <f>SUM(AG95,AT95)</f>
        <v>0</v>
      </c>
      <c r="AO95" s="180"/>
      <c r="AP95" s="180"/>
      <c r="AQ95" s="76" t="s">
        <v>72</v>
      </c>
      <c r="AR95" s="73"/>
      <c r="AS95" s="77">
        <f>ROUND(AS96,2)</f>
        <v>0</v>
      </c>
      <c r="AT95" s="78">
        <f>ROUND(SUM(AV95:AW95),2)</f>
        <v>0</v>
      </c>
      <c r="AU95" s="79">
        <f>ROUND(AU96,5)</f>
        <v>380.34665000000001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 t="shared" si="0"/>
        <v>0</v>
      </c>
      <c r="BA95" s="78">
        <f t="shared" si="0"/>
        <v>0</v>
      </c>
      <c r="BB95" s="78">
        <f t="shared" si="0"/>
        <v>0</v>
      </c>
      <c r="BC95" s="78">
        <f t="shared" si="0"/>
        <v>0</v>
      </c>
      <c r="BD95" s="80">
        <f t="shared" si="0"/>
        <v>0</v>
      </c>
      <c r="BS95" s="81" t="s">
        <v>65</v>
      </c>
      <c r="BT95" s="81" t="s">
        <v>73</v>
      </c>
      <c r="BU95" s="81" t="s">
        <v>67</v>
      </c>
      <c r="BV95" s="81" t="s">
        <v>68</v>
      </c>
      <c r="BW95" s="81" t="s">
        <v>74</v>
      </c>
      <c r="BX95" s="81" t="s">
        <v>4</v>
      </c>
      <c r="CL95" s="81" t="s">
        <v>1</v>
      </c>
      <c r="CM95" s="81" t="s">
        <v>66</v>
      </c>
    </row>
    <row r="96" spans="1:91" s="4" customFormat="1" ht="23.25" customHeight="1">
      <c r="A96" s="82" t="s">
        <v>75</v>
      </c>
      <c r="B96" s="45"/>
      <c r="C96" s="10"/>
      <c r="D96" s="10"/>
      <c r="E96" s="171" t="s">
        <v>76</v>
      </c>
      <c r="F96" s="171"/>
      <c r="G96" s="171"/>
      <c r="H96" s="171"/>
      <c r="I96" s="171"/>
      <c r="J96" s="10"/>
      <c r="K96" s="171" t="s">
        <v>77</v>
      </c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69">
        <f>'7f - Obnova chodníka ul. ...'!J32</f>
        <v>0</v>
      </c>
      <c r="AH96" s="170"/>
      <c r="AI96" s="170"/>
      <c r="AJ96" s="170"/>
      <c r="AK96" s="170"/>
      <c r="AL96" s="170"/>
      <c r="AM96" s="170"/>
      <c r="AN96" s="169">
        <f>SUM(AG96,AT96)</f>
        <v>0</v>
      </c>
      <c r="AO96" s="170"/>
      <c r="AP96" s="170"/>
      <c r="AQ96" s="83" t="s">
        <v>78</v>
      </c>
      <c r="AR96" s="45"/>
      <c r="AS96" s="84">
        <v>0</v>
      </c>
      <c r="AT96" s="85">
        <f>ROUND(SUM(AV96:AW96),2)</f>
        <v>0</v>
      </c>
      <c r="AU96" s="86">
        <f>'7f - Obnova chodníka ul. ...'!P127</f>
        <v>380.34665100000007</v>
      </c>
      <c r="AV96" s="85">
        <f>'7f - Obnova chodníka ul. ...'!J35</f>
        <v>0</v>
      </c>
      <c r="AW96" s="85">
        <f>'7f - Obnova chodníka ul. ...'!J36</f>
        <v>0</v>
      </c>
      <c r="AX96" s="85">
        <f>'7f - Obnova chodníka ul. ...'!J37</f>
        <v>0</v>
      </c>
      <c r="AY96" s="85">
        <f>'7f - Obnova chodníka ul. ...'!J38</f>
        <v>0</v>
      </c>
      <c r="AZ96" s="85">
        <f>'7f - Obnova chodníka ul. ...'!F35</f>
        <v>0</v>
      </c>
      <c r="BA96" s="85">
        <f>'7f - Obnova chodníka ul. ...'!F36</f>
        <v>0</v>
      </c>
      <c r="BB96" s="85">
        <f>'7f - Obnova chodníka ul. ...'!F37</f>
        <v>0</v>
      </c>
      <c r="BC96" s="85">
        <f>'7f - Obnova chodníka ul. ...'!F38</f>
        <v>0</v>
      </c>
      <c r="BD96" s="87">
        <f>'7f - Obnova chodníka ul. ...'!F39</f>
        <v>0</v>
      </c>
      <c r="BT96" s="21" t="s">
        <v>79</v>
      </c>
      <c r="BV96" s="21" t="s">
        <v>68</v>
      </c>
      <c r="BW96" s="21" t="s">
        <v>80</v>
      </c>
      <c r="BX96" s="21" t="s">
        <v>74</v>
      </c>
      <c r="CL96" s="21" t="s">
        <v>1</v>
      </c>
    </row>
    <row r="97" spans="1:57" s="2" customFormat="1" ht="30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s="2" customFormat="1" ht="6.95" customHeight="1">
      <c r="A98" s="26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6" location="'7f - Obnova chodníka ul. 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2"/>
  <sheetViews>
    <sheetView showGridLines="0" tabSelected="1" workbookViewId="0">
      <selection activeCell="I171" sqref="I17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8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81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Chodník ul. Dlhá č.9-23 - VMČ 7</v>
      </c>
      <c r="F7" s="207"/>
      <c r="G7" s="207"/>
      <c r="H7" s="207"/>
      <c r="L7" s="17"/>
    </row>
    <row r="8" spans="1:46" s="1" customFormat="1" ht="12" customHeight="1">
      <c r="B8" s="17"/>
      <c r="D8" s="23" t="s">
        <v>82</v>
      </c>
      <c r="L8" s="17"/>
    </row>
    <row r="9" spans="1:46" s="2" customFormat="1" ht="16.5" customHeight="1">
      <c r="A9" s="26"/>
      <c r="B9" s="27"/>
      <c r="C9" s="26"/>
      <c r="D9" s="26"/>
      <c r="E9" s="206" t="s">
        <v>83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84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83" t="s">
        <v>85</v>
      </c>
      <c r="F11" s="205"/>
      <c r="G11" s="205"/>
      <c r="H11" s="20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86</v>
      </c>
      <c r="G14" s="26"/>
      <c r="H14" s="26"/>
      <c r="I14" s="23" t="s">
        <v>17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tr">
        <f>IF('Rekapitulácia stavby'!AN10="","",'Rekapitulácia stavby'!AN10)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20</v>
      </c>
      <c r="J17" s="21" t="str">
        <f>IF('Rekapitulácia stavby'!AN11="","",'Rekapitulácia stavby'!AN11)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99" t="str">
        <f>'Rekapitulácia stavby'!E14</f>
        <v xml:space="preserve"> </v>
      </c>
      <c r="F20" s="199"/>
      <c r="G20" s="199"/>
      <c r="H20" s="199"/>
      <c r="I20" s="23" t="s">
        <v>20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22</v>
      </c>
      <c r="E22" s="26"/>
      <c r="F22" s="26"/>
      <c r="G22" s="26"/>
      <c r="H22" s="26"/>
      <c r="I22" s="23" t="s">
        <v>19</v>
      </c>
      <c r="J22" s="21" t="str">
        <f>IF('Rekapitulácia stavby'!AN16="","",'Rekapitulácia stavby'!AN16)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20</v>
      </c>
      <c r="J23" s="21" t="str">
        <f>IF('Rekapitulácia stavby'!AN17="","",'Rekapitulácia stavby'!AN17)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24</v>
      </c>
      <c r="E25" s="26"/>
      <c r="F25" s="26"/>
      <c r="G25" s="26"/>
      <c r="H25" s="26"/>
      <c r="I25" s="23" t="s">
        <v>19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20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25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0"/>
      <c r="B29" s="91"/>
      <c r="C29" s="90"/>
      <c r="D29" s="90"/>
      <c r="E29" s="201" t="s">
        <v>1</v>
      </c>
      <c r="F29" s="201"/>
      <c r="G29" s="201"/>
      <c r="H29" s="201"/>
      <c r="I29" s="90"/>
      <c r="J29" s="90"/>
      <c r="K29" s="90"/>
      <c r="L29" s="92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26</v>
      </c>
      <c r="E32" s="26"/>
      <c r="F32" s="26"/>
      <c r="G32" s="26"/>
      <c r="H32" s="26"/>
      <c r="I32" s="26"/>
      <c r="J32" s="65">
        <f>ROUND(J127,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30</v>
      </c>
      <c r="E35" s="23" t="s">
        <v>31</v>
      </c>
      <c r="F35" s="95">
        <f>ROUND((SUM(BE127:BE171)),  2)</f>
        <v>0</v>
      </c>
      <c r="G35" s="26"/>
      <c r="H35" s="26"/>
      <c r="I35" s="96">
        <v>0.2</v>
      </c>
      <c r="J35" s="95">
        <f>ROUND(((SUM(BE127:BE171))*I35),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32</v>
      </c>
      <c r="F36" s="95">
        <f>ROUND((SUM(BF127:BF171)),  2)</f>
        <v>0</v>
      </c>
      <c r="G36" s="26"/>
      <c r="H36" s="26"/>
      <c r="I36" s="96">
        <v>0.2</v>
      </c>
      <c r="J36" s="95">
        <f>ROUND(((SUM(BF127:BF171))*I36),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33</v>
      </c>
      <c r="F37" s="95">
        <f>ROUND((SUM(BG127:BG171)),  2)</f>
        <v>0</v>
      </c>
      <c r="G37" s="26"/>
      <c r="H37" s="26"/>
      <c r="I37" s="96">
        <v>0.2</v>
      </c>
      <c r="J37" s="95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34</v>
      </c>
      <c r="F38" s="95">
        <f>ROUND((SUM(BH127:BH171)),  2)</f>
        <v>0</v>
      </c>
      <c r="G38" s="26"/>
      <c r="H38" s="26"/>
      <c r="I38" s="96">
        <v>0.2</v>
      </c>
      <c r="J38" s="95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35</v>
      </c>
      <c r="F39" s="95">
        <f>ROUND((SUM(BI127:BI171)),  2)</f>
        <v>0</v>
      </c>
      <c r="G39" s="26"/>
      <c r="H39" s="26"/>
      <c r="I39" s="96">
        <v>0</v>
      </c>
      <c r="J39" s="95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7"/>
      <c r="D41" s="98" t="s">
        <v>36</v>
      </c>
      <c r="E41" s="54"/>
      <c r="F41" s="54"/>
      <c r="G41" s="99" t="s">
        <v>37</v>
      </c>
      <c r="H41" s="100" t="s">
        <v>38</v>
      </c>
      <c r="I41" s="54"/>
      <c r="J41" s="101">
        <f>SUM(J32:J39)</f>
        <v>0</v>
      </c>
      <c r="K41" s="102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103" t="s">
        <v>42</v>
      </c>
      <c r="G61" s="39" t="s">
        <v>41</v>
      </c>
      <c r="H61" s="29"/>
      <c r="I61" s="29"/>
      <c r="J61" s="104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103" t="s">
        <v>42</v>
      </c>
      <c r="G76" s="39" t="s">
        <v>41</v>
      </c>
      <c r="H76" s="29"/>
      <c r="I76" s="29"/>
      <c r="J76" s="104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87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06" t="str">
        <f>E7</f>
        <v>Chodník ul. Dlhá č.9-23 - VMČ 7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82</v>
      </c>
      <c r="L86" s="17"/>
    </row>
    <row r="87" spans="1:31" s="2" customFormat="1" ht="16.5" customHeight="1">
      <c r="A87" s="26"/>
      <c r="B87" s="27"/>
      <c r="C87" s="26"/>
      <c r="D87" s="26"/>
      <c r="E87" s="206" t="s">
        <v>83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84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83" t="str">
        <f>E11</f>
        <v>7f - Obnova chodníka ul. Dlhá č. 9-23 - VMČ 7</v>
      </c>
      <c r="F89" s="205"/>
      <c r="G89" s="205"/>
      <c r="H89" s="20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>Dlhá</v>
      </c>
      <c r="G91" s="26"/>
      <c r="H91" s="26"/>
      <c r="I91" s="23" t="s">
        <v>17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18</v>
      </c>
      <c r="D93" s="26"/>
      <c r="E93" s="26"/>
      <c r="F93" s="21" t="str">
        <f>E17</f>
        <v xml:space="preserve"> </v>
      </c>
      <c r="G93" s="26"/>
      <c r="H93" s="26"/>
      <c r="I93" s="23" t="s">
        <v>22</v>
      </c>
      <c r="J93" s="24" t="str">
        <f>E23</f>
        <v xml:space="preserve"> 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24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5" t="s">
        <v>88</v>
      </c>
      <c r="D96" s="97"/>
      <c r="E96" s="97"/>
      <c r="F96" s="97"/>
      <c r="G96" s="97"/>
      <c r="H96" s="97"/>
      <c r="I96" s="97"/>
      <c r="J96" s="106" t="s">
        <v>89</v>
      </c>
      <c r="K96" s="97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07" t="s">
        <v>90</v>
      </c>
      <c r="D98" s="26"/>
      <c r="E98" s="26"/>
      <c r="F98" s="26"/>
      <c r="G98" s="26"/>
      <c r="H98" s="26"/>
      <c r="I98" s="26"/>
      <c r="J98" s="65">
        <f>J127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91</v>
      </c>
    </row>
    <row r="99" spans="1:47" s="9" customFormat="1" ht="24.95" customHeight="1">
      <c r="B99" s="108"/>
      <c r="D99" s="109" t="s">
        <v>92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1:47" s="10" customFormat="1" ht="19.899999999999999" customHeight="1">
      <c r="B100" s="112"/>
      <c r="D100" s="113" t="s">
        <v>93</v>
      </c>
      <c r="E100" s="114"/>
      <c r="F100" s="114"/>
      <c r="G100" s="114"/>
      <c r="H100" s="114"/>
      <c r="I100" s="114"/>
      <c r="J100" s="115">
        <f>J129</f>
        <v>0</v>
      </c>
      <c r="L100" s="112"/>
    </row>
    <row r="101" spans="1:47" s="10" customFormat="1" ht="19.899999999999999" customHeight="1">
      <c r="B101" s="112"/>
      <c r="D101" s="113" t="s">
        <v>94</v>
      </c>
      <c r="E101" s="114"/>
      <c r="F101" s="114"/>
      <c r="G101" s="114"/>
      <c r="H101" s="114"/>
      <c r="I101" s="114"/>
      <c r="J101" s="115">
        <f>J141</f>
        <v>0</v>
      </c>
      <c r="L101" s="112"/>
    </row>
    <row r="102" spans="1:47" s="10" customFormat="1" ht="19.899999999999999" customHeight="1">
      <c r="B102" s="112"/>
      <c r="D102" s="113" t="s">
        <v>95</v>
      </c>
      <c r="E102" s="114"/>
      <c r="F102" s="114"/>
      <c r="G102" s="114"/>
      <c r="H102" s="114"/>
      <c r="I102" s="114"/>
      <c r="J102" s="115">
        <f>J149</f>
        <v>0</v>
      </c>
      <c r="L102" s="112"/>
    </row>
    <row r="103" spans="1:47" s="10" customFormat="1" ht="19.899999999999999" customHeight="1">
      <c r="B103" s="112"/>
      <c r="D103" s="113" t="s">
        <v>96</v>
      </c>
      <c r="E103" s="114"/>
      <c r="F103" s="114"/>
      <c r="G103" s="114"/>
      <c r="H103" s="114"/>
      <c r="I103" s="114"/>
      <c r="J103" s="115">
        <f>J153</f>
        <v>0</v>
      </c>
      <c r="L103" s="112"/>
    </row>
    <row r="104" spans="1:47" s="10" customFormat="1" ht="19.899999999999999" customHeight="1">
      <c r="B104" s="112"/>
      <c r="D104" s="113" t="s">
        <v>97</v>
      </c>
      <c r="E104" s="114"/>
      <c r="F104" s="114"/>
      <c r="G104" s="114"/>
      <c r="H104" s="114"/>
      <c r="I104" s="114"/>
      <c r="J104" s="115">
        <f>J168</f>
        <v>0</v>
      </c>
      <c r="L104" s="112"/>
    </row>
    <row r="105" spans="1:47" s="9" customFormat="1" ht="24.95" customHeight="1">
      <c r="B105" s="108"/>
      <c r="D105" s="109" t="s">
        <v>98</v>
      </c>
      <c r="E105" s="110"/>
      <c r="F105" s="110"/>
      <c r="G105" s="110"/>
      <c r="H105" s="110"/>
      <c r="I105" s="110"/>
      <c r="J105" s="111">
        <f>J170</f>
        <v>0</v>
      </c>
      <c r="L105" s="108"/>
    </row>
    <row r="106" spans="1:47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99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2" customHeight="1">
      <c r="A114" s="26"/>
      <c r="B114" s="27"/>
      <c r="C114" s="23" t="s">
        <v>12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6.5" customHeight="1">
      <c r="A115" s="26"/>
      <c r="B115" s="27"/>
      <c r="C115" s="26"/>
      <c r="D115" s="26"/>
      <c r="E115" s="206" t="str">
        <f>E7</f>
        <v>Chodník ul. Dlhá č.9-23 - VMČ 7</v>
      </c>
      <c r="F115" s="207"/>
      <c r="G115" s="207"/>
      <c r="H115" s="207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1" customFormat="1" ht="12" customHeight="1">
      <c r="B116" s="17"/>
      <c r="C116" s="23" t="s">
        <v>82</v>
      </c>
      <c r="L116" s="17"/>
    </row>
    <row r="117" spans="1:63" s="2" customFormat="1" ht="16.5" customHeight="1">
      <c r="A117" s="26"/>
      <c r="B117" s="27"/>
      <c r="C117" s="26"/>
      <c r="D117" s="26"/>
      <c r="E117" s="206" t="s">
        <v>83</v>
      </c>
      <c r="F117" s="205"/>
      <c r="G117" s="205"/>
      <c r="H117" s="205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84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183" t="str">
        <f>E11</f>
        <v>7f - Obnova chodníka ul. Dlhá č. 9-23 - VMČ 7</v>
      </c>
      <c r="F119" s="205"/>
      <c r="G119" s="205"/>
      <c r="H119" s="20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15</v>
      </c>
      <c r="D121" s="26"/>
      <c r="E121" s="26"/>
      <c r="F121" s="21" t="str">
        <f>F14</f>
        <v>Dlhá</v>
      </c>
      <c r="G121" s="26"/>
      <c r="H121" s="26"/>
      <c r="I121" s="23" t="s">
        <v>17</v>
      </c>
      <c r="J121" s="49" t="str">
        <f>IF(J14="","",J14)</f>
        <v/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18</v>
      </c>
      <c r="D123" s="26"/>
      <c r="E123" s="26"/>
      <c r="F123" s="21" t="str">
        <f>E17</f>
        <v xml:space="preserve"> </v>
      </c>
      <c r="G123" s="26"/>
      <c r="H123" s="26"/>
      <c r="I123" s="23" t="s">
        <v>22</v>
      </c>
      <c r="J123" s="24" t="str">
        <f>E23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21</v>
      </c>
      <c r="D124" s="26"/>
      <c r="E124" s="26"/>
      <c r="F124" s="21" t="str">
        <f>IF(E20="","",E20)</f>
        <v xml:space="preserve"> </v>
      </c>
      <c r="G124" s="26"/>
      <c r="H124" s="26"/>
      <c r="I124" s="23" t="s">
        <v>24</v>
      </c>
      <c r="J124" s="24" t="str">
        <f>E26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16"/>
      <c r="B126" s="117"/>
      <c r="C126" s="118" t="s">
        <v>100</v>
      </c>
      <c r="D126" s="119" t="s">
        <v>51</v>
      </c>
      <c r="E126" s="119" t="s">
        <v>47</v>
      </c>
      <c r="F126" s="119" t="s">
        <v>48</v>
      </c>
      <c r="G126" s="119" t="s">
        <v>101</v>
      </c>
      <c r="H126" s="119" t="s">
        <v>102</v>
      </c>
      <c r="I126" s="119" t="s">
        <v>103</v>
      </c>
      <c r="J126" s="120" t="s">
        <v>89</v>
      </c>
      <c r="K126" s="121" t="s">
        <v>104</v>
      </c>
      <c r="L126" s="122"/>
      <c r="M126" s="56" t="s">
        <v>1</v>
      </c>
      <c r="N126" s="57" t="s">
        <v>30</v>
      </c>
      <c r="O126" s="57" t="s">
        <v>105</v>
      </c>
      <c r="P126" s="57" t="s">
        <v>106</v>
      </c>
      <c r="Q126" s="57" t="s">
        <v>107</v>
      </c>
      <c r="R126" s="57" t="s">
        <v>108</v>
      </c>
      <c r="S126" s="57" t="s">
        <v>109</v>
      </c>
      <c r="T126" s="58" t="s">
        <v>110</v>
      </c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</row>
    <row r="127" spans="1:63" s="2" customFormat="1" ht="22.9" customHeight="1">
      <c r="A127" s="26"/>
      <c r="B127" s="27"/>
      <c r="C127" s="63" t="s">
        <v>90</v>
      </c>
      <c r="D127" s="26"/>
      <c r="E127" s="26"/>
      <c r="F127" s="26"/>
      <c r="G127" s="26"/>
      <c r="H127" s="26"/>
      <c r="I127" s="26"/>
      <c r="J127" s="123">
        <f>BK127</f>
        <v>0</v>
      </c>
      <c r="K127" s="26"/>
      <c r="L127" s="27"/>
      <c r="M127" s="59"/>
      <c r="N127" s="50"/>
      <c r="O127" s="60"/>
      <c r="P127" s="124">
        <f>P128+P170</f>
        <v>380.34665100000007</v>
      </c>
      <c r="Q127" s="60"/>
      <c r="R127" s="124">
        <f>R128+R170</f>
        <v>158.41916904999999</v>
      </c>
      <c r="S127" s="60"/>
      <c r="T127" s="125">
        <f>T128+T170</f>
        <v>71.391199999999998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65</v>
      </c>
      <c r="AU127" s="14" t="s">
        <v>91</v>
      </c>
      <c r="BK127" s="126">
        <f>BK128+BK170</f>
        <v>0</v>
      </c>
    </row>
    <row r="128" spans="1:63" s="12" customFormat="1" ht="25.9" customHeight="1">
      <c r="B128" s="127"/>
      <c r="D128" s="128" t="s">
        <v>65</v>
      </c>
      <c r="E128" s="129" t="s">
        <v>111</v>
      </c>
      <c r="F128" s="129" t="s">
        <v>112</v>
      </c>
      <c r="J128" s="130">
        <f>BK128</f>
        <v>0</v>
      </c>
      <c r="L128" s="127"/>
      <c r="M128" s="131"/>
      <c r="N128" s="132"/>
      <c r="O128" s="132"/>
      <c r="P128" s="133">
        <f>P129+P141+P149+P153+P168</f>
        <v>380.34665100000007</v>
      </c>
      <c r="Q128" s="132"/>
      <c r="R128" s="133">
        <f>R129+R141+R149+R153+R168</f>
        <v>158.41916904999999</v>
      </c>
      <c r="S128" s="132"/>
      <c r="T128" s="134">
        <f>T129+T141+T149+T153+T168</f>
        <v>71.391199999999998</v>
      </c>
      <c r="AR128" s="128" t="s">
        <v>73</v>
      </c>
      <c r="AT128" s="135" t="s">
        <v>65</v>
      </c>
      <c r="AU128" s="135" t="s">
        <v>66</v>
      </c>
      <c r="AY128" s="128" t="s">
        <v>113</v>
      </c>
      <c r="BK128" s="136">
        <f>BK129+BK141+BK149+BK153+BK168</f>
        <v>0</v>
      </c>
    </row>
    <row r="129" spans="1:65" s="12" customFormat="1" ht="22.9" customHeight="1">
      <c r="B129" s="127"/>
      <c r="D129" s="128" t="s">
        <v>65</v>
      </c>
      <c r="E129" s="137" t="s">
        <v>73</v>
      </c>
      <c r="F129" s="137" t="s">
        <v>114</v>
      </c>
      <c r="J129" s="138">
        <f>BK129</f>
        <v>0</v>
      </c>
      <c r="L129" s="127"/>
      <c r="M129" s="131"/>
      <c r="N129" s="132"/>
      <c r="O129" s="132"/>
      <c r="P129" s="133">
        <f>SUM(P130:P140)</f>
        <v>83.751330999999993</v>
      </c>
      <c r="Q129" s="132"/>
      <c r="R129" s="133">
        <f>SUM(R130:R140)</f>
        <v>4.9217999999999998E-2</v>
      </c>
      <c r="S129" s="132"/>
      <c r="T129" s="134">
        <f>SUM(T130:T140)</f>
        <v>71.083199999999991</v>
      </c>
      <c r="AR129" s="128" t="s">
        <v>73</v>
      </c>
      <c r="AT129" s="135" t="s">
        <v>65</v>
      </c>
      <c r="AU129" s="135" t="s">
        <v>73</v>
      </c>
      <c r="AY129" s="128" t="s">
        <v>113</v>
      </c>
      <c r="BK129" s="136">
        <f>SUM(BK130:BK140)</f>
        <v>0</v>
      </c>
    </row>
    <row r="130" spans="1:65" s="2" customFormat="1" ht="21.75" customHeight="1">
      <c r="A130" s="26"/>
      <c r="B130" s="139"/>
      <c r="C130" s="140" t="s">
        <v>73</v>
      </c>
      <c r="D130" s="140" t="s">
        <v>115</v>
      </c>
      <c r="E130" s="141" t="s">
        <v>116</v>
      </c>
      <c r="F130" s="142" t="s">
        <v>117</v>
      </c>
      <c r="G130" s="143" t="s">
        <v>118</v>
      </c>
      <c r="H130" s="144">
        <v>3</v>
      </c>
      <c r="I130" s="145"/>
      <c r="J130" s="145">
        <f t="shared" ref="J130:J140" si="0">ROUND(I130*H130,2)</f>
        <v>0</v>
      </c>
      <c r="K130" s="146"/>
      <c r="L130" s="27"/>
      <c r="M130" s="147" t="s">
        <v>1</v>
      </c>
      <c r="N130" s="148" t="s">
        <v>32</v>
      </c>
      <c r="O130" s="149">
        <v>0.19</v>
      </c>
      <c r="P130" s="149">
        <f t="shared" ref="P130:P140" si="1">O130*H130</f>
        <v>0.57000000000000006</v>
      </c>
      <c r="Q130" s="149">
        <v>0</v>
      </c>
      <c r="R130" s="149">
        <f t="shared" ref="R130:R140" si="2">Q130*H130</f>
        <v>0</v>
      </c>
      <c r="S130" s="149">
        <v>9.8000000000000004E-2</v>
      </c>
      <c r="T130" s="150">
        <f t="shared" ref="T130:T140" si="3">S130*H130</f>
        <v>0.29400000000000004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119</v>
      </c>
      <c r="AT130" s="151" t="s">
        <v>115</v>
      </c>
      <c r="AU130" s="151" t="s">
        <v>79</v>
      </c>
      <c r="AY130" s="14" t="s">
        <v>113</v>
      </c>
      <c r="BE130" s="152">
        <f t="shared" ref="BE130:BE140" si="4">IF(N130="základná",J130,0)</f>
        <v>0</v>
      </c>
      <c r="BF130" s="152">
        <f t="shared" ref="BF130:BF140" si="5">IF(N130="znížená",J130,0)</f>
        <v>0</v>
      </c>
      <c r="BG130" s="152">
        <f t="shared" ref="BG130:BG140" si="6">IF(N130="zákl. prenesená",J130,0)</f>
        <v>0</v>
      </c>
      <c r="BH130" s="152">
        <f t="shared" ref="BH130:BH140" si="7">IF(N130="zníž. prenesená",J130,0)</f>
        <v>0</v>
      </c>
      <c r="BI130" s="152">
        <f t="shared" ref="BI130:BI140" si="8">IF(N130="nulová",J130,0)</f>
        <v>0</v>
      </c>
      <c r="BJ130" s="14" t="s">
        <v>79</v>
      </c>
      <c r="BK130" s="152">
        <f t="shared" ref="BK130:BK140" si="9">ROUND(I130*H130,2)</f>
        <v>0</v>
      </c>
      <c r="BL130" s="14" t="s">
        <v>119</v>
      </c>
      <c r="BM130" s="151" t="s">
        <v>120</v>
      </c>
    </row>
    <row r="131" spans="1:65" s="2" customFormat="1" ht="33" customHeight="1">
      <c r="A131" s="26"/>
      <c r="B131" s="139"/>
      <c r="C131" s="140" t="s">
        <v>79</v>
      </c>
      <c r="D131" s="140" t="s">
        <v>115</v>
      </c>
      <c r="E131" s="141" t="s">
        <v>121</v>
      </c>
      <c r="F131" s="142" t="s">
        <v>122</v>
      </c>
      <c r="G131" s="143" t="s">
        <v>118</v>
      </c>
      <c r="H131" s="144">
        <v>631</v>
      </c>
      <c r="I131" s="145"/>
      <c r="J131" s="145">
        <f t="shared" si="0"/>
        <v>0</v>
      </c>
      <c r="K131" s="146"/>
      <c r="L131" s="27"/>
      <c r="M131" s="147" t="s">
        <v>1</v>
      </c>
      <c r="N131" s="148" t="s">
        <v>32</v>
      </c>
      <c r="O131" s="149">
        <v>3.9E-2</v>
      </c>
      <c r="P131" s="149">
        <f t="shared" si="1"/>
        <v>24.608999999999998</v>
      </c>
      <c r="Q131" s="149">
        <v>6.0000000000000002E-5</v>
      </c>
      <c r="R131" s="149">
        <f t="shared" si="2"/>
        <v>3.7859999999999998E-2</v>
      </c>
      <c r="S131" s="149">
        <v>7.5999999999999998E-2</v>
      </c>
      <c r="T131" s="150">
        <f t="shared" si="3"/>
        <v>47.955999999999996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119</v>
      </c>
      <c r="AT131" s="151" t="s">
        <v>115</v>
      </c>
      <c r="AU131" s="151" t="s">
        <v>79</v>
      </c>
      <c r="AY131" s="14" t="s">
        <v>113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4" t="s">
        <v>79</v>
      </c>
      <c r="BK131" s="152">
        <f t="shared" si="9"/>
        <v>0</v>
      </c>
      <c r="BL131" s="14" t="s">
        <v>119</v>
      </c>
      <c r="BM131" s="151" t="s">
        <v>123</v>
      </c>
    </row>
    <row r="132" spans="1:65" s="2" customFormat="1" ht="33" customHeight="1">
      <c r="A132" s="26"/>
      <c r="B132" s="139"/>
      <c r="C132" s="140" t="s">
        <v>124</v>
      </c>
      <c r="D132" s="140" t="s">
        <v>115</v>
      </c>
      <c r="E132" s="141" t="s">
        <v>125</v>
      </c>
      <c r="F132" s="142" t="s">
        <v>126</v>
      </c>
      <c r="G132" s="143" t="s">
        <v>118</v>
      </c>
      <c r="H132" s="144">
        <v>126.2</v>
      </c>
      <c r="I132" s="145"/>
      <c r="J132" s="145">
        <f t="shared" si="0"/>
        <v>0</v>
      </c>
      <c r="K132" s="146"/>
      <c r="L132" s="27"/>
      <c r="M132" s="147" t="s">
        <v>1</v>
      </c>
      <c r="N132" s="148" t="s">
        <v>32</v>
      </c>
      <c r="O132" s="149">
        <v>6.3E-2</v>
      </c>
      <c r="P132" s="149">
        <f t="shared" si="1"/>
        <v>7.9506000000000006</v>
      </c>
      <c r="Q132" s="149">
        <v>9.0000000000000006E-5</v>
      </c>
      <c r="R132" s="149">
        <f t="shared" si="2"/>
        <v>1.1358000000000002E-2</v>
      </c>
      <c r="S132" s="149">
        <v>7.5999999999999998E-2</v>
      </c>
      <c r="T132" s="150">
        <f t="shared" si="3"/>
        <v>9.5912000000000006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119</v>
      </c>
      <c r="AT132" s="151" t="s">
        <v>115</v>
      </c>
      <c r="AU132" s="151" t="s">
        <v>79</v>
      </c>
      <c r="AY132" s="14" t="s">
        <v>113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4" t="s">
        <v>79</v>
      </c>
      <c r="BK132" s="152">
        <f t="shared" si="9"/>
        <v>0</v>
      </c>
      <c r="BL132" s="14" t="s">
        <v>119</v>
      </c>
      <c r="BM132" s="151" t="s">
        <v>127</v>
      </c>
    </row>
    <row r="133" spans="1:65" s="2" customFormat="1" ht="21.75" customHeight="1">
      <c r="A133" s="26"/>
      <c r="B133" s="139"/>
      <c r="C133" s="140" t="s">
        <v>119</v>
      </c>
      <c r="D133" s="140" t="s">
        <v>115</v>
      </c>
      <c r="E133" s="141" t="s">
        <v>128</v>
      </c>
      <c r="F133" s="142" t="s">
        <v>129</v>
      </c>
      <c r="G133" s="143" t="s">
        <v>130</v>
      </c>
      <c r="H133" s="144">
        <v>10</v>
      </c>
      <c r="I133" s="145"/>
      <c r="J133" s="145">
        <f t="shared" si="0"/>
        <v>0</v>
      </c>
      <c r="K133" s="146"/>
      <c r="L133" s="27"/>
      <c r="M133" s="147" t="s">
        <v>1</v>
      </c>
      <c r="N133" s="148" t="s">
        <v>32</v>
      </c>
      <c r="O133" s="149">
        <v>0.127</v>
      </c>
      <c r="P133" s="149">
        <f t="shared" si="1"/>
        <v>1.27</v>
      </c>
      <c r="Q133" s="149">
        <v>0</v>
      </c>
      <c r="R133" s="149">
        <f t="shared" si="2"/>
        <v>0</v>
      </c>
      <c r="S133" s="149">
        <v>0.14499999999999999</v>
      </c>
      <c r="T133" s="150">
        <f t="shared" si="3"/>
        <v>1.45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119</v>
      </c>
      <c r="AT133" s="151" t="s">
        <v>115</v>
      </c>
      <c r="AU133" s="151" t="s">
        <v>79</v>
      </c>
      <c r="AY133" s="14" t="s">
        <v>113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4" t="s">
        <v>79</v>
      </c>
      <c r="BK133" s="152">
        <f t="shared" si="9"/>
        <v>0</v>
      </c>
      <c r="BL133" s="14" t="s">
        <v>119</v>
      </c>
      <c r="BM133" s="151" t="s">
        <v>131</v>
      </c>
    </row>
    <row r="134" spans="1:65" s="2" customFormat="1" ht="21.75" customHeight="1">
      <c r="A134" s="26"/>
      <c r="B134" s="139"/>
      <c r="C134" s="140" t="s">
        <v>132</v>
      </c>
      <c r="D134" s="140" t="s">
        <v>115</v>
      </c>
      <c r="E134" s="141" t="s">
        <v>133</v>
      </c>
      <c r="F134" s="142" t="s">
        <v>134</v>
      </c>
      <c r="G134" s="143" t="s">
        <v>130</v>
      </c>
      <c r="H134" s="144">
        <v>294.8</v>
      </c>
      <c r="I134" s="145"/>
      <c r="J134" s="145">
        <f t="shared" si="0"/>
        <v>0</v>
      </c>
      <c r="K134" s="146"/>
      <c r="L134" s="27"/>
      <c r="M134" s="147" t="s">
        <v>1</v>
      </c>
      <c r="N134" s="148" t="s">
        <v>32</v>
      </c>
      <c r="O134" s="149">
        <v>7.4999999999999997E-2</v>
      </c>
      <c r="P134" s="149">
        <f t="shared" si="1"/>
        <v>22.11</v>
      </c>
      <c r="Q134" s="149">
        <v>0</v>
      </c>
      <c r="R134" s="149">
        <f t="shared" si="2"/>
        <v>0</v>
      </c>
      <c r="S134" s="149">
        <v>0.04</v>
      </c>
      <c r="T134" s="150">
        <f t="shared" si="3"/>
        <v>11.792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119</v>
      </c>
      <c r="AT134" s="151" t="s">
        <v>115</v>
      </c>
      <c r="AU134" s="151" t="s">
        <v>79</v>
      </c>
      <c r="AY134" s="14" t="s">
        <v>113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4" t="s">
        <v>79</v>
      </c>
      <c r="BK134" s="152">
        <f t="shared" si="9"/>
        <v>0</v>
      </c>
      <c r="BL134" s="14" t="s">
        <v>119</v>
      </c>
      <c r="BM134" s="151" t="s">
        <v>135</v>
      </c>
    </row>
    <row r="135" spans="1:65" s="2" customFormat="1" ht="21.75" customHeight="1">
      <c r="A135" s="26"/>
      <c r="B135" s="139"/>
      <c r="C135" s="140" t="s">
        <v>136</v>
      </c>
      <c r="D135" s="140" t="s">
        <v>115</v>
      </c>
      <c r="E135" s="141" t="s">
        <v>137</v>
      </c>
      <c r="F135" s="142" t="s">
        <v>138</v>
      </c>
      <c r="G135" s="143" t="s">
        <v>139</v>
      </c>
      <c r="H135" s="144">
        <v>6.633</v>
      </c>
      <c r="I135" s="145"/>
      <c r="J135" s="145">
        <f t="shared" si="0"/>
        <v>0</v>
      </c>
      <c r="K135" s="146"/>
      <c r="L135" s="27"/>
      <c r="M135" s="147" t="s">
        <v>1</v>
      </c>
      <c r="N135" s="148" t="s">
        <v>32</v>
      </c>
      <c r="O135" s="149">
        <v>3.1739999999999999</v>
      </c>
      <c r="P135" s="149">
        <f t="shared" si="1"/>
        <v>21.053142000000001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119</v>
      </c>
      <c r="AT135" s="151" t="s">
        <v>115</v>
      </c>
      <c r="AU135" s="151" t="s">
        <v>79</v>
      </c>
      <c r="AY135" s="14" t="s">
        <v>113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4" t="s">
        <v>79</v>
      </c>
      <c r="BK135" s="152">
        <f t="shared" si="9"/>
        <v>0</v>
      </c>
      <c r="BL135" s="14" t="s">
        <v>119</v>
      </c>
      <c r="BM135" s="151" t="s">
        <v>140</v>
      </c>
    </row>
    <row r="136" spans="1:65" s="2" customFormat="1" ht="21.75" customHeight="1">
      <c r="A136" s="26"/>
      <c r="B136" s="139"/>
      <c r="C136" s="140" t="s">
        <v>141</v>
      </c>
      <c r="D136" s="140" t="s">
        <v>115</v>
      </c>
      <c r="E136" s="141" t="s">
        <v>142</v>
      </c>
      <c r="F136" s="142" t="s">
        <v>143</v>
      </c>
      <c r="G136" s="143" t="s">
        <v>139</v>
      </c>
      <c r="H136" s="144">
        <v>6.633</v>
      </c>
      <c r="I136" s="145"/>
      <c r="J136" s="145">
        <f t="shared" si="0"/>
        <v>0</v>
      </c>
      <c r="K136" s="146"/>
      <c r="L136" s="27"/>
      <c r="M136" s="147" t="s">
        <v>1</v>
      </c>
      <c r="N136" s="148" t="s">
        <v>32</v>
      </c>
      <c r="O136" s="149">
        <v>7.0999999999999994E-2</v>
      </c>
      <c r="P136" s="149">
        <f t="shared" si="1"/>
        <v>0.47094299999999994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119</v>
      </c>
      <c r="AT136" s="151" t="s">
        <v>115</v>
      </c>
      <c r="AU136" s="151" t="s">
        <v>79</v>
      </c>
      <c r="AY136" s="14" t="s">
        <v>113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4" t="s">
        <v>79</v>
      </c>
      <c r="BK136" s="152">
        <f t="shared" si="9"/>
        <v>0</v>
      </c>
      <c r="BL136" s="14" t="s">
        <v>119</v>
      </c>
      <c r="BM136" s="151" t="s">
        <v>144</v>
      </c>
    </row>
    <row r="137" spans="1:65" s="2" customFormat="1" ht="33" customHeight="1">
      <c r="A137" s="26"/>
      <c r="B137" s="139"/>
      <c r="C137" s="140" t="s">
        <v>145</v>
      </c>
      <c r="D137" s="140" t="s">
        <v>115</v>
      </c>
      <c r="E137" s="141" t="s">
        <v>146</v>
      </c>
      <c r="F137" s="142" t="s">
        <v>147</v>
      </c>
      <c r="G137" s="143" t="s">
        <v>139</v>
      </c>
      <c r="H137" s="144">
        <v>19.899000000000001</v>
      </c>
      <c r="I137" s="145"/>
      <c r="J137" s="145">
        <f t="shared" si="0"/>
        <v>0</v>
      </c>
      <c r="K137" s="146"/>
      <c r="L137" s="27"/>
      <c r="M137" s="147" t="s">
        <v>1</v>
      </c>
      <c r="N137" s="148" t="s">
        <v>32</v>
      </c>
      <c r="O137" s="149">
        <v>7.0000000000000001E-3</v>
      </c>
      <c r="P137" s="149">
        <f t="shared" si="1"/>
        <v>0.139293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119</v>
      </c>
      <c r="AT137" s="151" t="s">
        <v>115</v>
      </c>
      <c r="AU137" s="151" t="s">
        <v>79</v>
      </c>
      <c r="AY137" s="14" t="s">
        <v>113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4" t="s">
        <v>79</v>
      </c>
      <c r="BK137" s="152">
        <f t="shared" si="9"/>
        <v>0</v>
      </c>
      <c r="BL137" s="14" t="s">
        <v>119</v>
      </c>
      <c r="BM137" s="151" t="s">
        <v>148</v>
      </c>
    </row>
    <row r="138" spans="1:65" s="2" customFormat="1" ht="16.5" customHeight="1">
      <c r="A138" s="26"/>
      <c r="B138" s="139"/>
      <c r="C138" s="140" t="s">
        <v>149</v>
      </c>
      <c r="D138" s="140" t="s">
        <v>115</v>
      </c>
      <c r="E138" s="141" t="s">
        <v>150</v>
      </c>
      <c r="F138" s="142" t="s">
        <v>151</v>
      </c>
      <c r="G138" s="143" t="s">
        <v>139</v>
      </c>
      <c r="H138" s="144">
        <v>6.633</v>
      </c>
      <c r="I138" s="145"/>
      <c r="J138" s="145">
        <f t="shared" si="0"/>
        <v>0</v>
      </c>
      <c r="K138" s="146"/>
      <c r="L138" s="27"/>
      <c r="M138" s="147" t="s">
        <v>1</v>
      </c>
      <c r="N138" s="148" t="s">
        <v>32</v>
      </c>
      <c r="O138" s="149">
        <v>0.83199999999999996</v>
      </c>
      <c r="P138" s="149">
        <f t="shared" si="1"/>
        <v>5.518656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119</v>
      </c>
      <c r="AT138" s="151" t="s">
        <v>115</v>
      </c>
      <c r="AU138" s="151" t="s">
        <v>79</v>
      </c>
      <c r="AY138" s="14" t="s">
        <v>113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4" t="s">
        <v>79</v>
      </c>
      <c r="BK138" s="152">
        <f t="shared" si="9"/>
        <v>0</v>
      </c>
      <c r="BL138" s="14" t="s">
        <v>119</v>
      </c>
      <c r="BM138" s="151" t="s">
        <v>152</v>
      </c>
    </row>
    <row r="139" spans="1:65" s="2" customFormat="1" ht="16.5" customHeight="1">
      <c r="A139" s="26"/>
      <c r="B139" s="139"/>
      <c r="C139" s="140" t="s">
        <v>153</v>
      </c>
      <c r="D139" s="140" t="s">
        <v>115</v>
      </c>
      <c r="E139" s="141" t="s">
        <v>154</v>
      </c>
      <c r="F139" s="142" t="s">
        <v>155</v>
      </c>
      <c r="G139" s="143" t="s">
        <v>139</v>
      </c>
      <c r="H139" s="144">
        <v>6.633</v>
      </c>
      <c r="I139" s="145"/>
      <c r="J139" s="145">
        <f t="shared" si="0"/>
        <v>0</v>
      </c>
      <c r="K139" s="146"/>
      <c r="L139" s="27"/>
      <c r="M139" s="147" t="s">
        <v>1</v>
      </c>
      <c r="N139" s="148" t="s">
        <v>32</v>
      </c>
      <c r="O139" s="149">
        <v>8.9999999999999993E-3</v>
      </c>
      <c r="P139" s="149">
        <f t="shared" si="1"/>
        <v>5.9696999999999993E-2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119</v>
      </c>
      <c r="AT139" s="151" t="s">
        <v>115</v>
      </c>
      <c r="AU139" s="151" t="s">
        <v>79</v>
      </c>
      <c r="AY139" s="14" t="s">
        <v>113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4" t="s">
        <v>79</v>
      </c>
      <c r="BK139" s="152">
        <f t="shared" si="9"/>
        <v>0</v>
      </c>
      <c r="BL139" s="14" t="s">
        <v>119</v>
      </c>
      <c r="BM139" s="151" t="s">
        <v>156</v>
      </c>
    </row>
    <row r="140" spans="1:65" s="2" customFormat="1" ht="21.75" customHeight="1">
      <c r="A140" s="26"/>
      <c r="B140" s="139"/>
      <c r="C140" s="140" t="s">
        <v>157</v>
      </c>
      <c r="D140" s="140" t="s">
        <v>115</v>
      </c>
      <c r="E140" s="141" t="s">
        <v>158</v>
      </c>
      <c r="F140" s="142" t="s">
        <v>159</v>
      </c>
      <c r="G140" s="143" t="s">
        <v>160</v>
      </c>
      <c r="H140" s="144">
        <v>11.276</v>
      </c>
      <c r="I140" s="145"/>
      <c r="J140" s="145">
        <f t="shared" si="0"/>
        <v>0</v>
      </c>
      <c r="K140" s="146"/>
      <c r="L140" s="27"/>
      <c r="M140" s="147" t="s">
        <v>1</v>
      </c>
      <c r="N140" s="148" t="s">
        <v>32</v>
      </c>
      <c r="O140" s="149">
        <v>0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119</v>
      </c>
      <c r="AT140" s="151" t="s">
        <v>115</v>
      </c>
      <c r="AU140" s="151" t="s">
        <v>79</v>
      </c>
      <c r="AY140" s="14" t="s">
        <v>113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4" t="s">
        <v>79</v>
      </c>
      <c r="BK140" s="152">
        <f t="shared" si="9"/>
        <v>0</v>
      </c>
      <c r="BL140" s="14" t="s">
        <v>119</v>
      </c>
      <c r="BM140" s="151" t="s">
        <v>161</v>
      </c>
    </row>
    <row r="141" spans="1:65" s="12" customFormat="1" ht="22.9" customHeight="1">
      <c r="B141" s="127"/>
      <c r="D141" s="128" t="s">
        <v>65</v>
      </c>
      <c r="E141" s="137" t="s">
        <v>132</v>
      </c>
      <c r="F141" s="137" t="s">
        <v>162</v>
      </c>
      <c r="J141" s="138">
        <f>BK141</f>
        <v>0</v>
      </c>
      <c r="L141" s="127"/>
      <c r="M141" s="131"/>
      <c r="N141" s="132"/>
      <c r="O141" s="132"/>
      <c r="P141" s="133">
        <f>SUM(P142:P148)</f>
        <v>90.3018</v>
      </c>
      <c r="Q141" s="132"/>
      <c r="R141" s="133">
        <f>SUM(R142:R148)</f>
        <v>95.253804000000002</v>
      </c>
      <c r="S141" s="132"/>
      <c r="T141" s="134">
        <f>SUM(T142:T148)</f>
        <v>0</v>
      </c>
      <c r="AR141" s="128" t="s">
        <v>73</v>
      </c>
      <c r="AT141" s="135" t="s">
        <v>65</v>
      </c>
      <c r="AU141" s="135" t="s">
        <v>73</v>
      </c>
      <c r="AY141" s="128" t="s">
        <v>113</v>
      </c>
      <c r="BK141" s="136">
        <f>SUM(BK142:BK148)</f>
        <v>0</v>
      </c>
    </row>
    <row r="142" spans="1:65" s="2" customFormat="1" ht="21.75" customHeight="1">
      <c r="A142" s="26"/>
      <c r="B142" s="139"/>
      <c r="C142" s="140" t="s">
        <v>163</v>
      </c>
      <c r="D142" s="140" t="s">
        <v>115</v>
      </c>
      <c r="E142" s="141" t="s">
        <v>164</v>
      </c>
      <c r="F142" s="142" t="s">
        <v>165</v>
      </c>
      <c r="G142" s="143" t="s">
        <v>118</v>
      </c>
      <c r="H142" s="144">
        <v>126.2</v>
      </c>
      <c r="I142" s="145"/>
      <c r="J142" s="145">
        <f t="shared" ref="J142:J148" si="10">ROUND(I142*H142,2)</f>
        <v>0</v>
      </c>
      <c r="K142" s="146"/>
      <c r="L142" s="27"/>
      <c r="M142" s="147" t="s">
        <v>1</v>
      </c>
      <c r="N142" s="148" t="s">
        <v>32</v>
      </c>
      <c r="O142" s="149">
        <v>0.36</v>
      </c>
      <c r="P142" s="149">
        <f t="shared" ref="P142:P148" si="11">O142*H142</f>
        <v>45.432000000000002</v>
      </c>
      <c r="Q142" s="149">
        <v>0.22763</v>
      </c>
      <c r="R142" s="149">
        <f t="shared" ref="R142:R148" si="12">Q142*H142</f>
        <v>28.726906</v>
      </c>
      <c r="S142" s="149">
        <v>0</v>
      </c>
      <c r="T142" s="150">
        <f t="shared" ref="T142:T148" si="13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119</v>
      </c>
      <c r="AT142" s="151" t="s">
        <v>115</v>
      </c>
      <c r="AU142" s="151" t="s">
        <v>79</v>
      </c>
      <c r="AY142" s="14" t="s">
        <v>113</v>
      </c>
      <c r="BE142" s="152">
        <f t="shared" ref="BE142:BE148" si="14">IF(N142="základná",J142,0)</f>
        <v>0</v>
      </c>
      <c r="BF142" s="152">
        <f t="shared" ref="BF142:BF148" si="15">IF(N142="znížená",J142,0)</f>
        <v>0</v>
      </c>
      <c r="BG142" s="152">
        <f t="shared" ref="BG142:BG148" si="16">IF(N142="zákl. prenesená",J142,0)</f>
        <v>0</v>
      </c>
      <c r="BH142" s="152">
        <f t="shared" ref="BH142:BH148" si="17">IF(N142="zníž. prenesená",J142,0)</f>
        <v>0</v>
      </c>
      <c r="BI142" s="152">
        <f t="shared" ref="BI142:BI148" si="18">IF(N142="nulová",J142,0)</f>
        <v>0</v>
      </c>
      <c r="BJ142" s="14" t="s">
        <v>79</v>
      </c>
      <c r="BK142" s="152">
        <f t="shared" ref="BK142:BK148" si="19">ROUND(I142*H142,2)</f>
        <v>0</v>
      </c>
      <c r="BL142" s="14" t="s">
        <v>119</v>
      </c>
      <c r="BM142" s="151" t="s">
        <v>166</v>
      </c>
    </row>
    <row r="143" spans="1:65" s="2" customFormat="1" ht="21.75" customHeight="1">
      <c r="A143" s="26"/>
      <c r="B143" s="139"/>
      <c r="C143" s="140" t="s">
        <v>167</v>
      </c>
      <c r="D143" s="140" t="s">
        <v>115</v>
      </c>
      <c r="E143" s="141" t="s">
        <v>168</v>
      </c>
      <c r="F143" s="142" t="s">
        <v>169</v>
      </c>
      <c r="G143" s="143" t="s">
        <v>118</v>
      </c>
      <c r="H143" s="144">
        <v>634</v>
      </c>
      <c r="I143" s="145"/>
      <c r="J143" s="145">
        <f t="shared" si="10"/>
        <v>0</v>
      </c>
      <c r="K143" s="146"/>
      <c r="L143" s="27"/>
      <c r="M143" s="147" t="s">
        <v>1</v>
      </c>
      <c r="N143" s="148" t="s">
        <v>32</v>
      </c>
      <c r="O143" s="149">
        <v>2E-3</v>
      </c>
      <c r="P143" s="149">
        <f t="shared" si="11"/>
        <v>1.268</v>
      </c>
      <c r="Q143" s="149">
        <v>8.0999999999999996E-4</v>
      </c>
      <c r="R143" s="149">
        <f t="shared" si="12"/>
        <v>0.51354</v>
      </c>
      <c r="S143" s="149">
        <v>0</v>
      </c>
      <c r="T143" s="150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119</v>
      </c>
      <c r="AT143" s="151" t="s">
        <v>115</v>
      </c>
      <c r="AU143" s="151" t="s">
        <v>79</v>
      </c>
      <c r="AY143" s="14" t="s">
        <v>113</v>
      </c>
      <c r="BE143" s="152">
        <f t="shared" si="14"/>
        <v>0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4" t="s">
        <v>79</v>
      </c>
      <c r="BK143" s="152">
        <f t="shared" si="19"/>
        <v>0</v>
      </c>
      <c r="BL143" s="14" t="s">
        <v>119</v>
      </c>
      <c r="BM143" s="151" t="s">
        <v>170</v>
      </c>
    </row>
    <row r="144" spans="1:65" s="2" customFormat="1" ht="21.75" customHeight="1">
      <c r="A144" s="26"/>
      <c r="B144" s="139"/>
      <c r="C144" s="140" t="s">
        <v>171</v>
      </c>
      <c r="D144" s="140" t="s">
        <v>115</v>
      </c>
      <c r="E144" s="141" t="s">
        <v>172</v>
      </c>
      <c r="F144" s="142" t="s">
        <v>173</v>
      </c>
      <c r="G144" s="143" t="s">
        <v>118</v>
      </c>
      <c r="H144" s="144">
        <v>631</v>
      </c>
      <c r="I144" s="145"/>
      <c r="J144" s="145">
        <f t="shared" si="10"/>
        <v>0</v>
      </c>
      <c r="K144" s="146"/>
      <c r="L144" s="27"/>
      <c r="M144" s="147" t="s">
        <v>1</v>
      </c>
      <c r="N144" s="148" t="s">
        <v>32</v>
      </c>
      <c r="O144" s="149">
        <v>6.6000000000000003E-2</v>
      </c>
      <c r="P144" s="149">
        <f t="shared" si="11"/>
        <v>41.646000000000001</v>
      </c>
      <c r="Q144" s="149">
        <v>0.10373</v>
      </c>
      <c r="R144" s="149">
        <f t="shared" si="12"/>
        <v>65.453630000000004</v>
      </c>
      <c r="S144" s="149">
        <v>0</v>
      </c>
      <c r="T144" s="150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119</v>
      </c>
      <c r="AT144" s="151" t="s">
        <v>115</v>
      </c>
      <c r="AU144" s="151" t="s">
        <v>79</v>
      </c>
      <c r="AY144" s="14" t="s">
        <v>113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4" t="s">
        <v>79</v>
      </c>
      <c r="BK144" s="152">
        <f t="shared" si="19"/>
        <v>0</v>
      </c>
      <c r="BL144" s="14" t="s">
        <v>119</v>
      </c>
      <c r="BM144" s="151" t="s">
        <v>174</v>
      </c>
    </row>
    <row r="145" spans="1:65" s="2" customFormat="1" ht="21.75" customHeight="1">
      <c r="A145" s="26"/>
      <c r="B145" s="139"/>
      <c r="C145" s="140" t="s">
        <v>175</v>
      </c>
      <c r="D145" s="140" t="s">
        <v>115</v>
      </c>
      <c r="E145" s="141" t="s">
        <v>176</v>
      </c>
      <c r="F145" s="142" t="s">
        <v>177</v>
      </c>
      <c r="G145" s="143" t="s">
        <v>118</v>
      </c>
      <c r="H145" s="144">
        <v>3</v>
      </c>
      <c r="I145" s="145"/>
      <c r="J145" s="145">
        <f t="shared" si="10"/>
        <v>0</v>
      </c>
      <c r="K145" s="146"/>
      <c r="L145" s="27"/>
      <c r="M145" s="147" t="s">
        <v>1</v>
      </c>
      <c r="N145" s="148" t="s">
        <v>32</v>
      </c>
      <c r="O145" s="149">
        <v>7.0999999999999994E-2</v>
      </c>
      <c r="P145" s="149">
        <f t="shared" si="11"/>
        <v>0.21299999999999997</v>
      </c>
      <c r="Q145" s="149">
        <v>0.12966</v>
      </c>
      <c r="R145" s="149">
        <f t="shared" si="12"/>
        <v>0.38897999999999999</v>
      </c>
      <c r="S145" s="149">
        <v>0</v>
      </c>
      <c r="T145" s="150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119</v>
      </c>
      <c r="AT145" s="151" t="s">
        <v>115</v>
      </c>
      <c r="AU145" s="151" t="s">
        <v>79</v>
      </c>
      <c r="AY145" s="14" t="s">
        <v>113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4" t="s">
        <v>79</v>
      </c>
      <c r="BK145" s="152">
        <f t="shared" si="19"/>
        <v>0</v>
      </c>
      <c r="BL145" s="14" t="s">
        <v>119</v>
      </c>
      <c r="BM145" s="151" t="s">
        <v>178</v>
      </c>
    </row>
    <row r="146" spans="1:65" s="2" customFormat="1" ht="33" customHeight="1">
      <c r="A146" s="26"/>
      <c r="B146" s="139"/>
      <c r="C146" s="140" t="s">
        <v>179</v>
      </c>
      <c r="D146" s="140" t="s">
        <v>115</v>
      </c>
      <c r="E146" s="141" t="s">
        <v>180</v>
      </c>
      <c r="F146" s="142" t="s">
        <v>181</v>
      </c>
      <c r="G146" s="143" t="s">
        <v>118</v>
      </c>
      <c r="H146" s="144">
        <v>0.64</v>
      </c>
      <c r="I146" s="145"/>
      <c r="J146" s="145">
        <f t="shared" si="10"/>
        <v>0</v>
      </c>
      <c r="K146" s="146"/>
      <c r="L146" s="27"/>
      <c r="M146" s="147" t="s">
        <v>1</v>
      </c>
      <c r="N146" s="148" t="s">
        <v>32</v>
      </c>
      <c r="O146" s="149">
        <v>0.77</v>
      </c>
      <c r="P146" s="149">
        <f t="shared" si="11"/>
        <v>0.49280000000000002</v>
      </c>
      <c r="Q146" s="149">
        <v>9.2499999999999999E-2</v>
      </c>
      <c r="R146" s="149">
        <f t="shared" si="12"/>
        <v>5.9200000000000003E-2</v>
      </c>
      <c r="S146" s="149">
        <v>0</v>
      </c>
      <c r="T146" s="150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119</v>
      </c>
      <c r="AT146" s="151" t="s">
        <v>115</v>
      </c>
      <c r="AU146" s="151" t="s">
        <v>79</v>
      </c>
      <c r="AY146" s="14" t="s">
        <v>113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4" t="s">
        <v>79</v>
      </c>
      <c r="BK146" s="152">
        <f t="shared" si="19"/>
        <v>0</v>
      </c>
      <c r="BL146" s="14" t="s">
        <v>119</v>
      </c>
      <c r="BM146" s="151" t="s">
        <v>182</v>
      </c>
    </row>
    <row r="147" spans="1:65" s="2" customFormat="1" ht="16.5" customHeight="1">
      <c r="A147" s="26"/>
      <c r="B147" s="139"/>
      <c r="C147" s="153" t="s">
        <v>183</v>
      </c>
      <c r="D147" s="153" t="s">
        <v>184</v>
      </c>
      <c r="E147" s="154" t="s">
        <v>185</v>
      </c>
      <c r="F147" s="155" t="s">
        <v>186</v>
      </c>
      <c r="G147" s="156" t="s">
        <v>118</v>
      </c>
      <c r="H147" s="157">
        <v>0.64600000000000002</v>
      </c>
      <c r="I147" s="158"/>
      <c r="J147" s="158">
        <f t="shared" si="10"/>
        <v>0</v>
      </c>
      <c r="K147" s="159"/>
      <c r="L147" s="160"/>
      <c r="M147" s="161" t="s">
        <v>1</v>
      </c>
      <c r="N147" s="162" t="s">
        <v>32</v>
      </c>
      <c r="O147" s="149">
        <v>0</v>
      </c>
      <c r="P147" s="149">
        <f t="shared" si="11"/>
        <v>0</v>
      </c>
      <c r="Q147" s="149">
        <v>0.13800000000000001</v>
      </c>
      <c r="R147" s="149">
        <f t="shared" si="12"/>
        <v>8.9148000000000005E-2</v>
      </c>
      <c r="S147" s="149">
        <v>0</v>
      </c>
      <c r="T147" s="150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1" t="s">
        <v>145</v>
      </c>
      <c r="AT147" s="151" t="s">
        <v>184</v>
      </c>
      <c r="AU147" s="151" t="s">
        <v>79</v>
      </c>
      <c r="AY147" s="14" t="s">
        <v>113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4" t="s">
        <v>79</v>
      </c>
      <c r="BK147" s="152">
        <f t="shared" si="19"/>
        <v>0</v>
      </c>
      <c r="BL147" s="14" t="s">
        <v>119</v>
      </c>
      <c r="BM147" s="151" t="s">
        <v>187</v>
      </c>
    </row>
    <row r="148" spans="1:65" s="2" customFormat="1" ht="16.5" customHeight="1">
      <c r="A148" s="26"/>
      <c r="B148" s="139"/>
      <c r="C148" s="140" t="s">
        <v>188</v>
      </c>
      <c r="D148" s="140" t="s">
        <v>115</v>
      </c>
      <c r="E148" s="141" t="s">
        <v>189</v>
      </c>
      <c r="F148" s="142" t="s">
        <v>190</v>
      </c>
      <c r="G148" s="143" t="s">
        <v>130</v>
      </c>
      <c r="H148" s="144">
        <v>10</v>
      </c>
      <c r="I148" s="145"/>
      <c r="J148" s="145">
        <f t="shared" si="10"/>
        <v>0</v>
      </c>
      <c r="K148" s="146"/>
      <c r="L148" s="27"/>
      <c r="M148" s="147" t="s">
        <v>1</v>
      </c>
      <c r="N148" s="148" t="s">
        <v>32</v>
      </c>
      <c r="O148" s="149">
        <v>0.125</v>
      </c>
      <c r="P148" s="149">
        <f t="shared" si="11"/>
        <v>1.25</v>
      </c>
      <c r="Q148" s="149">
        <v>2.2399999999999998E-3</v>
      </c>
      <c r="R148" s="149">
        <f t="shared" si="12"/>
        <v>2.2399999999999996E-2</v>
      </c>
      <c r="S148" s="149">
        <v>0</v>
      </c>
      <c r="T148" s="150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119</v>
      </c>
      <c r="AT148" s="151" t="s">
        <v>115</v>
      </c>
      <c r="AU148" s="151" t="s">
        <v>79</v>
      </c>
      <c r="AY148" s="14" t="s">
        <v>113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4" t="s">
        <v>79</v>
      </c>
      <c r="BK148" s="152">
        <f t="shared" si="19"/>
        <v>0</v>
      </c>
      <c r="BL148" s="14" t="s">
        <v>119</v>
      </c>
      <c r="BM148" s="151" t="s">
        <v>191</v>
      </c>
    </row>
    <row r="149" spans="1:65" s="12" customFormat="1" ht="22.9" customHeight="1">
      <c r="B149" s="127"/>
      <c r="D149" s="128" t="s">
        <v>65</v>
      </c>
      <c r="E149" s="137" t="s">
        <v>145</v>
      </c>
      <c r="F149" s="137" t="s">
        <v>192</v>
      </c>
      <c r="J149" s="138">
        <f>BK149</f>
        <v>0</v>
      </c>
      <c r="L149" s="127"/>
      <c r="M149" s="131"/>
      <c r="N149" s="132"/>
      <c r="O149" s="132"/>
      <c r="P149" s="133">
        <f>SUM(P150:P152)</f>
        <v>27.713000000000001</v>
      </c>
      <c r="Q149" s="132"/>
      <c r="R149" s="133">
        <f>SUM(R150:R152)</f>
        <v>2.7231399999999999</v>
      </c>
      <c r="S149" s="132"/>
      <c r="T149" s="134">
        <f>SUM(T150:T152)</f>
        <v>0</v>
      </c>
      <c r="AR149" s="128" t="s">
        <v>73</v>
      </c>
      <c r="AT149" s="135" t="s">
        <v>65</v>
      </c>
      <c r="AU149" s="135" t="s">
        <v>73</v>
      </c>
      <c r="AY149" s="128" t="s">
        <v>113</v>
      </c>
      <c r="BK149" s="136">
        <f>SUM(BK150:BK152)</f>
        <v>0</v>
      </c>
    </row>
    <row r="150" spans="1:65" s="2" customFormat="1" ht="21.75" customHeight="1">
      <c r="A150" s="26"/>
      <c r="B150" s="139"/>
      <c r="C150" s="140" t="s">
        <v>193</v>
      </c>
      <c r="D150" s="140" t="s">
        <v>115</v>
      </c>
      <c r="E150" s="141" t="s">
        <v>194</v>
      </c>
      <c r="F150" s="142" t="s">
        <v>195</v>
      </c>
      <c r="G150" s="143" t="s">
        <v>196</v>
      </c>
      <c r="H150" s="144">
        <v>7</v>
      </c>
      <c r="I150" s="145"/>
      <c r="J150" s="145">
        <f>ROUND(I150*H150,2)</f>
        <v>0</v>
      </c>
      <c r="K150" s="146"/>
      <c r="L150" s="27"/>
      <c r="M150" s="147" t="s">
        <v>1</v>
      </c>
      <c r="N150" s="148" t="s">
        <v>32</v>
      </c>
      <c r="O150" s="149">
        <v>1.569</v>
      </c>
      <c r="P150" s="149">
        <f>O150*H150</f>
        <v>10.983000000000001</v>
      </c>
      <c r="Q150" s="149">
        <v>6.3E-3</v>
      </c>
      <c r="R150" s="149">
        <f>Q150*H150</f>
        <v>4.41E-2</v>
      </c>
      <c r="S150" s="149">
        <v>0</v>
      </c>
      <c r="T150" s="150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1" t="s">
        <v>119</v>
      </c>
      <c r="AT150" s="151" t="s">
        <v>115</v>
      </c>
      <c r="AU150" s="151" t="s">
        <v>79</v>
      </c>
      <c r="AY150" s="14" t="s">
        <v>113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4" t="s">
        <v>79</v>
      </c>
      <c r="BK150" s="152">
        <f>ROUND(I150*H150,2)</f>
        <v>0</v>
      </c>
      <c r="BL150" s="14" t="s">
        <v>119</v>
      </c>
      <c r="BM150" s="151" t="s">
        <v>197</v>
      </c>
    </row>
    <row r="151" spans="1:65" s="2" customFormat="1" ht="16.5" customHeight="1">
      <c r="A151" s="26"/>
      <c r="B151" s="139"/>
      <c r="C151" s="153" t="s">
        <v>7</v>
      </c>
      <c r="D151" s="153" t="s">
        <v>184</v>
      </c>
      <c r="E151" s="154" t="s">
        <v>198</v>
      </c>
      <c r="F151" s="155" t="s">
        <v>199</v>
      </c>
      <c r="G151" s="156" t="s">
        <v>196</v>
      </c>
      <c r="H151" s="157">
        <v>7</v>
      </c>
      <c r="I151" s="158"/>
      <c r="J151" s="158">
        <f>ROUND(I151*H151,2)</f>
        <v>0</v>
      </c>
      <c r="K151" s="159"/>
      <c r="L151" s="160"/>
      <c r="M151" s="161" t="s">
        <v>1</v>
      </c>
      <c r="N151" s="162" t="s">
        <v>32</v>
      </c>
      <c r="O151" s="149">
        <v>0</v>
      </c>
      <c r="P151" s="149">
        <f>O151*H151</f>
        <v>0</v>
      </c>
      <c r="Q151" s="149">
        <v>0.06</v>
      </c>
      <c r="R151" s="149">
        <f>Q151*H151</f>
        <v>0.42</v>
      </c>
      <c r="S151" s="149">
        <v>0</v>
      </c>
      <c r="T151" s="15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1" t="s">
        <v>145</v>
      </c>
      <c r="AT151" s="151" t="s">
        <v>184</v>
      </c>
      <c r="AU151" s="151" t="s">
        <v>79</v>
      </c>
      <c r="AY151" s="14" t="s">
        <v>113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4" t="s">
        <v>79</v>
      </c>
      <c r="BK151" s="152">
        <f>ROUND(I151*H151,2)</f>
        <v>0</v>
      </c>
      <c r="BL151" s="14" t="s">
        <v>119</v>
      </c>
      <c r="BM151" s="151" t="s">
        <v>200</v>
      </c>
    </row>
    <row r="152" spans="1:65" s="2" customFormat="1" ht="16.5" customHeight="1">
      <c r="A152" s="26"/>
      <c r="B152" s="139"/>
      <c r="C152" s="140" t="s">
        <v>201</v>
      </c>
      <c r="D152" s="140" t="s">
        <v>115</v>
      </c>
      <c r="E152" s="141" t="s">
        <v>202</v>
      </c>
      <c r="F152" s="142" t="s">
        <v>203</v>
      </c>
      <c r="G152" s="143" t="s">
        <v>196</v>
      </c>
      <c r="H152" s="144">
        <v>7</v>
      </c>
      <c r="I152" s="145"/>
      <c r="J152" s="145">
        <f>ROUND(I152*H152,2)</f>
        <v>0</v>
      </c>
      <c r="K152" s="146"/>
      <c r="L152" s="27"/>
      <c r="M152" s="147" t="s">
        <v>1</v>
      </c>
      <c r="N152" s="148" t="s">
        <v>32</v>
      </c>
      <c r="O152" s="149">
        <v>2.39</v>
      </c>
      <c r="P152" s="149">
        <f>O152*H152</f>
        <v>16.73</v>
      </c>
      <c r="Q152" s="149">
        <v>0.32272000000000001</v>
      </c>
      <c r="R152" s="149">
        <f>Q152*H152</f>
        <v>2.2590400000000002</v>
      </c>
      <c r="S152" s="149">
        <v>0</v>
      </c>
      <c r="T152" s="150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1" t="s">
        <v>119</v>
      </c>
      <c r="AT152" s="151" t="s">
        <v>115</v>
      </c>
      <c r="AU152" s="151" t="s">
        <v>79</v>
      </c>
      <c r="AY152" s="14" t="s">
        <v>113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4" t="s">
        <v>79</v>
      </c>
      <c r="BK152" s="152">
        <f>ROUND(I152*H152,2)</f>
        <v>0</v>
      </c>
      <c r="BL152" s="14" t="s">
        <v>119</v>
      </c>
      <c r="BM152" s="151" t="s">
        <v>204</v>
      </c>
    </row>
    <row r="153" spans="1:65" s="12" customFormat="1" ht="22.9" customHeight="1">
      <c r="B153" s="127"/>
      <c r="D153" s="128" t="s">
        <v>65</v>
      </c>
      <c r="E153" s="137" t="s">
        <v>149</v>
      </c>
      <c r="F153" s="137" t="s">
        <v>205</v>
      </c>
      <c r="J153" s="138">
        <f>BK153</f>
        <v>0</v>
      </c>
      <c r="L153" s="127"/>
      <c r="M153" s="131"/>
      <c r="N153" s="132"/>
      <c r="O153" s="132"/>
      <c r="P153" s="133">
        <f>SUM(P154:P167)</f>
        <v>172.24376000000001</v>
      </c>
      <c r="Q153" s="132"/>
      <c r="R153" s="133">
        <f>SUM(R154:R167)</f>
        <v>60.393007050000008</v>
      </c>
      <c r="S153" s="132"/>
      <c r="T153" s="134">
        <f>SUM(T154:T167)</f>
        <v>0.308</v>
      </c>
      <c r="AR153" s="128" t="s">
        <v>73</v>
      </c>
      <c r="AT153" s="135" t="s">
        <v>65</v>
      </c>
      <c r="AU153" s="135" t="s">
        <v>73</v>
      </c>
      <c r="AY153" s="128" t="s">
        <v>113</v>
      </c>
      <c r="BK153" s="136">
        <f>SUM(BK154:BK167)</f>
        <v>0</v>
      </c>
    </row>
    <row r="154" spans="1:65" s="2" customFormat="1" ht="33" customHeight="1">
      <c r="A154" s="26"/>
      <c r="B154" s="139"/>
      <c r="C154" s="140" t="s">
        <v>206</v>
      </c>
      <c r="D154" s="140" t="s">
        <v>115</v>
      </c>
      <c r="E154" s="141" t="s">
        <v>207</v>
      </c>
      <c r="F154" s="142" t="s">
        <v>208</v>
      </c>
      <c r="G154" s="143" t="s">
        <v>130</v>
      </c>
      <c r="H154" s="144">
        <v>294.8</v>
      </c>
      <c r="I154" s="145"/>
      <c r="J154" s="145">
        <f t="shared" ref="J154:J167" si="20">ROUND(I154*H154,2)</f>
        <v>0</v>
      </c>
      <c r="K154" s="146"/>
      <c r="L154" s="27"/>
      <c r="M154" s="147" t="s">
        <v>1</v>
      </c>
      <c r="N154" s="148" t="s">
        <v>32</v>
      </c>
      <c r="O154" s="149">
        <v>0.13200000000000001</v>
      </c>
      <c r="P154" s="149">
        <f t="shared" ref="P154:P167" si="21">O154*H154</f>
        <v>38.913600000000002</v>
      </c>
      <c r="Q154" s="149">
        <v>9.7930000000000003E-2</v>
      </c>
      <c r="R154" s="149">
        <f t="shared" ref="R154:R167" si="22">Q154*H154</f>
        <v>28.869764000000004</v>
      </c>
      <c r="S154" s="149">
        <v>0</v>
      </c>
      <c r="T154" s="150">
        <f t="shared" ref="T154:T167" si="23"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1" t="s">
        <v>119</v>
      </c>
      <c r="AT154" s="151" t="s">
        <v>115</v>
      </c>
      <c r="AU154" s="151" t="s">
        <v>79</v>
      </c>
      <c r="AY154" s="14" t="s">
        <v>113</v>
      </c>
      <c r="BE154" s="152">
        <f t="shared" ref="BE154:BE167" si="24">IF(N154="základná",J154,0)</f>
        <v>0</v>
      </c>
      <c r="BF154" s="152">
        <f t="shared" ref="BF154:BF167" si="25">IF(N154="znížená",J154,0)</f>
        <v>0</v>
      </c>
      <c r="BG154" s="152">
        <f t="shared" ref="BG154:BG167" si="26">IF(N154="zákl. prenesená",J154,0)</f>
        <v>0</v>
      </c>
      <c r="BH154" s="152">
        <f t="shared" ref="BH154:BH167" si="27">IF(N154="zníž. prenesená",J154,0)</f>
        <v>0</v>
      </c>
      <c r="BI154" s="152">
        <f t="shared" ref="BI154:BI167" si="28">IF(N154="nulová",J154,0)</f>
        <v>0</v>
      </c>
      <c r="BJ154" s="14" t="s">
        <v>79</v>
      </c>
      <c r="BK154" s="152">
        <f t="shared" ref="BK154:BK167" si="29">ROUND(I154*H154,2)</f>
        <v>0</v>
      </c>
      <c r="BL154" s="14" t="s">
        <v>119</v>
      </c>
      <c r="BM154" s="151" t="s">
        <v>209</v>
      </c>
    </row>
    <row r="155" spans="1:65" s="2" customFormat="1" ht="16.5" customHeight="1">
      <c r="A155" s="26"/>
      <c r="B155" s="139"/>
      <c r="C155" s="153" t="s">
        <v>210</v>
      </c>
      <c r="D155" s="153" t="s">
        <v>184</v>
      </c>
      <c r="E155" s="154" t="s">
        <v>211</v>
      </c>
      <c r="F155" s="155" t="s">
        <v>212</v>
      </c>
      <c r="G155" s="156" t="s">
        <v>196</v>
      </c>
      <c r="H155" s="157">
        <v>595.49599999999998</v>
      </c>
      <c r="I155" s="158"/>
      <c r="J155" s="158">
        <f t="shared" si="20"/>
        <v>0</v>
      </c>
      <c r="K155" s="159"/>
      <c r="L155" s="160"/>
      <c r="M155" s="161" t="s">
        <v>1</v>
      </c>
      <c r="N155" s="162" t="s">
        <v>32</v>
      </c>
      <c r="O155" s="149">
        <v>0</v>
      </c>
      <c r="P155" s="149">
        <f t="shared" si="21"/>
        <v>0</v>
      </c>
      <c r="Q155" s="149">
        <v>1.15E-2</v>
      </c>
      <c r="R155" s="149">
        <f t="shared" si="22"/>
        <v>6.848204</v>
      </c>
      <c r="S155" s="149">
        <v>0</v>
      </c>
      <c r="T155" s="150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1" t="s">
        <v>145</v>
      </c>
      <c r="AT155" s="151" t="s">
        <v>184</v>
      </c>
      <c r="AU155" s="151" t="s">
        <v>79</v>
      </c>
      <c r="AY155" s="14" t="s">
        <v>113</v>
      </c>
      <c r="BE155" s="152">
        <f t="shared" si="24"/>
        <v>0</v>
      </c>
      <c r="BF155" s="152">
        <f t="shared" si="25"/>
        <v>0</v>
      </c>
      <c r="BG155" s="152">
        <f t="shared" si="26"/>
        <v>0</v>
      </c>
      <c r="BH155" s="152">
        <f t="shared" si="27"/>
        <v>0</v>
      </c>
      <c r="BI155" s="152">
        <f t="shared" si="28"/>
        <v>0</v>
      </c>
      <c r="BJ155" s="14" t="s">
        <v>79</v>
      </c>
      <c r="BK155" s="152">
        <f t="shared" si="29"/>
        <v>0</v>
      </c>
      <c r="BL155" s="14" t="s">
        <v>119</v>
      </c>
      <c r="BM155" s="151" t="s">
        <v>213</v>
      </c>
    </row>
    <row r="156" spans="1:65" s="2" customFormat="1" ht="21.75" customHeight="1">
      <c r="A156" s="26"/>
      <c r="B156" s="139"/>
      <c r="C156" s="140" t="s">
        <v>214</v>
      </c>
      <c r="D156" s="140" t="s">
        <v>115</v>
      </c>
      <c r="E156" s="141" t="s">
        <v>215</v>
      </c>
      <c r="F156" s="142" t="s">
        <v>216</v>
      </c>
      <c r="G156" s="143" t="s">
        <v>130</v>
      </c>
      <c r="H156" s="144">
        <v>10</v>
      </c>
      <c r="I156" s="145"/>
      <c r="J156" s="145">
        <f t="shared" si="20"/>
        <v>0</v>
      </c>
      <c r="K156" s="146"/>
      <c r="L156" s="27"/>
      <c r="M156" s="147" t="s">
        <v>1</v>
      </c>
      <c r="N156" s="148" t="s">
        <v>32</v>
      </c>
      <c r="O156" s="149">
        <v>0.20399999999999999</v>
      </c>
      <c r="P156" s="149">
        <f t="shared" si="21"/>
        <v>2.04</v>
      </c>
      <c r="Q156" s="149">
        <v>0.12584000000000001</v>
      </c>
      <c r="R156" s="149">
        <f t="shared" si="22"/>
        <v>1.2584</v>
      </c>
      <c r="S156" s="149">
        <v>0</v>
      </c>
      <c r="T156" s="150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1" t="s">
        <v>119</v>
      </c>
      <c r="AT156" s="151" t="s">
        <v>115</v>
      </c>
      <c r="AU156" s="151" t="s">
        <v>79</v>
      </c>
      <c r="AY156" s="14" t="s">
        <v>113</v>
      </c>
      <c r="BE156" s="152">
        <f t="shared" si="24"/>
        <v>0</v>
      </c>
      <c r="BF156" s="152">
        <f t="shared" si="25"/>
        <v>0</v>
      </c>
      <c r="BG156" s="152">
        <f t="shared" si="26"/>
        <v>0</v>
      </c>
      <c r="BH156" s="152">
        <f t="shared" si="27"/>
        <v>0</v>
      </c>
      <c r="BI156" s="152">
        <f t="shared" si="28"/>
        <v>0</v>
      </c>
      <c r="BJ156" s="14" t="s">
        <v>79</v>
      </c>
      <c r="BK156" s="152">
        <f t="shared" si="29"/>
        <v>0</v>
      </c>
      <c r="BL156" s="14" t="s">
        <v>119</v>
      </c>
      <c r="BM156" s="151" t="s">
        <v>217</v>
      </c>
    </row>
    <row r="157" spans="1:65" s="2" customFormat="1" ht="16.5" customHeight="1">
      <c r="A157" s="26"/>
      <c r="B157" s="139"/>
      <c r="C157" s="153" t="s">
        <v>218</v>
      </c>
      <c r="D157" s="153" t="s">
        <v>184</v>
      </c>
      <c r="E157" s="154" t="s">
        <v>219</v>
      </c>
      <c r="F157" s="155" t="s">
        <v>220</v>
      </c>
      <c r="G157" s="156" t="s">
        <v>196</v>
      </c>
      <c r="H157" s="157">
        <v>10.1</v>
      </c>
      <c r="I157" s="158"/>
      <c r="J157" s="158">
        <f t="shared" si="20"/>
        <v>0</v>
      </c>
      <c r="K157" s="159"/>
      <c r="L157" s="160"/>
      <c r="M157" s="161" t="s">
        <v>1</v>
      </c>
      <c r="N157" s="162" t="s">
        <v>32</v>
      </c>
      <c r="O157" s="149">
        <v>0</v>
      </c>
      <c r="P157" s="149">
        <f t="shared" si="21"/>
        <v>0</v>
      </c>
      <c r="Q157" s="149">
        <v>8.5000000000000006E-2</v>
      </c>
      <c r="R157" s="149">
        <f t="shared" si="22"/>
        <v>0.85850000000000004</v>
      </c>
      <c r="S157" s="149">
        <v>0</v>
      </c>
      <c r="T157" s="150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1" t="s">
        <v>145</v>
      </c>
      <c r="AT157" s="151" t="s">
        <v>184</v>
      </c>
      <c r="AU157" s="151" t="s">
        <v>79</v>
      </c>
      <c r="AY157" s="14" t="s">
        <v>113</v>
      </c>
      <c r="BE157" s="152">
        <f t="shared" si="24"/>
        <v>0</v>
      </c>
      <c r="BF157" s="152">
        <f t="shared" si="25"/>
        <v>0</v>
      </c>
      <c r="BG157" s="152">
        <f t="shared" si="26"/>
        <v>0</v>
      </c>
      <c r="BH157" s="152">
        <f t="shared" si="27"/>
        <v>0</v>
      </c>
      <c r="BI157" s="152">
        <f t="shared" si="28"/>
        <v>0</v>
      </c>
      <c r="BJ157" s="14" t="s">
        <v>79</v>
      </c>
      <c r="BK157" s="152">
        <f t="shared" si="29"/>
        <v>0</v>
      </c>
      <c r="BL157" s="14" t="s">
        <v>119</v>
      </c>
      <c r="BM157" s="151" t="s">
        <v>221</v>
      </c>
    </row>
    <row r="158" spans="1:65" s="2" customFormat="1" ht="21.75" customHeight="1">
      <c r="A158" s="26"/>
      <c r="B158" s="139"/>
      <c r="C158" s="140" t="s">
        <v>222</v>
      </c>
      <c r="D158" s="140" t="s">
        <v>115</v>
      </c>
      <c r="E158" s="141" t="s">
        <v>223</v>
      </c>
      <c r="F158" s="142" t="s">
        <v>224</v>
      </c>
      <c r="G158" s="143" t="s">
        <v>139</v>
      </c>
      <c r="H158" s="144">
        <v>8.0449999999999999</v>
      </c>
      <c r="I158" s="145"/>
      <c r="J158" s="145">
        <f t="shared" si="20"/>
        <v>0</v>
      </c>
      <c r="K158" s="146"/>
      <c r="L158" s="27"/>
      <c r="M158" s="147" t="s">
        <v>1</v>
      </c>
      <c r="N158" s="148" t="s">
        <v>32</v>
      </c>
      <c r="O158" s="149">
        <v>1.363</v>
      </c>
      <c r="P158" s="149">
        <f t="shared" si="21"/>
        <v>10.965335</v>
      </c>
      <c r="Q158" s="149">
        <v>2.2010900000000002</v>
      </c>
      <c r="R158" s="149">
        <f t="shared" si="22"/>
        <v>17.707769050000003</v>
      </c>
      <c r="S158" s="149">
        <v>0</v>
      </c>
      <c r="T158" s="150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1" t="s">
        <v>119</v>
      </c>
      <c r="AT158" s="151" t="s">
        <v>115</v>
      </c>
      <c r="AU158" s="151" t="s">
        <v>79</v>
      </c>
      <c r="AY158" s="14" t="s">
        <v>113</v>
      </c>
      <c r="BE158" s="152">
        <f t="shared" si="24"/>
        <v>0</v>
      </c>
      <c r="BF158" s="152">
        <f t="shared" si="25"/>
        <v>0</v>
      </c>
      <c r="BG158" s="152">
        <f t="shared" si="26"/>
        <v>0</v>
      </c>
      <c r="BH158" s="152">
        <f t="shared" si="27"/>
        <v>0</v>
      </c>
      <c r="BI158" s="152">
        <f t="shared" si="28"/>
        <v>0</v>
      </c>
      <c r="BJ158" s="14" t="s">
        <v>79</v>
      </c>
      <c r="BK158" s="152">
        <f t="shared" si="29"/>
        <v>0</v>
      </c>
      <c r="BL158" s="14" t="s">
        <v>119</v>
      </c>
      <c r="BM158" s="151" t="s">
        <v>225</v>
      </c>
    </row>
    <row r="159" spans="1:65" s="2" customFormat="1" ht="21.75" customHeight="1">
      <c r="A159" s="26"/>
      <c r="B159" s="139"/>
      <c r="C159" s="140" t="s">
        <v>226</v>
      </c>
      <c r="D159" s="140" t="s">
        <v>115</v>
      </c>
      <c r="E159" s="141" t="s">
        <v>227</v>
      </c>
      <c r="F159" s="142" t="s">
        <v>228</v>
      </c>
      <c r="G159" s="143" t="s">
        <v>130</v>
      </c>
      <c r="H159" s="144">
        <v>22.2</v>
      </c>
      <c r="I159" s="145"/>
      <c r="J159" s="145">
        <f t="shared" si="20"/>
        <v>0</v>
      </c>
      <c r="K159" s="146"/>
      <c r="L159" s="27"/>
      <c r="M159" s="147" t="s">
        <v>1</v>
      </c>
      <c r="N159" s="148" t="s">
        <v>32</v>
      </c>
      <c r="O159" s="149">
        <v>0.14499999999999999</v>
      </c>
      <c r="P159" s="149">
        <f t="shared" si="21"/>
        <v>3.2189999999999999</v>
      </c>
      <c r="Q159" s="149">
        <v>0</v>
      </c>
      <c r="R159" s="149">
        <f t="shared" si="22"/>
        <v>0</v>
      </c>
      <c r="S159" s="149">
        <v>0</v>
      </c>
      <c r="T159" s="150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1" t="s">
        <v>119</v>
      </c>
      <c r="AT159" s="151" t="s">
        <v>115</v>
      </c>
      <c r="AU159" s="151" t="s">
        <v>79</v>
      </c>
      <c r="AY159" s="14" t="s">
        <v>113</v>
      </c>
      <c r="BE159" s="152">
        <f t="shared" si="24"/>
        <v>0</v>
      </c>
      <c r="BF159" s="152">
        <f t="shared" si="25"/>
        <v>0</v>
      </c>
      <c r="BG159" s="152">
        <f t="shared" si="26"/>
        <v>0</v>
      </c>
      <c r="BH159" s="152">
        <f t="shared" si="27"/>
        <v>0</v>
      </c>
      <c r="BI159" s="152">
        <f t="shared" si="28"/>
        <v>0</v>
      </c>
      <c r="BJ159" s="14" t="s">
        <v>79</v>
      </c>
      <c r="BK159" s="152">
        <f t="shared" si="29"/>
        <v>0</v>
      </c>
      <c r="BL159" s="14" t="s">
        <v>119</v>
      </c>
      <c r="BM159" s="151" t="s">
        <v>229</v>
      </c>
    </row>
    <row r="160" spans="1:65" s="2" customFormat="1" ht="21.75" customHeight="1">
      <c r="A160" s="26"/>
      <c r="B160" s="139"/>
      <c r="C160" s="140" t="s">
        <v>230</v>
      </c>
      <c r="D160" s="140" t="s">
        <v>115</v>
      </c>
      <c r="E160" s="141" t="s">
        <v>231</v>
      </c>
      <c r="F160" s="142" t="s">
        <v>232</v>
      </c>
      <c r="G160" s="143" t="s">
        <v>196</v>
      </c>
      <c r="H160" s="144">
        <v>3</v>
      </c>
      <c r="I160" s="145"/>
      <c r="J160" s="145">
        <f t="shared" si="20"/>
        <v>0</v>
      </c>
      <c r="K160" s="146"/>
      <c r="L160" s="27"/>
      <c r="M160" s="147" t="s">
        <v>1</v>
      </c>
      <c r="N160" s="148" t="s">
        <v>32</v>
      </c>
      <c r="O160" s="149">
        <v>0.54900000000000004</v>
      </c>
      <c r="P160" s="149">
        <f t="shared" si="21"/>
        <v>1.6470000000000002</v>
      </c>
      <c r="Q160" s="149">
        <v>1.6167899999999999</v>
      </c>
      <c r="R160" s="149">
        <f t="shared" si="22"/>
        <v>4.8503699999999998</v>
      </c>
      <c r="S160" s="149">
        <v>0</v>
      </c>
      <c r="T160" s="150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1" t="s">
        <v>119</v>
      </c>
      <c r="AT160" s="151" t="s">
        <v>115</v>
      </c>
      <c r="AU160" s="151" t="s">
        <v>79</v>
      </c>
      <c r="AY160" s="14" t="s">
        <v>113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4" t="s">
        <v>79</v>
      </c>
      <c r="BK160" s="152">
        <f t="shared" si="29"/>
        <v>0</v>
      </c>
      <c r="BL160" s="14" t="s">
        <v>119</v>
      </c>
      <c r="BM160" s="151" t="s">
        <v>233</v>
      </c>
    </row>
    <row r="161" spans="1:65" s="2" customFormat="1" ht="21.75" customHeight="1">
      <c r="A161" s="26"/>
      <c r="B161" s="139"/>
      <c r="C161" s="140" t="s">
        <v>234</v>
      </c>
      <c r="D161" s="140" t="s">
        <v>115</v>
      </c>
      <c r="E161" s="141" t="s">
        <v>235</v>
      </c>
      <c r="F161" s="142" t="s">
        <v>236</v>
      </c>
      <c r="G161" s="143" t="s">
        <v>118</v>
      </c>
      <c r="H161" s="144">
        <v>634</v>
      </c>
      <c r="I161" s="145"/>
      <c r="J161" s="145">
        <f t="shared" si="20"/>
        <v>0</v>
      </c>
      <c r="K161" s="146"/>
      <c r="L161" s="27"/>
      <c r="M161" s="147" t="s">
        <v>1</v>
      </c>
      <c r="N161" s="148" t="s">
        <v>32</v>
      </c>
      <c r="O161" s="149">
        <v>2E-3</v>
      </c>
      <c r="P161" s="149">
        <f t="shared" si="21"/>
        <v>1.268</v>
      </c>
      <c r="Q161" s="149">
        <v>0</v>
      </c>
      <c r="R161" s="149">
        <f t="shared" si="22"/>
        <v>0</v>
      </c>
      <c r="S161" s="149">
        <v>0</v>
      </c>
      <c r="T161" s="150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1" t="s">
        <v>119</v>
      </c>
      <c r="AT161" s="151" t="s">
        <v>115</v>
      </c>
      <c r="AU161" s="151" t="s">
        <v>79</v>
      </c>
      <c r="AY161" s="14" t="s">
        <v>113</v>
      </c>
      <c r="BE161" s="152">
        <f t="shared" si="24"/>
        <v>0</v>
      </c>
      <c r="BF161" s="152">
        <f t="shared" si="25"/>
        <v>0</v>
      </c>
      <c r="BG161" s="152">
        <f t="shared" si="26"/>
        <v>0</v>
      </c>
      <c r="BH161" s="152">
        <f t="shared" si="27"/>
        <v>0</v>
      </c>
      <c r="BI161" s="152">
        <f t="shared" si="28"/>
        <v>0</v>
      </c>
      <c r="BJ161" s="14" t="s">
        <v>79</v>
      </c>
      <c r="BK161" s="152">
        <f t="shared" si="29"/>
        <v>0</v>
      </c>
      <c r="BL161" s="14" t="s">
        <v>119</v>
      </c>
      <c r="BM161" s="151" t="s">
        <v>237</v>
      </c>
    </row>
    <row r="162" spans="1:65" s="2" customFormat="1" ht="21.75" customHeight="1">
      <c r="A162" s="26"/>
      <c r="B162" s="139"/>
      <c r="C162" s="140" t="s">
        <v>238</v>
      </c>
      <c r="D162" s="140" t="s">
        <v>115</v>
      </c>
      <c r="E162" s="141" t="s">
        <v>239</v>
      </c>
      <c r="F162" s="142" t="s">
        <v>240</v>
      </c>
      <c r="G162" s="143" t="s">
        <v>196</v>
      </c>
      <c r="H162" s="144">
        <v>7</v>
      </c>
      <c r="I162" s="145"/>
      <c r="J162" s="145">
        <f t="shared" si="20"/>
        <v>0</v>
      </c>
      <c r="K162" s="146"/>
      <c r="L162" s="27"/>
      <c r="M162" s="147" t="s">
        <v>1</v>
      </c>
      <c r="N162" s="148" t="s">
        <v>32</v>
      </c>
      <c r="O162" s="149">
        <v>0.25</v>
      </c>
      <c r="P162" s="149">
        <f t="shared" si="21"/>
        <v>1.75</v>
      </c>
      <c r="Q162" s="149">
        <v>0</v>
      </c>
      <c r="R162" s="149">
        <f t="shared" si="22"/>
        <v>0</v>
      </c>
      <c r="S162" s="149">
        <v>4.3999999999999997E-2</v>
      </c>
      <c r="T162" s="150">
        <f t="shared" si="23"/>
        <v>0.308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1" t="s">
        <v>119</v>
      </c>
      <c r="AT162" s="151" t="s">
        <v>115</v>
      </c>
      <c r="AU162" s="151" t="s">
        <v>79</v>
      </c>
      <c r="AY162" s="14" t="s">
        <v>113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4" t="s">
        <v>79</v>
      </c>
      <c r="BK162" s="152">
        <f t="shared" si="29"/>
        <v>0</v>
      </c>
      <c r="BL162" s="14" t="s">
        <v>119</v>
      </c>
      <c r="BM162" s="151" t="s">
        <v>241</v>
      </c>
    </row>
    <row r="163" spans="1:65" s="2" customFormat="1" ht="21.75" customHeight="1">
      <c r="A163" s="26"/>
      <c r="B163" s="139"/>
      <c r="C163" s="140" t="s">
        <v>242</v>
      </c>
      <c r="D163" s="140" t="s">
        <v>115</v>
      </c>
      <c r="E163" s="141" t="s">
        <v>243</v>
      </c>
      <c r="F163" s="142" t="s">
        <v>244</v>
      </c>
      <c r="G163" s="143" t="s">
        <v>160</v>
      </c>
      <c r="H163" s="144">
        <v>71.391000000000005</v>
      </c>
      <c r="I163" s="145"/>
      <c r="J163" s="145">
        <f t="shared" si="20"/>
        <v>0</v>
      </c>
      <c r="K163" s="146"/>
      <c r="L163" s="27"/>
      <c r="M163" s="147" t="s">
        <v>1</v>
      </c>
      <c r="N163" s="148" t="s">
        <v>32</v>
      </c>
      <c r="O163" s="149">
        <v>0.80900000000000005</v>
      </c>
      <c r="P163" s="149">
        <f t="shared" si="21"/>
        <v>57.755319000000007</v>
      </c>
      <c r="Q163" s="149">
        <v>0</v>
      </c>
      <c r="R163" s="149">
        <f t="shared" si="22"/>
        <v>0</v>
      </c>
      <c r="S163" s="149">
        <v>0</v>
      </c>
      <c r="T163" s="150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1" t="s">
        <v>119</v>
      </c>
      <c r="AT163" s="151" t="s">
        <v>115</v>
      </c>
      <c r="AU163" s="151" t="s">
        <v>79</v>
      </c>
      <c r="AY163" s="14" t="s">
        <v>113</v>
      </c>
      <c r="BE163" s="152">
        <f t="shared" si="24"/>
        <v>0</v>
      </c>
      <c r="BF163" s="152">
        <f t="shared" si="25"/>
        <v>0</v>
      </c>
      <c r="BG163" s="152">
        <f t="shared" si="26"/>
        <v>0</v>
      </c>
      <c r="BH163" s="152">
        <f t="shared" si="27"/>
        <v>0</v>
      </c>
      <c r="BI163" s="152">
        <f t="shared" si="28"/>
        <v>0</v>
      </c>
      <c r="BJ163" s="14" t="s">
        <v>79</v>
      </c>
      <c r="BK163" s="152">
        <f t="shared" si="29"/>
        <v>0</v>
      </c>
      <c r="BL163" s="14" t="s">
        <v>119</v>
      </c>
      <c r="BM163" s="151" t="s">
        <v>245</v>
      </c>
    </row>
    <row r="164" spans="1:65" s="2" customFormat="1" ht="21.75" customHeight="1">
      <c r="A164" s="26"/>
      <c r="B164" s="139"/>
      <c r="C164" s="140" t="s">
        <v>246</v>
      </c>
      <c r="D164" s="140" t="s">
        <v>115</v>
      </c>
      <c r="E164" s="141" t="s">
        <v>247</v>
      </c>
      <c r="F164" s="142" t="s">
        <v>248</v>
      </c>
      <c r="G164" s="143" t="s">
        <v>160</v>
      </c>
      <c r="H164" s="144">
        <v>71.391000000000005</v>
      </c>
      <c r="I164" s="145"/>
      <c r="J164" s="145">
        <f t="shared" si="20"/>
        <v>0</v>
      </c>
      <c r="K164" s="146"/>
      <c r="L164" s="27"/>
      <c r="M164" s="147" t="s">
        <v>1</v>
      </c>
      <c r="N164" s="148" t="s">
        <v>32</v>
      </c>
      <c r="O164" s="149">
        <v>1.7000000000000001E-2</v>
      </c>
      <c r="P164" s="149">
        <f t="shared" si="21"/>
        <v>1.2136470000000001</v>
      </c>
      <c r="Q164" s="149">
        <v>0</v>
      </c>
      <c r="R164" s="149">
        <f t="shared" si="22"/>
        <v>0</v>
      </c>
      <c r="S164" s="149">
        <v>0</v>
      </c>
      <c r="T164" s="150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1" t="s">
        <v>119</v>
      </c>
      <c r="AT164" s="151" t="s">
        <v>115</v>
      </c>
      <c r="AU164" s="151" t="s">
        <v>79</v>
      </c>
      <c r="AY164" s="14" t="s">
        <v>113</v>
      </c>
      <c r="BE164" s="152">
        <f t="shared" si="24"/>
        <v>0</v>
      </c>
      <c r="BF164" s="152">
        <f t="shared" si="25"/>
        <v>0</v>
      </c>
      <c r="BG164" s="152">
        <f t="shared" si="26"/>
        <v>0</v>
      </c>
      <c r="BH164" s="152">
        <f t="shared" si="27"/>
        <v>0</v>
      </c>
      <c r="BI164" s="152">
        <f t="shared" si="28"/>
        <v>0</v>
      </c>
      <c r="BJ164" s="14" t="s">
        <v>79</v>
      </c>
      <c r="BK164" s="152">
        <f t="shared" si="29"/>
        <v>0</v>
      </c>
      <c r="BL164" s="14" t="s">
        <v>119</v>
      </c>
      <c r="BM164" s="151" t="s">
        <v>249</v>
      </c>
    </row>
    <row r="165" spans="1:65" s="2" customFormat="1" ht="21.75" customHeight="1">
      <c r="A165" s="26"/>
      <c r="B165" s="139"/>
      <c r="C165" s="140" t="s">
        <v>250</v>
      </c>
      <c r="D165" s="140" t="s">
        <v>115</v>
      </c>
      <c r="E165" s="141" t="s">
        <v>251</v>
      </c>
      <c r="F165" s="142" t="s">
        <v>252</v>
      </c>
      <c r="G165" s="143" t="s">
        <v>160</v>
      </c>
      <c r="H165" s="144">
        <v>71.391000000000005</v>
      </c>
      <c r="I165" s="145"/>
      <c r="J165" s="145">
        <f t="shared" si="20"/>
        <v>0</v>
      </c>
      <c r="K165" s="146"/>
      <c r="L165" s="27"/>
      <c r="M165" s="147" t="s">
        <v>1</v>
      </c>
      <c r="N165" s="148" t="s">
        <v>32</v>
      </c>
      <c r="O165" s="149">
        <v>0.749</v>
      </c>
      <c r="P165" s="149">
        <f t="shared" si="21"/>
        <v>53.471859000000002</v>
      </c>
      <c r="Q165" s="149">
        <v>0</v>
      </c>
      <c r="R165" s="149">
        <f t="shared" si="22"/>
        <v>0</v>
      </c>
      <c r="S165" s="149">
        <v>0</v>
      </c>
      <c r="T165" s="150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1" t="s">
        <v>119</v>
      </c>
      <c r="AT165" s="151" t="s">
        <v>115</v>
      </c>
      <c r="AU165" s="151" t="s">
        <v>79</v>
      </c>
      <c r="AY165" s="14" t="s">
        <v>113</v>
      </c>
      <c r="BE165" s="152">
        <f t="shared" si="24"/>
        <v>0</v>
      </c>
      <c r="BF165" s="152">
        <f t="shared" si="25"/>
        <v>0</v>
      </c>
      <c r="BG165" s="152">
        <f t="shared" si="26"/>
        <v>0</v>
      </c>
      <c r="BH165" s="152">
        <f t="shared" si="27"/>
        <v>0</v>
      </c>
      <c r="BI165" s="152">
        <f t="shared" si="28"/>
        <v>0</v>
      </c>
      <c r="BJ165" s="14" t="s">
        <v>79</v>
      </c>
      <c r="BK165" s="152">
        <f t="shared" si="29"/>
        <v>0</v>
      </c>
      <c r="BL165" s="14" t="s">
        <v>119</v>
      </c>
      <c r="BM165" s="151" t="s">
        <v>253</v>
      </c>
    </row>
    <row r="166" spans="1:65" s="2" customFormat="1" ht="21.75" customHeight="1">
      <c r="A166" s="26"/>
      <c r="B166" s="139"/>
      <c r="C166" s="140" t="s">
        <v>254</v>
      </c>
      <c r="D166" s="140" t="s">
        <v>115</v>
      </c>
      <c r="E166" s="141" t="s">
        <v>255</v>
      </c>
      <c r="F166" s="142" t="s">
        <v>256</v>
      </c>
      <c r="G166" s="143" t="s">
        <v>160</v>
      </c>
      <c r="H166" s="144">
        <v>23.140999999999998</v>
      </c>
      <c r="I166" s="145"/>
      <c r="J166" s="145">
        <f t="shared" si="20"/>
        <v>0</v>
      </c>
      <c r="K166" s="146"/>
      <c r="L166" s="27"/>
      <c r="M166" s="147" t="s">
        <v>1</v>
      </c>
      <c r="N166" s="148" t="s">
        <v>32</v>
      </c>
      <c r="O166" s="149">
        <v>0</v>
      </c>
      <c r="P166" s="149">
        <f t="shared" si="21"/>
        <v>0</v>
      </c>
      <c r="Q166" s="149">
        <v>0</v>
      </c>
      <c r="R166" s="149">
        <f t="shared" si="22"/>
        <v>0</v>
      </c>
      <c r="S166" s="149">
        <v>0</v>
      </c>
      <c r="T166" s="150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1" t="s">
        <v>119</v>
      </c>
      <c r="AT166" s="151" t="s">
        <v>115</v>
      </c>
      <c r="AU166" s="151" t="s">
        <v>79</v>
      </c>
      <c r="AY166" s="14" t="s">
        <v>113</v>
      </c>
      <c r="BE166" s="152">
        <f t="shared" si="24"/>
        <v>0</v>
      </c>
      <c r="BF166" s="152">
        <f t="shared" si="25"/>
        <v>0</v>
      </c>
      <c r="BG166" s="152">
        <f t="shared" si="26"/>
        <v>0</v>
      </c>
      <c r="BH166" s="152">
        <f t="shared" si="27"/>
        <v>0</v>
      </c>
      <c r="BI166" s="152">
        <f t="shared" si="28"/>
        <v>0</v>
      </c>
      <c r="BJ166" s="14" t="s">
        <v>79</v>
      </c>
      <c r="BK166" s="152">
        <f t="shared" si="29"/>
        <v>0</v>
      </c>
      <c r="BL166" s="14" t="s">
        <v>119</v>
      </c>
      <c r="BM166" s="151" t="s">
        <v>257</v>
      </c>
    </row>
    <row r="167" spans="1:65" s="2" customFormat="1" ht="21.75" customHeight="1">
      <c r="A167" s="26"/>
      <c r="B167" s="139"/>
      <c r="C167" s="140" t="s">
        <v>258</v>
      </c>
      <c r="D167" s="140" t="s">
        <v>115</v>
      </c>
      <c r="E167" s="141" t="s">
        <v>259</v>
      </c>
      <c r="F167" s="142" t="s">
        <v>260</v>
      </c>
      <c r="G167" s="143" t="s">
        <v>160</v>
      </c>
      <c r="H167" s="144">
        <v>48.25</v>
      </c>
      <c r="I167" s="145"/>
      <c r="J167" s="145">
        <f t="shared" si="20"/>
        <v>0</v>
      </c>
      <c r="K167" s="146"/>
      <c r="L167" s="27"/>
      <c r="M167" s="147" t="s">
        <v>1</v>
      </c>
      <c r="N167" s="148" t="s">
        <v>32</v>
      </c>
      <c r="O167" s="149">
        <v>0</v>
      </c>
      <c r="P167" s="149">
        <f t="shared" si="21"/>
        <v>0</v>
      </c>
      <c r="Q167" s="149">
        <v>0</v>
      </c>
      <c r="R167" s="149">
        <f t="shared" si="22"/>
        <v>0</v>
      </c>
      <c r="S167" s="149">
        <v>0</v>
      </c>
      <c r="T167" s="150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1" t="s">
        <v>119</v>
      </c>
      <c r="AT167" s="151" t="s">
        <v>115</v>
      </c>
      <c r="AU167" s="151" t="s">
        <v>79</v>
      </c>
      <c r="AY167" s="14" t="s">
        <v>113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4" t="s">
        <v>79</v>
      </c>
      <c r="BK167" s="152">
        <f t="shared" si="29"/>
        <v>0</v>
      </c>
      <c r="BL167" s="14" t="s">
        <v>119</v>
      </c>
      <c r="BM167" s="151" t="s">
        <v>261</v>
      </c>
    </row>
    <row r="168" spans="1:65" s="12" customFormat="1" ht="22.9" customHeight="1">
      <c r="B168" s="127"/>
      <c r="D168" s="128" t="s">
        <v>65</v>
      </c>
      <c r="E168" s="137" t="s">
        <v>262</v>
      </c>
      <c r="F168" s="137" t="s">
        <v>263</v>
      </c>
      <c r="J168" s="138">
        <f>BK168</f>
        <v>0</v>
      </c>
      <c r="L168" s="127"/>
      <c r="M168" s="131"/>
      <c r="N168" s="132"/>
      <c r="O168" s="132"/>
      <c r="P168" s="133">
        <f>P169</f>
        <v>6.3367600000000008</v>
      </c>
      <c r="Q168" s="132"/>
      <c r="R168" s="133">
        <f>R169</f>
        <v>0</v>
      </c>
      <c r="S168" s="132"/>
      <c r="T168" s="134">
        <f>T169</f>
        <v>0</v>
      </c>
      <c r="AR168" s="128" t="s">
        <v>73</v>
      </c>
      <c r="AT168" s="135" t="s">
        <v>65</v>
      </c>
      <c r="AU168" s="135" t="s">
        <v>73</v>
      </c>
      <c r="AY168" s="128" t="s">
        <v>113</v>
      </c>
      <c r="BK168" s="136">
        <f>BK169</f>
        <v>0</v>
      </c>
    </row>
    <row r="169" spans="1:65" s="2" customFormat="1" ht="21.75" customHeight="1">
      <c r="A169" s="26"/>
      <c r="B169" s="139"/>
      <c r="C169" s="140" t="s">
        <v>264</v>
      </c>
      <c r="D169" s="140" t="s">
        <v>115</v>
      </c>
      <c r="E169" s="141" t="s">
        <v>265</v>
      </c>
      <c r="F169" s="142" t="s">
        <v>266</v>
      </c>
      <c r="G169" s="143" t="s">
        <v>160</v>
      </c>
      <c r="H169" s="144">
        <v>158.41900000000001</v>
      </c>
      <c r="I169" s="145"/>
      <c r="J169" s="145">
        <f>ROUND(I169*H169,2)</f>
        <v>0</v>
      </c>
      <c r="K169" s="146"/>
      <c r="L169" s="27"/>
      <c r="M169" s="147" t="s">
        <v>1</v>
      </c>
      <c r="N169" s="148" t="s">
        <v>32</v>
      </c>
      <c r="O169" s="149">
        <v>0.04</v>
      </c>
      <c r="P169" s="149">
        <f>O169*H169</f>
        <v>6.3367600000000008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1" t="s">
        <v>119</v>
      </c>
      <c r="AT169" s="151" t="s">
        <v>115</v>
      </c>
      <c r="AU169" s="151" t="s">
        <v>79</v>
      </c>
      <c r="AY169" s="14" t="s">
        <v>113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4" t="s">
        <v>79</v>
      </c>
      <c r="BK169" s="152">
        <f>ROUND(I169*H169,2)</f>
        <v>0</v>
      </c>
      <c r="BL169" s="14" t="s">
        <v>119</v>
      </c>
      <c r="BM169" s="151" t="s">
        <v>267</v>
      </c>
    </row>
    <row r="170" spans="1:65" s="12" customFormat="1" ht="25.9" customHeight="1">
      <c r="B170" s="127"/>
      <c r="D170" s="128" t="s">
        <v>65</v>
      </c>
      <c r="E170" s="129" t="s">
        <v>268</v>
      </c>
      <c r="F170" s="129" t="s">
        <v>269</v>
      </c>
      <c r="J170" s="130">
        <f>BK170</f>
        <v>0</v>
      </c>
      <c r="L170" s="127"/>
      <c r="M170" s="131"/>
      <c r="N170" s="132"/>
      <c r="O170" s="132"/>
      <c r="P170" s="133">
        <f>P171</f>
        <v>0</v>
      </c>
      <c r="Q170" s="132"/>
      <c r="R170" s="133">
        <f>R171</f>
        <v>0</v>
      </c>
      <c r="S170" s="132"/>
      <c r="T170" s="134">
        <f>T171</f>
        <v>0</v>
      </c>
      <c r="AR170" s="128" t="s">
        <v>132</v>
      </c>
      <c r="AT170" s="135" t="s">
        <v>65</v>
      </c>
      <c r="AU170" s="135" t="s">
        <v>66</v>
      </c>
      <c r="AY170" s="128" t="s">
        <v>113</v>
      </c>
      <c r="BK170" s="136">
        <f>BK171</f>
        <v>0</v>
      </c>
    </row>
    <row r="171" spans="1:65" s="2" customFormat="1" ht="16.5" customHeight="1">
      <c r="A171" s="26"/>
      <c r="B171" s="139"/>
      <c r="C171" s="140" t="s">
        <v>270</v>
      </c>
      <c r="D171" s="140" t="s">
        <v>115</v>
      </c>
      <c r="E171" s="141" t="s">
        <v>271</v>
      </c>
      <c r="F171" s="142" t="s">
        <v>272</v>
      </c>
      <c r="G171" s="143" t="s">
        <v>273</v>
      </c>
      <c r="H171" s="144">
        <v>1</v>
      </c>
      <c r="I171" s="145"/>
      <c r="J171" s="145">
        <f>ROUND(I171*H171,2)</f>
        <v>0</v>
      </c>
      <c r="K171" s="146"/>
      <c r="L171" s="27"/>
      <c r="M171" s="163" t="s">
        <v>1</v>
      </c>
      <c r="N171" s="164" t="s">
        <v>32</v>
      </c>
      <c r="O171" s="165">
        <v>0</v>
      </c>
      <c r="P171" s="165">
        <f>O171*H171</f>
        <v>0</v>
      </c>
      <c r="Q171" s="165">
        <v>0</v>
      </c>
      <c r="R171" s="165">
        <f>Q171*H171</f>
        <v>0</v>
      </c>
      <c r="S171" s="165">
        <v>0</v>
      </c>
      <c r="T171" s="166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1" t="s">
        <v>119</v>
      </c>
      <c r="AT171" s="151" t="s">
        <v>115</v>
      </c>
      <c r="AU171" s="151" t="s">
        <v>73</v>
      </c>
      <c r="AY171" s="14" t="s">
        <v>113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4" t="s">
        <v>79</v>
      </c>
      <c r="BK171" s="152">
        <f>ROUND(I171*H171,2)</f>
        <v>0</v>
      </c>
      <c r="BL171" s="14" t="s">
        <v>119</v>
      </c>
      <c r="BM171" s="151" t="s">
        <v>274</v>
      </c>
    </row>
    <row r="172" spans="1:65" s="2" customFormat="1" ht="6.95" customHeight="1">
      <c r="A172" s="26"/>
      <c r="B172" s="41"/>
      <c r="C172" s="42"/>
      <c r="D172" s="42"/>
      <c r="E172" s="42"/>
      <c r="F172" s="42"/>
      <c r="G172" s="42"/>
      <c r="H172" s="42"/>
      <c r="I172" s="42"/>
      <c r="J172" s="42"/>
      <c r="K172" s="42"/>
      <c r="L172" s="27"/>
      <c r="M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</row>
  </sheetData>
  <autoFilter ref="C126:K171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7f - Obnova chodníka ul. ...</vt:lpstr>
      <vt:lpstr>'7f - Obnova chodníka ul. ...'!Názvy_tlače</vt:lpstr>
      <vt:lpstr>'Rekapitulácia stavby'!Názvy_tlače</vt:lpstr>
      <vt:lpstr>'7f - Obnova chodníka ul.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Ondrejička Miroslav, Ing.</cp:lastModifiedBy>
  <cp:lastPrinted>2020-03-19T12:33:29Z</cp:lastPrinted>
  <dcterms:created xsi:type="dcterms:W3CDTF">2020-03-11T07:45:27Z</dcterms:created>
  <dcterms:modified xsi:type="dcterms:W3CDTF">2020-03-19T12:34:39Z</dcterms:modified>
</cp:coreProperties>
</file>