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drejicka\Desktop\ZsNH 2020\Chodník ul. Dlhá č.9-23 – VMČ 7 – kópia\"/>
    </mc:Choice>
  </mc:AlternateContent>
  <bookViews>
    <workbookView xWindow="0" yWindow="0" windowWidth="19200" windowHeight="11595"/>
  </bookViews>
  <sheets>
    <sheet name="Rekapitulácia stavby" sheetId="1" r:id="rId1"/>
    <sheet name="7g - Obnova chodníka ul. ..." sheetId="2" r:id="rId2"/>
  </sheets>
  <definedNames>
    <definedName name="_xlnm._FilterDatabase" localSheetId="1" hidden="1">'7g - Obnova chodníka ul. ...'!$C$125:$K$159</definedName>
    <definedName name="_xlnm.Print_Titles" localSheetId="1">'7g - Obnova chodníka ul. ...'!$125:$125</definedName>
    <definedName name="_xlnm.Print_Titles" localSheetId="0">'Rekapitulácia stavby'!$92:$92</definedName>
    <definedName name="_xlnm.Print_Area" localSheetId="1">'7g - Obnova chodníka ul. ...'!$C$4:$J$76,'7g - Obnova chodníka ul. ...'!$C$82:$J$105,'7g - Obnova chodníka ul. ...'!$C$111:$K$159</definedName>
    <definedName name="_xlnm.Print_Area" localSheetId="0">'Rekapitulácia stavby'!$D$4:$AO$76,'Rekapitulácia stavby'!$C$82:$AQ$97</definedName>
  </definedNames>
  <calcPr calcId="152511"/>
</workbook>
</file>

<file path=xl/calcChain.xml><?xml version="1.0" encoding="utf-8"?>
<calcChain xmlns="http://schemas.openxmlformats.org/spreadsheetml/2006/main">
  <c r="J39" i="2" l="1"/>
  <c r="J38" i="2"/>
  <c r="AY96" i="1" s="1"/>
  <c r="J37" i="2"/>
  <c r="AX96" i="1" s="1"/>
  <c r="BI159" i="2"/>
  <c r="BH159" i="2"/>
  <c r="BG159" i="2"/>
  <c r="BE159" i="2"/>
  <c r="T159" i="2"/>
  <c r="T158" i="2" s="1"/>
  <c r="R159" i="2"/>
  <c r="R158" i="2" s="1"/>
  <c r="P159" i="2"/>
  <c r="P158" i="2" s="1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F120" i="2"/>
  <c r="E118" i="2"/>
  <c r="F91" i="2"/>
  <c r="E89" i="2"/>
  <c r="J26" i="2"/>
  <c r="E26" i="2"/>
  <c r="J123" i="2"/>
  <c r="J25" i="2"/>
  <c r="J23" i="2"/>
  <c r="E23" i="2"/>
  <c r="J122" i="2"/>
  <c r="J22" i="2"/>
  <c r="J20" i="2"/>
  <c r="E20" i="2"/>
  <c r="F123" i="2"/>
  <c r="J19" i="2"/>
  <c r="J17" i="2"/>
  <c r="E17" i="2"/>
  <c r="F93" i="2"/>
  <c r="J16" i="2"/>
  <c r="J120" i="2"/>
  <c r="E7" i="2"/>
  <c r="E114" i="2" s="1"/>
  <c r="L90" i="1"/>
  <c r="AM90" i="1"/>
  <c r="AM89" i="1"/>
  <c r="L89" i="1"/>
  <c r="AM87" i="1"/>
  <c r="L87" i="1"/>
  <c r="L85" i="1"/>
  <c r="L84" i="1"/>
  <c r="BK159" i="2"/>
  <c r="J159" i="2"/>
  <c r="BK157" i="2"/>
  <c r="J157" i="2"/>
  <c r="BK156" i="2"/>
  <c r="J156" i="2"/>
  <c r="BK155" i="2"/>
  <c r="J155" i="2"/>
  <c r="BK154" i="2"/>
  <c r="J154" i="2"/>
  <c r="BK153" i="2"/>
  <c r="J153" i="2"/>
  <c r="BK152" i="2"/>
  <c r="J152" i="2"/>
  <c r="BK151" i="2"/>
  <c r="J151" i="2"/>
  <c r="BK150" i="2"/>
  <c r="J150" i="2"/>
  <c r="BK149" i="2"/>
  <c r="J149" i="2"/>
  <c r="BK148" i="2"/>
  <c r="J148" i="2"/>
  <c r="BK147" i="2"/>
  <c r="J147" i="2"/>
  <c r="BK145" i="2"/>
  <c r="J145" i="2"/>
  <c r="BK144" i="2"/>
  <c r="BK143" i="2"/>
  <c r="BK141" i="2"/>
  <c r="J140" i="2"/>
  <c r="J139" i="2"/>
  <c r="BK137" i="2"/>
  <c r="BK136" i="2"/>
  <c r="BK135" i="2"/>
  <c r="J134" i="2"/>
  <c r="BK133" i="2"/>
  <c r="BK132" i="2"/>
  <c r="BK131" i="2"/>
  <c r="BK130" i="2"/>
  <c r="BK129" i="2"/>
  <c r="J144" i="2"/>
  <c r="J143" i="2"/>
  <c r="J141" i="2"/>
  <c r="BK140" i="2"/>
  <c r="BK139" i="2"/>
  <c r="J137" i="2"/>
  <c r="J136" i="2"/>
  <c r="J135" i="2"/>
  <c r="BK134" i="2"/>
  <c r="J133" i="2"/>
  <c r="J132" i="2"/>
  <c r="J131" i="2"/>
  <c r="J130" i="2"/>
  <c r="J129" i="2"/>
  <c r="AS95" i="1"/>
  <c r="BK128" i="2" l="1"/>
  <c r="J128" i="2" s="1"/>
  <c r="J100" i="2" s="1"/>
  <c r="P128" i="2"/>
  <c r="R128" i="2"/>
  <c r="T128" i="2"/>
  <c r="BK138" i="2"/>
  <c r="J138" i="2" s="1"/>
  <c r="J101" i="2" s="1"/>
  <c r="P138" i="2"/>
  <c r="R138" i="2"/>
  <c r="T138" i="2"/>
  <c r="BK142" i="2"/>
  <c r="J142" i="2" s="1"/>
  <c r="J102" i="2" s="1"/>
  <c r="P142" i="2"/>
  <c r="R142" i="2"/>
  <c r="T142" i="2"/>
  <c r="BK146" i="2"/>
  <c r="J146" i="2" s="1"/>
  <c r="J103" i="2" s="1"/>
  <c r="P146" i="2"/>
  <c r="R146" i="2"/>
  <c r="T146" i="2"/>
  <c r="J91" i="2"/>
  <c r="J93" i="2"/>
  <c r="J94" i="2"/>
  <c r="F122" i="2"/>
  <c r="BF131" i="2"/>
  <c r="BF132" i="2"/>
  <c r="BF135" i="2"/>
  <c r="BF136" i="2"/>
  <c r="BF140" i="2"/>
  <c r="BF141" i="2"/>
  <c r="BF143" i="2"/>
  <c r="E85" i="2"/>
  <c r="F94" i="2"/>
  <c r="BF129" i="2"/>
  <c r="BF130" i="2"/>
  <c r="BF133" i="2"/>
  <c r="BF134" i="2"/>
  <c r="BF137" i="2"/>
  <c r="BF139" i="2"/>
  <c r="BF144" i="2"/>
  <c r="BF145" i="2"/>
  <c r="BF147" i="2"/>
  <c r="BF148" i="2"/>
  <c r="BF149" i="2"/>
  <c r="BF150" i="2"/>
  <c r="BF151" i="2"/>
  <c r="BF152" i="2"/>
  <c r="BF153" i="2"/>
  <c r="BF154" i="2"/>
  <c r="BF155" i="2"/>
  <c r="BF156" i="2"/>
  <c r="BF157" i="2"/>
  <c r="BF159" i="2"/>
  <c r="BK158" i="2"/>
  <c r="J158" i="2" s="1"/>
  <c r="J104" i="2" s="1"/>
  <c r="F35" i="2"/>
  <c r="AZ96" i="1" s="1"/>
  <c r="AZ95" i="1" s="1"/>
  <c r="AV95" i="1" s="1"/>
  <c r="F37" i="2"/>
  <c r="BB96" i="1" s="1"/>
  <c r="BB95" i="1" s="1"/>
  <c r="AX95" i="1" s="1"/>
  <c r="F38" i="2"/>
  <c r="BC96" i="1" s="1"/>
  <c r="BC95" i="1" s="1"/>
  <c r="AY95" i="1" s="1"/>
  <c r="F39" i="2"/>
  <c r="BD96" i="1" s="1"/>
  <c r="BD95" i="1" s="1"/>
  <c r="BD94" i="1" s="1"/>
  <c r="W33" i="1" s="1"/>
  <c r="AS94" i="1"/>
  <c r="J35" i="2"/>
  <c r="AV96" i="1" s="1"/>
  <c r="T127" i="2" l="1"/>
  <c r="T126" i="2"/>
  <c r="R127" i="2"/>
  <c r="R126" i="2"/>
  <c r="P127" i="2"/>
  <c r="P126" i="2"/>
  <c r="AU96" i="1" s="1"/>
  <c r="AU95" i="1" s="1"/>
  <c r="AU94" i="1" s="1"/>
  <c r="BK127" i="2"/>
  <c r="J127" i="2" s="1"/>
  <c r="J99" i="2" s="1"/>
  <c r="AZ94" i="1"/>
  <c r="W29" i="1" s="1"/>
  <c r="F36" i="2"/>
  <c r="BA96" i="1" s="1"/>
  <c r="BA95" i="1" s="1"/>
  <c r="AW95" i="1" s="1"/>
  <c r="AT95" i="1" s="1"/>
  <c r="BB94" i="1"/>
  <c r="W31" i="1" s="1"/>
  <c r="BC94" i="1"/>
  <c r="W32" i="1" s="1"/>
  <c r="J36" i="2"/>
  <c r="AW96" i="1" s="1"/>
  <c r="AT96" i="1" s="1"/>
  <c r="BK126" i="2" l="1"/>
  <c r="J126" i="2" s="1"/>
  <c r="J98" i="2" s="1"/>
  <c r="AV94" i="1"/>
  <c r="AK29" i="1" s="1"/>
  <c r="AY94" i="1"/>
  <c r="BA94" i="1"/>
  <c r="W30" i="1" s="1"/>
  <c r="AX94" i="1"/>
  <c r="AW94" i="1" l="1"/>
  <c r="AK30" i="1" s="1"/>
  <c r="J32" i="2"/>
  <c r="AG96" i="1" s="1"/>
  <c r="AG95" i="1" s="1"/>
  <c r="AG94" i="1" s="1"/>
  <c r="AK26" i="1" s="1"/>
  <c r="AK35" i="1" l="1"/>
  <c r="AN96" i="1"/>
  <c r="J41" i="2"/>
  <c r="AN95" i="1"/>
  <c r="AT94" i="1"/>
  <c r="AN94" i="1" l="1"/>
</calcChain>
</file>

<file path=xl/sharedStrings.xml><?xml version="1.0" encoding="utf-8"?>
<sst xmlns="http://schemas.openxmlformats.org/spreadsheetml/2006/main" count="677" uniqueCount="232">
  <si>
    <t>Export Komplet</t>
  </si>
  <si>
    <t/>
  </si>
  <si>
    <t>2.0</t>
  </si>
  <si>
    <t>False</t>
  </si>
  <si>
    <t>{3a575bab-694e-4036-b4b8-5b709f2255c6}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</si>
  <si>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</si>
  <si>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</si>
  <si>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</si>
  <si>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</si>
  <si>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</si>
  <si>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</si>
  <si>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</si>
  <si>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Stavba: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</si>
  <si>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</si>
  <si>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</si>
  <si>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</si>
  <si>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</si>
  <si>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</si>
  <si>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</si>
  <si>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</si>
  <si>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</si>
  <si>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</si>
  <si>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</si>
  <si>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</si>
  <si>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</si>
  <si>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</si>
  <si>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</si>
  <si>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</si>
  <si>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</si>
  <si>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</si>
  <si>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</si>
  <si>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</si>
  <si>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</si>
  <si>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</si>
  <si>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</si>
  <si>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</si>
  <si>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</si>
  <si>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</si>
  <si>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</si>
  <si>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</si>
  <si>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</si>
  <si>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</si>
  <si>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</si>
  <si>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</si>
  <si>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</si>
  <si>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</si>
  <si>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</si>
  <si>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</si>
  <si>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</si>
  <si>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</si>
  <si>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</si>
  <si>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</si>
  <si>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</si>
  <si>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</si>
  <si>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</si>
  <si>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</si>
  <si>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</si>
  <si>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</si>
  <si>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</si>
  <si>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</si>
  <si>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</si>
  <si>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</si>
  <si>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</si>
  <si>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</si>
  <si>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</si>
  <si>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</si>
  <si>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</si>
  <si>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</si>
  <si>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</si>
  <si>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</si>
  <si>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07</t>
  </si>
  <si>
    <t>VMČ č.7</t>
  </si>
  <si>
    <t>STA</t>
  </si>
  <si>
    <t>1</t>
  </si>
  <si>
    <t>{9a80d212-044a-498e-a59f-ece06f4c4e1e}</t>
  </si>
  <si>
    <t>/</t>
  </si>
  <si>
    <t>7g</t>
  </si>
  <si>
    <t>Obnova chodníka ul. Dlhá č. 27-37 - VMČ 7</t>
  </si>
  <si>
    <t>Časť</t>
  </si>
  <si>
    <t>2</t>
  </si>
  <si>
    <t>{de395b12-cfb1-40ff-9473-72cbe69f3fda}</t>
  </si>
  <si>
    <t>KRYCÍ LIST ROZPOČTU</t>
  </si>
  <si>
    <t>Objekt:</t>
  </si>
  <si>
    <t>07 - VMČ č.7</t>
  </si>
  <si>
    <t>Časť:</t>
  </si>
  <si>
    <t>7g - Obnova chodníka ul. Dlhá č. 27-37 - VMČ 7</t>
  </si>
  <si>
    <t>Dlhá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</si>
  <si>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</si>
  <si>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</si>
  <si>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</si>
  <si>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</si>
  <si>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</si>
  <si>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</si>
  <si>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</si>
  <si>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</si>
  <si>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</si>
  <si>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</si>
  <si>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</si>
  <si>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</si>
  <si>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</si>
  <si>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</si>
  <si>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</si>
  <si>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</si>
  <si>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</si>
  <si>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</si>
  <si>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</si>
  <si>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</si>
  <si>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</si>
  <si>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</si>
  <si>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</si>
  <si>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</si>
  <si>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</si>
  <si>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</si>
  <si>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</si>
  <si>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</si>
  <si>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113152210</t>
  </si>
  <si>
    <t>Frézovanie asf. podkladu alebo krytu bez prek., plochy do 500 m2, pruh š. cez 0,5 m do 1 m, hr. do 30 mm  0,076 t</t>
  </si>
  <si>
    <t>m2</t>
  </si>
  <si>
    <t>4</t>
  </si>
  <si>
    <t>1222813032</t>
  </si>
  <si>
    <t>113154210</t>
  </si>
  <si>
    <t>Frézovanie bet. podkladu alebo krytu bez prek., plochy do 500 m2, pruh š. cez 0,5 m do 1 m, hr. do 30 mm  0,076 t</t>
  </si>
  <si>
    <t>-1362886118</t>
  </si>
  <si>
    <t>3</t>
  </si>
  <si>
    <t>113208111</t>
  </si>
  <si>
    <t>Vytrhanie obrúb betonových, s vybúraním lôžka, záhonových,  -0,04000t</t>
  </si>
  <si>
    <t>m</t>
  </si>
  <si>
    <t>2047583701</t>
  </si>
  <si>
    <t>130201001</t>
  </si>
  <si>
    <t>Výkop jamy a ryhy v obmedzenom priestore horn. tr.3 ručne</t>
  </si>
  <si>
    <t>m3</t>
  </si>
  <si>
    <t>1666287522</t>
  </si>
  <si>
    <t>5</t>
  </si>
  <si>
    <t>162501102</t>
  </si>
  <si>
    <t xml:space="preserve">Vodorovné premiestnenie výkopku  po spevnenej ceste z  horniny tr.1-4, do 100 m3 na vzdialenosť do 3000 m </t>
  </si>
  <si>
    <t>720570501</t>
  </si>
  <si>
    <t>6</t>
  </si>
  <si>
    <t>162501105</t>
  </si>
  <si>
    <t>Vodorovné premiestnenie výkopku  po spevnenej ceste z  horniny tr.1-4, do 100 m3, príplatok k cene za každých ďalšich a začatých 1000 m</t>
  </si>
  <si>
    <t>-1547404215</t>
  </si>
  <si>
    <t>7</t>
  </si>
  <si>
    <t>167101100</t>
  </si>
  <si>
    <t>Nakladanie výkopku tr.1-4 ručne</t>
  </si>
  <si>
    <t>-1525731356</t>
  </si>
  <si>
    <t>8</t>
  </si>
  <si>
    <t>171201201</t>
  </si>
  <si>
    <t>Uloženie sypaniny na skládky do 100 m3</t>
  </si>
  <si>
    <t>-1732595940</t>
  </si>
  <si>
    <t>9</t>
  </si>
  <si>
    <t>171209002</t>
  </si>
  <si>
    <t>Poplatok za skladovanie - zemina a kamenivo (17 05) ostatné</t>
  </si>
  <si>
    <t>t</t>
  </si>
  <si>
    <t>-696625298</t>
  </si>
  <si>
    <t>Komunikácie</t>
  </si>
  <si>
    <t>10</t>
  </si>
  <si>
    <t>566902261R</t>
  </si>
  <si>
    <t>Vyspravenie podkladu plochy nad 15 m2 podkladovým betónom PB I tr. C 20/25 hr. 80 mm</t>
  </si>
  <si>
    <t>-1929842169</t>
  </si>
  <si>
    <t>11</t>
  </si>
  <si>
    <t>573231111</t>
  </si>
  <si>
    <t>Postrek asfaltový spojovací bez posypu kamenivom z cestnej emulzie v množstve od 0,50 do 0,80 kg/m2</t>
  </si>
  <si>
    <t>-1924343566</t>
  </si>
  <si>
    <t>12</t>
  </si>
  <si>
    <t>577134131</t>
  </si>
  <si>
    <t>Asfaltový betón vrstva obrusná AC 8 O v pruhu š. do 3 m z modifik. asfaltu tr. II, po zhutnení hr. 40 mm</t>
  </si>
  <si>
    <t>2100818535</t>
  </si>
  <si>
    <t>Rúrové vedenie</t>
  </si>
  <si>
    <t>13</t>
  </si>
  <si>
    <t>899104111</t>
  </si>
  <si>
    <t>Osadenie poklopu liatinového a oceľového vrátane rámu hmotn. nad 150 kg</t>
  </si>
  <si>
    <t>ks</t>
  </si>
  <si>
    <t>1704932853</t>
  </si>
  <si>
    <t>14</t>
  </si>
  <si>
    <t>M</t>
  </si>
  <si>
    <t>5524180000</t>
  </si>
  <si>
    <t>Liatinový poklop kruhový D400 DN 600</t>
  </si>
  <si>
    <t>-1457954233</t>
  </si>
  <si>
    <t>15</t>
  </si>
  <si>
    <t>899332110R</t>
  </si>
  <si>
    <t xml:space="preserve">Výšková úprava kanalizačného poklopu </t>
  </si>
  <si>
    <t>1588209700</t>
  </si>
  <si>
    <t>Ostatné konštrukcie a práce-búranie</t>
  </si>
  <si>
    <t>16</t>
  </si>
  <si>
    <t>916561111</t>
  </si>
  <si>
    <t xml:space="preserve">Osadenie záhonového alebo parkového obrubníka betón., do lôžka z bet. pros. tr. C 12/15 s bočnou oporou </t>
  </si>
  <si>
    <t>-1228589777</t>
  </si>
  <si>
    <t>17</t>
  </si>
  <si>
    <t>5921954590</t>
  </si>
  <si>
    <t>Obrubník parkový 50x20x5 cm sivý</t>
  </si>
  <si>
    <t>425901107</t>
  </si>
  <si>
    <t>18</t>
  </si>
  <si>
    <t>918101111</t>
  </si>
  <si>
    <t>Lôžko pod obrubníky, krajníky alebo obruby z dlažob. kociek z betónu prostého tr. C 12/15</t>
  </si>
  <si>
    <t>41736405</t>
  </si>
  <si>
    <t>19</t>
  </si>
  <si>
    <t>919735111</t>
  </si>
  <si>
    <t>Rezanie existujúceho asfaltového krytu alebo podkladu hĺbky do 50 mm</t>
  </si>
  <si>
    <t>-2036192427</t>
  </si>
  <si>
    <t>938909311R</t>
  </si>
  <si>
    <t>Vyčistenie povrchu z povrchu podkladu alebo krytu bet. alebo asfalt.</t>
  </si>
  <si>
    <t>-516095237</t>
  </si>
  <si>
    <t>21</t>
  </si>
  <si>
    <t>976085311</t>
  </si>
  <si>
    <t>Vybúranie kanalizačného rámu liatinového vrátane poklopu alebo mreže,  -0,04400t</t>
  </si>
  <si>
    <t>-990501704</t>
  </si>
  <si>
    <t>22</t>
  </si>
  <si>
    <t>979084216</t>
  </si>
  <si>
    <t>Vodorovná doprava vybúraných hmôt po suchu bez naloženia, ale so zložením na vzdialenosť do 5 km</t>
  </si>
  <si>
    <t>-2106242037</t>
  </si>
  <si>
    <t>23</t>
  </si>
  <si>
    <t>979084219</t>
  </si>
  <si>
    <t>Príplatok k cene za každých ďalších aj začatých 5 km nad 5 km</t>
  </si>
  <si>
    <t>-20005534</t>
  </si>
  <si>
    <t>24</t>
  </si>
  <si>
    <t>979087213</t>
  </si>
  <si>
    <t>Nakladanie na dopravné prostriedky pre vodorovnú dopravu vybúraných hmôt</t>
  </si>
  <si>
    <t>1035153572</t>
  </si>
  <si>
    <t>25</t>
  </si>
  <si>
    <t>979089012</t>
  </si>
  <si>
    <t>Poplatok za skladovanie - betón, tehly, dlaždice (17 01 ), ostatné</t>
  </si>
  <si>
    <t>-162509986</t>
  </si>
  <si>
    <t>26</t>
  </si>
  <si>
    <t>979089212</t>
  </si>
  <si>
    <t>Poplatok za skladovanie - bitúmenové zmesi, uholný decht, dechtové výrobky (17 03 ), ostatné</t>
  </si>
  <si>
    <t>663447609</t>
  </si>
  <si>
    <t>99</t>
  </si>
  <si>
    <t>Presun hmôt HSV</t>
  </si>
  <si>
    <t>27</t>
  </si>
  <si>
    <t>998225111</t>
  </si>
  <si>
    <t>Presun hmôt pre pozemnú komunikáciu a letisko s krytom asfaltovým akejkoľvek dĺžky objektu</t>
  </si>
  <si>
    <t>-507856552</t>
  </si>
  <si>
    <t>Chodník ul. Dlhá č. 27-37 - VMČ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</si>
</sst>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0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0" xfId="0" applyProtection="1"/>
    <xf numFmtId="0" fontId="2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167" fontId="30" fillId="0" borderId="22" xfId="0" applyNumberFormat="1" applyFont="1" applyBorder="1" applyAlignment="1" applyProtection="1">
      <alignment vertical="center"/>
      <protection locked="0"/>
    </xf>
    <xf numFmtId="4" fontId="30" fillId="0" borderId="22" xfId="0" applyNumberFormat="1" applyFont="1" applyBorder="1" applyAlignment="1" applyProtection="1">
      <alignment vertical="center"/>
      <protection locked="0"/>
    </xf>
    <xf numFmtId="0" fontId="31" fillId="0" borderId="22" xfId="0" applyFont="1" applyBorder="1" applyAlignment="1" applyProtection="1">
      <alignment vertical="center"/>
      <protection locked="0"/>
    </xf>
    <xf numFmtId="0" fontId="31" fillId="0" borderId="3" xfId="0" applyFont="1" applyBorder="1" applyAlignment="1">
      <alignment vertical="center"/>
    </xf>
    <xf numFmtId="0" fontId="30" fillId="0" borderId="14" xfId="0" applyFont="1" applyBorder="1" applyAlignment="1">
      <alignment horizontal="left" vertical="center"/>
    </xf>
    <xf numFmtId="0" fontId="30" fillId="0" borderId="0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8"/>
  <sheetViews>
    <sheetView showGridLines="0" tabSelected="1" workbookViewId="0">
      <selection activeCell="AN8" sqref="AN8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04" t="s">
        <v>5</v>
      </c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67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R5" s="17"/>
      <c r="BS5" s="14" t="s">
        <v>6</v>
      </c>
    </row>
    <row r="6" spans="1:74" s="1" customFormat="1" ht="36.950000000000003" customHeight="1">
      <c r="B6" s="17"/>
      <c r="D6" s="22" t="s">
        <v>12</v>
      </c>
      <c r="K6" s="169" t="s">
        <v>231</v>
      </c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R6" s="17"/>
      <c r="BS6" s="14" t="s">
        <v>6</v>
      </c>
    </row>
    <row r="7" spans="1:74" s="1" customFormat="1" ht="12" customHeight="1">
      <c r="B7" s="17"/>
      <c r="D7" s="23" t="s">
        <v>13</v>
      </c>
      <c r="K7" s="21" t="s">
        <v>1</v>
      </c>
      <c r="AK7" s="23" t="s">
        <v>14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15</v>
      </c>
      <c r="K8" s="21" t="s">
        <v>16</v>
      </c>
      <c r="AK8" s="23" t="s">
        <v>17</v>
      </c>
      <c r="AN8" s="21"/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18</v>
      </c>
      <c r="AK10" s="23" t="s">
        <v>19</v>
      </c>
      <c r="AN10" s="21" t="s">
        <v>1</v>
      </c>
      <c r="AR10" s="17"/>
      <c r="BS10" s="14" t="s">
        <v>6</v>
      </c>
    </row>
    <row r="11" spans="1:74" s="1" customFormat="1" ht="18.399999999999999" customHeight="1">
      <c r="B11" s="17"/>
      <c r="E11" s="21" t="s">
        <v>16</v>
      </c>
      <c r="AK11" s="23" t="s">
        <v>20</v>
      </c>
      <c r="AN11" s="21" t="s">
        <v>1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21</v>
      </c>
      <c r="AK13" s="23" t="s">
        <v>19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16</v>
      </c>
      <c r="AK14" s="23" t="s">
        <v>20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22</v>
      </c>
      <c r="AK16" s="23" t="s">
        <v>19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16</v>
      </c>
      <c r="AK17" s="23" t="s">
        <v>20</v>
      </c>
      <c r="AN17" s="21" t="s">
        <v>1</v>
      </c>
      <c r="AR17" s="17"/>
      <c r="BS17" s="14" t="s">
        <v>23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24</v>
      </c>
      <c r="AK19" s="23" t="s">
        <v>19</v>
      </c>
      <c r="AN19" s="21" t="s">
        <v>1</v>
      </c>
      <c r="AR19" s="17"/>
      <c r="BS19" s="14" t="s">
        <v>6</v>
      </c>
    </row>
    <row r="20" spans="1:71" s="1" customFormat="1" ht="18.399999999999999" customHeight="1">
      <c r="B20" s="17"/>
      <c r="E20" s="21" t="s">
        <v>16</v>
      </c>
      <c r="AK20" s="23" t="s">
        <v>20</v>
      </c>
      <c r="AN20" s="21" t="s">
        <v>1</v>
      </c>
      <c r="AR20" s="17"/>
      <c r="BS20" s="14" t="s">
        <v>23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25</v>
      </c>
      <c r="AR22" s="17"/>
    </row>
    <row r="23" spans="1:71" s="1" customFormat="1" ht="16.5" customHeight="1">
      <c r="B23" s="17"/>
      <c r="E23" s="170" t="s">
        <v>1</v>
      </c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26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71">
        <f>ROUND(AG94,2)</f>
        <v>0</v>
      </c>
      <c r="AL26" s="172"/>
      <c r="AM26" s="172"/>
      <c r="AN26" s="172"/>
      <c r="AO26" s="172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73" t="s">
        <v>27</v>
      </c>
      <c r="M28" s="173"/>
      <c r="N28" s="173"/>
      <c r="O28" s="173"/>
      <c r="P28" s="173"/>
      <c r="Q28" s="26"/>
      <c r="R28" s="26"/>
      <c r="S28" s="26"/>
      <c r="T28" s="26"/>
      <c r="U28" s="26"/>
      <c r="V28" s="26"/>
      <c r="W28" s="173" t="s">
        <v>28</v>
      </c>
      <c r="X28" s="173"/>
      <c r="Y28" s="173"/>
      <c r="Z28" s="173"/>
      <c r="AA28" s="173"/>
      <c r="AB28" s="173"/>
      <c r="AC28" s="173"/>
      <c r="AD28" s="173"/>
      <c r="AE28" s="173"/>
      <c r="AF28" s="26"/>
      <c r="AG28" s="26"/>
      <c r="AH28" s="26"/>
      <c r="AI28" s="26"/>
      <c r="AJ28" s="26"/>
      <c r="AK28" s="173" t="s">
        <v>29</v>
      </c>
      <c r="AL28" s="173"/>
      <c r="AM28" s="173"/>
      <c r="AN28" s="173"/>
      <c r="AO28" s="173"/>
      <c r="AP28" s="26"/>
      <c r="AQ28" s="26"/>
      <c r="AR28" s="27"/>
      <c r="BE28" s="26"/>
    </row>
    <row r="29" spans="1:71" s="3" customFormat="1" ht="14.45" customHeight="1">
      <c r="B29" s="31"/>
      <c r="D29" s="23" t="s">
        <v>30</v>
      </c>
      <c r="F29" s="23" t="s">
        <v>31</v>
      </c>
      <c r="L29" s="176">
        <v>0.2</v>
      </c>
      <c r="M29" s="175"/>
      <c r="N29" s="175"/>
      <c r="O29" s="175"/>
      <c r="P29" s="175"/>
      <c r="W29" s="174">
        <f>ROUND(AZ94, 2)</f>
        <v>0</v>
      </c>
      <c r="X29" s="175"/>
      <c r="Y29" s="175"/>
      <c r="Z29" s="175"/>
      <c r="AA29" s="175"/>
      <c r="AB29" s="175"/>
      <c r="AC29" s="175"/>
      <c r="AD29" s="175"/>
      <c r="AE29" s="175"/>
      <c r="AK29" s="174">
        <f>ROUND(AV94, 2)</f>
        <v>0</v>
      </c>
      <c r="AL29" s="175"/>
      <c r="AM29" s="175"/>
      <c r="AN29" s="175"/>
      <c r="AO29" s="175"/>
      <c r="AR29" s="31"/>
    </row>
    <row r="30" spans="1:71" s="3" customFormat="1" ht="14.45" customHeight="1">
      <c r="B30" s="31"/>
      <c r="F30" s="23" t="s">
        <v>32</v>
      </c>
      <c r="L30" s="176">
        <v>0.2</v>
      </c>
      <c r="M30" s="175"/>
      <c r="N30" s="175"/>
      <c r="O30" s="175"/>
      <c r="P30" s="175"/>
      <c r="W30" s="174">
        <f>ROUND(BA94, 2)</f>
        <v>0</v>
      </c>
      <c r="X30" s="175"/>
      <c r="Y30" s="175"/>
      <c r="Z30" s="175"/>
      <c r="AA30" s="175"/>
      <c r="AB30" s="175"/>
      <c r="AC30" s="175"/>
      <c r="AD30" s="175"/>
      <c r="AE30" s="175"/>
      <c r="AK30" s="174">
        <f>ROUND(AW94, 2)</f>
        <v>0</v>
      </c>
      <c r="AL30" s="175"/>
      <c r="AM30" s="175"/>
      <c r="AN30" s="175"/>
      <c r="AO30" s="175"/>
      <c r="AR30" s="31"/>
    </row>
    <row r="31" spans="1:71" s="3" customFormat="1" ht="14.45" hidden="1" customHeight="1">
      <c r="B31" s="31"/>
      <c r="F31" s="23" t="s">
        <v>33</v>
      </c>
      <c r="L31" s="176">
        <v>0.2</v>
      </c>
      <c r="M31" s="175"/>
      <c r="N31" s="175"/>
      <c r="O31" s="175"/>
      <c r="P31" s="175"/>
      <c r="W31" s="174">
        <f>ROUND(BB94, 2)</f>
        <v>0</v>
      </c>
      <c r="X31" s="175"/>
      <c r="Y31" s="175"/>
      <c r="Z31" s="175"/>
      <c r="AA31" s="175"/>
      <c r="AB31" s="175"/>
      <c r="AC31" s="175"/>
      <c r="AD31" s="175"/>
      <c r="AE31" s="175"/>
      <c r="AK31" s="174">
        <v>0</v>
      </c>
      <c r="AL31" s="175"/>
      <c r="AM31" s="175"/>
      <c r="AN31" s="175"/>
      <c r="AO31" s="175"/>
      <c r="AR31" s="31"/>
    </row>
    <row r="32" spans="1:71" s="3" customFormat="1" ht="14.45" hidden="1" customHeight="1">
      <c r="B32" s="31"/>
      <c r="F32" s="23" t="s">
        <v>34</v>
      </c>
      <c r="L32" s="176">
        <v>0.2</v>
      </c>
      <c r="M32" s="175"/>
      <c r="N32" s="175"/>
      <c r="O32" s="175"/>
      <c r="P32" s="175"/>
      <c r="W32" s="174">
        <f>ROUND(BC94, 2)</f>
        <v>0</v>
      </c>
      <c r="X32" s="175"/>
      <c r="Y32" s="175"/>
      <c r="Z32" s="175"/>
      <c r="AA32" s="175"/>
      <c r="AB32" s="175"/>
      <c r="AC32" s="175"/>
      <c r="AD32" s="175"/>
      <c r="AE32" s="175"/>
      <c r="AK32" s="174">
        <v>0</v>
      </c>
      <c r="AL32" s="175"/>
      <c r="AM32" s="175"/>
      <c r="AN32" s="175"/>
      <c r="AO32" s="175"/>
      <c r="AR32" s="31"/>
    </row>
    <row r="33" spans="1:57" s="3" customFormat="1" ht="14.45" hidden="1" customHeight="1">
      <c r="B33" s="31"/>
      <c r="F33" s="23" t="s">
        <v>35</v>
      </c>
      <c r="L33" s="176">
        <v>0</v>
      </c>
      <c r="M33" s="175"/>
      <c r="N33" s="175"/>
      <c r="O33" s="175"/>
      <c r="P33" s="175"/>
      <c r="W33" s="174">
        <f>ROUND(BD94, 2)</f>
        <v>0</v>
      </c>
      <c r="X33" s="175"/>
      <c r="Y33" s="175"/>
      <c r="Z33" s="175"/>
      <c r="AA33" s="175"/>
      <c r="AB33" s="175"/>
      <c r="AC33" s="175"/>
      <c r="AD33" s="175"/>
      <c r="AE33" s="175"/>
      <c r="AK33" s="174">
        <v>0</v>
      </c>
      <c r="AL33" s="175"/>
      <c r="AM33" s="175"/>
      <c r="AN33" s="175"/>
      <c r="AO33" s="175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36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37</v>
      </c>
      <c r="U35" s="34"/>
      <c r="V35" s="34"/>
      <c r="W35" s="34"/>
      <c r="X35" s="177" t="s">
        <v>38</v>
      </c>
      <c r="Y35" s="178"/>
      <c r="Z35" s="178"/>
      <c r="AA35" s="178"/>
      <c r="AB35" s="178"/>
      <c r="AC35" s="34"/>
      <c r="AD35" s="34"/>
      <c r="AE35" s="34"/>
      <c r="AF35" s="34"/>
      <c r="AG35" s="34"/>
      <c r="AH35" s="34"/>
      <c r="AI35" s="34"/>
      <c r="AJ35" s="34"/>
      <c r="AK35" s="179">
        <f>SUM(AK26:AK33)</f>
        <v>0</v>
      </c>
      <c r="AL35" s="178"/>
      <c r="AM35" s="178"/>
      <c r="AN35" s="178"/>
      <c r="AO35" s="180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39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40</v>
      </c>
      <c r="AI49" s="38"/>
      <c r="AJ49" s="38"/>
      <c r="AK49" s="38"/>
      <c r="AL49" s="38"/>
      <c r="AM49" s="38"/>
      <c r="AN49" s="38"/>
      <c r="AO49" s="38"/>
      <c r="AR49" s="36"/>
    </row>
    <row r="50" spans="1:57" ht="11.25">
      <c r="B50" s="17"/>
      <c r="AR50" s="17"/>
    </row>
    <row r="51" spans="1:57" ht="11.25">
      <c r="B51" s="17"/>
      <c r="AR51" s="17"/>
    </row>
    <row r="52" spans="1:57" ht="11.25">
      <c r="B52" s="17"/>
      <c r="AR52" s="17"/>
    </row>
    <row r="53" spans="1:57" ht="11.25">
      <c r="B53" s="17"/>
      <c r="AR53" s="17"/>
    </row>
    <row r="54" spans="1:57" ht="11.25">
      <c r="B54" s="17"/>
      <c r="AR54" s="17"/>
    </row>
    <row r="55" spans="1:57" ht="11.25">
      <c r="B55" s="17"/>
      <c r="AR55" s="17"/>
    </row>
    <row r="56" spans="1:57" ht="11.25">
      <c r="B56" s="17"/>
      <c r="AR56" s="17"/>
    </row>
    <row r="57" spans="1:57" ht="11.25">
      <c r="B57" s="17"/>
      <c r="AR57" s="17"/>
    </row>
    <row r="58" spans="1:57" ht="11.25">
      <c r="B58" s="17"/>
      <c r="AR58" s="17"/>
    </row>
    <row r="59" spans="1:57" ht="11.25">
      <c r="B59" s="17"/>
      <c r="AR59" s="17"/>
    </row>
    <row r="60" spans="1:57" s="2" customFormat="1" ht="12.75">
      <c r="A60" s="26"/>
      <c r="B60" s="27"/>
      <c r="C60" s="26"/>
      <c r="D60" s="39" t="s">
        <v>41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42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41</v>
      </c>
      <c r="AI60" s="29"/>
      <c r="AJ60" s="29"/>
      <c r="AK60" s="29"/>
      <c r="AL60" s="29"/>
      <c r="AM60" s="39" t="s">
        <v>42</v>
      </c>
      <c r="AN60" s="29"/>
      <c r="AO60" s="29"/>
      <c r="AP60" s="26"/>
      <c r="AQ60" s="26"/>
      <c r="AR60" s="27"/>
      <c r="BE60" s="26"/>
    </row>
    <row r="61" spans="1:57" ht="11.25">
      <c r="B61" s="17"/>
      <c r="AR61" s="17"/>
    </row>
    <row r="62" spans="1:57" ht="11.25">
      <c r="B62" s="17"/>
      <c r="AR62" s="17"/>
    </row>
    <row r="63" spans="1:57" ht="11.25">
      <c r="B63" s="17"/>
      <c r="AR63" s="17"/>
    </row>
    <row r="64" spans="1:57" s="2" customFormat="1" ht="12.75">
      <c r="A64" s="26"/>
      <c r="B64" s="27"/>
      <c r="C64" s="26"/>
      <c r="D64" s="37" t="s">
        <v>43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44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 ht="11.25">
      <c r="B65" s="17"/>
      <c r="AR65" s="17"/>
    </row>
    <row r="66" spans="1:57" ht="11.25">
      <c r="B66" s="17"/>
      <c r="AR66" s="17"/>
    </row>
    <row r="67" spans="1:57" ht="11.25">
      <c r="B67" s="17"/>
      <c r="AR67" s="17"/>
    </row>
    <row r="68" spans="1:57" ht="11.25">
      <c r="B68" s="17"/>
      <c r="AR68" s="17"/>
    </row>
    <row r="69" spans="1:57" ht="11.25">
      <c r="B69" s="17"/>
      <c r="AR69" s="17"/>
    </row>
    <row r="70" spans="1:57" ht="11.25">
      <c r="B70" s="17"/>
      <c r="AR70" s="17"/>
    </row>
    <row r="71" spans="1:57" ht="11.25">
      <c r="B71" s="17"/>
      <c r="AR71" s="17"/>
    </row>
    <row r="72" spans="1:57" ht="11.25">
      <c r="B72" s="17"/>
      <c r="AR72" s="17"/>
    </row>
    <row r="73" spans="1:57" ht="11.25">
      <c r="B73" s="17"/>
      <c r="AR73" s="17"/>
    </row>
    <row r="74" spans="1:57" ht="11.25">
      <c r="B74" s="17"/>
      <c r="AR74" s="17"/>
    </row>
    <row r="75" spans="1:57" s="2" customFormat="1" ht="12.75">
      <c r="A75" s="26"/>
      <c r="B75" s="27"/>
      <c r="C75" s="26"/>
      <c r="D75" s="39" t="s">
        <v>41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42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41</v>
      </c>
      <c r="AI75" s="29"/>
      <c r="AJ75" s="29"/>
      <c r="AK75" s="29"/>
      <c r="AL75" s="29"/>
      <c r="AM75" s="39" t="s">
        <v>42</v>
      </c>
      <c r="AN75" s="29"/>
      <c r="AO75" s="29"/>
      <c r="AP75" s="26"/>
      <c r="AQ75" s="26"/>
      <c r="AR75" s="27"/>
      <c r="BE75" s="26"/>
    </row>
    <row r="76" spans="1:57" s="2" customFormat="1" ht="11.25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1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1" s="2" customFormat="1" ht="24.95" customHeight="1">
      <c r="A82" s="26"/>
      <c r="B82" s="27"/>
      <c r="C82" s="18" t="s">
        <v>45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1" s="4" customFormat="1" ht="12" customHeight="1">
      <c r="B84" s="45"/>
      <c r="C84" s="23" t="s">
        <v>11</v>
      </c>
      <c r="L84" s="4">
        <f>K5</f>
        <v>0</v>
      </c>
      <c r="AR84" s="45"/>
    </row>
    <row r="85" spans="1:91" s="5" customFormat="1" ht="36.950000000000003" customHeight="1">
      <c r="B85" s="46"/>
      <c r="C85" s="47" t="s">
        <v>12</v>
      </c>
      <c r="L85" s="181" t="str">
        <f>K6</f>
        <v>Chodník ul. Dlhá č. 27-37 - VMČ 7</v>
      </c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R85" s="46"/>
    </row>
    <row r="86" spans="1:91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1" s="2" customFormat="1" ht="12" customHeight="1">
      <c r="A87" s="26"/>
      <c r="B87" s="27"/>
      <c r="C87" s="23" t="s">
        <v>15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 xml:space="preserve"> 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17</v>
      </c>
      <c r="AJ87" s="26"/>
      <c r="AK87" s="26"/>
      <c r="AL87" s="26"/>
      <c r="AM87" s="183" t="str">
        <f>IF(AN8= "","",AN8)</f>
        <v/>
      </c>
      <c r="AN87" s="183"/>
      <c r="AO87" s="26"/>
      <c r="AP87" s="26"/>
      <c r="AQ87" s="26"/>
      <c r="AR87" s="27"/>
      <c r="BE87" s="26"/>
    </row>
    <row r="88" spans="1:91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1" s="2" customFormat="1" ht="15.2" customHeight="1">
      <c r="A89" s="26"/>
      <c r="B89" s="27"/>
      <c r="C89" s="23" t="s">
        <v>18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 xml:space="preserve"> 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22</v>
      </c>
      <c r="AJ89" s="26"/>
      <c r="AK89" s="26"/>
      <c r="AL89" s="26"/>
      <c r="AM89" s="184" t="str">
        <f>IF(E17="","",E17)</f>
        <v xml:space="preserve"> </v>
      </c>
      <c r="AN89" s="185"/>
      <c r="AO89" s="185"/>
      <c r="AP89" s="185"/>
      <c r="AQ89" s="26"/>
      <c r="AR89" s="27"/>
      <c r="AS89" s="186" t="s">
        <v>46</v>
      </c>
      <c r="AT89" s="187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1" s="2" customFormat="1" ht="15.2" customHeight="1">
      <c r="A90" s="26"/>
      <c r="B90" s="27"/>
      <c r="C90" s="23" t="s">
        <v>21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24</v>
      </c>
      <c r="AJ90" s="26"/>
      <c r="AK90" s="26"/>
      <c r="AL90" s="26"/>
      <c r="AM90" s="184" t="str">
        <f>IF(E20="","",E20)</f>
        <v xml:space="preserve"> </v>
      </c>
      <c r="AN90" s="185"/>
      <c r="AO90" s="185"/>
      <c r="AP90" s="185"/>
      <c r="AQ90" s="26"/>
      <c r="AR90" s="27"/>
      <c r="AS90" s="188"/>
      <c r="AT90" s="189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1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8"/>
      <c r="AT91" s="189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1" s="2" customFormat="1" ht="29.25" customHeight="1">
      <c r="A92" s="26"/>
      <c r="B92" s="27"/>
      <c r="C92" s="190" t="s">
        <v>47</v>
      </c>
      <c r="D92" s="191"/>
      <c r="E92" s="191"/>
      <c r="F92" s="191"/>
      <c r="G92" s="191"/>
      <c r="H92" s="54"/>
      <c r="I92" s="192" t="s">
        <v>48</v>
      </c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93" t="s">
        <v>49</v>
      </c>
      <c r="AH92" s="191"/>
      <c r="AI92" s="191"/>
      <c r="AJ92" s="191"/>
      <c r="AK92" s="191"/>
      <c r="AL92" s="191"/>
      <c r="AM92" s="191"/>
      <c r="AN92" s="192" t="s">
        <v>50</v>
      </c>
      <c r="AO92" s="191"/>
      <c r="AP92" s="194"/>
      <c r="AQ92" s="55" t="s">
        <v>51</v>
      </c>
      <c r="AR92" s="27"/>
      <c r="AS92" s="56" t="s">
        <v>52</v>
      </c>
      <c r="AT92" s="57" t="s">
        <v>53</v>
      </c>
      <c r="AU92" s="57" t="s">
        <v>54</v>
      </c>
      <c r="AV92" s="57" t="s">
        <v>55</v>
      </c>
      <c r="AW92" s="57" t="s">
        <v>56</v>
      </c>
      <c r="AX92" s="57" t="s">
        <v>57</v>
      </c>
      <c r="AY92" s="57" t="s">
        <v>58</v>
      </c>
      <c r="AZ92" s="57" t="s">
        <v>59</v>
      </c>
      <c r="BA92" s="57" t="s">
        <v>60</v>
      </c>
      <c r="BB92" s="57" t="s">
        <v>61</v>
      </c>
      <c r="BC92" s="57" t="s">
        <v>62</v>
      </c>
      <c r="BD92" s="58" t="s">
        <v>63</v>
      </c>
      <c r="BE92" s="26"/>
    </row>
    <row r="93" spans="1:91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1" s="6" customFormat="1" ht="32.450000000000003" customHeight="1">
      <c r="B94" s="62"/>
      <c r="C94" s="63" t="s">
        <v>64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2">
        <f>ROUND(AG95,2)</f>
        <v>0</v>
      </c>
      <c r="AH94" s="202"/>
      <c r="AI94" s="202"/>
      <c r="AJ94" s="202"/>
      <c r="AK94" s="202"/>
      <c r="AL94" s="202"/>
      <c r="AM94" s="202"/>
      <c r="AN94" s="203">
        <f>SUM(AG94,AT94)</f>
        <v>0</v>
      </c>
      <c r="AO94" s="203"/>
      <c r="AP94" s="203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299.91804000000002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 t="shared" ref="AZ94:BD95" si="0">ROUND(AZ95,2)</f>
        <v>0</v>
      </c>
      <c r="BA94" s="68">
        <f t="shared" si="0"/>
        <v>0</v>
      </c>
      <c r="BB94" s="68">
        <f t="shared" si="0"/>
        <v>0</v>
      </c>
      <c r="BC94" s="68">
        <f t="shared" si="0"/>
        <v>0</v>
      </c>
      <c r="BD94" s="70">
        <f t="shared" si="0"/>
        <v>0</v>
      </c>
      <c r="BS94" s="71" t="s">
        <v>65</v>
      </c>
      <c r="BT94" s="71" t="s">
        <v>66</v>
      </c>
      <c r="BU94" s="72" t="s">
        <v>67</v>
      </c>
      <c r="BV94" s="71" t="s">
        <v>68</v>
      </c>
      <c r="BW94" s="71" t="s">
        <v>4</v>
      </c>
      <c r="BX94" s="71" t="s">
        <v>69</v>
      </c>
      <c r="CL94" s="71" t="s">
        <v>1</v>
      </c>
    </row>
    <row r="95" spans="1:91" s="7" customFormat="1" ht="16.5" customHeight="1">
      <c r="B95" s="73"/>
      <c r="C95" s="74"/>
      <c r="D95" s="198" t="s">
        <v>70</v>
      </c>
      <c r="E95" s="198"/>
      <c r="F95" s="198"/>
      <c r="G95" s="198"/>
      <c r="H95" s="198"/>
      <c r="I95" s="75"/>
      <c r="J95" s="198" t="s">
        <v>71</v>
      </c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E95" s="198"/>
      <c r="AF95" s="198"/>
      <c r="AG95" s="197">
        <f>ROUND(AG96,2)</f>
        <v>0</v>
      </c>
      <c r="AH95" s="196"/>
      <c r="AI95" s="196"/>
      <c r="AJ95" s="196"/>
      <c r="AK95" s="196"/>
      <c r="AL95" s="196"/>
      <c r="AM95" s="196"/>
      <c r="AN95" s="195">
        <f>SUM(AG95,AT95)</f>
        <v>0</v>
      </c>
      <c r="AO95" s="196"/>
      <c r="AP95" s="196"/>
      <c r="AQ95" s="76" t="s">
        <v>72</v>
      </c>
      <c r="AR95" s="73"/>
      <c r="AS95" s="77">
        <f>ROUND(AS96,2)</f>
        <v>0</v>
      </c>
      <c r="AT95" s="78">
        <f>ROUND(SUM(AV95:AW95),2)</f>
        <v>0</v>
      </c>
      <c r="AU95" s="79">
        <f>ROUND(AU96,5)</f>
        <v>299.91804000000002</v>
      </c>
      <c r="AV95" s="78">
        <f>ROUND(AZ95*L29,2)</f>
        <v>0</v>
      </c>
      <c r="AW95" s="78">
        <f>ROUND(BA95*L30,2)</f>
        <v>0</v>
      </c>
      <c r="AX95" s="78">
        <f>ROUND(BB95*L29,2)</f>
        <v>0</v>
      </c>
      <c r="AY95" s="78">
        <f>ROUND(BC95*L30,2)</f>
        <v>0</v>
      </c>
      <c r="AZ95" s="78">
        <f t="shared" si="0"/>
        <v>0</v>
      </c>
      <c r="BA95" s="78">
        <f t="shared" si="0"/>
        <v>0</v>
      </c>
      <c r="BB95" s="78">
        <f t="shared" si="0"/>
        <v>0</v>
      </c>
      <c r="BC95" s="78">
        <f t="shared" si="0"/>
        <v>0</v>
      </c>
      <c r="BD95" s="80">
        <f t="shared" si="0"/>
        <v>0</v>
      </c>
      <c r="BS95" s="81" t="s">
        <v>65</v>
      </c>
      <c r="BT95" s="81" t="s">
        <v>73</v>
      </c>
      <c r="BU95" s="81" t="s">
        <v>67</v>
      </c>
      <c r="BV95" s="81" t="s">
        <v>68</v>
      </c>
      <c r="BW95" s="81" t="s">
        <v>74</v>
      </c>
      <c r="BX95" s="81" t="s">
        <v>4</v>
      </c>
      <c r="CL95" s="81" t="s">
        <v>1</v>
      </c>
      <c r="CM95" s="81" t="s">
        <v>66</v>
      </c>
    </row>
    <row r="96" spans="1:91" s="4" customFormat="1" ht="23.25" customHeight="1">
      <c r="A96" s="82" t="s">
        <v>75</v>
      </c>
      <c r="B96" s="45"/>
      <c r="C96" s="10"/>
      <c r="D96" s="10"/>
      <c r="E96" s="201" t="s">
        <v>76</v>
      </c>
      <c r="F96" s="201"/>
      <c r="G96" s="201"/>
      <c r="H96" s="201"/>
      <c r="I96" s="201"/>
      <c r="J96" s="10"/>
      <c r="K96" s="201" t="s">
        <v>77</v>
      </c>
      <c r="L96" s="201"/>
      <c r="M96" s="201"/>
      <c r="N96" s="201"/>
      <c r="O96" s="201"/>
      <c r="P96" s="201"/>
      <c r="Q96" s="201"/>
      <c r="R96" s="201"/>
      <c r="S96" s="201"/>
      <c r="T96" s="201"/>
      <c r="U96" s="201"/>
      <c r="V96" s="201"/>
      <c r="W96" s="201"/>
      <c r="X96" s="201"/>
      <c r="Y96" s="201"/>
      <c r="Z96" s="201"/>
      <c r="AA96" s="201"/>
      <c r="AB96" s="201"/>
      <c r="AC96" s="201"/>
      <c r="AD96" s="201"/>
      <c r="AE96" s="201"/>
      <c r="AF96" s="201"/>
      <c r="AG96" s="199">
        <f>'7g - Obnova chodníka ul. ...'!J32</f>
        <v>0</v>
      </c>
      <c r="AH96" s="200"/>
      <c r="AI96" s="200"/>
      <c r="AJ96" s="200"/>
      <c r="AK96" s="200"/>
      <c r="AL96" s="200"/>
      <c r="AM96" s="200"/>
      <c r="AN96" s="199">
        <f>SUM(AG96,AT96)</f>
        <v>0</v>
      </c>
      <c r="AO96" s="200"/>
      <c r="AP96" s="200"/>
      <c r="AQ96" s="83" t="s">
        <v>78</v>
      </c>
      <c r="AR96" s="45"/>
      <c r="AS96" s="84">
        <v>0</v>
      </c>
      <c r="AT96" s="85">
        <f>ROUND(SUM(AV96:AW96),2)</f>
        <v>0</v>
      </c>
      <c r="AU96" s="86">
        <f>'7g - Obnova chodníka ul. ...'!P126</f>
        <v>299.91804200000007</v>
      </c>
      <c r="AV96" s="85">
        <f>'7g - Obnova chodníka ul. ...'!J35</f>
        <v>0</v>
      </c>
      <c r="AW96" s="85">
        <f>'7g - Obnova chodníka ul. ...'!J36</f>
        <v>0</v>
      </c>
      <c r="AX96" s="85">
        <f>'7g - Obnova chodníka ul. ...'!J37</f>
        <v>0</v>
      </c>
      <c r="AY96" s="85">
        <f>'7g - Obnova chodníka ul. ...'!J38</f>
        <v>0</v>
      </c>
      <c r="AZ96" s="85">
        <f>'7g - Obnova chodníka ul. ...'!F35</f>
        <v>0</v>
      </c>
      <c r="BA96" s="85">
        <f>'7g - Obnova chodníka ul. ...'!F36</f>
        <v>0</v>
      </c>
      <c r="BB96" s="85">
        <f>'7g - Obnova chodníka ul. ...'!F37</f>
        <v>0</v>
      </c>
      <c r="BC96" s="85">
        <f>'7g - Obnova chodníka ul. ...'!F38</f>
        <v>0</v>
      </c>
      <c r="BD96" s="87">
        <f>'7g - Obnova chodníka ul. ...'!F39</f>
        <v>0</v>
      </c>
      <c r="BT96" s="21" t="s">
        <v>79</v>
      </c>
      <c r="BV96" s="21" t="s">
        <v>68</v>
      </c>
      <c r="BW96" s="21" t="s">
        <v>80</v>
      </c>
      <c r="BX96" s="21" t="s">
        <v>74</v>
      </c>
      <c r="CL96" s="21" t="s">
        <v>1</v>
      </c>
    </row>
    <row r="97" spans="1:57" s="2" customFormat="1" ht="30" customHeight="1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s="2" customFormat="1" ht="6.95" customHeight="1">
      <c r="A98" s="26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27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</sheetData>
  <mergeCells count="44">
    <mergeCell ref="AR2:BE2"/>
    <mergeCell ref="AN96:AP96"/>
    <mergeCell ref="AG96:AM96"/>
    <mergeCell ref="E96:I96"/>
    <mergeCell ref="K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6" location="'7g - Obnova chodníka ul. 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60"/>
  <sheetViews>
    <sheetView showGridLines="0" workbookViewId="0">
      <selection activeCell="I159" sqref="I159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 ht="11.25">
      <c r="A1" s="88"/>
    </row>
    <row r="2" spans="1:46" s="1" customFormat="1" ht="36.950000000000003" customHeight="1">
      <c r="L2" s="204" t="s">
        <v>5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AT2" s="14" t="s">
        <v>80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5" customHeight="1">
      <c r="B4" s="17"/>
      <c r="D4" s="18" t="s">
        <v>81</v>
      </c>
      <c r="L4" s="17"/>
      <c r="M4" s="89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12</v>
      </c>
      <c r="L6" s="17"/>
    </row>
    <row r="7" spans="1:46" s="1" customFormat="1" ht="16.5" customHeight="1">
      <c r="B7" s="17"/>
      <c r="E7" s="205" t="str">
        <f>'Rekapitulácia stavby'!K6</f>
        <v>Chodník ul. Dlhá č. 27-37 - VMČ 7</v>
      </c>
      <c r="F7" s="206"/>
      <c r="G7" s="206"/>
      <c r="H7" s="206"/>
      <c r="L7" s="17"/>
    </row>
    <row r="8" spans="1:46" s="1" customFormat="1" ht="12" customHeight="1">
      <c r="B8" s="17"/>
      <c r="D8" s="23" t="s">
        <v>82</v>
      </c>
      <c r="L8" s="17"/>
    </row>
    <row r="9" spans="1:46" s="2" customFormat="1" ht="16.5" customHeight="1">
      <c r="A9" s="26"/>
      <c r="B9" s="27"/>
      <c r="C9" s="26"/>
      <c r="D9" s="26"/>
      <c r="E9" s="205" t="s">
        <v>83</v>
      </c>
      <c r="F9" s="207"/>
      <c r="G9" s="207"/>
      <c r="H9" s="207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84</v>
      </c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6.5" customHeight="1">
      <c r="A11" s="26"/>
      <c r="B11" s="27"/>
      <c r="C11" s="26"/>
      <c r="D11" s="26"/>
      <c r="E11" s="181" t="s">
        <v>85</v>
      </c>
      <c r="F11" s="207"/>
      <c r="G11" s="207"/>
      <c r="H11" s="207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1.25">
      <c r="A12" s="26"/>
      <c r="B12" s="27"/>
      <c r="C12" s="26"/>
      <c r="D12" s="26"/>
      <c r="E12" s="26"/>
      <c r="F12" s="26"/>
      <c r="G12" s="26"/>
      <c r="H12" s="26"/>
      <c r="I12" s="26"/>
      <c r="J12" s="26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2" customHeight="1">
      <c r="A13" s="26"/>
      <c r="B13" s="27"/>
      <c r="C13" s="26"/>
      <c r="D13" s="23" t="s">
        <v>13</v>
      </c>
      <c r="E13" s="26"/>
      <c r="F13" s="21" t="s">
        <v>1</v>
      </c>
      <c r="G13" s="26"/>
      <c r="H13" s="26"/>
      <c r="I13" s="23" t="s">
        <v>14</v>
      </c>
      <c r="J13" s="21" t="s">
        <v>1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15</v>
      </c>
      <c r="E14" s="26"/>
      <c r="F14" s="21" t="s">
        <v>86</v>
      </c>
      <c r="G14" s="26"/>
      <c r="H14" s="26"/>
      <c r="I14" s="23" t="s">
        <v>17</v>
      </c>
      <c r="J14" s="49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0.9" customHeight="1">
      <c r="A15" s="26"/>
      <c r="B15" s="27"/>
      <c r="C15" s="26"/>
      <c r="D15" s="26"/>
      <c r="E15" s="26"/>
      <c r="F15" s="26"/>
      <c r="G15" s="26"/>
      <c r="H15" s="26"/>
      <c r="I15" s="26"/>
      <c r="J15" s="26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2" customHeight="1">
      <c r="A16" s="26"/>
      <c r="B16" s="27"/>
      <c r="C16" s="26"/>
      <c r="D16" s="23" t="s">
        <v>18</v>
      </c>
      <c r="E16" s="26"/>
      <c r="F16" s="26"/>
      <c r="G16" s="26"/>
      <c r="H16" s="26"/>
      <c r="I16" s="23" t="s">
        <v>19</v>
      </c>
      <c r="J16" s="21" t="str">
        <f>IF('Rekapitulácia stavby'!AN10="","",'Rekapitulácia stavby'!AN10)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8" customHeight="1">
      <c r="A17" s="26"/>
      <c r="B17" s="27"/>
      <c r="C17" s="26"/>
      <c r="D17" s="26"/>
      <c r="E17" s="21" t="str">
        <f>IF('Rekapitulácia stavby'!E11="","",'Rekapitulácia stavby'!E11)</f>
        <v xml:space="preserve"> </v>
      </c>
      <c r="F17" s="26"/>
      <c r="G17" s="26"/>
      <c r="H17" s="26"/>
      <c r="I17" s="23" t="s">
        <v>20</v>
      </c>
      <c r="J17" s="21" t="str">
        <f>IF('Rekapitulácia stavby'!AN11="","",'Rekapitulácia stavby'!AN11)</f>
        <v/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6.95" customHeight="1">
      <c r="A18" s="26"/>
      <c r="B18" s="27"/>
      <c r="C18" s="26"/>
      <c r="D18" s="26"/>
      <c r="E18" s="26"/>
      <c r="F18" s="26"/>
      <c r="G18" s="26"/>
      <c r="H18" s="26"/>
      <c r="I18" s="26"/>
      <c r="J18" s="26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2" customHeight="1">
      <c r="A19" s="26"/>
      <c r="B19" s="27"/>
      <c r="C19" s="26"/>
      <c r="D19" s="23" t="s">
        <v>21</v>
      </c>
      <c r="E19" s="26"/>
      <c r="F19" s="26"/>
      <c r="G19" s="26"/>
      <c r="H19" s="26"/>
      <c r="I19" s="23" t="s">
        <v>19</v>
      </c>
      <c r="J19" s="21" t="str">
        <f>'Rekapitulácia stavby'!AN13</f>
        <v/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8" customHeight="1">
      <c r="A20" s="26"/>
      <c r="B20" s="27"/>
      <c r="C20" s="26"/>
      <c r="D20" s="26"/>
      <c r="E20" s="167" t="str">
        <f>'Rekapitulácia stavby'!E14</f>
        <v xml:space="preserve"> </v>
      </c>
      <c r="F20" s="167"/>
      <c r="G20" s="167"/>
      <c r="H20" s="167"/>
      <c r="I20" s="23" t="s">
        <v>20</v>
      </c>
      <c r="J20" s="21" t="str">
        <f>'Rekapitulácia stavby'!AN14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6.95" customHeight="1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2" customHeight="1">
      <c r="A22" s="26"/>
      <c r="B22" s="27"/>
      <c r="C22" s="26"/>
      <c r="D22" s="23" t="s">
        <v>22</v>
      </c>
      <c r="E22" s="26"/>
      <c r="F22" s="26"/>
      <c r="G22" s="26"/>
      <c r="H22" s="26"/>
      <c r="I22" s="23" t="s">
        <v>19</v>
      </c>
      <c r="J22" s="21" t="str">
        <f>IF('Rekapitulácia stavby'!AN16="","",'Rekapitulácia stavby'!AN16)</f>
        <v/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8" customHeight="1">
      <c r="A23" s="26"/>
      <c r="B23" s="27"/>
      <c r="C23" s="26"/>
      <c r="D23" s="26"/>
      <c r="E23" s="21" t="str">
        <f>IF('Rekapitulácia stavby'!E17="","",'Rekapitulácia stavby'!E17)</f>
        <v xml:space="preserve"> </v>
      </c>
      <c r="F23" s="26"/>
      <c r="G23" s="26"/>
      <c r="H23" s="26"/>
      <c r="I23" s="23" t="s">
        <v>20</v>
      </c>
      <c r="J23" s="21" t="str">
        <f>IF('Rekapitulácia stavby'!AN17="","",'Rekapitulácia stavby'!AN17)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6.95" customHeight="1">
      <c r="A24" s="26"/>
      <c r="B24" s="27"/>
      <c r="C24" s="26"/>
      <c r="D24" s="26"/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12" customHeight="1">
      <c r="A25" s="26"/>
      <c r="B25" s="27"/>
      <c r="C25" s="26"/>
      <c r="D25" s="23" t="s">
        <v>24</v>
      </c>
      <c r="E25" s="26"/>
      <c r="F25" s="26"/>
      <c r="G25" s="26"/>
      <c r="H25" s="26"/>
      <c r="I25" s="23" t="s">
        <v>19</v>
      </c>
      <c r="J25" s="21" t="str">
        <f>IF('Rekapitulácia stavby'!AN19="","",'Rekapitulácia stavby'!AN19)</f>
        <v/>
      </c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8" customHeight="1">
      <c r="A26" s="26"/>
      <c r="B26" s="27"/>
      <c r="C26" s="26"/>
      <c r="D26" s="26"/>
      <c r="E26" s="21" t="str">
        <f>IF('Rekapitulácia stavby'!E20="","",'Rekapitulácia stavby'!E20)</f>
        <v xml:space="preserve"> </v>
      </c>
      <c r="F26" s="26"/>
      <c r="G26" s="26"/>
      <c r="H26" s="26"/>
      <c r="I26" s="23" t="s">
        <v>20</v>
      </c>
      <c r="J26" s="21" t="str">
        <f>IF('Rekapitulácia stavby'!AN20="","",'Rekapitulácia stavby'!AN20)</f>
        <v/>
      </c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12" customHeight="1">
      <c r="A28" s="26"/>
      <c r="B28" s="27"/>
      <c r="C28" s="26"/>
      <c r="D28" s="23" t="s">
        <v>25</v>
      </c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8" customFormat="1" ht="16.5" customHeight="1">
      <c r="A29" s="90"/>
      <c r="B29" s="91"/>
      <c r="C29" s="90"/>
      <c r="D29" s="90"/>
      <c r="E29" s="170" t="s">
        <v>1</v>
      </c>
      <c r="F29" s="170"/>
      <c r="G29" s="170"/>
      <c r="H29" s="170"/>
      <c r="I29" s="90"/>
      <c r="J29" s="90"/>
      <c r="K29" s="90"/>
      <c r="L29" s="92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s="2" customFormat="1" ht="6.95" customHeight="1">
      <c r="A30" s="26"/>
      <c r="B30" s="27"/>
      <c r="C30" s="26"/>
      <c r="D30" s="26"/>
      <c r="E30" s="26"/>
      <c r="F30" s="26"/>
      <c r="G30" s="26"/>
      <c r="H30" s="26"/>
      <c r="I30" s="26"/>
      <c r="J30" s="26"/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5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>
      <c r="A32" s="26"/>
      <c r="B32" s="27"/>
      <c r="C32" s="26"/>
      <c r="D32" s="93" t="s">
        <v>26</v>
      </c>
      <c r="E32" s="26"/>
      <c r="F32" s="26"/>
      <c r="G32" s="26"/>
      <c r="H32" s="26"/>
      <c r="I32" s="26"/>
      <c r="J32" s="65">
        <f>ROUND(J126,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>
      <c r="A34" s="26"/>
      <c r="B34" s="27"/>
      <c r="C34" s="26"/>
      <c r="D34" s="26"/>
      <c r="E34" s="26"/>
      <c r="F34" s="30" t="s">
        <v>28</v>
      </c>
      <c r="G34" s="26"/>
      <c r="H34" s="26"/>
      <c r="I34" s="30" t="s">
        <v>27</v>
      </c>
      <c r="J34" s="30" t="s">
        <v>29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>
      <c r="A35" s="26"/>
      <c r="B35" s="27"/>
      <c r="C35" s="26"/>
      <c r="D35" s="94" t="s">
        <v>30</v>
      </c>
      <c r="E35" s="23" t="s">
        <v>31</v>
      </c>
      <c r="F35" s="95">
        <f>ROUND((SUM(BE126:BE159)),  2)</f>
        <v>0</v>
      </c>
      <c r="G35" s="26"/>
      <c r="H35" s="26"/>
      <c r="I35" s="96">
        <v>0.2</v>
      </c>
      <c r="J35" s="95">
        <f>ROUND(((SUM(BE126:BE159))*I35),  2)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>
      <c r="A36" s="26"/>
      <c r="B36" s="27"/>
      <c r="C36" s="26"/>
      <c r="D36" s="26"/>
      <c r="E36" s="23" t="s">
        <v>32</v>
      </c>
      <c r="F36" s="95">
        <f>ROUND((SUM(BF126:BF159)),  2)</f>
        <v>0</v>
      </c>
      <c r="G36" s="26"/>
      <c r="H36" s="26"/>
      <c r="I36" s="96">
        <v>0.2</v>
      </c>
      <c r="J36" s="95">
        <f>ROUND(((SUM(BF126:BF159))*I36),  2)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>
      <c r="A37" s="26"/>
      <c r="B37" s="27"/>
      <c r="C37" s="26"/>
      <c r="D37" s="26"/>
      <c r="E37" s="23" t="s">
        <v>33</v>
      </c>
      <c r="F37" s="95">
        <f>ROUND((SUM(BG126:BG159)),  2)</f>
        <v>0</v>
      </c>
      <c r="G37" s="26"/>
      <c r="H37" s="26"/>
      <c r="I37" s="96">
        <v>0.2</v>
      </c>
      <c r="J37" s="95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>
      <c r="A38" s="26"/>
      <c r="B38" s="27"/>
      <c r="C38" s="26"/>
      <c r="D38" s="26"/>
      <c r="E38" s="23" t="s">
        <v>34</v>
      </c>
      <c r="F38" s="95">
        <f>ROUND((SUM(BH126:BH159)),  2)</f>
        <v>0</v>
      </c>
      <c r="G38" s="26"/>
      <c r="H38" s="26"/>
      <c r="I38" s="96">
        <v>0.2</v>
      </c>
      <c r="J38" s="95">
        <f>0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>
      <c r="A39" s="26"/>
      <c r="B39" s="27"/>
      <c r="C39" s="26"/>
      <c r="D39" s="26"/>
      <c r="E39" s="23" t="s">
        <v>35</v>
      </c>
      <c r="F39" s="95">
        <f>ROUND((SUM(BI126:BI159)),  2)</f>
        <v>0</v>
      </c>
      <c r="G39" s="26"/>
      <c r="H39" s="26"/>
      <c r="I39" s="96">
        <v>0</v>
      </c>
      <c r="J39" s="95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>
      <c r="A41" s="26"/>
      <c r="B41" s="27"/>
      <c r="C41" s="97"/>
      <c r="D41" s="98" t="s">
        <v>36</v>
      </c>
      <c r="E41" s="54"/>
      <c r="F41" s="54"/>
      <c r="G41" s="99" t="s">
        <v>37</v>
      </c>
      <c r="H41" s="100" t="s">
        <v>38</v>
      </c>
      <c r="I41" s="54"/>
      <c r="J41" s="101">
        <f>SUM(J32:J39)</f>
        <v>0</v>
      </c>
      <c r="K41" s="102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39</v>
      </c>
      <c r="E50" s="38"/>
      <c r="F50" s="38"/>
      <c r="G50" s="37" t="s">
        <v>40</v>
      </c>
      <c r="H50" s="38"/>
      <c r="I50" s="38"/>
      <c r="J50" s="38"/>
      <c r="K50" s="38"/>
      <c r="L50" s="36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6"/>
      <c r="B61" s="27"/>
      <c r="C61" s="26"/>
      <c r="D61" s="39" t="s">
        <v>41</v>
      </c>
      <c r="E61" s="29"/>
      <c r="F61" s="103" t="s">
        <v>42</v>
      </c>
      <c r="G61" s="39" t="s">
        <v>41</v>
      </c>
      <c r="H61" s="29"/>
      <c r="I61" s="29"/>
      <c r="J61" s="104" t="s">
        <v>42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6"/>
      <c r="B65" s="27"/>
      <c r="C65" s="26"/>
      <c r="D65" s="37" t="s">
        <v>43</v>
      </c>
      <c r="E65" s="40"/>
      <c r="F65" s="40"/>
      <c r="G65" s="37" t="s">
        <v>44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6"/>
      <c r="B76" s="27"/>
      <c r="C76" s="26"/>
      <c r="D76" s="39" t="s">
        <v>41</v>
      </c>
      <c r="E76" s="29"/>
      <c r="F76" s="103" t="s">
        <v>42</v>
      </c>
      <c r="G76" s="39" t="s">
        <v>41</v>
      </c>
      <c r="H76" s="29"/>
      <c r="I76" s="29"/>
      <c r="J76" s="104" t="s">
        <v>42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31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31" s="2" customFormat="1" ht="24.95" customHeight="1">
      <c r="A82" s="26"/>
      <c r="B82" s="27"/>
      <c r="C82" s="18" t="s">
        <v>87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3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31" s="2" customFormat="1" ht="12" customHeight="1">
      <c r="A84" s="26"/>
      <c r="B84" s="27"/>
      <c r="C84" s="23" t="s">
        <v>12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31" s="2" customFormat="1" ht="16.5" customHeight="1">
      <c r="A85" s="26"/>
      <c r="B85" s="27"/>
      <c r="C85" s="26"/>
      <c r="D85" s="26"/>
      <c r="E85" s="205" t="str">
        <f>E7</f>
        <v>Chodník ul. Dlhá č. 27-37 - VMČ 7</v>
      </c>
      <c r="F85" s="206"/>
      <c r="G85" s="206"/>
      <c r="H85" s="206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31" s="1" customFormat="1" ht="12" customHeight="1">
      <c r="B86" s="17"/>
      <c r="C86" s="23" t="s">
        <v>82</v>
      </c>
      <c r="L86" s="17"/>
    </row>
    <row r="87" spans="1:31" s="2" customFormat="1" ht="16.5" customHeight="1">
      <c r="A87" s="26"/>
      <c r="B87" s="27"/>
      <c r="C87" s="26"/>
      <c r="D87" s="26"/>
      <c r="E87" s="205" t="s">
        <v>83</v>
      </c>
      <c r="F87" s="207"/>
      <c r="G87" s="207"/>
      <c r="H87" s="207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31" s="2" customFormat="1" ht="12" customHeight="1">
      <c r="A88" s="26"/>
      <c r="B88" s="27"/>
      <c r="C88" s="23" t="s">
        <v>84</v>
      </c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31" s="2" customFormat="1" ht="16.5" customHeight="1">
      <c r="A89" s="26"/>
      <c r="B89" s="27"/>
      <c r="C89" s="26"/>
      <c r="D89" s="26"/>
      <c r="E89" s="181" t="str">
        <f>E11</f>
        <v>7g - Obnova chodníka ul. Dlhá č. 27-37 - VMČ 7</v>
      </c>
      <c r="F89" s="207"/>
      <c r="G89" s="207"/>
      <c r="H89" s="207"/>
      <c r="I89" s="26"/>
      <c r="J89" s="26"/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31" s="2" customFormat="1" ht="6.95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31" s="2" customFormat="1" ht="12" customHeight="1">
      <c r="A91" s="26"/>
      <c r="B91" s="27"/>
      <c r="C91" s="23" t="s">
        <v>15</v>
      </c>
      <c r="D91" s="26"/>
      <c r="E91" s="26"/>
      <c r="F91" s="21" t="str">
        <f>F14</f>
        <v>Dlhá</v>
      </c>
      <c r="G91" s="26"/>
      <c r="H91" s="26"/>
      <c r="I91" s="23" t="s">
        <v>17</v>
      </c>
      <c r="J91" s="49" t="str">
        <f>IF(J14="","",J14)</f>
        <v/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31" s="2" customFormat="1" ht="6.95" customHeight="1">
      <c r="A92" s="26"/>
      <c r="B92" s="27"/>
      <c r="C92" s="26"/>
      <c r="D92" s="26"/>
      <c r="E92" s="26"/>
      <c r="F92" s="26"/>
      <c r="G92" s="26"/>
      <c r="H92" s="26"/>
      <c r="I92" s="26"/>
      <c r="J92" s="26"/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31" s="2" customFormat="1" ht="15.2" customHeight="1">
      <c r="A93" s="26"/>
      <c r="B93" s="27"/>
      <c r="C93" s="23" t="s">
        <v>18</v>
      </c>
      <c r="D93" s="26"/>
      <c r="E93" s="26"/>
      <c r="F93" s="21" t="str">
        <f>E17</f>
        <v xml:space="preserve"> </v>
      </c>
      <c r="G93" s="26"/>
      <c r="H93" s="26"/>
      <c r="I93" s="23" t="s">
        <v>22</v>
      </c>
      <c r="J93" s="24" t="str">
        <f>E23</f>
        <v xml:space="preserve"> </v>
      </c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31" s="2" customFormat="1" ht="15.2" customHeight="1">
      <c r="A94" s="26"/>
      <c r="B94" s="27"/>
      <c r="C94" s="23" t="s">
        <v>21</v>
      </c>
      <c r="D94" s="26"/>
      <c r="E94" s="26"/>
      <c r="F94" s="21" t="str">
        <f>IF(E20="","",E20)</f>
        <v xml:space="preserve"> </v>
      </c>
      <c r="G94" s="26"/>
      <c r="H94" s="26"/>
      <c r="I94" s="23" t="s">
        <v>24</v>
      </c>
      <c r="J94" s="24" t="str">
        <f>E26</f>
        <v xml:space="preserve"> 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31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31" s="2" customFormat="1" ht="29.25" customHeight="1">
      <c r="A96" s="26"/>
      <c r="B96" s="27"/>
      <c r="C96" s="105" t="s">
        <v>88</v>
      </c>
      <c r="D96" s="97"/>
      <c r="E96" s="97"/>
      <c r="F96" s="97"/>
      <c r="G96" s="97"/>
      <c r="H96" s="97"/>
      <c r="I96" s="97"/>
      <c r="J96" s="106" t="s">
        <v>89</v>
      </c>
      <c r="K96" s="97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1:47" s="2" customFormat="1" ht="10.35" customHeight="1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3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1:47" s="2" customFormat="1" ht="22.9" customHeight="1">
      <c r="A98" s="26"/>
      <c r="B98" s="27"/>
      <c r="C98" s="107" t="s">
        <v>90</v>
      </c>
      <c r="D98" s="26"/>
      <c r="E98" s="26"/>
      <c r="F98" s="26"/>
      <c r="G98" s="26"/>
      <c r="H98" s="26"/>
      <c r="I98" s="26"/>
      <c r="J98" s="65">
        <f>J126</f>
        <v>0</v>
      </c>
      <c r="K98" s="26"/>
      <c r="L98" s="3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U98" s="14" t="s">
        <v>91</v>
      </c>
    </row>
    <row r="99" spans="1:47" s="9" customFormat="1" ht="24.95" customHeight="1">
      <c r="B99" s="108"/>
      <c r="D99" s="109" t="s">
        <v>92</v>
      </c>
      <c r="E99" s="110"/>
      <c r="F99" s="110"/>
      <c r="G99" s="110"/>
      <c r="H99" s="110"/>
      <c r="I99" s="110"/>
      <c r="J99" s="111">
        <f>J127</f>
        <v>0</v>
      </c>
      <c r="L99" s="108"/>
    </row>
    <row r="100" spans="1:47" s="10" customFormat="1" ht="19.899999999999999" customHeight="1">
      <c r="B100" s="112"/>
      <c r="D100" s="113" t="s">
        <v>93</v>
      </c>
      <c r="E100" s="114"/>
      <c r="F100" s="114"/>
      <c r="G100" s="114"/>
      <c r="H100" s="114"/>
      <c r="I100" s="114"/>
      <c r="J100" s="115">
        <f>J128</f>
        <v>0</v>
      </c>
      <c r="L100" s="112"/>
    </row>
    <row r="101" spans="1:47" s="10" customFormat="1" ht="19.899999999999999" customHeight="1">
      <c r="B101" s="112"/>
      <c r="D101" s="113" t="s">
        <v>94</v>
      </c>
      <c r="E101" s="114"/>
      <c r="F101" s="114"/>
      <c r="G101" s="114"/>
      <c r="H101" s="114"/>
      <c r="I101" s="114"/>
      <c r="J101" s="115">
        <f>J138</f>
        <v>0</v>
      </c>
      <c r="L101" s="112"/>
    </row>
    <row r="102" spans="1:47" s="10" customFormat="1" ht="19.899999999999999" customHeight="1">
      <c r="B102" s="112"/>
      <c r="D102" s="113" t="s">
        <v>95</v>
      </c>
      <c r="E102" s="114"/>
      <c r="F102" s="114"/>
      <c r="G102" s="114"/>
      <c r="H102" s="114"/>
      <c r="I102" s="114"/>
      <c r="J102" s="115">
        <f>J142</f>
        <v>0</v>
      </c>
      <c r="L102" s="112"/>
    </row>
    <row r="103" spans="1:47" s="10" customFormat="1" ht="19.899999999999999" customHeight="1">
      <c r="B103" s="112"/>
      <c r="D103" s="113" t="s">
        <v>96</v>
      </c>
      <c r="E103" s="114"/>
      <c r="F103" s="114"/>
      <c r="G103" s="114"/>
      <c r="H103" s="114"/>
      <c r="I103" s="114"/>
      <c r="J103" s="115">
        <f>J146</f>
        <v>0</v>
      </c>
      <c r="L103" s="112"/>
    </row>
    <row r="104" spans="1:47" s="10" customFormat="1" ht="19.899999999999999" customHeight="1">
      <c r="B104" s="112"/>
      <c r="D104" s="113" t="s">
        <v>97</v>
      </c>
      <c r="E104" s="114"/>
      <c r="F104" s="114"/>
      <c r="G104" s="114"/>
      <c r="H104" s="114"/>
      <c r="I104" s="114"/>
      <c r="J104" s="115">
        <f>J158</f>
        <v>0</v>
      </c>
      <c r="L104" s="112"/>
    </row>
    <row r="105" spans="1:47" s="2" customFormat="1" ht="21.75" customHeight="1">
      <c r="A105" s="26"/>
      <c r="B105" s="27"/>
      <c r="C105" s="26"/>
      <c r="D105" s="26"/>
      <c r="E105" s="26"/>
      <c r="F105" s="26"/>
      <c r="G105" s="26"/>
      <c r="H105" s="26"/>
      <c r="I105" s="26"/>
      <c r="J105" s="26"/>
      <c r="K105" s="26"/>
      <c r="L105" s="3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47" s="2" customFormat="1" ht="6.95" customHeight="1">
      <c r="A106" s="26"/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10" spans="1:47" s="2" customFormat="1" ht="6.95" customHeight="1">
      <c r="A110" s="26"/>
      <c r="B110" s="43"/>
      <c r="C110" s="44"/>
      <c r="D110" s="44"/>
      <c r="E110" s="44"/>
      <c r="F110" s="44"/>
      <c r="G110" s="44"/>
      <c r="H110" s="44"/>
      <c r="I110" s="44"/>
      <c r="J110" s="44"/>
      <c r="K110" s="44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47" s="2" customFormat="1" ht="24.95" customHeight="1">
      <c r="A111" s="26"/>
      <c r="B111" s="27"/>
      <c r="C111" s="18" t="s">
        <v>98</v>
      </c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47" s="2" customFormat="1" ht="6.95" customHeight="1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3" s="2" customFormat="1" ht="12" customHeight="1">
      <c r="A113" s="26"/>
      <c r="B113" s="27"/>
      <c r="C113" s="23" t="s">
        <v>12</v>
      </c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3" s="2" customFormat="1" ht="16.5" customHeight="1">
      <c r="A114" s="26"/>
      <c r="B114" s="27"/>
      <c r="C114" s="26"/>
      <c r="D114" s="26"/>
      <c r="E114" s="205" t="str">
        <f>E7</f>
        <v>Chodník ul. Dlhá č. 27-37 - VMČ 7</v>
      </c>
      <c r="F114" s="206"/>
      <c r="G114" s="206"/>
      <c r="H114" s="206"/>
      <c r="I114" s="26"/>
      <c r="J114" s="26"/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3" s="1" customFormat="1" ht="12" customHeight="1">
      <c r="B115" s="17"/>
      <c r="C115" s="23" t="s">
        <v>82</v>
      </c>
      <c r="L115" s="17"/>
    </row>
    <row r="116" spans="1:63" s="2" customFormat="1" ht="16.5" customHeight="1">
      <c r="A116" s="26"/>
      <c r="B116" s="27"/>
      <c r="C116" s="26"/>
      <c r="D116" s="26"/>
      <c r="E116" s="205" t="s">
        <v>83</v>
      </c>
      <c r="F116" s="207"/>
      <c r="G116" s="207"/>
      <c r="H116" s="207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3" s="2" customFormat="1" ht="12" customHeight="1">
      <c r="A117" s="26"/>
      <c r="B117" s="27"/>
      <c r="C117" s="23" t="s">
        <v>84</v>
      </c>
      <c r="D117" s="26"/>
      <c r="E117" s="26"/>
      <c r="F117" s="26"/>
      <c r="G117" s="26"/>
      <c r="H117" s="26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3" s="2" customFormat="1" ht="16.5" customHeight="1">
      <c r="A118" s="26"/>
      <c r="B118" s="27"/>
      <c r="C118" s="26"/>
      <c r="D118" s="26"/>
      <c r="E118" s="181" t="str">
        <f>E11</f>
        <v>7g - Obnova chodníka ul. Dlhá č. 27-37 - VMČ 7</v>
      </c>
      <c r="F118" s="207"/>
      <c r="G118" s="207"/>
      <c r="H118" s="207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3" s="2" customFormat="1" ht="6.95" customHeight="1">
      <c r="A119" s="26"/>
      <c r="B119" s="27"/>
      <c r="C119" s="26"/>
      <c r="D119" s="26"/>
      <c r="E119" s="26"/>
      <c r="F119" s="26"/>
      <c r="G119" s="26"/>
      <c r="H119" s="26"/>
      <c r="I119" s="26"/>
      <c r="J119" s="26"/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3" s="2" customFormat="1" ht="12" customHeight="1">
      <c r="A120" s="26"/>
      <c r="B120" s="27"/>
      <c r="C120" s="23" t="s">
        <v>15</v>
      </c>
      <c r="D120" s="26"/>
      <c r="E120" s="26"/>
      <c r="F120" s="21" t="str">
        <f>F14</f>
        <v>Dlhá</v>
      </c>
      <c r="G120" s="26"/>
      <c r="H120" s="26"/>
      <c r="I120" s="23" t="s">
        <v>17</v>
      </c>
      <c r="J120" s="49" t="str">
        <f>IF(J14="","",J14)</f>
        <v/>
      </c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63" s="2" customFormat="1" ht="6.95" customHeight="1">
      <c r="A121" s="26"/>
      <c r="B121" s="27"/>
      <c r="C121" s="26"/>
      <c r="D121" s="26"/>
      <c r="E121" s="26"/>
      <c r="F121" s="26"/>
      <c r="G121" s="26"/>
      <c r="H121" s="26"/>
      <c r="I121" s="26"/>
      <c r="J121" s="26"/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63" s="2" customFormat="1" ht="15.2" customHeight="1">
      <c r="A122" s="26"/>
      <c r="B122" s="27"/>
      <c r="C122" s="23" t="s">
        <v>18</v>
      </c>
      <c r="D122" s="26"/>
      <c r="E122" s="26"/>
      <c r="F122" s="21" t="str">
        <f>E17</f>
        <v xml:space="preserve"> </v>
      </c>
      <c r="G122" s="26"/>
      <c r="H122" s="26"/>
      <c r="I122" s="23" t="s">
        <v>22</v>
      </c>
      <c r="J122" s="24" t="str">
        <f>E23</f>
        <v xml:space="preserve"> </v>
      </c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63" s="2" customFormat="1" ht="15.2" customHeight="1">
      <c r="A123" s="26"/>
      <c r="B123" s="27"/>
      <c r="C123" s="23" t="s">
        <v>21</v>
      </c>
      <c r="D123" s="26"/>
      <c r="E123" s="26"/>
      <c r="F123" s="21" t="str">
        <f>IF(E20="","",E20)</f>
        <v xml:space="preserve"> </v>
      </c>
      <c r="G123" s="26"/>
      <c r="H123" s="26"/>
      <c r="I123" s="23" t="s">
        <v>24</v>
      </c>
      <c r="J123" s="24" t="str">
        <f>E26</f>
        <v xml:space="preserve"> </v>
      </c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63" s="2" customFormat="1" ht="10.35" customHeight="1">
      <c r="A124" s="26"/>
      <c r="B124" s="27"/>
      <c r="C124" s="26"/>
      <c r="D124" s="26"/>
      <c r="E124" s="26"/>
      <c r="F124" s="26"/>
      <c r="G124" s="26"/>
      <c r="H124" s="26"/>
      <c r="I124" s="26"/>
      <c r="J124" s="26"/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63" s="11" customFormat="1" ht="29.25" customHeight="1">
      <c r="A125" s="116"/>
      <c r="B125" s="117"/>
      <c r="C125" s="118" t="s">
        <v>99</v>
      </c>
      <c r="D125" s="119" t="s">
        <v>51</v>
      </c>
      <c r="E125" s="119" t="s">
        <v>47</v>
      </c>
      <c r="F125" s="119" t="s">
        <v>48</v>
      </c>
      <c r="G125" s="119" t="s">
        <v>100</v>
      </c>
      <c r="H125" s="119" t="s">
        <v>101</v>
      </c>
      <c r="I125" s="119" t="s">
        <v>102</v>
      </c>
      <c r="J125" s="120" t="s">
        <v>89</v>
      </c>
      <c r="K125" s="121" t="s">
        <v>103</v>
      </c>
      <c r="L125" s="122"/>
      <c r="M125" s="56" t="s">
        <v>1</v>
      </c>
      <c r="N125" s="57" t="s">
        <v>30</v>
      </c>
      <c r="O125" s="57" t="s">
        <v>104</v>
      </c>
      <c r="P125" s="57" t="s">
        <v>105</v>
      </c>
      <c r="Q125" s="57" t="s">
        <v>106</v>
      </c>
      <c r="R125" s="57" t="s">
        <v>107</v>
      </c>
      <c r="S125" s="57" t="s">
        <v>108</v>
      </c>
      <c r="T125" s="58" t="s">
        <v>109</v>
      </c>
      <c r="U125" s="116"/>
      <c r="V125" s="116"/>
      <c r="W125" s="116"/>
      <c r="X125" s="116"/>
      <c r="Y125" s="116"/>
      <c r="Z125" s="116"/>
      <c r="AA125" s="116"/>
      <c r="AB125" s="116"/>
      <c r="AC125" s="116"/>
      <c r="AD125" s="116"/>
      <c r="AE125" s="116"/>
    </row>
    <row r="126" spans="1:63" s="2" customFormat="1" ht="22.9" customHeight="1">
      <c r="A126" s="26"/>
      <c r="B126" s="27"/>
      <c r="C126" s="63" t="s">
        <v>90</v>
      </c>
      <c r="D126" s="26"/>
      <c r="E126" s="26"/>
      <c r="F126" s="26"/>
      <c r="G126" s="26"/>
      <c r="H126" s="26"/>
      <c r="I126" s="26"/>
      <c r="J126" s="123">
        <f>BK126</f>
        <v>0</v>
      </c>
      <c r="K126" s="26"/>
      <c r="L126" s="27"/>
      <c r="M126" s="59"/>
      <c r="N126" s="50"/>
      <c r="O126" s="60"/>
      <c r="P126" s="124">
        <f>P127</f>
        <v>299.91804200000007</v>
      </c>
      <c r="Q126" s="60"/>
      <c r="R126" s="124">
        <f>R127</f>
        <v>120.50989953000001</v>
      </c>
      <c r="S126" s="60"/>
      <c r="T126" s="125">
        <f>T127</f>
        <v>51.338448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T126" s="14" t="s">
        <v>65</v>
      </c>
      <c r="AU126" s="14" t="s">
        <v>91</v>
      </c>
      <c r="BK126" s="126">
        <f>BK127</f>
        <v>0</v>
      </c>
    </row>
    <row r="127" spans="1:63" s="12" customFormat="1" ht="25.9" customHeight="1">
      <c r="B127" s="127"/>
      <c r="D127" s="128" t="s">
        <v>65</v>
      </c>
      <c r="E127" s="129" t="s">
        <v>110</v>
      </c>
      <c r="F127" s="129" t="s">
        <v>111</v>
      </c>
      <c r="J127" s="130">
        <f>BK127</f>
        <v>0</v>
      </c>
      <c r="L127" s="127"/>
      <c r="M127" s="131"/>
      <c r="N127" s="132"/>
      <c r="O127" s="132"/>
      <c r="P127" s="133">
        <f>P128+P138+P142+P146+P158</f>
        <v>299.91804200000007</v>
      </c>
      <c r="Q127" s="132"/>
      <c r="R127" s="133">
        <f>R128+R138+R142+R146+R158</f>
        <v>120.50989953000001</v>
      </c>
      <c r="S127" s="132"/>
      <c r="T127" s="134">
        <f>T128+T138+T142+T146+T158</f>
        <v>51.338448</v>
      </c>
      <c r="AR127" s="128" t="s">
        <v>73</v>
      </c>
      <c r="AT127" s="135" t="s">
        <v>65</v>
      </c>
      <c r="AU127" s="135" t="s">
        <v>66</v>
      </c>
      <c r="AY127" s="128" t="s">
        <v>112</v>
      </c>
      <c r="BK127" s="136">
        <f>BK128+BK138+BK142+BK146+BK158</f>
        <v>0</v>
      </c>
    </row>
    <row r="128" spans="1:63" s="12" customFormat="1" ht="22.9" customHeight="1">
      <c r="B128" s="127"/>
      <c r="D128" s="128" t="s">
        <v>65</v>
      </c>
      <c r="E128" s="137" t="s">
        <v>73</v>
      </c>
      <c r="F128" s="137" t="s">
        <v>113</v>
      </c>
      <c r="J128" s="138">
        <f>BK128</f>
        <v>0</v>
      </c>
      <c r="L128" s="127"/>
      <c r="M128" s="131"/>
      <c r="N128" s="132"/>
      <c r="O128" s="132"/>
      <c r="P128" s="133">
        <f>SUM(P129:P137)</f>
        <v>73.187373000000008</v>
      </c>
      <c r="Q128" s="132"/>
      <c r="R128" s="133">
        <f>SUM(R129:R137)</f>
        <v>3.317262E-2</v>
      </c>
      <c r="S128" s="132"/>
      <c r="T128" s="134">
        <f>SUM(T129:T137)</f>
        <v>51.030448</v>
      </c>
      <c r="AR128" s="128" t="s">
        <v>73</v>
      </c>
      <c r="AT128" s="135" t="s">
        <v>65</v>
      </c>
      <c r="AU128" s="135" t="s">
        <v>73</v>
      </c>
      <c r="AY128" s="128" t="s">
        <v>112</v>
      </c>
      <c r="BK128" s="136">
        <f>SUM(BK129:BK137)</f>
        <v>0</v>
      </c>
    </row>
    <row r="129" spans="1:65" s="2" customFormat="1" ht="33" customHeight="1">
      <c r="A129" s="26"/>
      <c r="B129" s="139"/>
      <c r="C129" s="140" t="s">
        <v>73</v>
      </c>
      <c r="D129" s="140" t="s">
        <v>114</v>
      </c>
      <c r="E129" s="141" t="s">
        <v>115</v>
      </c>
      <c r="F129" s="142" t="s">
        <v>116</v>
      </c>
      <c r="G129" s="143" t="s">
        <v>117</v>
      </c>
      <c r="H129" s="144">
        <v>425.29</v>
      </c>
      <c r="I129" s="145"/>
      <c r="J129" s="145">
        <f t="shared" ref="J129:J137" si="0">ROUND(I129*H129,2)</f>
        <v>0</v>
      </c>
      <c r="K129" s="146"/>
      <c r="L129" s="27"/>
      <c r="M129" s="147" t="s">
        <v>1</v>
      </c>
      <c r="N129" s="148" t="s">
        <v>32</v>
      </c>
      <c r="O129" s="149">
        <v>3.9E-2</v>
      </c>
      <c r="P129" s="149">
        <f t="shared" ref="P129:P137" si="1">O129*H129</f>
        <v>16.586310000000001</v>
      </c>
      <c r="Q129" s="149">
        <v>6.0000000000000002E-5</v>
      </c>
      <c r="R129" s="149">
        <f t="shared" ref="R129:R137" si="2">Q129*H129</f>
        <v>2.5517400000000003E-2</v>
      </c>
      <c r="S129" s="149">
        <v>7.5999999999999998E-2</v>
      </c>
      <c r="T129" s="150">
        <f t="shared" ref="T129:T137" si="3">S129*H129</f>
        <v>32.322040000000001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51" t="s">
        <v>118</v>
      </c>
      <c r="AT129" s="151" t="s">
        <v>114</v>
      </c>
      <c r="AU129" s="151" t="s">
        <v>79</v>
      </c>
      <c r="AY129" s="14" t="s">
        <v>112</v>
      </c>
      <c r="BE129" s="152">
        <f t="shared" ref="BE129:BE137" si="4">IF(N129="základná",J129,0)</f>
        <v>0</v>
      </c>
      <c r="BF129" s="152">
        <f t="shared" ref="BF129:BF137" si="5">IF(N129="znížená",J129,0)</f>
        <v>0</v>
      </c>
      <c r="BG129" s="152">
        <f t="shared" ref="BG129:BG137" si="6">IF(N129="zákl. prenesená",J129,0)</f>
        <v>0</v>
      </c>
      <c r="BH129" s="152">
        <f t="shared" ref="BH129:BH137" si="7">IF(N129="zníž. prenesená",J129,0)</f>
        <v>0</v>
      </c>
      <c r="BI129" s="152">
        <f t="shared" ref="BI129:BI137" si="8">IF(N129="nulová",J129,0)</f>
        <v>0</v>
      </c>
      <c r="BJ129" s="14" t="s">
        <v>79</v>
      </c>
      <c r="BK129" s="152">
        <f t="shared" ref="BK129:BK137" si="9">ROUND(I129*H129,2)</f>
        <v>0</v>
      </c>
      <c r="BL129" s="14" t="s">
        <v>118</v>
      </c>
      <c r="BM129" s="151" t="s">
        <v>119</v>
      </c>
    </row>
    <row r="130" spans="1:65" s="2" customFormat="1" ht="33" customHeight="1">
      <c r="A130" s="26"/>
      <c r="B130" s="139"/>
      <c r="C130" s="140" t="s">
        <v>79</v>
      </c>
      <c r="D130" s="140" t="s">
        <v>114</v>
      </c>
      <c r="E130" s="141" t="s">
        <v>120</v>
      </c>
      <c r="F130" s="142" t="s">
        <v>121</v>
      </c>
      <c r="G130" s="143" t="s">
        <v>117</v>
      </c>
      <c r="H130" s="144">
        <v>85.058000000000007</v>
      </c>
      <c r="I130" s="145"/>
      <c r="J130" s="145">
        <f t="shared" si="0"/>
        <v>0</v>
      </c>
      <c r="K130" s="146"/>
      <c r="L130" s="27"/>
      <c r="M130" s="147" t="s">
        <v>1</v>
      </c>
      <c r="N130" s="148" t="s">
        <v>32</v>
      </c>
      <c r="O130" s="149">
        <v>6.3E-2</v>
      </c>
      <c r="P130" s="149">
        <f t="shared" si="1"/>
        <v>5.3586540000000005</v>
      </c>
      <c r="Q130" s="149">
        <v>9.0000000000000006E-5</v>
      </c>
      <c r="R130" s="149">
        <f t="shared" si="2"/>
        <v>7.6552200000000008E-3</v>
      </c>
      <c r="S130" s="149">
        <v>7.5999999999999998E-2</v>
      </c>
      <c r="T130" s="150">
        <f t="shared" si="3"/>
        <v>6.4644080000000006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51" t="s">
        <v>118</v>
      </c>
      <c r="AT130" s="151" t="s">
        <v>114</v>
      </c>
      <c r="AU130" s="151" t="s">
        <v>79</v>
      </c>
      <c r="AY130" s="14" t="s">
        <v>112</v>
      </c>
      <c r="BE130" s="152">
        <f t="shared" si="4"/>
        <v>0</v>
      </c>
      <c r="BF130" s="152">
        <f t="shared" si="5"/>
        <v>0</v>
      </c>
      <c r="BG130" s="152">
        <f t="shared" si="6"/>
        <v>0</v>
      </c>
      <c r="BH130" s="152">
        <f t="shared" si="7"/>
        <v>0</v>
      </c>
      <c r="BI130" s="152">
        <f t="shared" si="8"/>
        <v>0</v>
      </c>
      <c r="BJ130" s="14" t="s">
        <v>79</v>
      </c>
      <c r="BK130" s="152">
        <f t="shared" si="9"/>
        <v>0</v>
      </c>
      <c r="BL130" s="14" t="s">
        <v>118</v>
      </c>
      <c r="BM130" s="151" t="s">
        <v>122</v>
      </c>
    </row>
    <row r="131" spans="1:65" s="2" customFormat="1" ht="21.75" customHeight="1">
      <c r="A131" s="26"/>
      <c r="B131" s="139"/>
      <c r="C131" s="140" t="s">
        <v>123</v>
      </c>
      <c r="D131" s="140" t="s">
        <v>114</v>
      </c>
      <c r="E131" s="141" t="s">
        <v>124</v>
      </c>
      <c r="F131" s="142" t="s">
        <v>125</v>
      </c>
      <c r="G131" s="143" t="s">
        <v>126</v>
      </c>
      <c r="H131" s="144">
        <v>306.10000000000002</v>
      </c>
      <c r="I131" s="145"/>
      <c r="J131" s="145">
        <f t="shared" si="0"/>
        <v>0</v>
      </c>
      <c r="K131" s="146"/>
      <c r="L131" s="27"/>
      <c r="M131" s="147" t="s">
        <v>1</v>
      </c>
      <c r="N131" s="148" t="s">
        <v>32</v>
      </c>
      <c r="O131" s="149">
        <v>7.4999999999999997E-2</v>
      </c>
      <c r="P131" s="149">
        <f t="shared" si="1"/>
        <v>22.9575</v>
      </c>
      <c r="Q131" s="149">
        <v>0</v>
      </c>
      <c r="R131" s="149">
        <f t="shared" si="2"/>
        <v>0</v>
      </c>
      <c r="S131" s="149">
        <v>0.04</v>
      </c>
      <c r="T131" s="150">
        <f t="shared" si="3"/>
        <v>12.244000000000002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1" t="s">
        <v>118</v>
      </c>
      <c r="AT131" s="151" t="s">
        <v>114</v>
      </c>
      <c r="AU131" s="151" t="s">
        <v>79</v>
      </c>
      <c r="AY131" s="14" t="s">
        <v>112</v>
      </c>
      <c r="BE131" s="152">
        <f t="shared" si="4"/>
        <v>0</v>
      </c>
      <c r="BF131" s="152">
        <f t="shared" si="5"/>
        <v>0</v>
      </c>
      <c r="BG131" s="152">
        <f t="shared" si="6"/>
        <v>0</v>
      </c>
      <c r="BH131" s="152">
        <f t="shared" si="7"/>
        <v>0</v>
      </c>
      <c r="BI131" s="152">
        <f t="shared" si="8"/>
        <v>0</v>
      </c>
      <c r="BJ131" s="14" t="s">
        <v>79</v>
      </c>
      <c r="BK131" s="152">
        <f t="shared" si="9"/>
        <v>0</v>
      </c>
      <c r="BL131" s="14" t="s">
        <v>118</v>
      </c>
      <c r="BM131" s="151" t="s">
        <v>127</v>
      </c>
    </row>
    <row r="132" spans="1:65" s="2" customFormat="1" ht="21.75" customHeight="1">
      <c r="A132" s="26"/>
      <c r="B132" s="139"/>
      <c r="C132" s="140" t="s">
        <v>118</v>
      </c>
      <c r="D132" s="140" t="s">
        <v>114</v>
      </c>
      <c r="E132" s="141" t="s">
        <v>128</v>
      </c>
      <c r="F132" s="142" t="s">
        <v>129</v>
      </c>
      <c r="G132" s="143" t="s">
        <v>130</v>
      </c>
      <c r="H132" s="144">
        <v>6.8869999999999996</v>
      </c>
      <c r="I132" s="145"/>
      <c r="J132" s="145">
        <f t="shared" si="0"/>
        <v>0</v>
      </c>
      <c r="K132" s="146"/>
      <c r="L132" s="27"/>
      <c r="M132" s="147" t="s">
        <v>1</v>
      </c>
      <c r="N132" s="148" t="s">
        <v>32</v>
      </c>
      <c r="O132" s="149">
        <v>3.1739999999999999</v>
      </c>
      <c r="P132" s="149">
        <f t="shared" si="1"/>
        <v>21.859337999999997</v>
      </c>
      <c r="Q132" s="149">
        <v>0</v>
      </c>
      <c r="R132" s="149">
        <f t="shared" si="2"/>
        <v>0</v>
      </c>
      <c r="S132" s="149">
        <v>0</v>
      </c>
      <c r="T132" s="150">
        <f t="shared" si="3"/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51" t="s">
        <v>118</v>
      </c>
      <c r="AT132" s="151" t="s">
        <v>114</v>
      </c>
      <c r="AU132" s="151" t="s">
        <v>79</v>
      </c>
      <c r="AY132" s="14" t="s">
        <v>112</v>
      </c>
      <c r="BE132" s="152">
        <f t="shared" si="4"/>
        <v>0</v>
      </c>
      <c r="BF132" s="152">
        <f t="shared" si="5"/>
        <v>0</v>
      </c>
      <c r="BG132" s="152">
        <f t="shared" si="6"/>
        <v>0</v>
      </c>
      <c r="BH132" s="152">
        <f t="shared" si="7"/>
        <v>0</v>
      </c>
      <c r="BI132" s="152">
        <f t="shared" si="8"/>
        <v>0</v>
      </c>
      <c r="BJ132" s="14" t="s">
        <v>79</v>
      </c>
      <c r="BK132" s="152">
        <f t="shared" si="9"/>
        <v>0</v>
      </c>
      <c r="BL132" s="14" t="s">
        <v>118</v>
      </c>
      <c r="BM132" s="151" t="s">
        <v>131</v>
      </c>
    </row>
    <row r="133" spans="1:65" s="2" customFormat="1" ht="21.75" customHeight="1">
      <c r="A133" s="26"/>
      <c r="B133" s="139"/>
      <c r="C133" s="140" t="s">
        <v>132</v>
      </c>
      <c r="D133" s="140" t="s">
        <v>114</v>
      </c>
      <c r="E133" s="141" t="s">
        <v>133</v>
      </c>
      <c r="F133" s="142" t="s">
        <v>134</v>
      </c>
      <c r="G133" s="143" t="s">
        <v>130</v>
      </c>
      <c r="H133" s="144">
        <v>6.8869999999999996</v>
      </c>
      <c r="I133" s="145"/>
      <c r="J133" s="145">
        <f t="shared" si="0"/>
        <v>0</v>
      </c>
      <c r="K133" s="146"/>
      <c r="L133" s="27"/>
      <c r="M133" s="147" t="s">
        <v>1</v>
      </c>
      <c r="N133" s="148" t="s">
        <v>32</v>
      </c>
      <c r="O133" s="149">
        <v>7.0999999999999994E-2</v>
      </c>
      <c r="P133" s="149">
        <f t="shared" si="1"/>
        <v>0.48897699999999994</v>
      </c>
      <c r="Q133" s="149">
        <v>0</v>
      </c>
      <c r="R133" s="149">
        <f t="shared" si="2"/>
        <v>0</v>
      </c>
      <c r="S133" s="149">
        <v>0</v>
      </c>
      <c r="T133" s="150">
        <f t="shared" si="3"/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1" t="s">
        <v>118</v>
      </c>
      <c r="AT133" s="151" t="s">
        <v>114</v>
      </c>
      <c r="AU133" s="151" t="s">
        <v>79</v>
      </c>
      <c r="AY133" s="14" t="s">
        <v>112</v>
      </c>
      <c r="BE133" s="152">
        <f t="shared" si="4"/>
        <v>0</v>
      </c>
      <c r="BF133" s="152">
        <f t="shared" si="5"/>
        <v>0</v>
      </c>
      <c r="BG133" s="152">
        <f t="shared" si="6"/>
        <v>0</v>
      </c>
      <c r="BH133" s="152">
        <f t="shared" si="7"/>
        <v>0</v>
      </c>
      <c r="BI133" s="152">
        <f t="shared" si="8"/>
        <v>0</v>
      </c>
      <c r="BJ133" s="14" t="s">
        <v>79</v>
      </c>
      <c r="BK133" s="152">
        <f t="shared" si="9"/>
        <v>0</v>
      </c>
      <c r="BL133" s="14" t="s">
        <v>118</v>
      </c>
      <c r="BM133" s="151" t="s">
        <v>135</v>
      </c>
    </row>
    <row r="134" spans="1:65" s="2" customFormat="1" ht="33" customHeight="1">
      <c r="A134" s="26"/>
      <c r="B134" s="139"/>
      <c r="C134" s="140" t="s">
        <v>136</v>
      </c>
      <c r="D134" s="140" t="s">
        <v>114</v>
      </c>
      <c r="E134" s="141" t="s">
        <v>137</v>
      </c>
      <c r="F134" s="142" t="s">
        <v>138</v>
      </c>
      <c r="G134" s="143" t="s">
        <v>130</v>
      </c>
      <c r="H134" s="144">
        <v>20.661000000000001</v>
      </c>
      <c r="I134" s="145"/>
      <c r="J134" s="145">
        <f t="shared" si="0"/>
        <v>0</v>
      </c>
      <c r="K134" s="146"/>
      <c r="L134" s="27"/>
      <c r="M134" s="147" t="s">
        <v>1</v>
      </c>
      <c r="N134" s="148" t="s">
        <v>32</v>
      </c>
      <c r="O134" s="149">
        <v>7.0000000000000001E-3</v>
      </c>
      <c r="P134" s="149">
        <f t="shared" si="1"/>
        <v>0.14462700000000001</v>
      </c>
      <c r="Q134" s="149">
        <v>0</v>
      </c>
      <c r="R134" s="149">
        <f t="shared" si="2"/>
        <v>0</v>
      </c>
      <c r="S134" s="149">
        <v>0</v>
      </c>
      <c r="T134" s="150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1" t="s">
        <v>118</v>
      </c>
      <c r="AT134" s="151" t="s">
        <v>114</v>
      </c>
      <c r="AU134" s="151" t="s">
        <v>79</v>
      </c>
      <c r="AY134" s="14" t="s">
        <v>112</v>
      </c>
      <c r="BE134" s="152">
        <f t="shared" si="4"/>
        <v>0</v>
      </c>
      <c r="BF134" s="152">
        <f t="shared" si="5"/>
        <v>0</v>
      </c>
      <c r="BG134" s="152">
        <f t="shared" si="6"/>
        <v>0</v>
      </c>
      <c r="BH134" s="152">
        <f t="shared" si="7"/>
        <v>0</v>
      </c>
      <c r="BI134" s="152">
        <f t="shared" si="8"/>
        <v>0</v>
      </c>
      <c r="BJ134" s="14" t="s">
        <v>79</v>
      </c>
      <c r="BK134" s="152">
        <f t="shared" si="9"/>
        <v>0</v>
      </c>
      <c r="BL134" s="14" t="s">
        <v>118</v>
      </c>
      <c r="BM134" s="151" t="s">
        <v>139</v>
      </c>
    </row>
    <row r="135" spans="1:65" s="2" customFormat="1" ht="16.5" customHeight="1">
      <c r="A135" s="26"/>
      <c r="B135" s="139"/>
      <c r="C135" s="140" t="s">
        <v>140</v>
      </c>
      <c r="D135" s="140" t="s">
        <v>114</v>
      </c>
      <c r="E135" s="141" t="s">
        <v>141</v>
      </c>
      <c r="F135" s="142" t="s">
        <v>142</v>
      </c>
      <c r="G135" s="143" t="s">
        <v>130</v>
      </c>
      <c r="H135" s="144">
        <v>6.8869999999999996</v>
      </c>
      <c r="I135" s="145"/>
      <c r="J135" s="145">
        <f t="shared" si="0"/>
        <v>0</v>
      </c>
      <c r="K135" s="146"/>
      <c r="L135" s="27"/>
      <c r="M135" s="147" t="s">
        <v>1</v>
      </c>
      <c r="N135" s="148" t="s">
        <v>32</v>
      </c>
      <c r="O135" s="149">
        <v>0.83199999999999996</v>
      </c>
      <c r="P135" s="149">
        <f t="shared" si="1"/>
        <v>5.7299839999999991</v>
      </c>
      <c r="Q135" s="149">
        <v>0</v>
      </c>
      <c r="R135" s="149">
        <f t="shared" si="2"/>
        <v>0</v>
      </c>
      <c r="S135" s="149">
        <v>0</v>
      </c>
      <c r="T135" s="150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1" t="s">
        <v>118</v>
      </c>
      <c r="AT135" s="151" t="s">
        <v>114</v>
      </c>
      <c r="AU135" s="151" t="s">
        <v>79</v>
      </c>
      <c r="AY135" s="14" t="s">
        <v>112</v>
      </c>
      <c r="BE135" s="152">
        <f t="shared" si="4"/>
        <v>0</v>
      </c>
      <c r="BF135" s="152">
        <f t="shared" si="5"/>
        <v>0</v>
      </c>
      <c r="BG135" s="152">
        <f t="shared" si="6"/>
        <v>0</v>
      </c>
      <c r="BH135" s="152">
        <f t="shared" si="7"/>
        <v>0</v>
      </c>
      <c r="BI135" s="152">
        <f t="shared" si="8"/>
        <v>0</v>
      </c>
      <c r="BJ135" s="14" t="s">
        <v>79</v>
      </c>
      <c r="BK135" s="152">
        <f t="shared" si="9"/>
        <v>0</v>
      </c>
      <c r="BL135" s="14" t="s">
        <v>118</v>
      </c>
      <c r="BM135" s="151" t="s">
        <v>143</v>
      </c>
    </row>
    <row r="136" spans="1:65" s="2" customFormat="1" ht="16.5" customHeight="1">
      <c r="A136" s="26"/>
      <c r="B136" s="139"/>
      <c r="C136" s="140" t="s">
        <v>144</v>
      </c>
      <c r="D136" s="140" t="s">
        <v>114</v>
      </c>
      <c r="E136" s="141" t="s">
        <v>145</v>
      </c>
      <c r="F136" s="142" t="s">
        <v>146</v>
      </c>
      <c r="G136" s="143" t="s">
        <v>130</v>
      </c>
      <c r="H136" s="144">
        <v>6.8869999999999996</v>
      </c>
      <c r="I136" s="145"/>
      <c r="J136" s="145">
        <f t="shared" si="0"/>
        <v>0</v>
      </c>
      <c r="K136" s="146"/>
      <c r="L136" s="27"/>
      <c r="M136" s="147" t="s">
        <v>1</v>
      </c>
      <c r="N136" s="148" t="s">
        <v>32</v>
      </c>
      <c r="O136" s="149">
        <v>8.9999999999999993E-3</v>
      </c>
      <c r="P136" s="149">
        <f t="shared" si="1"/>
        <v>6.1982999999999989E-2</v>
      </c>
      <c r="Q136" s="149">
        <v>0</v>
      </c>
      <c r="R136" s="149">
        <f t="shared" si="2"/>
        <v>0</v>
      </c>
      <c r="S136" s="149">
        <v>0</v>
      </c>
      <c r="T136" s="150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1" t="s">
        <v>118</v>
      </c>
      <c r="AT136" s="151" t="s">
        <v>114</v>
      </c>
      <c r="AU136" s="151" t="s">
        <v>79</v>
      </c>
      <c r="AY136" s="14" t="s">
        <v>112</v>
      </c>
      <c r="BE136" s="152">
        <f t="shared" si="4"/>
        <v>0</v>
      </c>
      <c r="BF136" s="152">
        <f t="shared" si="5"/>
        <v>0</v>
      </c>
      <c r="BG136" s="152">
        <f t="shared" si="6"/>
        <v>0</v>
      </c>
      <c r="BH136" s="152">
        <f t="shared" si="7"/>
        <v>0</v>
      </c>
      <c r="BI136" s="152">
        <f t="shared" si="8"/>
        <v>0</v>
      </c>
      <c r="BJ136" s="14" t="s">
        <v>79</v>
      </c>
      <c r="BK136" s="152">
        <f t="shared" si="9"/>
        <v>0</v>
      </c>
      <c r="BL136" s="14" t="s">
        <v>118</v>
      </c>
      <c r="BM136" s="151" t="s">
        <v>147</v>
      </c>
    </row>
    <row r="137" spans="1:65" s="2" customFormat="1" ht="21.75" customHeight="1">
      <c r="A137" s="26"/>
      <c r="B137" s="139"/>
      <c r="C137" s="140" t="s">
        <v>148</v>
      </c>
      <c r="D137" s="140" t="s">
        <v>114</v>
      </c>
      <c r="E137" s="141" t="s">
        <v>149</v>
      </c>
      <c r="F137" s="142" t="s">
        <v>150</v>
      </c>
      <c r="G137" s="143" t="s">
        <v>151</v>
      </c>
      <c r="H137" s="144">
        <v>11.708</v>
      </c>
      <c r="I137" s="145"/>
      <c r="J137" s="145">
        <f t="shared" si="0"/>
        <v>0</v>
      </c>
      <c r="K137" s="146"/>
      <c r="L137" s="27"/>
      <c r="M137" s="147" t="s">
        <v>1</v>
      </c>
      <c r="N137" s="148" t="s">
        <v>32</v>
      </c>
      <c r="O137" s="149">
        <v>0</v>
      </c>
      <c r="P137" s="149">
        <f t="shared" si="1"/>
        <v>0</v>
      </c>
      <c r="Q137" s="149">
        <v>0</v>
      </c>
      <c r="R137" s="149">
        <f t="shared" si="2"/>
        <v>0</v>
      </c>
      <c r="S137" s="149">
        <v>0</v>
      </c>
      <c r="T137" s="150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51" t="s">
        <v>118</v>
      </c>
      <c r="AT137" s="151" t="s">
        <v>114</v>
      </c>
      <c r="AU137" s="151" t="s">
        <v>79</v>
      </c>
      <c r="AY137" s="14" t="s">
        <v>112</v>
      </c>
      <c r="BE137" s="152">
        <f t="shared" si="4"/>
        <v>0</v>
      </c>
      <c r="BF137" s="152">
        <f t="shared" si="5"/>
        <v>0</v>
      </c>
      <c r="BG137" s="152">
        <f t="shared" si="6"/>
        <v>0</v>
      </c>
      <c r="BH137" s="152">
        <f t="shared" si="7"/>
        <v>0</v>
      </c>
      <c r="BI137" s="152">
        <f t="shared" si="8"/>
        <v>0</v>
      </c>
      <c r="BJ137" s="14" t="s">
        <v>79</v>
      </c>
      <c r="BK137" s="152">
        <f t="shared" si="9"/>
        <v>0</v>
      </c>
      <c r="BL137" s="14" t="s">
        <v>118</v>
      </c>
      <c r="BM137" s="151" t="s">
        <v>152</v>
      </c>
    </row>
    <row r="138" spans="1:65" s="12" customFormat="1" ht="22.9" customHeight="1">
      <c r="B138" s="127"/>
      <c r="D138" s="128" t="s">
        <v>65</v>
      </c>
      <c r="E138" s="137" t="s">
        <v>132</v>
      </c>
      <c r="F138" s="137" t="s">
        <v>153</v>
      </c>
      <c r="J138" s="138">
        <f>BK138</f>
        <v>0</v>
      </c>
      <c r="L138" s="127"/>
      <c r="M138" s="131"/>
      <c r="N138" s="132"/>
      <c r="O138" s="132"/>
      <c r="P138" s="133">
        <f>SUM(P139:P141)</f>
        <v>59.540600000000005</v>
      </c>
      <c r="Q138" s="132"/>
      <c r="R138" s="133">
        <f>SUM(R139:R141)</f>
        <v>63.821569140000008</v>
      </c>
      <c r="S138" s="132"/>
      <c r="T138" s="134">
        <f>SUM(T139:T141)</f>
        <v>0</v>
      </c>
      <c r="AR138" s="128" t="s">
        <v>73</v>
      </c>
      <c r="AT138" s="135" t="s">
        <v>65</v>
      </c>
      <c r="AU138" s="135" t="s">
        <v>73</v>
      </c>
      <c r="AY138" s="128" t="s">
        <v>112</v>
      </c>
      <c r="BK138" s="136">
        <f>SUM(BK139:BK141)</f>
        <v>0</v>
      </c>
    </row>
    <row r="139" spans="1:65" s="2" customFormat="1" ht="21.75" customHeight="1">
      <c r="A139" s="26"/>
      <c r="B139" s="139"/>
      <c r="C139" s="140" t="s">
        <v>154</v>
      </c>
      <c r="D139" s="140" t="s">
        <v>114</v>
      </c>
      <c r="E139" s="141" t="s">
        <v>155</v>
      </c>
      <c r="F139" s="142" t="s">
        <v>156</v>
      </c>
      <c r="G139" s="143" t="s">
        <v>117</v>
      </c>
      <c r="H139" s="144">
        <v>85.058000000000007</v>
      </c>
      <c r="I139" s="145"/>
      <c r="J139" s="145">
        <f>ROUND(I139*H139,2)</f>
        <v>0</v>
      </c>
      <c r="K139" s="146"/>
      <c r="L139" s="27"/>
      <c r="M139" s="147" t="s">
        <v>1</v>
      </c>
      <c r="N139" s="148" t="s">
        <v>32</v>
      </c>
      <c r="O139" s="149">
        <v>0.36</v>
      </c>
      <c r="P139" s="149">
        <f>O139*H139</f>
        <v>30.62088</v>
      </c>
      <c r="Q139" s="149">
        <v>0.22763</v>
      </c>
      <c r="R139" s="149">
        <f>Q139*H139</f>
        <v>19.361752540000001</v>
      </c>
      <c r="S139" s="149">
        <v>0</v>
      </c>
      <c r="T139" s="150">
        <f>S139*H139</f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1" t="s">
        <v>118</v>
      </c>
      <c r="AT139" s="151" t="s">
        <v>114</v>
      </c>
      <c r="AU139" s="151" t="s">
        <v>79</v>
      </c>
      <c r="AY139" s="14" t="s">
        <v>112</v>
      </c>
      <c r="BE139" s="152">
        <f>IF(N139="základná",J139,0)</f>
        <v>0</v>
      </c>
      <c r="BF139" s="152">
        <f>IF(N139="znížená",J139,0)</f>
        <v>0</v>
      </c>
      <c r="BG139" s="152">
        <f>IF(N139="zákl. prenesená",J139,0)</f>
        <v>0</v>
      </c>
      <c r="BH139" s="152">
        <f>IF(N139="zníž. prenesená",J139,0)</f>
        <v>0</v>
      </c>
      <c r="BI139" s="152">
        <f>IF(N139="nulová",J139,0)</f>
        <v>0</v>
      </c>
      <c r="BJ139" s="14" t="s">
        <v>79</v>
      </c>
      <c r="BK139" s="152">
        <f>ROUND(I139*H139,2)</f>
        <v>0</v>
      </c>
      <c r="BL139" s="14" t="s">
        <v>118</v>
      </c>
      <c r="BM139" s="151" t="s">
        <v>157</v>
      </c>
    </row>
    <row r="140" spans="1:65" s="2" customFormat="1" ht="21.75" customHeight="1">
      <c r="A140" s="26"/>
      <c r="B140" s="139"/>
      <c r="C140" s="140" t="s">
        <v>158</v>
      </c>
      <c r="D140" s="140" t="s">
        <v>114</v>
      </c>
      <c r="E140" s="141" t="s">
        <v>159</v>
      </c>
      <c r="F140" s="142" t="s">
        <v>160</v>
      </c>
      <c r="G140" s="143" t="s">
        <v>117</v>
      </c>
      <c r="H140" s="144">
        <v>425.29</v>
      </c>
      <c r="I140" s="145"/>
      <c r="J140" s="145">
        <f>ROUND(I140*H140,2)</f>
        <v>0</v>
      </c>
      <c r="K140" s="146"/>
      <c r="L140" s="27"/>
      <c r="M140" s="147" t="s">
        <v>1</v>
      </c>
      <c r="N140" s="148" t="s">
        <v>32</v>
      </c>
      <c r="O140" s="149">
        <v>2E-3</v>
      </c>
      <c r="P140" s="149">
        <f>O140*H140</f>
        <v>0.85058000000000011</v>
      </c>
      <c r="Q140" s="149">
        <v>8.0999999999999996E-4</v>
      </c>
      <c r="R140" s="149">
        <f>Q140*H140</f>
        <v>0.34448489999999998</v>
      </c>
      <c r="S140" s="149">
        <v>0</v>
      </c>
      <c r="T140" s="150">
        <f>S140*H140</f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51" t="s">
        <v>118</v>
      </c>
      <c r="AT140" s="151" t="s">
        <v>114</v>
      </c>
      <c r="AU140" s="151" t="s">
        <v>79</v>
      </c>
      <c r="AY140" s="14" t="s">
        <v>112</v>
      </c>
      <c r="BE140" s="152">
        <f>IF(N140="základná",J140,0)</f>
        <v>0</v>
      </c>
      <c r="BF140" s="152">
        <f>IF(N140="znížená",J140,0)</f>
        <v>0</v>
      </c>
      <c r="BG140" s="152">
        <f>IF(N140="zákl. prenesená",J140,0)</f>
        <v>0</v>
      </c>
      <c r="BH140" s="152">
        <f>IF(N140="zníž. prenesená",J140,0)</f>
        <v>0</v>
      </c>
      <c r="BI140" s="152">
        <f>IF(N140="nulová",J140,0)</f>
        <v>0</v>
      </c>
      <c r="BJ140" s="14" t="s">
        <v>79</v>
      </c>
      <c r="BK140" s="152">
        <f>ROUND(I140*H140,2)</f>
        <v>0</v>
      </c>
      <c r="BL140" s="14" t="s">
        <v>118</v>
      </c>
      <c r="BM140" s="151" t="s">
        <v>161</v>
      </c>
    </row>
    <row r="141" spans="1:65" s="2" customFormat="1" ht="21.75" customHeight="1">
      <c r="A141" s="26"/>
      <c r="B141" s="139"/>
      <c r="C141" s="140" t="s">
        <v>162</v>
      </c>
      <c r="D141" s="140" t="s">
        <v>114</v>
      </c>
      <c r="E141" s="141" t="s">
        <v>163</v>
      </c>
      <c r="F141" s="142" t="s">
        <v>164</v>
      </c>
      <c r="G141" s="143" t="s">
        <v>117</v>
      </c>
      <c r="H141" s="144">
        <v>425.29</v>
      </c>
      <c r="I141" s="145"/>
      <c r="J141" s="145">
        <f>ROUND(I141*H141,2)</f>
        <v>0</v>
      </c>
      <c r="K141" s="146"/>
      <c r="L141" s="27"/>
      <c r="M141" s="147" t="s">
        <v>1</v>
      </c>
      <c r="N141" s="148" t="s">
        <v>32</v>
      </c>
      <c r="O141" s="149">
        <v>6.6000000000000003E-2</v>
      </c>
      <c r="P141" s="149">
        <f>O141*H141</f>
        <v>28.069140000000004</v>
      </c>
      <c r="Q141" s="149">
        <v>0.10373</v>
      </c>
      <c r="R141" s="149">
        <f>Q141*H141</f>
        <v>44.115331700000006</v>
      </c>
      <c r="S141" s="149">
        <v>0</v>
      </c>
      <c r="T141" s="150">
        <f>S141*H141</f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51" t="s">
        <v>118</v>
      </c>
      <c r="AT141" s="151" t="s">
        <v>114</v>
      </c>
      <c r="AU141" s="151" t="s">
        <v>79</v>
      </c>
      <c r="AY141" s="14" t="s">
        <v>112</v>
      </c>
      <c r="BE141" s="152">
        <f>IF(N141="základná",J141,0)</f>
        <v>0</v>
      </c>
      <c r="BF141" s="152">
        <f>IF(N141="znížená",J141,0)</f>
        <v>0</v>
      </c>
      <c r="BG141" s="152">
        <f>IF(N141="zákl. prenesená",J141,0)</f>
        <v>0</v>
      </c>
      <c r="BH141" s="152">
        <f>IF(N141="zníž. prenesená",J141,0)</f>
        <v>0</v>
      </c>
      <c r="BI141" s="152">
        <f>IF(N141="nulová",J141,0)</f>
        <v>0</v>
      </c>
      <c r="BJ141" s="14" t="s">
        <v>79</v>
      </c>
      <c r="BK141" s="152">
        <f>ROUND(I141*H141,2)</f>
        <v>0</v>
      </c>
      <c r="BL141" s="14" t="s">
        <v>118</v>
      </c>
      <c r="BM141" s="151" t="s">
        <v>165</v>
      </c>
    </row>
    <row r="142" spans="1:65" s="12" customFormat="1" ht="22.9" customHeight="1">
      <c r="B142" s="127"/>
      <c r="D142" s="128" t="s">
        <v>65</v>
      </c>
      <c r="E142" s="137" t="s">
        <v>144</v>
      </c>
      <c r="F142" s="137" t="s">
        <v>166</v>
      </c>
      <c r="J142" s="138">
        <f>BK142</f>
        <v>0</v>
      </c>
      <c r="L142" s="127"/>
      <c r="M142" s="131"/>
      <c r="N142" s="132"/>
      <c r="O142" s="132"/>
      <c r="P142" s="133">
        <f>SUM(P143:P145)</f>
        <v>27.713000000000001</v>
      </c>
      <c r="Q142" s="132"/>
      <c r="R142" s="133">
        <f>SUM(R143:R145)</f>
        <v>2.7231399999999999</v>
      </c>
      <c r="S142" s="132"/>
      <c r="T142" s="134">
        <f>SUM(T143:T145)</f>
        <v>0</v>
      </c>
      <c r="AR142" s="128" t="s">
        <v>73</v>
      </c>
      <c r="AT142" s="135" t="s">
        <v>65</v>
      </c>
      <c r="AU142" s="135" t="s">
        <v>73</v>
      </c>
      <c r="AY142" s="128" t="s">
        <v>112</v>
      </c>
      <c r="BK142" s="136">
        <f>SUM(BK143:BK145)</f>
        <v>0</v>
      </c>
    </row>
    <row r="143" spans="1:65" s="2" customFormat="1" ht="21.75" customHeight="1">
      <c r="A143" s="26"/>
      <c r="B143" s="139"/>
      <c r="C143" s="140" t="s">
        <v>167</v>
      </c>
      <c r="D143" s="140" t="s">
        <v>114</v>
      </c>
      <c r="E143" s="141" t="s">
        <v>168</v>
      </c>
      <c r="F143" s="142" t="s">
        <v>169</v>
      </c>
      <c r="G143" s="143" t="s">
        <v>170</v>
      </c>
      <c r="H143" s="144">
        <v>7</v>
      </c>
      <c r="I143" s="145"/>
      <c r="J143" s="145">
        <f>ROUND(I143*H143,2)</f>
        <v>0</v>
      </c>
      <c r="K143" s="146"/>
      <c r="L143" s="27"/>
      <c r="M143" s="147" t="s">
        <v>1</v>
      </c>
      <c r="N143" s="148" t="s">
        <v>32</v>
      </c>
      <c r="O143" s="149">
        <v>1.569</v>
      </c>
      <c r="P143" s="149">
        <f>O143*H143</f>
        <v>10.983000000000001</v>
      </c>
      <c r="Q143" s="149">
        <v>6.3E-3</v>
      </c>
      <c r="R143" s="149">
        <f>Q143*H143</f>
        <v>4.41E-2</v>
      </c>
      <c r="S143" s="149">
        <v>0</v>
      </c>
      <c r="T143" s="150">
        <f>S143*H143</f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51" t="s">
        <v>118</v>
      </c>
      <c r="AT143" s="151" t="s">
        <v>114</v>
      </c>
      <c r="AU143" s="151" t="s">
        <v>79</v>
      </c>
      <c r="AY143" s="14" t="s">
        <v>112</v>
      </c>
      <c r="BE143" s="152">
        <f>IF(N143="základná",J143,0)</f>
        <v>0</v>
      </c>
      <c r="BF143" s="152">
        <f>IF(N143="znížená",J143,0)</f>
        <v>0</v>
      </c>
      <c r="BG143" s="152">
        <f>IF(N143="zákl. prenesená",J143,0)</f>
        <v>0</v>
      </c>
      <c r="BH143" s="152">
        <f>IF(N143="zníž. prenesená",J143,0)</f>
        <v>0</v>
      </c>
      <c r="BI143" s="152">
        <f>IF(N143="nulová",J143,0)</f>
        <v>0</v>
      </c>
      <c r="BJ143" s="14" t="s">
        <v>79</v>
      </c>
      <c r="BK143" s="152">
        <f>ROUND(I143*H143,2)</f>
        <v>0</v>
      </c>
      <c r="BL143" s="14" t="s">
        <v>118</v>
      </c>
      <c r="BM143" s="151" t="s">
        <v>171</v>
      </c>
    </row>
    <row r="144" spans="1:65" s="2" customFormat="1" ht="16.5" customHeight="1">
      <c r="A144" s="26"/>
      <c r="B144" s="139"/>
      <c r="C144" s="153" t="s">
        <v>172</v>
      </c>
      <c r="D144" s="153" t="s">
        <v>173</v>
      </c>
      <c r="E144" s="154" t="s">
        <v>174</v>
      </c>
      <c r="F144" s="155" t="s">
        <v>175</v>
      </c>
      <c r="G144" s="156" t="s">
        <v>170</v>
      </c>
      <c r="H144" s="157">
        <v>7</v>
      </c>
      <c r="I144" s="158"/>
      <c r="J144" s="158">
        <f>ROUND(I144*H144,2)</f>
        <v>0</v>
      </c>
      <c r="K144" s="159"/>
      <c r="L144" s="160"/>
      <c r="M144" s="161" t="s">
        <v>1</v>
      </c>
      <c r="N144" s="162" t="s">
        <v>32</v>
      </c>
      <c r="O144" s="149">
        <v>0</v>
      </c>
      <c r="P144" s="149">
        <f>O144*H144</f>
        <v>0</v>
      </c>
      <c r="Q144" s="149">
        <v>0.06</v>
      </c>
      <c r="R144" s="149">
        <f>Q144*H144</f>
        <v>0.42</v>
      </c>
      <c r="S144" s="149">
        <v>0</v>
      </c>
      <c r="T144" s="150">
        <f>S144*H144</f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51" t="s">
        <v>144</v>
      </c>
      <c r="AT144" s="151" t="s">
        <v>173</v>
      </c>
      <c r="AU144" s="151" t="s">
        <v>79</v>
      </c>
      <c r="AY144" s="14" t="s">
        <v>112</v>
      </c>
      <c r="BE144" s="152">
        <f>IF(N144="základná",J144,0)</f>
        <v>0</v>
      </c>
      <c r="BF144" s="152">
        <f>IF(N144="znížená",J144,0)</f>
        <v>0</v>
      </c>
      <c r="BG144" s="152">
        <f>IF(N144="zákl. prenesená",J144,0)</f>
        <v>0</v>
      </c>
      <c r="BH144" s="152">
        <f>IF(N144="zníž. prenesená",J144,0)</f>
        <v>0</v>
      </c>
      <c r="BI144" s="152">
        <f>IF(N144="nulová",J144,0)</f>
        <v>0</v>
      </c>
      <c r="BJ144" s="14" t="s">
        <v>79</v>
      </c>
      <c r="BK144" s="152">
        <f>ROUND(I144*H144,2)</f>
        <v>0</v>
      </c>
      <c r="BL144" s="14" t="s">
        <v>118</v>
      </c>
      <c r="BM144" s="151" t="s">
        <v>176</v>
      </c>
    </row>
    <row r="145" spans="1:65" s="2" customFormat="1" ht="16.5" customHeight="1">
      <c r="A145" s="26"/>
      <c r="B145" s="139"/>
      <c r="C145" s="140" t="s">
        <v>177</v>
      </c>
      <c r="D145" s="140" t="s">
        <v>114</v>
      </c>
      <c r="E145" s="141" t="s">
        <v>178</v>
      </c>
      <c r="F145" s="142" t="s">
        <v>179</v>
      </c>
      <c r="G145" s="143" t="s">
        <v>170</v>
      </c>
      <c r="H145" s="144">
        <v>7</v>
      </c>
      <c r="I145" s="145"/>
      <c r="J145" s="145">
        <f>ROUND(I145*H145,2)</f>
        <v>0</v>
      </c>
      <c r="K145" s="146"/>
      <c r="L145" s="27"/>
      <c r="M145" s="147" t="s">
        <v>1</v>
      </c>
      <c r="N145" s="148" t="s">
        <v>32</v>
      </c>
      <c r="O145" s="149">
        <v>2.39</v>
      </c>
      <c r="P145" s="149">
        <f>O145*H145</f>
        <v>16.73</v>
      </c>
      <c r="Q145" s="149">
        <v>0.32272000000000001</v>
      </c>
      <c r="R145" s="149">
        <f>Q145*H145</f>
        <v>2.2590400000000002</v>
      </c>
      <c r="S145" s="149">
        <v>0</v>
      </c>
      <c r="T145" s="150">
        <f>S145*H145</f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51" t="s">
        <v>118</v>
      </c>
      <c r="AT145" s="151" t="s">
        <v>114</v>
      </c>
      <c r="AU145" s="151" t="s">
        <v>79</v>
      </c>
      <c r="AY145" s="14" t="s">
        <v>112</v>
      </c>
      <c r="BE145" s="152">
        <f>IF(N145="základná",J145,0)</f>
        <v>0</v>
      </c>
      <c r="BF145" s="152">
        <f>IF(N145="znížená",J145,0)</f>
        <v>0</v>
      </c>
      <c r="BG145" s="152">
        <f>IF(N145="zákl. prenesená",J145,0)</f>
        <v>0</v>
      </c>
      <c r="BH145" s="152">
        <f>IF(N145="zníž. prenesená",J145,0)</f>
        <v>0</v>
      </c>
      <c r="BI145" s="152">
        <f>IF(N145="nulová",J145,0)</f>
        <v>0</v>
      </c>
      <c r="BJ145" s="14" t="s">
        <v>79</v>
      </c>
      <c r="BK145" s="152">
        <f>ROUND(I145*H145,2)</f>
        <v>0</v>
      </c>
      <c r="BL145" s="14" t="s">
        <v>118</v>
      </c>
      <c r="BM145" s="151" t="s">
        <v>180</v>
      </c>
    </row>
    <row r="146" spans="1:65" s="12" customFormat="1" ht="22.9" customHeight="1">
      <c r="B146" s="127"/>
      <c r="D146" s="128" t="s">
        <v>65</v>
      </c>
      <c r="E146" s="137" t="s">
        <v>148</v>
      </c>
      <c r="F146" s="137" t="s">
        <v>181</v>
      </c>
      <c r="J146" s="138">
        <f>BK146</f>
        <v>0</v>
      </c>
      <c r="L146" s="127"/>
      <c r="M146" s="131"/>
      <c r="N146" s="132"/>
      <c r="O146" s="132"/>
      <c r="P146" s="133">
        <f>SUM(P147:P157)</f>
        <v>134.65666900000002</v>
      </c>
      <c r="Q146" s="132"/>
      <c r="R146" s="133">
        <f>SUM(R147:R157)</f>
        <v>53.932017770000002</v>
      </c>
      <c r="S146" s="132"/>
      <c r="T146" s="134">
        <f>SUM(T147:T157)</f>
        <v>0.308</v>
      </c>
      <c r="AR146" s="128" t="s">
        <v>73</v>
      </c>
      <c r="AT146" s="135" t="s">
        <v>65</v>
      </c>
      <c r="AU146" s="135" t="s">
        <v>73</v>
      </c>
      <c r="AY146" s="128" t="s">
        <v>112</v>
      </c>
      <c r="BK146" s="136">
        <f>SUM(BK147:BK157)</f>
        <v>0</v>
      </c>
    </row>
    <row r="147" spans="1:65" s="2" customFormat="1" ht="33" customHeight="1">
      <c r="A147" s="26"/>
      <c r="B147" s="139"/>
      <c r="C147" s="140" t="s">
        <v>182</v>
      </c>
      <c r="D147" s="140" t="s">
        <v>114</v>
      </c>
      <c r="E147" s="141" t="s">
        <v>183</v>
      </c>
      <c r="F147" s="142" t="s">
        <v>184</v>
      </c>
      <c r="G147" s="143" t="s">
        <v>126</v>
      </c>
      <c r="H147" s="144">
        <v>306.10000000000002</v>
      </c>
      <c r="I147" s="145"/>
      <c r="J147" s="145">
        <f t="shared" ref="J147:J157" si="10">ROUND(I147*H147,2)</f>
        <v>0</v>
      </c>
      <c r="K147" s="146"/>
      <c r="L147" s="27"/>
      <c r="M147" s="147" t="s">
        <v>1</v>
      </c>
      <c r="N147" s="148" t="s">
        <v>32</v>
      </c>
      <c r="O147" s="149">
        <v>0.13200000000000001</v>
      </c>
      <c r="P147" s="149">
        <f t="shared" ref="P147:P157" si="11">O147*H147</f>
        <v>40.405200000000008</v>
      </c>
      <c r="Q147" s="149">
        <v>9.7930000000000003E-2</v>
      </c>
      <c r="R147" s="149">
        <f t="shared" ref="R147:R157" si="12">Q147*H147</f>
        <v>29.976373000000002</v>
      </c>
      <c r="S147" s="149">
        <v>0</v>
      </c>
      <c r="T147" s="150">
        <f t="shared" ref="T147:T157" si="13">S147*H147</f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51" t="s">
        <v>118</v>
      </c>
      <c r="AT147" s="151" t="s">
        <v>114</v>
      </c>
      <c r="AU147" s="151" t="s">
        <v>79</v>
      </c>
      <c r="AY147" s="14" t="s">
        <v>112</v>
      </c>
      <c r="BE147" s="152">
        <f t="shared" ref="BE147:BE157" si="14">IF(N147="základná",J147,0)</f>
        <v>0</v>
      </c>
      <c r="BF147" s="152">
        <f t="shared" ref="BF147:BF157" si="15">IF(N147="znížená",J147,0)</f>
        <v>0</v>
      </c>
      <c r="BG147" s="152">
        <f t="shared" ref="BG147:BG157" si="16">IF(N147="zákl. prenesená",J147,0)</f>
        <v>0</v>
      </c>
      <c r="BH147" s="152">
        <f t="shared" ref="BH147:BH157" si="17">IF(N147="zníž. prenesená",J147,0)</f>
        <v>0</v>
      </c>
      <c r="BI147" s="152">
        <f t="shared" ref="BI147:BI157" si="18">IF(N147="nulová",J147,0)</f>
        <v>0</v>
      </c>
      <c r="BJ147" s="14" t="s">
        <v>79</v>
      </c>
      <c r="BK147" s="152">
        <f t="shared" ref="BK147:BK157" si="19">ROUND(I147*H147,2)</f>
        <v>0</v>
      </c>
      <c r="BL147" s="14" t="s">
        <v>118</v>
      </c>
      <c r="BM147" s="151" t="s">
        <v>185</v>
      </c>
    </row>
    <row r="148" spans="1:65" s="2" customFormat="1" ht="16.5" customHeight="1">
      <c r="A148" s="26"/>
      <c r="B148" s="139"/>
      <c r="C148" s="153" t="s">
        <v>186</v>
      </c>
      <c r="D148" s="153" t="s">
        <v>173</v>
      </c>
      <c r="E148" s="154" t="s">
        <v>187</v>
      </c>
      <c r="F148" s="155" t="s">
        <v>188</v>
      </c>
      <c r="G148" s="156" t="s">
        <v>170</v>
      </c>
      <c r="H148" s="157">
        <v>618.322</v>
      </c>
      <c r="I148" s="158"/>
      <c r="J148" s="158">
        <f t="shared" si="10"/>
        <v>0</v>
      </c>
      <c r="K148" s="159"/>
      <c r="L148" s="160"/>
      <c r="M148" s="161" t="s">
        <v>1</v>
      </c>
      <c r="N148" s="162" t="s">
        <v>32</v>
      </c>
      <c r="O148" s="149">
        <v>0</v>
      </c>
      <c r="P148" s="149">
        <f t="shared" si="11"/>
        <v>0</v>
      </c>
      <c r="Q148" s="149">
        <v>1.15E-2</v>
      </c>
      <c r="R148" s="149">
        <f t="shared" si="12"/>
        <v>7.110703</v>
      </c>
      <c r="S148" s="149">
        <v>0</v>
      </c>
      <c r="T148" s="150">
        <f t="shared" si="1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51" t="s">
        <v>144</v>
      </c>
      <c r="AT148" s="151" t="s">
        <v>173</v>
      </c>
      <c r="AU148" s="151" t="s">
        <v>79</v>
      </c>
      <c r="AY148" s="14" t="s">
        <v>112</v>
      </c>
      <c r="BE148" s="152">
        <f t="shared" si="14"/>
        <v>0</v>
      </c>
      <c r="BF148" s="152">
        <f t="shared" si="15"/>
        <v>0</v>
      </c>
      <c r="BG148" s="152">
        <f t="shared" si="16"/>
        <v>0</v>
      </c>
      <c r="BH148" s="152">
        <f t="shared" si="17"/>
        <v>0</v>
      </c>
      <c r="BI148" s="152">
        <f t="shared" si="18"/>
        <v>0</v>
      </c>
      <c r="BJ148" s="14" t="s">
        <v>79</v>
      </c>
      <c r="BK148" s="152">
        <f t="shared" si="19"/>
        <v>0</v>
      </c>
      <c r="BL148" s="14" t="s">
        <v>118</v>
      </c>
      <c r="BM148" s="151" t="s">
        <v>189</v>
      </c>
    </row>
    <row r="149" spans="1:65" s="2" customFormat="1" ht="21.75" customHeight="1">
      <c r="A149" s="26"/>
      <c r="B149" s="139"/>
      <c r="C149" s="140" t="s">
        <v>190</v>
      </c>
      <c r="D149" s="140" t="s">
        <v>114</v>
      </c>
      <c r="E149" s="141" t="s">
        <v>191</v>
      </c>
      <c r="F149" s="142" t="s">
        <v>192</v>
      </c>
      <c r="G149" s="143" t="s">
        <v>130</v>
      </c>
      <c r="H149" s="144">
        <v>7.6529999999999996</v>
      </c>
      <c r="I149" s="145"/>
      <c r="J149" s="145">
        <f t="shared" si="10"/>
        <v>0</v>
      </c>
      <c r="K149" s="146"/>
      <c r="L149" s="27"/>
      <c r="M149" s="147" t="s">
        <v>1</v>
      </c>
      <c r="N149" s="148" t="s">
        <v>32</v>
      </c>
      <c r="O149" s="149">
        <v>1.363</v>
      </c>
      <c r="P149" s="149">
        <f t="shared" si="11"/>
        <v>10.431039</v>
      </c>
      <c r="Q149" s="149">
        <v>2.2010900000000002</v>
      </c>
      <c r="R149" s="149">
        <f t="shared" si="12"/>
        <v>16.844941770000002</v>
      </c>
      <c r="S149" s="149">
        <v>0</v>
      </c>
      <c r="T149" s="150">
        <f t="shared" si="13"/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51" t="s">
        <v>118</v>
      </c>
      <c r="AT149" s="151" t="s">
        <v>114</v>
      </c>
      <c r="AU149" s="151" t="s">
        <v>79</v>
      </c>
      <c r="AY149" s="14" t="s">
        <v>112</v>
      </c>
      <c r="BE149" s="152">
        <f t="shared" si="14"/>
        <v>0</v>
      </c>
      <c r="BF149" s="152">
        <f t="shared" si="15"/>
        <v>0</v>
      </c>
      <c r="BG149" s="152">
        <f t="shared" si="16"/>
        <v>0</v>
      </c>
      <c r="BH149" s="152">
        <f t="shared" si="17"/>
        <v>0</v>
      </c>
      <c r="BI149" s="152">
        <f t="shared" si="18"/>
        <v>0</v>
      </c>
      <c r="BJ149" s="14" t="s">
        <v>79</v>
      </c>
      <c r="BK149" s="152">
        <f t="shared" si="19"/>
        <v>0</v>
      </c>
      <c r="BL149" s="14" t="s">
        <v>118</v>
      </c>
      <c r="BM149" s="151" t="s">
        <v>193</v>
      </c>
    </row>
    <row r="150" spans="1:65" s="2" customFormat="1" ht="21.75" customHeight="1">
      <c r="A150" s="26"/>
      <c r="B150" s="139"/>
      <c r="C150" s="140" t="s">
        <v>194</v>
      </c>
      <c r="D150" s="140" t="s">
        <v>114</v>
      </c>
      <c r="E150" s="141" t="s">
        <v>195</v>
      </c>
      <c r="F150" s="142" t="s">
        <v>196</v>
      </c>
      <c r="G150" s="143" t="s">
        <v>126</v>
      </c>
      <c r="H150" s="144">
        <v>2.5</v>
      </c>
      <c r="I150" s="145"/>
      <c r="J150" s="145">
        <f t="shared" si="10"/>
        <v>0</v>
      </c>
      <c r="K150" s="146"/>
      <c r="L150" s="27"/>
      <c r="M150" s="147" t="s">
        <v>1</v>
      </c>
      <c r="N150" s="148" t="s">
        <v>32</v>
      </c>
      <c r="O150" s="149">
        <v>0.14499999999999999</v>
      </c>
      <c r="P150" s="149">
        <f t="shared" si="11"/>
        <v>0.36249999999999999</v>
      </c>
      <c r="Q150" s="149">
        <v>0</v>
      </c>
      <c r="R150" s="149">
        <f t="shared" si="12"/>
        <v>0</v>
      </c>
      <c r="S150" s="149">
        <v>0</v>
      </c>
      <c r="T150" s="150">
        <f t="shared" si="13"/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51" t="s">
        <v>118</v>
      </c>
      <c r="AT150" s="151" t="s">
        <v>114</v>
      </c>
      <c r="AU150" s="151" t="s">
        <v>79</v>
      </c>
      <c r="AY150" s="14" t="s">
        <v>112</v>
      </c>
      <c r="BE150" s="152">
        <f t="shared" si="14"/>
        <v>0</v>
      </c>
      <c r="BF150" s="152">
        <f t="shared" si="15"/>
        <v>0</v>
      </c>
      <c r="BG150" s="152">
        <f t="shared" si="16"/>
        <v>0</v>
      </c>
      <c r="BH150" s="152">
        <f t="shared" si="17"/>
        <v>0</v>
      </c>
      <c r="BI150" s="152">
        <f t="shared" si="18"/>
        <v>0</v>
      </c>
      <c r="BJ150" s="14" t="s">
        <v>79</v>
      </c>
      <c r="BK150" s="152">
        <f t="shared" si="19"/>
        <v>0</v>
      </c>
      <c r="BL150" s="14" t="s">
        <v>118</v>
      </c>
      <c r="BM150" s="151" t="s">
        <v>197</v>
      </c>
    </row>
    <row r="151" spans="1:65" s="2" customFormat="1" ht="21.75" customHeight="1">
      <c r="A151" s="26"/>
      <c r="B151" s="139"/>
      <c r="C151" s="140" t="s">
        <v>7</v>
      </c>
      <c r="D151" s="140" t="s">
        <v>114</v>
      </c>
      <c r="E151" s="141" t="s">
        <v>198</v>
      </c>
      <c r="F151" s="142" t="s">
        <v>199</v>
      </c>
      <c r="G151" s="143" t="s">
        <v>117</v>
      </c>
      <c r="H151" s="144">
        <v>425.29</v>
      </c>
      <c r="I151" s="145"/>
      <c r="J151" s="145">
        <f t="shared" si="10"/>
        <v>0</v>
      </c>
      <c r="K151" s="146"/>
      <c r="L151" s="27"/>
      <c r="M151" s="147" t="s">
        <v>1</v>
      </c>
      <c r="N151" s="148" t="s">
        <v>32</v>
      </c>
      <c r="O151" s="149">
        <v>2E-3</v>
      </c>
      <c r="P151" s="149">
        <f t="shared" si="11"/>
        <v>0.85058000000000011</v>
      </c>
      <c r="Q151" s="149">
        <v>0</v>
      </c>
      <c r="R151" s="149">
        <f t="shared" si="12"/>
        <v>0</v>
      </c>
      <c r="S151" s="149">
        <v>0</v>
      </c>
      <c r="T151" s="150">
        <f t="shared" si="1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51" t="s">
        <v>118</v>
      </c>
      <c r="AT151" s="151" t="s">
        <v>114</v>
      </c>
      <c r="AU151" s="151" t="s">
        <v>79</v>
      </c>
      <c r="AY151" s="14" t="s">
        <v>112</v>
      </c>
      <c r="BE151" s="152">
        <f t="shared" si="14"/>
        <v>0</v>
      </c>
      <c r="BF151" s="152">
        <f t="shared" si="15"/>
        <v>0</v>
      </c>
      <c r="BG151" s="152">
        <f t="shared" si="16"/>
        <v>0</v>
      </c>
      <c r="BH151" s="152">
        <f t="shared" si="17"/>
        <v>0</v>
      </c>
      <c r="BI151" s="152">
        <f t="shared" si="18"/>
        <v>0</v>
      </c>
      <c r="BJ151" s="14" t="s">
        <v>79</v>
      </c>
      <c r="BK151" s="152">
        <f t="shared" si="19"/>
        <v>0</v>
      </c>
      <c r="BL151" s="14" t="s">
        <v>118</v>
      </c>
      <c r="BM151" s="151" t="s">
        <v>200</v>
      </c>
    </row>
    <row r="152" spans="1:65" s="2" customFormat="1" ht="21.75" customHeight="1">
      <c r="A152" s="26"/>
      <c r="B152" s="139"/>
      <c r="C152" s="140" t="s">
        <v>201</v>
      </c>
      <c r="D152" s="140" t="s">
        <v>114</v>
      </c>
      <c r="E152" s="141" t="s">
        <v>202</v>
      </c>
      <c r="F152" s="142" t="s">
        <v>203</v>
      </c>
      <c r="G152" s="143" t="s">
        <v>170</v>
      </c>
      <c r="H152" s="144">
        <v>7</v>
      </c>
      <c r="I152" s="145"/>
      <c r="J152" s="145">
        <f t="shared" si="10"/>
        <v>0</v>
      </c>
      <c r="K152" s="146"/>
      <c r="L152" s="27"/>
      <c r="M152" s="147" t="s">
        <v>1</v>
      </c>
      <c r="N152" s="148" t="s">
        <v>32</v>
      </c>
      <c r="O152" s="149">
        <v>0.25</v>
      </c>
      <c r="P152" s="149">
        <f t="shared" si="11"/>
        <v>1.75</v>
      </c>
      <c r="Q152" s="149">
        <v>0</v>
      </c>
      <c r="R152" s="149">
        <f t="shared" si="12"/>
        <v>0</v>
      </c>
      <c r="S152" s="149">
        <v>4.3999999999999997E-2</v>
      </c>
      <c r="T152" s="150">
        <f t="shared" si="13"/>
        <v>0.308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51" t="s">
        <v>118</v>
      </c>
      <c r="AT152" s="151" t="s">
        <v>114</v>
      </c>
      <c r="AU152" s="151" t="s">
        <v>79</v>
      </c>
      <c r="AY152" s="14" t="s">
        <v>112</v>
      </c>
      <c r="BE152" s="152">
        <f t="shared" si="14"/>
        <v>0</v>
      </c>
      <c r="BF152" s="152">
        <f t="shared" si="15"/>
        <v>0</v>
      </c>
      <c r="BG152" s="152">
        <f t="shared" si="16"/>
        <v>0</v>
      </c>
      <c r="BH152" s="152">
        <f t="shared" si="17"/>
        <v>0</v>
      </c>
      <c r="BI152" s="152">
        <f t="shared" si="18"/>
        <v>0</v>
      </c>
      <c r="BJ152" s="14" t="s">
        <v>79</v>
      </c>
      <c r="BK152" s="152">
        <f t="shared" si="19"/>
        <v>0</v>
      </c>
      <c r="BL152" s="14" t="s">
        <v>118</v>
      </c>
      <c r="BM152" s="151" t="s">
        <v>204</v>
      </c>
    </row>
    <row r="153" spans="1:65" s="2" customFormat="1" ht="21.75" customHeight="1">
      <c r="A153" s="26"/>
      <c r="B153" s="139"/>
      <c r="C153" s="140" t="s">
        <v>205</v>
      </c>
      <c r="D153" s="140" t="s">
        <v>114</v>
      </c>
      <c r="E153" s="141" t="s">
        <v>206</v>
      </c>
      <c r="F153" s="142" t="s">
        <v>207</v>
      </c>
      <c r="G153" s="143" t="s">
        <v>151</v>
      </c>
      <c r="H153" s="144">
        <v>51.338000000000001</v>
      </c>
      <c r="I153" s="145"/>
      <c r="J153" s="145">
        <f t="shared" si="10"/>
        <v>0</v>
      </c>
      <c r="K153" s="146"/>
      <c r="L153" s="27"/>
      <c r="M153" s="147" t="s">
        <v>1</v>
      </c>
      <c r="N153" s="148" t="s">
        <v>32</v>
      </c>
      <c r="O153" s="149">
        <v>0.80900000000000005</v>
      </c>
      <c r="P153" s="149">
        <f t="shared" si="11"/>
        <v>41.532442000000003</v>
      </c>
      <c r="Q153" s="149">
        <v>0</v>
      </c>
      <c r="R153" s="149">
        <f t="shared" si="12"/>
        <v>0</v>
      </c>
      <c r="S153" s="149">
        <v>0</v>
      </c>
      <c r="T153" s="150">
        <f t="shared" si="1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51" t="s">
        <v>118</v>
      </c>
      <c r="AT153" s="151" t="s">
        <v>114</v>
      </c>
      <c r="AU153" s="151" t="s">
        <v>79</v>
      </c>
      <c r="AY153" s="14" t="s">
        <v>112</v>
      </c>
      <c r="BE153" s="152">
        <f t="shared" si="14"/>
        <v>0</v>
      </c>
      <c r="BF153" s="152">
        <f t="shared" si="15"/>
        <v>0</v>
      </c>
      <c r="BG153" s="152">
        <f t="shared" si="16"/>
        <v>0</v>
      </c>
      <c r="BH153" s="152">
        <f t="shared" si="17"/>
        <v>0</v>
      </c>
      <c r="BI153" s="152">
        <f t="shared" si="18"/>
        <v>0</v>
      </c>
      <c r="BJ153" s="14" t="s">
        <v>79</v>
      </c>
      <c r="BK153" s="152">
        <f t="shared" si="19"/>
        <v>0</v>
      </c>
      <c r="BL153" s="14" t="s">
        <v>118</v>
      </c>
      <c r="BM153" s="151" t="s">
        <v>208</v>
      </c>
    </row>
    <row r="154" spans="1:65" s="2" customFormat="1" ht="21.75" customHeight="1">
      <c r="A154" s="26"/>
      <c r="B154" s="139"/>
      <c r="C154" s="140" t="s">
        <v>209</v>
      </c>
      <c r="D154" s="140" t="s">
        <v>114</v>
      </c>
      <c r="E154" s="141" t="s">
        <v>210</v>
      </c>
      <c r="F154" s="142" t="s">
        <v>211</v>
      </c>
      <c r="G154" s="143" t="s">
        <v>151</v>
      </c>
      <c r="H154" s="144">
        <v>51.338000000000001</v>
      </c>
      <c r="I154" s="145"/>
      <c r="J154" s="145">
        <f t="shared" si="10"/>
        <v>0</v>
      </c>
      <c r="K154" s="146"/>
      <c r="L154" s="27"/>
      <c r="M154" s="147" t="s">
        <v>1</v>
      </c>
      <c r="N154" s="148" t="s">
        <v>32</v>
      </c>
      <c r="O154" s="149">
        <v>1.7000000000000001E-2</v>
      </c>
      <c r="P154" s="149">
        <f t="shared" si="11"/>
        <v>0.87274600000000013</v>
      </c>
      <c r="Q154" s="149">
        <v>0</v>
      </c>
      <c r="R154" s="149">
        <f t="shared" si="12"/>
        <v>0</v>
      </c>
      <c r="S154" s="149">
        <v>0</v>
      </c>
      <c r="T154" s="150">
        <f t="shared" si="1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51" t="s">
        <v>118</v>
      </c>
      <c r="AT154" s="151" t="s">
        <v>114</v>
      </c>
      <c r="AU154" s="151" t="s">
        <v>79</v>
      </c>
      <c r="AY154" s="14" t="s">
        <v>112</v>
      </c>
      <c r="BE154" s="152">
        <f t="shared" si="14"/>
        <v>0</v>
      </c>
      <c r="BF154" s="152">
        <f t="shared" si="15"/>
        <v>0</v>
      </c>
      <c r="BG154" s="152">
        <f t="shared" si="16"/>
        <v>0</v>
      </c>
      <c r="BH154" s="152">
        <f t="shared" si="17"/>
        <v>0</v>
      </c>
      <c r="BI154" s="152">
        <f t="shared" si="18"/>
        <v>0</v>
      </c>
      <c r="BJ154" s="14" t="s">
        <v>79</v>
      </c>
      <c r="BK154" s="152">
        <f t="shared" si="19"/>
        <v>0</v>
      </c>
      <c r="BL154" s="14" t="s">
        <v>118</v>
      </c>
      <c r="BM154" s="151" t="s">
        <v>212</v>
      </c>
    </row>
    <row r="155" spans="1:65" s="2" customFormat="1" ht="21.75" customHeight="1">
      <c r="A155" s="26"/>
      <c r="B155" s="139"/>
      <c r="C155" s="140" t="s">
        <v>213</v>
      </c>
      <c r="D155" s="140" t="s">
        <v>114</v>
      </c>
      <c r="E155" s="141" t="s">
        <v>214</v>
      </c>
      <c r="F155" s="142" t="s">
        <v>215</v>
      </c>
      <c r="G155" s="143" t="s">
        <v>151</v>
      </c>
      <c r="H155" s="144">
        <v>51.338000000000001</v>
      </c>
      <c r="I155" s="145"/>
      <c r="J155" s="145">
        <f t="shared" si="10"/>
        <v>0</v>
      </c>
      <c r="K155" s="146"/>
      <c r="L155" s="27"/>
      <c r="M155" s="147" t="s">
        <v>1</v>
      </c>
      <c r="N155" s="148" t="s">
        <v>32</v>
      </c>
      <c r="O155" s="149">
        <v>0.749</v>
      </c>
      <c r="P155" s="149">
        <f t="shared" si="11"/>
        <v>38.452162000000001</v>
      </c>
      <c r="Q155" s="149">
        <v>0</v>
      </c>
      <c r="R155" s="149">
        <f t="shared" si="12"/>
        <v>0</v>
      </c>
      <c r="S155" s="149">
        <v>0</v>
      </c>
      <c r="T155" s="150">
        <f t="shared" si="1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51" t="s">
        <v>118</v>
      </c>
      <c r="AT155" s="151" t="s">
        <v>114</v>
      </c>
      <c r="AU155" s="151" t="s">
        <v>79</v>
      </c>
      <c r="AY155" s="14" t="s">
        <v>112</v>
      </c>
      <c r="BE155" s="152">
        <f t="shared" si="14"/>
        <v>0</v>
      </c>
      <c r="BF155" s="152">
        <f t="shared" si="15"/>
        <v>0</v>
      </c>
      <c r="BG155" s="152">
        <f t="shared" si="16"/>
        <v>0</v>
      </c>
      <c r="BH155" s="152">
        <f t="shared" si="17"/>
        <v>0</v>
      </c>
      <c r="BI155" s="152">
        <f t="shared" si="18"/>
        <v>0</v>
      </c>
      <c r="BJ155" s="14" t="s">
        <v>79</v>
      </c>
      <c r="BK155" s="152">
        <f t="shared" si="19"/>
        <v>0</v>
      </c>
      <c r="BL155" s="14" t="s">
        <v>118</v>
      </c>
      <c r="BM155" s="151" t="s">
        <v>216</v>
      </c>
    </row>
    <row r="156" spans="1:65" s="2" customFormat="1" ht="21.75" customHeight="1">
      <c r="A156" s="26"/>
      <c r="B156" s="139"/>
      <c r="C156" s="140" t="s">
        <v>217</v>
      </c>
      <c r="D156" s="140" t="s">
        <v>114</v>
      </c>
      <c r="E156" s="141" t="s">
        <v>218</v>
      </c>
      <c r="F156" s="142" t="s">
        <v>219</v>
      </c>
      <c r="G156" s="143" t="s">
        <v>151</v>
      </c>
      <c r="H156" s="144">
        <v>19.015999999999998</v>
      </c>
      <c r="I156" s="145"/>
      <c r="J156" s="145">
        <f t="shared" si="10"/>
        <v>0</v>
      </c>
      <c r="K156" s="146"/>
      <c r="L156" s="27"/>
      <c r="M156" s="147" t="s">
        <v>1</v>
      </c>
      <c r="N156" s="148" t="s">
        <v>32</v>
      </c>
      <c r="O156" s="149">
        <v>0</v>
      </c>
      <c r="P156" s="149">
        <f t="shared" si="11"/>
        <v>0</v>
      </c>
      <c r="Q156" s="149">
        <v>0</v>
      </c>
      <c r="R156" s="149">
        <f t="shared" si="12"/>
        <v>0</v>
      </c>
      <c r="S156" s="149">
        <v>0</v>
      </c>
      <c r="T156" s="150">
        <f t="shared" si="1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51" t="s">
        <v>118</v>
      </c>
      <c r="AT156" s="151" t="s">
        <v>114</v>
      </c>
      <c r="AU156" s="151" t="s">
        <v>79</v>
      </c>
      <c r="AY156" s="14" t="s">
        <v>112</v>
      </c>
      <c r="BE156" s="152">
        <f t="shared" si="14"/>
        <v>0</v>
      </c>
      <c r="BF156" s="152">
        <f t="shared" si="15"/>
        <v>0</v>
      </c>
      <c r="BG156" s="152">
        <f t="shared" si="16"/>
        <v>0</v>
      </c>
      <c r="BH156" s="152">
        <f t="shared" si="17"/>
        <v>0</v>
      </c>
      <c r="BI156" s="152">
        <f t="shared" si="18"/>
        <v>0</v>
      </c>
      <c r="BJ156" s="14" t="s">
        <v>79</v>
      </c>
      <c r="BK156" s="152">
        <f t="shared" si="19"/>
        <v>0</v>
      </c>
      <c r="BL156" s="14" t="s">
        <v>118</v>
      </c>
      <c r="BM156" s="151" t="s">
        <v>220</v>
      </c>
    </row>
    <row r="157" spans="1:65" s="2" customFormat="1" ht="21.75" customHeight="1">
      <c r="A157" s="26"/>
      <c r="B157" s="139"/>
      <c r="C157" s="140" t="s">
        <v>221</v>
      </c>
      <c r="D157" s="140" t="s">
        <v>114</v>
      </c>
      <c r="E157" s="141" t="s">
        <v>222</v>
      </c>
      <c r="F157" s="142" t="s">
        <v>223</v>
      </c>
      <c r="G157" s="143" t="s">
        <v>151</v>
      </c>
      <c r="H157" s="144">
        <v>32.322000000000003</v>
      </c>
      <c r="I157" s="145"/>
      <c r="J157" s="145">
        <f t="shared" si="10"/>
        <v>0</v>
      </c>
      <c r="K157" s="146"/>
      <c r="L157" s="27"/>
      <c r="M157" s="147" t="s">
        <v>1</v>
      </c>
      <c r="N157" s="148" t="s">
        <v>32</v>
      </c>
      <c r="O157" s="149">
        <v>0</v>
      </c>
      <c r="P157" s="149">
        <f t="shared" si="11"/>
        <v>0</v>
      </c>
      <c r="Q157" s="149">
        <v>0</v>
      </c>
      <c r="R157" s="149">
        <f t="shared" si="12"/>
        <v>0</v>
      </c>
      <c r="S157" s="149">
        <v>0</v>
      </c>
      <c r="T157" s="150">
        <f t="shared" si="1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51" t="s">
        <v>118</v>
      </c>
      <c r="AT157" s="151" t="s">
        <v>114</v>
      </c>
      <c r="AU157" s="151" t="s">
        <v>79</v>
      </c>
      <c r="AY157" s="14" t="s">
        <v>112</v>
      </c>
      <c r="BE157" s="152">
        <f t="shared" si="14"/>
        <v>0</v>
      </c>
      <c r="BF157" s="152">
        <f t="shared" si="15"/>
        <v>0</v>
      </c>
      <c r="BG157" s="152">
        <f t="shared" si="16"/>
        <v>0</v>
      </c>
      <c r="BH157" s="152">
        <f t="shared" si="17"/>
        <v>0</v>
      </c>
      <c r="BI157" s="152">
        <f t="shared" si="18"/>
        <v>0</v>
      </c>
      <c r="BJ157" s="14" t="s">
        <v>79</v>
      </c>
      <c r="BK157" s="152">
        <f t="shared" si="19"/>
        <v>0</v>
      </c>
      <c r="BL157" s="14" t="s">
        <v>118</v>
      </c>
      <c r="BM157" s="151" t="s">
        <v>224</v>
      </c>
    </row>
    <row r="158" spans="1:65" s="12" customFormat="1" ht="22.9" customHeight="1">
      <c r="B158" s="127"/>
      <c r="D158" s="128" t="s">
        <v>65</v>
      </c>
      <c r="E158" s="137" t="s">
        <v>225</v>
      </c>
      <c r="F158" s="137" t="s">
        <v>226</v>
      </c>
      <c r="J158" s="138">
        <f>BK158</f>
        <v>0</v>
      </c>
      <c r="L158" s="127"/>
      <c r="M158" s="131"/>
      <c r="N158" s="132"/>
      <c r="O158" s="132"/>
      <c r="P158" s="133">
        <f>P159</f>
        <v>4.8204000000000002</v>
      </c>
      <c r="Q158" s="132"/>
      <c r="R158" s="133">
        <f>R159</f>
        <v>0</v>
      </c>
      <c r="S158" s="132"/>
      <c r="T158" s="134">
        <f>T159</f>
        <v>0</v>
      </c>
      <c r="AR158" s="128" t="s">
        <v>73</v>
      </c>
      <c r="AT158" s="135" t="s">
        <v>65</v>
      </c>
      <c r="AU158" s="135" t="s">
        <v>73</v>
      </c>
      <c r="AY158" s="128" t="s">
        <v>112</v>
      </c>
      <c r="BK158" s="136">
        <f>BK159</f>
        <v>0</v>
      </c>
    </row>
    <row r="159" spans="1:65" s="2" customFormat="1" ht="21.75" customHeight="1">
      <c r="A159" s="26"/>
      <c r="B159" s="139"/>
      <c r="C159" s="140" t="s">
        <v>227</v>
      </c>
      <c r="D159" s="140" t="s">
        <v>114</v>
      </c>
      <c r="E159" s="141" t="s">
        <v>228</v>
      </c>
      <c r="F159" s="142" t="s">
        <v>229</v>
      </c>
      <c r="G159" s="143" t="s">
        <v>151</v>
      </c>
      <c r="H159" s="144">
        <v>120.51</v>
      </c>
      <c r="I159" s="145"/>
      <c r="J159" s="145">
        <f>ROUND(I159*H159,2)</f>
        <v>0</v>
      </c>
      <c r="K159" s="146"/>
      <c r="L159" s="27"/>
      <c r="M159" s="163" t="s">
        <v>1</v>
      </c>
      <c r="N159" s="164" t="s">
        <v>32</v>
      </c>
      <c r="O159" s="165">
        <v>0.04</v>
      </c>
      <c r="P159" s="165">
        <f>O159*H159</f>
        <v>4.8204000000000002</v>
      </c>
      <c r="Q159" s="165">
        <v>0</v>
      </c>
      <c r="R159" s="165">
        <f>Q159*H159</f>
        <v>0</v>
      </c>
      <c r="S159" s="165">
        <v>0</v>
      </c>
      <c r="T159" s="166">
        <f>S159*H159</f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51" t="s">
        <v>118</v>
      </c>
      <c r="AT159" s="151" t="s">
        <v>114</v>
      </c>
      <c r="AU159" s="151" t="s">
        <v>79</v>
      </c>
      <c r="AY159" s="14" t="s">
        <v>112</v>
      </c>
      <c r="BE159" s="152">
        <f>IF(N159="základná",J159,0)</f>
        <v>0</v>
      </c>
      <c r="BF159" s="152">
        <f>IF(N159="znížená",J159,0)</f>
        <v>0</v>
      </c>
      <c r="BG159" s="152">
        <f>IF(N159="zákl. prenesená",J159,0)</f>
        <v>0</v>
      </c>
      <c r="BH159" s="152">
        <f>IF(N159="zníž. prenesená",J159,0)</f>
        <v>0</v>
      </c>
      <c r="BI159" s="152">
        <f>IF(N159="nulová",J159,0)</f>
        <v>0</v>
      </c>
      <c r="BJ159" s="14" t="s">
        <v>79</v>
      </c>
      <c r="BK159" s="152">
        <f>ROUND(I159*H159,2)</f>
        <v>0</v>
      </c>
      <c r="BL159" s="14" t="s">
        <v>118</v>
      </c>
      <c r="BM159" s="151" t="s">
        <v>230</v>
      </c>
    </row>
    <row r="160" spans="1:65" s="2" customFormat="1" ht="6.95" customHeight="1">
      <c r="A160" s="26"/>
      <c r="B160" s="41"/>
      <c r="C160" s="42"/>
      <c r="D160" s="42"/>
      <c r="E160" s="42"/>
      <c r="F160" s="42"/>
      <c r="G160" s="42"/>
      <c r="H160" s="42"/>
      <c r="I160" s="42"/>
      <c r="J160" s="42"/>
      <c r="K160" s="42"/>
      <c r="L160" s="27"/>
      <c r="M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</row>
  </sheetData>
  <autoFilter ref="C125:K159"/>
  <mergeCells count="12">
    <mergeCell ref="E118:H118"/>
    <mergeCell ref="L2:V2"/>
    <mergeCell ref="E85:H85"/>
    <mergeCell ref="E87:H87"/>
    <mergeCell ref="E89:H89"/>
    <mergeCell ref="E114:H114"/>
    <mergeCell ref="E116:H11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7g - Obnova chodníka ul. ...</vt:lpstr>
      <vt:lpstr>'7g - Obnova chodníka ul. ...'!Názvy_tlače</vt:lpstr>
      <vt:lpstr>'Rekapitulácia stavby'!Názvy_tlače</vt:lpstr>
      <vt:lpstr>'7g - Obnova chodníka ul. 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Ondrejička Miroslav, Ing.</cp:lastModifiedBy>
  <dcterms:created xsi:type="dcterms:W3CDTF">2020-03-11T07:46:54Z</dcterms:created>
  <dcterms:modified xsi:type="dcterms:W3CDTF">2020-03-19T12:45:36Z</dcterms:modified>
</cp:coreProperties>
</file>