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xl/webextensions/webextension4.xml" ContentType="application/vnd.ms-office.webextension+xml"/>
  <Override PartName="/xl/webextensions/webextension5.xml" ContentType="application/vnd.ms-office.webextension+xml"/>
  <Override PartName="/xl/webextensions/webextension6.xml" ContentType="application/vnd.ms-office.webextension+xml"/>
  <Override PartName="/xl/webextensions/webextension7.xml" ContentType="application/vnd.ms-office.webextension+xml"/>
  <Override PartName="/xl/webextensions/webextension8.xml" ContentType="application/vnd.ms-office.webextension+xml"/>
  <Override PartName="/xl/webextensions/webextension9.xml" ContentType="application/vnd.ms-office.webextension+xml"/>
  <Override PartName="/xl/webextensions/webextension10.xml" ContentType="application/vnd.ms-office.webextension+xml"/>
  <Override PartName="/xl/webextensions/webextension1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7" Type="http://schemas.openxmlformats.org/officeDocument/2006/relationships/custom-properties" Target="docProps/custom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tadata/thumbnail" Target="docProps/thumbnail.emf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3EDD2152-EDC4-421B-BFE5-B7A122C9E7A4}" xr6:coauthVersionLast="47" xr6:coauthVersionMax="47" xr10:uidLastSave="{00000000-0000-0000-0000-000000000000}"/>
  <bookViews>
    <workbookView xWindow="-120" yWindow="-120" windowWidth="29040" windowHeight="15840" tabRatio="667" firstSheet="1" activeTab="1" xr2:uid="{00000000-000D-0000-FFFF-FFFF00000000}"/>
  </bookViews>
  <sheets>
    <sheet name="Summary" sheetId="2" state="hidden" r:id="rId1"/>
    <sheet name="Návrh cenníka" sheetId="9" r:id="rId2"/>
  </sheets>
  <externalReferences>
    <externalReference r:id="rId3"/>
  </externalReferences>
  <definedNames>
    <definedName name="App_Version">Summary!$E$2</definedName>
    <definedName name="Complexity">Summary!$I$30</definedName>
    <definedName name="CRM_ContractedCustomer" xml:space="preserve"> IF(#REF! = 0, "",#REF!)</definedName>
    <definedName name="CRM_EndCustomer" xml:space="preserve"> IF(#REF! = 0, "",#REF!)</definedName>
    <definedName name="CRM_Quote">#REF!</definedName>
    <definedName name="DefultNumericValue">Summary!$E$6</definedName>
    <definedName name="ExchangeRateDate">#REF!</definedName>
    <definedName name="FileName">Summary!$N$13</definedName>
    <definedName name="General_AX_Project_Code">#REF!</definedName>
    <definedName name="General_Legal_Entity">#REF!</definedName>
    <definedName name="General_Project_Type">Summary!$I$35</definedName>
    <definedName name="Legal_Entity">#REF!</definedName>
    <definedName name="Product_Margin">Summary!$E$40</definedName>
    <definedName name="Product_Margin_Percentage">Summary!$E$42</definedName>
    <definedName name="Project_Customer_Name">Summary!$I$28</definedName>
    <definedName name="Project_Name">Summary!$I$26</definedName>
    <definedName name="ProjectType">#REF!</definedName>
    <definedName name="Sales_Margin">Summary!$E$44</definedName>
    <definedName name="Sales_Margin_Percentage">Summary!$E$46</definedName>
    <definedName name="Selected_Legal_Entity">Summary!$E$26</definedName>
    <definedName name="Sum_Purchase_price">Summary!$N$9</definedName>
    <definedName name="Sum_Sales_price">Summary!$N$8</definedName>
    <definedName name="Summary_ProjectType">Summary!$E$30</definedName>
    <definedName name="Summary_Total_Product_Purchase">Summary!$N$4</definedName>
    <definedName name="Summary_Total_Product_Sale">Summary!$N$3</definedName>
    <definedName name="Summary_Total_Service_Own">Summary!$N$7</definedName>
    <definedName name="Summary_Total_Service_Sale">Summary!$N$5</definedName>
    <definedName name="Summary_Total_Service_Subdelivery">Summary!$N$6</definedName>
    <definedName name="TaxesTable_2RSK">#REF!</definedName>
    <definedName name="TaxesTable_DAT">#REF!</definedName>
    <definedName name="TaxesTable_DNRO">#REF!</definedName>
    <definedName name="TaxesTable_SKS">#REF!</definedName>
    <definedName name="TaxesTable_SNCZ">#REF!</definedName>
    <definedName name="TaxesTable_SNGR">#REF!</definedName>
    <definedName name="TaxesTable_SNSK">#REF!</definedName>
    <definedName name="TaxesTable_TN">#REF!</definedName>
    <definedName name="Template_Version">Summary!$E$1</definedName>
    <definedName name="Total_Margin">Summary!$E$48</definedName>
    <definedName name="Total_Margin_Percentage">Summary!$E$50</definedName>
    <definedName name="zlava">'[1]odkaz na cenniky'!$C$4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9" l="1"/>
  <c r="F32" i="9"/>
  <c r="F7" i="9" l="1"/>
  <c r="F8" i="9"/>
  <c r="F9" i="9"/>
  <c r="F10" i="9"/>
  <c r="F12" i="9"/>
  <c r="F13" i="9"/>
  <c r="F14" i="9"/>
  <c r="F15" i="9"/>
  <c r="F16" i="9"/>
  <c r="F17" i="9"/>
  <c r="F18" i="9"/>
  <c r="F19" i="9"/>
  <c r="F24" i="9"/>
  <c r="F25" i="9"/>
  <c r="F26" i="9"/>
  <c r="F27" i="9"/>
  <c r="F28" i="9"/>
  <c r="F29" i="9"/>
  <c r="F30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6" i="9"/>
  <c r="C23" i="9" l="1"/>
  <c r="F23" i="9" s="1"/>
  <c r="C22" i="9"/>
  <c r="F22" i="9" s="1"/>
  <c r="C21" i="9"/>
  <c r="F21" i="9" s="1"/>
  <c r="C20" i="9"/>
  <c r="F20" i="9" s="1"/>
  <c r="C99" i="9"/>
  <c r="F99" i="9" s="1"/>
  <c r="C107" i="9"/>
  <c r="F107" i="9" s="1"/>
  <c r="C92" i="9"/>
  <c r="F92" i="9" s="1"/>
  <c r="C11" i="9"/>
  <c r="F11" i="9" s="1"/>
  <c r="C100" i="9"/>
  <c r="F100" i="9" s="1"/>
  <c r="C96" i="9"/>
  <c r="C98" i="9" s="1"/>
  <c r="F98" i="9" s="1"/>
  <c r="E2" i="2"/>
  <c r="E1" i="2"/>
  <c r="N5" i="2"/>
  <c r="I35" i="2"/>
  <c r="E7" i="2"/>
  <c r="E5" i="2"/>
  <c r="N13" i="2" a="1"/>
  <c r="N13" i="2" s="1"/>
  <c r="E38" i="2"/>
  <c r="E12" i="2"/>
  <c r="E10" i="2"/>
  <c r="E32" i="2"/>
  <c r="E4" i="2"/>
  <c r="E26" i="2"/>
  <c r="J20" i="2" s="1"/>
  <c r="E28" i="2"/>
  <c r="F10" i="2"/>
  <c r="F18" i="2"/>
  <c r="F24" i="2"/>
  <c r="F102" i="9"/>
  <c r="F101" i="9"/>
  <c r="F106" i="9"/>
  <c r="F81" i="9"/>
  <c r="F82" i="9"/>
  <c r="F80" i="9"/>
  <c r="F86" i="9"/>
  <c r="F110" i="9"/>
  <c r="F77" i="9"/>
  <c r="F105" i="9"/>
  <c r="F79" i="9"/>
  <c r="F108" i="9"/>
  <c r="F91" i="9"/>
  <c r="F103" i="9"/>
  <c r="F88" i="9"/>
  <c r="F89" i="9"/>
  <c r="F85" i="9"/>
  <c r="F76" i="9"/>
  <c r="F90" i="9"/>
  <c r="F84" i="9"/>
  <c r="F83" i="9"/>
  <c r="F109" i="9"/>
  <c r="F87" i="9"/>
  <c r="F104" i="9"/>
  <c r="N6" i="2"/>
  <c r="N7" i="2"/>
  <c r="E24" i="2" s="1"/>
  <c r="E18" i="2"/>
  <c r="F97" i="9"/>
  <c r="F63" i="9"/>
  <c r="F78" i="9"/>
  <c r="E22" i="2"/>
  <c r="E20" i="2"/>
  <c r="I30" i="2"/>
  <c r="E44" i="2"/>
  <c r="E46" i="2"/>
  <c r="N9" i="2"/>
  <c r="N4" i="2"/>
  <c r="N3" i="2"/>
  <c r="N8" i="2"/>
  <c r="E16" i="2"/>
  <c r="E14" i="2"/>
  <c r="E40" i="2"/>
  <c r="E42" i="2" s="1"/>
  <c r="E48" i="2"/>
  <c r="E50" i="2" s="1"/>
  <c r="E3" i="2"/>
  <c r="F96" i="9" l="1"/>
  <c r="F111" i="9" s="1"/>
  <c r="J14" i="2"/>
  <c r="E34" i="2"/>
  <c r="E35" i="2"/>
  <c r="F12" i="2"/>
  <c r="E36" i="2"/>
  <c r="F14" i="2"/>
  <c r="F20" i="2"/>
  <c r="F22" i="2"/>
  <c r="J16" i="2"/>
  <c r="F16" i="2"/>
  <c r="J18" i="2"/>
  <c r="F113" i="9" l="1"/>
  <c r="F114" i="9" s="1"/>
</calcChain>
</file>

<file path=xl/sharedStrings.xml><?xml version="1.0" encoding="utf-8"?>
<sst xmlns="http://schemas.openxmlformats.org/spreadsheetml/2006/main" count="179" uniqueCount="158">
  <si>
    <t>Product Sale</t>
  </si>
  <si>
    <t>Product Purchase</t>
  </si>
  <si>
    <t>Service Sale</t>
  </si>
  <si>
    <t>Service Purchase</t>
  </si>
  <si>
    <t>Service Subdelivery</t>
  </si>
  <si>
    <t>Service Own</t>
  </si>
  <si>
    <t>Legal Entity</t>
  </si>
  <si>
    <t>AX Project</t>
  </si>
  <si>
    <t>Project Type</t>
  </si>
  <si>
    <t>xxx</t>
  </si>
  <si>
    <t>FixedPrice</t>
  </si>
  <si>
    <t>Test Formula</t>
  </si>
  <si>
    <t>Test Formula Text</t>
  </si>
  <si>
    <t>Version</t>
  </si>
  <si>
    <t>Sum Sales Price</t>
  </si>
  <si>
    <t>DefultNumericValue</t>
  </si>
  <si>
    <t>Project Name</t>
  </si>
  <si>
    <t>Product Margin</t>
  </si>
  <si>
    <t>Sales Margin</t>
  </si>
  <si>
    <t>Product Margin Percentage</t>
  </si>
  <si>
    <t>Sales Margin Percentage</t>
  </si>
  <si>
    <t>Total Margin</t>
  </si>
  <si>
    <t>Total Margin Percentage</t>
  </si>
  <si>
    <t>Exchange Rate Date</t>
  </si>
  <si>
    <t>Selected Legal Entity Currency</t>
  </si>
  <si>
    <t>Selected Legal Entity AX Code</t>
  </si>
  <si>
    <t>Project Customer Name</t>
  </si>
  <si>
    <t>Complexity</t>
  </si>
  <si>
    <t xml:space="preserve"> </t>
  </si>
  <si>
    <t>Summary_Total_Product_Sale</t>
  </si>
  <si>
    <t>Summary formulas used across all quote sheets</t>
  </si>
  <si>
    <t>Summary_Total_Product_Purchase</t>
  </si>
  <si>
    <t>Summary_Total_Service_Sale</t>
  </si>
  <si>
    <t>Summary_Total_Service_Subdelivery</t>
  </si>
  <si>
    <t>Summary_Total_Service_Own</t>
  </si>
  <si>
    <t>Sum_Sales_price</t>
  </si>
  <si>
    <t>Sum_Purchase_price</t>
  </si>
  <si>
    <t>Sum Purchase Price</t>
  </si>
  <si>
    <t>App version</t>
  </si>
  <si>
    <t>CRM Quote Id</t>
  </si>
  <si>
    <t>filename</t>
  </si>
  <si>
    <t>Excel decimal separator</t>
  </si>
  <si>
    <t>Office version</t>
  </si>
  <si>
    <t>not used</t>
  </si>
  <si>
    <t>General_Project_Type</t>
  </si>
  <si>
    <t>text</t>
  </si>
  <si>
    <t>amount</t>
  </si>
  <si>
    <t>test</t>
  </si>
  <si>
    <t>Selected Legal Entity CRM Currency</t>
  </si>
  <si>
    <t>Pigtail multimode Simplex OM2 (50/125µm), LC, 2m</t>
  </si>
  <si>
    <t>Držiak pre 12/24 zvarov do distribučného boxu, resp. patch panelu</t>
  </si>
  <si>
    <t>Ochrana zvaru L=60mm D=2,5mm</t>
  </si>
  <si>
    <t>Adaptér 2xLC-2xLC , singlemode</t>
  </si>
  <si>
    <t>Kábel prepojovací optický, Duplex, 2xLC-2xLC, OS2 9/125µm, 2 m</t>
  </si>
  <si>
    <t>Zásuvka 1x230V interná</t>
  </si>
  <si>
    <t>Zásuvka 2x230V interná</t>
  </si>
  <si>
    <t>Kábel prepojovací optický, Duplex, 2xLC-2xLC, OS2 9/125µm, 5 m</t>
  </si>
  <si>
    <t>Montážna sada spojovacieho materiálu</t>
  </si>
  <si>
    <t>Premeranie úseku metalického kábla TP, merací protokol</t>
  </si>
  <si>
    <t>Ukončenie 1 páru telefónneho kábla</t>
  </si>
  <si>
    <t>Premeranie útlmu na optickej trase s OTDR s vystavením protokolu</t>
  </si>
  <si>
    <t>Prieraz do 20cm2 tehlovým múrom hrubým do 20 cm</t>
  </si>
  <si>
    <t>Prieraz do 20cm2 tehlovým múrom hrubým nad 20 cm</t>
  </si>
  <si>
    <t>Prieraz nad 20cm2 tehlovým múrom hrubým do 20 cm</t>
  </si>
  <si>
    <t>Prieraz nad 20cm2 tehlovým múrom hrubým nad 20 cm</t>
  </si>
  <si>
    <t>Prieraz do 20cm2 betónovým múrom hrubým nad 20 cm</t>
  </si>
  <si>
    <t>Prieraz nad 20cm2 betónovým múrom hrubým nad 20 cm</t>
  </si>
  <si>
    <t>Montážna človekohodina montéra kabeláží</t>
  </si>
  <si>
    <t>Ukončenie metalického kábla TP</t>
  </si>
  <si>
    <t>Drážkovanie steny pre PVC trubku 23mm</t>
  </si>
  <si>
    <t>Zapojenie vývodov v rozvádzači 230V</t>
  </si>
  <si>
    <t>Projekt skutočného zhotovenia</t>
  </si>
  <si>
    <t>Revízia elektrických rozvodov</t>
  </si>
  <si>
    <t>zásuvka tienená 2xRJ45/s Cat.6A, na omietku, 80x80 mm</t>
  </si>
  <si>
    <t>patch panel 24xRJ45/s, Category 6A komplet osadený</t>
  </si>
  <si>
    <t xml:space="preserve">kábel STP (U/FTP) 4x2xAWG23 Cat.6A, LSOH bezhalogénový </t>
  </si>
  <si>
    <t>kábel STP 4x2xAWG23, Category 6A, 550 MHz, LSOH, B2ca, s1, d1, a1</t>
  </si>
  <si>
    <t>držiak káblov kovový GRIP M30</t>
  </si>
  <si>
    <t>19” držiak patch káblov kovový, 1U, RAB-VP-X01-A1,čierny</t>
  </si>
  <si>
    <t>Stojanový rozvádzač, 42U 1970x800x1000</t>
  </si>
  <si>
    <t>19" rozvodný panel 5x220V, 2U, 3m</t>
  </si>
  <si>
    <t>19" perforovaná polica 450mm, 1U /so zadnými podperami/</t>
  </si>
  <si>
    <t>telefónny patch panel 50xRJ45/u Cat.3, 1U, RAL 7032</t>
  </si>
  <si>
    <t>montážny držiak LSA PLUS, 5 zubový</t>
  </si>
  <si>
    <t>rozpojovacia lišta LSA PLUS, biela, univerzal</t>
  </si>
  <si>
    <t>Telekomunikačný kábel SYKFY 50x2x0,5</t>
  </si>
  <si>
    <t xml:space="preserve">Optický patch panel 24xLC </t>
  </si>
  <si>
    <t>Optický kábel 12-vláknový 50/125 OM3</t>
  </si>
  <si>
    <t>Pigtail singlemode Simplex OS2 (9/125μm), LC, 2m</t>
  </si>
  <si>
    <t>Optický kábel 12-vláknový SM 9/125</t>
  </si>
  <si>
    <t>Prepojovací kábel optický Duplex, 2xLC-2xLC, 9/125, SM, 2 m</t>
  </si>
  <si>
    <t>Ochranná trubka PVC 36 mm</t>
  </si>
  <si>
    <t>Ochranná trubka PVC 16 mm</t>
  </si>
  <si>
    <t>Stojanový rozvádzač, 42U 1970x600x800</t>
  </si>
  <si>
    <t>Stojanový rozvádzač, 42U 1970x800x800</t>
  </si>
  <si>
    <t>Zemniaci kábel CYA 6 zelenožltý</t>
  </si>
  <si>
    <t>Zásuvka 2P+PE, Tango biela IP44</t>
  </si>
  <si>
    <t>Kábel pre pevné uloženie NHXH-J 3x2,5</t>
  </si>
  <si>
    <t>Inštalačný žľab 40x20 mm</t>
  </si>
  <si>
    <t>Inštalačný žľab 40x40 mm</t>
  </si>
  <si>
    <t>Inštalačný žľab 70x40 mm</t>
  </si>
  <si>
    <t>Inštalačný žľab 100x40 mm</t>
  </si>
  <si>
    <t>Inštalačný žľab PVC 100x100 mm</t>
  </si>
  <si>
    <t>Parapetný žľab plastový 70x130 mm</t>
  </si>
  <si>
    <t>Veko parapetného žľabu plastového š. 100 mm</t>
  </si>
  <si>
    <t>Deliaca prepážka kovová pre parapetný žľab</t>
  </si>
  <si>
    <t>Prístrojový rámik 1P k parapetnému žľabu</t>
  </si>
  <si>
    <t>Prístrojová krabica k parapetnému žľabu, čierna, 70x71x55 mm</t>
  </si>
  <si>
    <t>Kábel CYKY-J 3Cx1,5</t>
  </si>
  <si>
    <t>Kábel CYKY-J 3Cx2,5</t>
  </si>
  <si>
    <t>Kábel CYKY-J 5Cx6</t>
  </si>
  <si>
    <t>Jednopólový istič vedenia 16B/1</t>
  </si>
  <si>
    <t>Trojpólový istič vedenia 50B/3</t>
  </si>
  <si>
    <t>Prúdový chránič 40/4/30mA</t>
  </si>
  <si>
    <t>P.č.</t>
  </si>
  <si>
    <t>Popis Produktu</t>
  </si>
  <si>
    <t>Počet</t>
  </si>
  <si>
    <t>jednotková cena  tovaru 
 bez DPH</t>
  </si>
  <si>
    <t>jednotková cena montáže bez DPH</t>
  </si>
  <si>
    <t>Spolu bez DPH</t>
  </si>
  <si>
    <t>Materiál s inštalačnými prácami</t>
  </si>
  <si>
    <t>Elektrorozvádzače typu A s nasledovným vybavením :</t>
  </si>
  <si>
    <t>Zvodič prepätia T1+T2 4P/12,5kA</t>
  </si>
  <si>
    <t>Vypínač 63A 3P</t>
  </si>
  <si>
    <t>Istič 10/B/1</t>
  </si>
  <si>
    <t>Istič 16/B/1</t>
  </si>
  <si>
    <t>Rozvádzač nástenný 24 modulov</t>
  </si>
  <si>
    <t>Elektrorozvádzače typu B s nasledovným vybavením :</t>
  </si>
  <si>
    <t>Istič 16/B/3</t>
  </si>
  <si>
    <t>Chránič z naprúdovou ochranou 10/1N/B/30mA</t>
  </si>
  <si>
    <t>Chránič z naprúdovou ochranou 16/1N/B/30mA</t>
  </si>
  <si>
    <t>Rozvádzač nástenný oceľoplechový 96 modulový</t>
  </si>
  <si>
    <t>Podružný materiál nezahrňujúci inštalačné práce</t>
  </si>
  <si>
    <t xml:space="preserve">Kábel prepojovací STP 4P LSOH, kat.6A, 1 m </t>
  </si>
  <si>
    <t>Kábel prepojovací STP 4P LSOH, kat.6A, 1,5 m</t>
  </si>
  <si>
    <t>Kábel prepojovací STP 4P LSOH, kat.6A, 2 m</t>
  </si>
  <si>
    <t>Kábel prepojovací STP 4P LSOH, kat.6A, 3 m</t>
  </si>
  <si>
    <t>Kábel prepojovací STP 4P LSOH, kat.6A, 5 m</t>
  </si>
  <si>
    <t>Kábel prepojovací STP 4P LSOH, kat.6A, 10 m</t>
  </si>
  <si>
    <t>Kábel prepojovací optický, Duplex, 2xLC-2xLC, OM2 50/125µm, 2 m</t>
  </si>
  <si>
    <t>Kábel prepojovací optický, Duplex, 2xLC-2xLC, OM3  MM 50/125µm, 2 m</t>
  </si>
  <si>
    <t>Kábel prepojovací optický, Duplex, 2xLC-2xLC, OM3  MM 50/125µm, 5 m</t>
  </si>
  <si>
    <t>Kábel prepojovací optický, Duplex, 2xSC/APC-2xLC, OS2 9/125µm, 2 m</t>
  </si>
  <si>
    <t>Predlžovačka  6 násobná 5m s vypínačom</t>
  </si>
  <si>
    <t>Predlžovačka  3 násobná 5m s vypínačom</t>
  </si>
  <si>
    <t>Predlžovačka  6 násobná 3m s vypínačom</t>
  </si>
  <si>
    <t>Predlžovačka  3 násobná 3m s vypínačom</t>
  </si>
  <si>
    <t xml:space="preserve"> Súvisiace práce</t>
  </si>
  <si>
    <t>jednotková cena práce
bez DPH</t>
  </si>
  <si>
    <t>Sadza DPH v %</t>
  </si>
  <si>
    <t>Výška DPH</t>
  </si>
  <si>
    <t>Adaptér 2xLC-2xLC , multimode</t>
  </si>
  <si>
    <t>Drôtený žľab konzola NZM 200</t>
  </si>
  <si>
    <t xml:space="preserve">Drôtený žľab 200x 50/2000mm </t>
  </si>
  <si>
    <t>* jedná sa o predpokladané množstvo jednotlivých tovarov počas trvania rámcovej dohody, teda 48 mesiacov, z ktorých sa bude čerpať množstvo podľa aktuálnych potrieb verejných obstarávateľov</t>
  </si>
  <si>
    <t>Cena CELKOM bez DPH</t>
  </si>
  <si>
    <t xml:space="preserve">CELKOM s DPH </t>
  </si>
  <si>
    <t xml:space="preserve"> Technická špecifikácia - množstevný rámec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</si>
</sst>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€_-;\-* #,##0.00\ _€_-;_-* &quot;-&quot;??\ _€_-;_-@_-"/>
    <numFmt numFmtId="165" formatCode="_-* #,##0.00\ &quot;EUR&quot;_-;\-* #,##0.00\ &quot;EUR&quot;_-;_-* &quot;-&quot;??\ &quot;EUR&quot;_-;_-@_-"/>
    <numFmt numFmtId="166" formatCode="_-* #,##0.00\ _S_k_-;\-* #,##0.00\ _S_k_-;_-* &quot;-&quot;??\ _S_k_-;_-@_-"/>
    <numFmt numFmtId="167" formatCode="_-* #,##0.00\ [$€-1]_-;\-* #,##0.00\ [$€-1]_-;_-* &quot;-&quot;??\ [$€-1]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3.2"/>
      <color rgb="FF666666"/>
      <name val="Courier New"/>
      <family val="3"/>
      <charset val="238"/>
    </font>
    <font>
      <sz val="11"/>
      <color rgb="FF000000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7" fillId="0" borderId="0"/>
    <xf numFmtId="0" fontId="8" fillId="0" borderId="0"/>
    <xf numFmtId="0" fontId="10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10" fillId="0" borderId="0"/>
    <xf numFmtId="0" fontId="9" fillId="0" borderId="0"/>
    <xf numFmtId="0" fontId="14" fillId="0" borderId="0"/>
    <xf numFmtId="165" fontId="14" fillId="0" borderId="0" applyFont="0" applyFill="0" applyBorder="0" applyAlignment="0" applyProtection="0"/>
    <xf numFmtId="0" fontId="15" fillId="7" borderId="0" applyNumberFormat="0" applyBorder="0" applyAlignment="0" applyProtection="0"/>
    <xf numFmtId="164" fontId="4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4" fillId="0" borderId="0"/>
    <xf numFmtId="0" fontId="16" fillId="0" borderId="0"/>
    <xf numFmtId="0" fontId="9" fillId="0" borderId="0"/>
    <xf numFmtId="0" fontId="9" fillId="0" borderId="0"/>
    <xf numFmtId="3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93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left"/>
    </xf>
    <xf numFmtId="0" fontId="19" fillId="0" borderId="2" xfId="0" applyFont="1" applyBorder="1"/>
    <xf numFmtId="2" fontId="19" fillId="0" borderId="0" xfId="0" applyNumberFormat="1" applyFont="1"/>
    <xf numFmtId="0" fontId="19" fillId="0" borderId="1" xfId="0" applyFont="1" applyBorder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 vertical="center" indent="1"/>
    </xf>
    <xf numFmtId="0" fontId="19" fillId="3" borderId="1" xfId="0" applyFont="1" applyFill="1" applyBorder="1"/>
    <xf numFmtId="0" fontId="23" fillId="0" borderId="0" xfId="0" applyFont="1"/>
    <xf numFmtId="14" fontId="19" fillId="0" borderId="1" xfId="0" applyNumberFormat="1" applyFont="1" applyBorder="1"/>
    <xf numFmtId="0" fontId="20" fillId="5" borderId="16" xfId="0" applyFont="1" applyFill="1" applyBorder="1"/>
    <xf numFmtId="4" fontId="0" fillId="5" borderId="17" xfId="0" applyNumberFormat="1" applyFill="1" applyBorder="1"/>
    <xf numFmtId="0" fontId="11" fillId="4" borderId="15" xfId="0" applyFont="1" applyFill="1" applyBorder="1"/>
    <xf numFmtId="0" fontId="11" fillId="4" borderId="18" xfId="0" applyFont="1" applyFill="1" applyBorder="1"/>
    <xf numFmtId="0" fontId="3" fillId="0" borderId="0" xfId="26"/>
    <xf numFmtId="167" fontId="3" fillId="0" borderId="0" xfId="26" applyNumberFormat="1"/>
    <xf numFmtId="0" fontId="24" fillId="0" borderId="0" xfId="26" applyFont="1" applyAlignment="1">
      <alignment vertical="center"/>
    </xf>
    <xf numFmtId="0" fontId="25" fillId="0" borderId="19" xfId="26" applyFont="1" applyBorder="1" applyAlignment="1">
      <alignment horizontal="center" vertical="center"/>
    </xf>
    <xf numFmtId="167" fontId="25" fillId="0" borderId="19" xfId="26" applyNumberFormat="1" applyFont="1" applyBorder="1" applyAlignment="1">
      <alignment horizontal="center" vertical="center" wrapText="1"/>
    </xf>
    <xf numFmtId="167" fontId="25" fillId="0" borderId="19" xfId="26" applyNumberFormat="1" applyFont="1" applyBorder="1" applyAlignment="1">
      <alignment horizontal="center" vertical="center"/>
    </xf>
    <xf numFmtId="0" fontId="26" fillId="0" borderId="10" xfId="26" applyFont="1" applyBorder="1" applyAlignment="1">
      <alignment horizontal="center" vertical="center"/>
    </xf>
    <xf numFmtId="0" fontId="26" fillId="0" borderId="5" xfId="26" applyFont="1" applyBorder="1" applyAlignment="1">
      <alignment horizontal="center" vertical="center"/>
    </xf>
    <xf numFmtId="167" fontId="26" fillId="0" borderId="5" xfId="26" applyNumberFormat="1" applyFont="1" applyBorder="1" applyAlignment="1">
      <alignment horizontal="center" vertical="center" wrapText="1"/>
    </xf>
    <xf numFmtId="167" fontId="26" fillId="0" borderId="11" xfId="26" applyNumberFormat="1" applyFont="1" applyBorder="1" applyAlignment="1">
      <alignment horizontal="center" vertical="center"/>
    </xf>
    <xf numFmtId="0" fontId="25" fillId="0" borderId="6" xfId="26" applyFont="1" applyBorder="1" applyAlignment="1">
      <alignment horizontal="left" vertical="center"/>
    </xf>
    <xf numFmtId="0" fontId="26" fillId="0" borderId="12" xfId="26" applyFont="1" applyBorder="1" applyAlignment="1">
      <alignment horizontal="center" vertical="center"/>
    </xf>
    <xf numFmtId="167" fontId="26" fillId="0" borderId="12" xfId="26" applyNumberFormat="1" applyFont="1" applyBorder="1" applyAlignment="1">
      <alignment horizontal="center" vertical="center" wrapText="1"/>
    </xf>
    <xf numFmtId="167" fontId="26" fillId="0" borderId="7" xfId="26" applyNumberFormat="1" applyFont="1" applyBorder="1" applyAlignment="1">
      <alignment horizontal="center" vertical="center"/>
    </xf>
    <xf numFmtId="0" fontId="26" fillId="0" borderId="20" xfId="26" applyFont="1" applyBorder="1" applyAlignment="1">
      <alignment horizontal="center" vertical="center"/>
    </xf>
    <xf numFmtId="0" fontId="26" fillId="0" borderId="20" xfId="26" applyFont="1" applyBorder="1" applyAlignment="1">
      <alignment vertical="center"/>
    </xf>
    <xf numFmtId="3" fontId="26" fillId="0" borderId="20" xfId="26" applyNumberFormat="1" applyFont="1" applyBorder="1" applyAlignment="1">
      <alignment horizontal="right" vertical="center"/>
    </xf>
    <xf numFmtId="4" fontId="3" fillId="6" borderId="2" xfId="26" applyNumberFormat="1" applyFill="1" applyBorder="1"/>
    <xf numFmtId="167" fontId="3" fillId="0" borderId="20" xfId="26" applyNumberFormat="1" applyBorder="1"/>
    <xf numFmtId="0" fontId="26" fillId="0" borderId="2" xfId="26" applyFont="1" applyBorder="1" applyAlignment="1">
      <alignment horizontal="center" vertical="center"/>
    </xf>
    <xf numFmtId="0" fontId="26" fillId="0" borderId="2" xfId="26" applyFont="1" applyBorder="1" applyAlignment="1">
      <alignment vertical="center"/>
    </xf>
    <xf numFmtId="0" fontId="26" fillId="0" borderId="2" xfId="26" applyFont="1" applyBorder="1" applyAlignment="1">
      <alignment horizontal="right" vertical="center"/>
    </xf>
    <xf numFmtId="167" fontId="3" fillId="0" borderId="2" xfId="26" applyNumberFormat="1" applyBorder="1"/>
    <xf numFmtId="0" fontId="26" fillId="0" borderId="2" xfId="26" applyFont="1" applyBorder="1" applyAlignment="1">
      <alignment vertical="center" wrapText="1"/>
    </xf>
    <xf numFmtId="3" fontId="26" fillId="0" borderId="2" xfId="26" applyNumberFormat="1" applyFont="1" applyBorder="1" applyAlignment="1">
      <alignment horizontal="right" vertical="center"/>
    </xf>
    <xf numFmtId="0" fontId="27" fillId="0" borderId="2" xfId="26" applyFont="1" applyBorder="1" applyAlignment="1">
      <alignment vertical="center"/>
    </xf>
    <xf numFmtId="0" fontId="27" fillId="0" borderId="10" xfId="26" applyFont="1" applyBorder="1" applyAlignment="1">
      <alignment vertical="center" wrapText="1"/>
    </xf>
    <xf numFmtId="0" fontId="26" fillId="0" borderId="19" xfId="26" applyFont="1" applyBorder="1" applyAlignment="1">
      <alignment horizontal="right" vertical="center"/>
    </xf>
    <xf numFmtId="0" fontId="27" fillId="0" borderId="19" xfId="26" applyFont="1" applyBorder="1" applyAlignment="1">
      <alignment vertical="center" wrapText="1"/>
    </xf>
    <xf numFmtId="0" fontId="26" fillId="0" borderId="6" xfId="26" applyFont="1" applyBorder="1" applyAlignment="1">
      <alignment horizontal="center" vertical="center"/>
    </xf>
    <xf numFmtId="0" fontId="26" fillId="0" borderId="11" xfId="26" applyFont="1" applyBorder="1" applyAlignment="1">
      <alignment horizontal="left" vertical="center"/>
    </xf>
    <xf numFmtId="0" fontId="27" fillId="0" borderId="3" xfId="26" applyFont="1" applyBorder="1" applyAlignment="1">
      <alignment vertical="center" wrapText="1"/>
    </xf>
    <xf numFmtId="0" fontId="26" fillId="0" borderId="4" xfId="26" applyFont="1" applyBorder="1" applyAlignment="1">
      <alignment horizontal="left" vertical="center"/>
    </xf>
    <xf numFmtId="0" fontId="27" fillId="0" borderId="8" xfId="26" applyFont="1" applyBorder="1" applyAlignment="1">
      <alignment vertical="center" wrapText="1"/>
    </xf>
    <xf numFmtId="0" fontId="26" fillId="0" borderId="9" xfId="26" applyFont="1" applyBorder="1" applyAlignment="1">
      <alignment horizontal="left" vertical="center"/>
    </xf>
    <xf numFmtId="0" fontId="27" fillId="0" borderId="20" xfId="26" applyFont="1" applyBorder="1" applyAlignment="1">
      <alignment vertical="center" wrapText="1"/>
    </xf>
    <xf numFmtId="0" fontId="26" fillId="0" borderId="20" xfId="26" applyFont="1" applyBorder="1" applyAlignment="1">
      <alignment horizontal="right" vertical="center"/>
    </xf>
    <xf numFmtId="167" fontId="3" fillId="6" borderId="2" xfId="26" applyNumberFormat="1" applyFill="1" applyBorder="1" applyProtection="1">
      <protection locked="0"/>
    </xf>
    <xf numFmtId="0" fontId="27" fillId="0" borderId="5" xfId="26" applyFont="1" applyBorder="1" applyAlignment="1">
      <alignment vertical="center" wrapText="1"/>
    </xf>
    <xf numFmtId="0" fontId="26" fillId="0" borderId="5" xfId="26" applyFont="1" applyBorder="1" applyAlignment="1">
      <alignment horizontal="right" vertical="center"/>
    </xf>
    <xf numFmtId="167" fontId="3" fillId="0" borderId="5" xfId="26" applyNumberFormat="1" applyBorder="1"/>
    <xf numFmtId="167" fontId="3" fillId="0" borderId="11" xfId="26" applyNumberFormat="1" applyBorder="1"/>
    <xf numFmtId="0" fontId="25" fillId="0" borderId="6" xfId="26" applyFont="1" applyBorder="1" applyAlignment="1">
      <alignment vertical="center"/>
    </xf>
    <xf numFmtId="0" fontId="3" fillId="0" borderId="12" xfId="26" applyBorder="1"/>
    <xf numFmtId="167" fontId="3" fillId="0" borderId="12" xfId="26" applyNumberFormat="1" applyBorder="1"/>
    <xf numFmtId="167" fontId="3" fillId="0" borderId="7" xfId="26" applyNumberFormat="1" applyBorder="1"/>
    <xf numFmtId="167" fontId="26" fillId="0" borderId="20" xfId="26" applyNumberFormat="1" applyFont="1" applyBorder="1" applyAlignment="1">
      <alignment horizontal="center" vertical="center" wrapText="1"/>
    </xf>
    <xf numFmtId="167" fontId="26" fillId="0" borderId="21" xfId="26" applyNumberFormat="1" applyFont="1" applyBorder="1" applyAlignment="1">
      <alignment horizontal="center" vertical="center" wrapText="1"/>
    </xf>
    <xf numFmtId="167" fontId="26" fillId="0" borderId="20" xfId="26" applyNumberFormat="1" applyFont="1" applyBorder="1" applyAlignment="1">
      <alignment horizontal="center" vertical="center"/>
    </xf>
    <xf numFmtId="0" fontId="27" fillId="0" borderId="2" xfId="26" applyFont="1" applyBorder="1" applyAlignment="1">
      <alignment vertical="center" wrapText="1"/>
    </xf>
    <xf numFmtId="167" fontId="26" fillId="0" borderId="2" xfId="26" applyNumberFormat="1" applyFont="1" applyBorder="1" applyAlignment="1">
      <alignment horizontal="center" vertical="center" wrapText="1"/>
    </xf>
    <xf numFmtId="167" fontId="26" fillId="0" borderId="2" xfId="26" applyNumberFormat="1" applyFont="1" applyBorder="1" applyAlignment="1">
      <alignment horizontal="center" vertical="center"/>
    </xf>
    <xf numFmtId="0" fontId="26" fillId="0" borderId="19" xfId="26" applyFont="1" applyBorder="1" applyAlignment="1">
      <alignment vertical="center"/>
    </xf>
    <xf numFmtId="167" fontId="3" fillId="0" borderId="19" xfId="26" applyNumberFormat="1" applyBorder="1"/>
    <xf numFmtId="0" fontId="28" fillId="2" borderId="22" xfId="26" applyFont="1" applyFill="1" applyBorder="1"/>
    <xf numFmtId="0" fontId="29" fillId="2" borderId="23" xfId="26" applyFont="1" applyFill="1" applyBorder="1" applyAlignment="1">
      <alignment vertical="center"/>
    </xf>
    <xf numFmtId="0" fontId="28" fillId="2" borderId="23" xfId="26" applyFont="1" applyFill="1" applyBorder="1" applyAlignment="1">
      <alignment horizontal="right"/>
    </xf>
    <xf numFmtId="167" fontId="28" fillId="2" borderId="23" xfId="26" applyNumberFormat="1" applyFont="1" applyFill="1" applyBorder="1"/>
    <xf numFmtId="167" fontId="3" fillId="2" borderId="24" xfId="26" applyNumberFormat="1" applyFill="1" applyBorder="1"/>
    <xf numFmtId="0" fontId="3" fillId="2" borderId="25" xfId="26" applyFill="1" applyBorder="1"/>
    <xf numFmtId="0" fontId="26" fillId="2" borderId="2" xfId="26" applyFont="1" applyFill="1" applyBorder="1" applyAlignment="1">
      <alignment vertical="center"/>
    </xf>
    <xf numFmtId="0" fontId="3" fillId="2" borderId="2" xfId="26" applyFill="1" applyBorder="1"/>
    <xf numFmtId="167" fontId="3" fillId="2" borderId="26" xfId="26" applyNumberFormat="1" applyFill="1" applyBorder="1"/>
    <xf numFmtId="0" fontId="3" fillId="2" borderId="27" xfId="26" applyFill="1" applyBorder="1"/>
    <xf numFmtId="0" fontId="29" fillId="2" borderId="28" xfId="26" applyFont="1" applyFill="1" applyBorder="1" applyAlignment="1">
      <alignment vertical="center"/>
    </xf>
    <xf numFmtId="0" fontId="3" fillId="2" borderId="28" xfId="26" applyFill="1" applyBorder="1"/>
    <xf numFmtId="167" fontId="3" fillId="2" borderId="29" xfId="26" applyNumberFormat="1" applyFill="1" applyBorder="1"/>
    <xf numFmtId="0" fontId="2" fillId="0" borderId="0" xfId="26" applyFont="1"/>
    <xf numFmtId="0" fontId="30" fillId="0" borderId="2" xfId="26" applyFont="1" applyBorder="1" applyAlignment="1">
      <alignment vertical="center"/>
    </xf>
    <xf numFmtId="0" fontId="31" fillId="0" borderId="0" xfId="0" applyFont="1" applyAlignment="1">
      <alignment horizontal="left" wrapText="1"/>
    </xf>
    <xf numFmtId="0" fontId="1" fillId="0" borderId="0" xfId="26" applyFont="1"/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24" fillId="0" borderId="0" xfId="26" applyFont="1" applyAlignment="1">
      <alignment horizontal="left"/>
    </xf>
  </cellXfs>
  <cellStyles count="27">
    <cellStyle name="Comma 2" xfId="13" xr:uid="{00000000-0005-0000-0000-000001000000}"/>
    <cellStyle name="Comma 2 2" xfId="14" xr:uid="{00000000-0005-0000-0000-000002000000}"/>
    <cellStyle name="Currency 2" xfId="11" xr:uid="{00000000-0005-0000-0000-000003000000}"/>
    <cellStyle name="Hyperlink 2" xfId="15" xr:uid="{00000000-0005-0000-0000-000005000000}"/>
    <cellStyle name="Hyperlink 4" xfId="16" xr:uid="{00000000-0005-0000-0000-000006000000}"/>
    <cellStyle name="Neutral 2" xfId="12" xr:uid="{00000000-0005-0000-0000-000008000000}"/>
    <cellStyle name="Normal 2" xfId="2" xr:uid="{00000000-0005-0000-0000-00000A000000}"/>
    <cellStyle name="Normal 2 2" xfId="3" xr:uid="{00000000-0005-0000-0000-00000B000000}"/>
    <cellStyle name="Normal 2 2 2" xfId="5" xr:uid="{00000000-0005-0000-0000-00000C000000}"/>
    <cellStyle name="Normal 2 2 2 2" xfId="8" xr:uid="{00000000-0005-0000-0000-00000D000000}"/>
    <cellStyle name="Normal 2 2 3" xfId="18" xr:uid="{00000000-0005-0000-0000-00000E000000}"/>
    <cellStyle name="Normal 2 3" xfId="17" xr:uid="{00000000-0005-0000-0000-00000F000000}"/>
    <cellStyle name="Normal 3" xfId="1" xr:uid="{00000000-0005-0000-0000-000010000000}"/>
    <cellStyle name="Normal 3 2" xfId="4" xr:uid="{00000000-0005-0000-0000-000011000000}"/>
    <cellStyle name="Normal 3 2 2" xfId="7" xr:uid="{00000000-0005-0000-0000-000012000000}"/>
    <cellStyle name="Normal 3 2 2 2" xfId="25" xr:uid="{00000000-0005-0000-0000-000013000000}"/>
    <cellStyle name="Normal 3 2 3" xfId="23" xr:uid="{00000000-0005-0000-0000-000014000000}"/>
    <cellStyle name="Normal 3 3" xfId="6" xr:uid="{00000000-0005-0000-0000-000015000000}"/>
    <cellStyle name="Normal 3 3 2" xfId="24" xr:uid="{00000000-0005-0000-0000-000016000000}"/>
    <cellStyle name="Normal 3 4" xfId="22" xr:uid="{00000000-0005-0000-0000-000017000000}"/>
    <cellStyle name="Normal 4" xfId="9" xr:uid="{00000000-0005-0000-0000-000018000000}"/>
    <cellStyle name="Normal 4 2" xfId="19" xr:uid="{00000000-0005-0000-0000-000019000000}"/>
    <cellStyle name="Normal 4 3" xfId="20" xr:uid="{00000000-0005-0000-0000-00001A000000}"/>
    <cellStyle name="Normal 5" xfId="10" xr:uid="{00000000-0005-0000-0000-00001B000000}"/>
    <cellStyle name="Normal 6" xfId="26" xr:uid="{25AB824A-1B27-4D45-A88D-EFBD8C86F10E}"/>
    <cellStyle name="Normálna" xfId="0" builtinId="0"/>
    <cellStyle name="Vyrobok" xfId="21" xr:uid="{00000000-0005-0000-0000-00001E000000}"/>
  </cellStyles>
  <dxfs count="7">
    <dxf>
      <fill>
        <patternFill patternType="solid">
          <fgColor theme="7" tint="0.59999389629810485"/>
          <bgColor theme="7" tint="0.59999389629810485"/>
        </patternFill>
      </fill>
    </dxf>
    <dxf>
      <fill>
        <patternFill patternType="solid">
          <fgColor theme="7" tint="0.59999389629810485"/>
          <bgColor theme="7" tint="0.59999389629810485"/>
        </patternFill>
      </fill>
    </dxf>
    <dxf>
      <font>
        <b/>
        <color theme="0"/>
      </font>
      <fill>
        <patternFill patternType="solid">
          <fgColor theme="7"/>
          <bgColor theme="1" tint="0.499984740745262"/>
        </patternFill>
      </fill>
    </dxf>
    <dxf>
      <font>
        <b/>
        <color theme="0"/>
      </font>
      <fill>
        <patternFill patternType="solid">
          <fgColor theme="7"/>
          <bgColor theme="1" tint="0.499984740745262"/>
        </patternFill>
      </fill>
    </dxf>
    <dxf>
      <font>
        <b/>
        <color theme="0"/>
      </font>
      <fill>
        <patternFill patternType="solid">
          <fgColor theme="7"/>
          <bgColor theme="1" tint="0.499984740745262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7"/>
          <bgColor theme="1" tint="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7" tint="0.79995117038483843"/>
          <bgColor theme="7" tint="0.59996337778862885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Medium9">
    <tableStyle name="QuoteStyle1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99"/>
      <color rgb="FFFF6600"/>
      <color rgb="FF0000FF"/>
      <color rgb="FFFF3300"/>
      <color rgb="FF217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ACHN~1\AppData\Local\Temp\fsc.client\dav\Aliter-kabelaz-2018\file\D\Lenovo\C\Dokumenty\MV\KAMO\VyS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ÁR"/>
      <sheetName val="Trenčín"/>
      <sheetName val="Kysucké Nové Mesto"/>
      <sheetName val="Žiar nad Hronom"/>
      <sheetName val="Poprad"/>
      <sheetName val="Žilina"/>
      <sheetName val="ORPZ Trenčín"/>
      <sheetName val="Skalica"/>
      <sheetName val="Komárno"/>
      <sheetName val="Levice"/>
      <sheetName val="Buffer"/>
      <sheetName val="JP"/>
      <sheetName val="odkaz na cenni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C4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8" Type="http://schemas.microsoft.com/office/2011/relationships/webextension" Target="webextension8.xml"/><Relationship Id="rId3" Type="http://schemas.microsoft.com/office/2011/relationships/webextension" Target="webextension3.xml"/><Relationship Id="rId7" Type="http://schemas.microsoft.com/office/2011/relationships/webextension" Target="webextension7.xml"/><Relationship Id="rId2" Type="http://schemas.microsoft.com/office/2011/relationships/webextension" Target="webextension2.xml"/><Relationship Id="rId1" Type="http://schemas.microsoft.com/office/2011/relationships/webextension" Target="webextension1.xml"/><Relationship Id="rId6" Type="http://schemas.microsoft.com/office/2011/relationships/webextension" Target="webextension6.xml"/><Relationship Id="rId11" Type="http://schemas.microsoft.com/office/2011/relationships/webextension" Target="webextension11.xml"/><Relationship Id="rId5" Type="http://schemas.microsoft.com/office/2011/relationships/webextension" Target="webextension5.xml"/><Relationship Id="rId10" Type="http://schemas.microsoft.com/office/2011/relationships/webextension" Target="webextension10.xml"/><Relationship Id="rId4" Type="http://schemas.microsoft.com/office/2011/relationships/webextension" Target="webextension4.xml"/><Relationship Id="rId9" Type="http://schemas.microsoft.com/office/2011/relationships/webextension" Target="webextension9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2">
    <wetp:webextensionref xmlns:r="http://schemas.openxmlformats.org/officeDocument/2006/relationships" r:id="rId2"/>
  </wetp:taskpane>
  <wetp:taskpane dockstate="right" visibility="0" width="350" row="1">
    <wetp:webextensionref xmlns:r="http://schemas.openxmlformats.org/officeDocument/2006/relationships" r:id="rId3"/>
  </wetp:taskpane>
  <wetp:taskpane dockstate="" visibility="0" width="350" row="1">
    <wetp:webextensionref xmlns:r="http://schemas.openxmlformats.org/officeDocument/2006/relationships" r:id="rId4"/>
  </wetp:taskpane>
  <wetp:taskpane dockstate="" visibility="0" width="350" row="1">
    <wetp:webextensionref xmlns:r="http://schemas.openxmlformats.org/officeDocument/2006/relationships" r:id="rId5"/>
  </wetp:taskpane>
  <wetp:taskpane dockstate="right" visibility="0" width="350" row="2">
    <wetp:webextensionref xmlns:r="http://schemas.openxmlformats.org/officeDocument/2006/relationships" r:id="rId6"/>
  </wetp:taskpane>
  <wetp:taskpane dockstate="right" visibility="0" width="350" row="2">
    <wetp:webextensionref xmlns:r="http://schemas.openxmlformats.org/officeDocument/2006/relationships" r:id="rId7"/>
  </wetp:taskpane>
  <wetp:taskpane dockstate="right" visibility="0" width="350" row="2">
    <wetp:webextensionref xmlns:r="http://schemas.openxmlformats.org/officeDocument/2006/relationships" r:id="rId8"/>
  </wetp:taskpane>
  <wetp:taskpane dockstate="right" visibility="0" width="350" row="3">
    <wetp:webextensionref xmlns:r="http://schemas.openxmlformats.org/officeDocument/2006/relationships" r:id="rId9"/>
  </wetp:taskpane>
  <wetp:taskpane dockstate="right" visibility="0" width="350" row="3">
    <wetp:webextensionref xmlns:r="http://schemas.openxmlformats.org/officeDocument/2006/relationships" r:id="rId10"/>
  </wetp:taskpane>
  <wetp:taskpane dockstate="right" visibility="0" width="350" row="2">
    <wetp:webextensionref xmlns:r="http://schemas.openxmlformats.org/officeDocument/2006/relationships" r:id="rId11"/>
  </wetp:taskpane>
</wetp:taskpanes>
</file>

<file path=xl/webextensions/webextension1.xml><?xml version="1.0" encoding="utf-8"?>
<we:webextension xmlns:we="http://schemas.microsoft.com/office/webextensions/webextension/2010/11" id="{BFA9D29E-C158-4C97-9A2F-2564C4148D4A}">
  <we:reference id="e45706b9-5fd6-4b9d-ac2d-19bd4b5f44ca" version="1.0.0.0" store="developer" storeType="Registry"/>
  <we:alternateReferences/>
  <we:properties/>
  <we:bindings>
    <we:binding id="summary" type="matrix" appref="{C84B6095-49E5-4C34-8626-C6A34558499C}"/>
    <we:binding id="Units" type="matrix" appref="{5DDE73CE-C693-42BF-AEB5-3F672594B238}"/>
    <we:binding id="Categories" type="matrix" appref="{3C61431D-1D83-4338-A7A6-2641389406DE}"/>
    <we:binding id="Vendors" type="matrix" appref="{450CDAA6-37FB-4DA0-9902-E23FC80D713B}"/>
    <we:binding id="Manufacturers" type="matrix" appref="{F7DCF076-438B-474D-8425-ECF0F75AD98D}"/>
    <we:binding id="UnitsTable" type="table" appref="{70195399-469C-4CCC-BD86-CD96C670FE6F}"/>
    <we:binding id="ManufacturersTable" type="table" appref="{8FE2C916-7B0D-4028-BA60-15984E33317F}"/>
    <we:binding id="CategoriesTable" type="table" appref="{E47A16B7-C0DE-4B12-A788-7BD171C2194C}"/>
    <we:binding id="VendorsTable" type="table" appref="{844BD667-3BE9-4054-AE19-48909313D947}"/>
    <we:binding id="ProductTable" type="table" appref="{A0A65109-777A-4185-8AFA-A0F2913304D9}"/>
    <we:binding id="ProjectCategoryTable" type="table" appref="{FE119988-EFB4-481F-9A72-61896375848C}"/>
    <we:binding id="LegalEntityTable" type="table" appref="{17BBE615-FEF7-48B2-BDF7-2037122DABC0}"/>
    <we:binding id="ProductTypesTable" type="table" appref="{73390E27-5066-4C4A-8BC9-9941F59BA983}"/>
    <we:binding id="CurrenciesTable" type="table" appref="{2F1AD029-038E-4A3B-A997-7D965D4BD416}"/>
    <we:binding id="ItemGroupsTable" type="table" appref="{AA9B5649-3066-454B-B742-B293FD644E1D}"/>
    <we:binding id="versionInfo" type="matrix" appref="{E6ABD0B9-3F17-4D4E-B4B1-7B180A776476}"/>
    <we:binding id="summaryFormula" type="matrix" appref="{7F7358A5-CB62-44D3-B717-90FF06E902C5}"/>
    <we:binding id="LegalEntityCurrencyTable" type="table" appref="{CEC83D4F-6EC9-4183-9F24-BCDC07B19B29}"/>
    <we:binding id="FavoriteCurrenciesTable" type="table" appref="{8E1E8042-8463-474A-8FA6-54A9CC7ED872}"/>
    <we:binding id="ExchangeRatesTable" type="table" appref="{0832615C-7D62-44EF-8754-B00E2E9BD97A}"/>
    <we:binding id="DiscountsTable" type="table" appref="{3BA8F901-4345-4FAB-A440-198012EC0059}"/>
    <we:binding id="summaryprojecttype" type="matrix" appref="{17A71BDE-E27D-40E6-A9B6-74A4822748C1}"/>
    <we:binding id="QuoteSummarytabchangearea" type="matrix" appref="{AC39EA69-C6FE-407E-8C45-DD0F230322A7}"/>
    <we:binding id="quotesummarynavigationarea" type="matrix" appref="{7E23279B-D797-474E-93C6-73AACD360A48}"/>
    <we:binding id="productsnavigationarea" type="matrix" appref="{703ACD9A-E1A1-49AB-9726-F17CA109C27B}"/>
    <we:binding id="exchangeratedate" type="matrix" appref="{3F4B269D-6226-48D9-B65E-F9AD171EC332}"/>
    <we:binding id="Productstabchangearea" type="matrix" appref="{B355A9D2-F3FB-4631-AEC7-B6DB5465B3FC}"/>
    <we:binding id="summaryprojectname" type="matrix" appref="{147817CE-2273-4B8D-847B-470732EDDB82}"/>
    <we:binding id="summaryprojectcustname" type="matrix" appref="{BDB6A81C-6BE8-4D30-A7D5-9331A9EADC2C}"/>
    <we:binding id="resourcesnavigationarea" type="matrix" appref="{A2B1AEA2-E921-412D-BA26-88A231BCAFB8}"/>
    <we:binding id="SectionsTable" type="table" appref="{11AA6B8B-B6B4-47D2-B11A-D500D0AA5FFD}"/>
    <we:binding id="Quote1tabchangearea" type="matrix" appref="{308B5557-55BE-4579-A79E-D9A1DF4951FE}"/>
    <we:binding id="AllMatrix_Quote1" type="matrix" appref="{B5D80394-F0EA-4294-BE24-FD16AAB75EA6}"/>
    <we:binding id="TooltipTable" type="table" appref="{D052E0D4-CA3A-44C0-AEEA-C666DFFAC81B}"/>
    <we:binding id="ExportTable" type="table" appref="{DCC45457-D135-4AC5-9314-D2BE3ED75287}"/>
    <we:binding id="ExportParts" type="table" appref="{F34B9331-F4C5-4263-995B-31C3B763F629}"/>
    <we:binding id="LegalEntity" type="matrix" appref="{0D571D47-7776-4626-975D-2CAFFD323C0B}"/>
    <we:binding id="exportnavigationarea" type="matrix" appref="{D8163381-7884-4450-BEBF-D6AC30CD4AF1}"/>
    <we:binding id="ExportPartsTable" type="table" appref="{E5EADC2E-B0E6-43E9-B4D7-5AEA55577BB1}"/>
    <we:binding id="Section1" type="table" appref="{046AA1B3-D8C4-4CBE-A535-FD548405344D}"/>
    <we:binding id="SummaryFormulas" type="matrix" appref="{CCD53DC6-35C4-446B-84B6-9F18807260A2}"/>
    <we:binding id="SalesDiscountsTable" type="table" appref="{29B60F28-8A74-4E8D-9945-E80D35E9F932}"/>
    <we:binding id="PrefixesTable" type="table" appref="{6E0AC856-27D6-4C0E-A3E4-A4E3421E74F7}"/>
    <we:binding id="crmQuoteId" type="matrix" appref="{BE4644D2-B825-4ED6-B076-B21FF9D4935A}"/>
    <we:binding id="CRM_CustomersTable" type="table" appref="{909D557E-E919-4A70-BF96-563C49B44650}"/>
    <we:binding id="documentName" type="matrix" appref="{8909DBAC-D4AE-4A72-8A88-F164DD6488E0}"/>
    <we:binding id="Exporttabchangearea" type="matrix" appref="{EF7DCE15-1F50-4E17-B2A6-958D85EDEDB5}"/>
    <we:binding id="AllMatrix_Quote2" type="matrix" appref="{FA4D7117-6805-4527-B588-779D32B4F6F9}"/>
    <we:binding id="TempCurrentTable" type="table" appref="{9570326C-E886-474E-9ECC-6DC18B3D9090}"/>
    <we:binding id="SeparatorTestTable" type="table" appref="{99E320B3-534B-433D-8E95-F679A9A728D4}"/>
    <we:binding id="Section2" type="table" appref="{B2D956FA-EA1C-484C-AC58-3B6CA1DD8B73}"/>
    <we:binding id="Section3" type="table" appref="{4097C931-A82F-4814-B85C-C31C8E8EA2B6}"/>
    <we:binding id="Tabuľka31" type="table" appref="{7F02C539-8A6F-4AA7-9B05-4AA4FB5736BF}"/>
    <we:binding id="Tabuľka33" type="table" appref="{73B2611D-D254-434E-BB56-E23D242C3C18}"/>
    <we:binding id="Tabuľka15" type="table" appref="{BE30ED91-46D3-492C-A04A-9AA54767C781}"/>
    <we:binding id="Tabuľka32" type="table" appref="{92CBF979-07C5-41E8-BE52-68828FDE3F28}"/>
    <we:binding id="Tabuľka13" type="table" appref="{2FB8F43C-EB1D-4397-A35E-59C866F0190B}"/>
    <we:binding id="General_Legal_Entity_area" type="matrix" appref="{9050A7A3-740E-4656-B069-EBA0453E775F}"/>
    <we:binding id="General_Legal_Entity" type="matrix" appref="{91124F4A-3E51-4CA9-BE87-34D102A542DF}"/>
    <we:binding id="Quote1_navigationarea" type="matrix" appref="{573E8B12-553E-47D3-A929-F9F26AAE7C4C}"/>
  </we:bindings>
  <we:snapshot xmlns:r="http://schemas.openxmlformats.org/officeDocument/2006/relationships"/>
</we:webextension>
</file>

<file path=xl/webextensions/webextension10.xml><?xml version="1.0" encoding="utf-8"?>
<we:webextension xmlns:we="http://schemas.microsoft.com/office/webextensions/webextension/2010/11" id="{D5DA911F-E021-4D1B-9DD9-7137E3F5CE32}">
  <we:reference id="0eb1a36e-2187-40d1-924a-9d0f65aa05bd" version="22.0.4.0" store="https://in.soitron.com/catalog/apps" storeType="SPCatalog"/>
  <we:alternateReferences/>
  <we:properties/>
  <we:bindings>
    <we:binding id="ExportTable" type="table" appref="{FAA0456C-FCFD-4ECA-85DD-39923E2B931D}"/>
    <we:binding id="ExportPartsTable" type="table" appref="{D5A4803C-80F7-4FD7-BF53-08A8643DBE84}"/>
    <we:binding id="LegalEntity" type="matrix" appref="{2F58C2D8-3017-4B62-A1CF-73CC613C2483}"/>
    <we:binding id="versionInfo" type="matrix" appref="{D475AD8B-6812-495A-AF90-FB72D4A9D69E}"/>
    <we:binding id="quotesummarynavigationarea" type="matrix" appref="{ACF4D702-823C-4E72-8A01-965C976C138A}"/>
    <we:binding id="summary" type="matrix" appref="{D7A84EBF-57EB-437A-8A18-7F94F287AB0D}"/>
    <we:binding id="productsnavigationarea" type="matrix" appref="{199FD724-74BF-43CF-AF8E-7B154634DDC6}"/>
    <we:binding id="exportnavigationarea" type="matrix" appref="{65F4A139-8992-40D3-8336-FBD9674A1705}"/>
    <we:binding id="ExchangeRatesTable" type="table" appref="{0F05C469-F3C3-4D6D-A878-A7E0B25398AF}"/>
    <we:binding id="resourcesnavigationarea" type="matrix" appref="{E0726B27-A556-43AE-A8C8-DE43AA9C2804}"/>
    <we:binding id="General_Legal_Entity_area" type="matrix" appref="{DACA017F-56A3-4BE8-A137-F161A04FCDB7}"/>
    <we:binding id="AllMatrix_Quote1" type="matrix" appref="{277AB63B-501C-4A98-8391-6B311324DCA2}"/>
    <we:binding id="summaryFormula" type="matrix" appref="{DB869E70-CD3C-42EF-AC07-8410634FFB97}"/>
    <we:binding id="TooltipTable" type="table" appref="{07F8FF44-4A25-445A-BD69-F94B5473E708}"/>
    <we:binding id="PrefixesTable" type="table" appref="{A954C4EB-205F-4323-8B29-4598DEFC52E8}"/>
    <we:binding id="VendorsTable" type="table" appref="{8E398EE8-4D0A-456B-B9E4-9C348612B9F4}"/>
    <we:binding id="CategoriesTable" type="table" appref="{9E59CABF-6327-44B6-A198-081F338B9AB6}"/>
    <we:binding id="CurrenciesTable" type="table" appref="{B5BC3F15-E792-4096-9217-889BA640BAEC}"/>
    <we:binding id="UnitsTable" type="table" appref="{B51A003A-49DC-486E-828B-6F0DD4817E4E}"/>
    <we:binding id="ItemGroupsTable" type="table" appref="{A81E6AA9-D558-4640-8518-FA642F288E10}"/>
    <we:binding id="ProjectCategoryTable" type="table" appref="{7E78C210-053C-450B-9D04-983FDFFFCA37}"/>
    <we:binding id="LegalEntityCurrencyTable" type="table" appref="{E354FC5D-8E8D-45A4-9DC2-8C484757964F}"/>
    <we:binding id="ProductTypesTable" type="table" appref="{A885D0CF-94F5-4DA3-956D-29F0ED95ED65}"/>
    <we:binding id="ManufacturersTable" type="table" appref="{46005281-47AC-4A07-8B8F-C53651D209E3}"/>
    <we:binding id="Quote1_navigationarea" type="matrix" appref="{447D7969-1EA8-45BB-82DE-BECB98F10E05}"/>
  </we:bindings>
  <we:snapshot xmlns:r="http://schemas.openxmlformats.org/officeDocument/2006/relationships"/>
</we:webextension>
</file>

<file path=xl/webextensions/webextension11.xml><?xml version="1.0" encoding="utf-8"?>
<we:webextension xmlns:we="http://schemas.microsoft.com/office/webextensions/webextension/2010/11" id="{A41035F3-79BE-40C4-B107-DBB0FAFF928E}">
  <we:reference id="728a0e60-a019-4eac-a3e9-eebaa4e4c55e" version="22.0.4.0" store="https://in.soitron.com/catalog/apps" storeType="SPCatalog"/>
  <we:alternateReferences/>
  <we:properties/>
  <we:bindings>
    <we:binding id="ExportTable" type="table" appref="{81FFB45C-7345-4418-AC37-5BD5B35280C4}"/>
    <we:binding id="ExportPartsTable" type="table" appref="{8B6E1488-657E-422C-825D-7425708ECD05}"/>
    <we:binding id="LegalEntity" type="matrix" appref="{5367136D-226A-4275-A9FC-332F183C9AF0}"/>
    <we:binding id="versionInfo" type="matrix" appref="{DFA22E62-4A35-4FE5-83A5-8AA25D33242F}"/>
    <we:binding id="summary" type="matrix" appref="{0938393B-AE40-49C1-871A-891BB9963068}"/>
    <we:binding id="quotesummarynavigationarea" type="matrix" appref="{9FE7E728-3303-4E4D-BB69-560328DD3E5A}"/>
    <we:binding id="productsnavigationarea" type="matrix" appref="{37B08153-2DEE-4B2A-A4F4-930E6DE0DC1C}"/>
    <we:binding id="exportnavigationarea" type="matrix" appref="{EB5C69D2-820E-41A7-A775-FF538F12F97E}"/>
    <we:binding id="ExchangeRatesTable" type="table" appref="{96F6CB02-66D7-4438-9E44-404B657C6C2F}"/>
    <we:binding id="resourcesnavigationarea" type="matrix" appref="{D3250CFA-208B-4A4D-824E-CEBE6820921C}"/>
    <we:binding id="General_Legal_Entity_area" type="matrix" appref="{A459AD46-8777-4F1E-8ADC-4451B1A51B19}"/>
    <we:binding id="AllMatrix_Quote1" type="matrix" appref="{10B2D7B8-362D-47A5-AA3A-D172404FF679}"/>
    <we:binding id="summaryFormula" type="matrix" appref="{53C0DE28-541F-4997-AD0F-58ADC35FF6C3}"/>
    <we:binding id="TooltipTable" type="table" appref="{F9E100F0-DFC9-4960-936C-1EB92F9456A0}"/>
    <we:binding id="PrefixesTable" type="table" appref="{7D3AEF77-831A-452E-9789-AAE37AE5A834}"/>
    <we:binding id="VendorsTable" type="table" appref="{1EF4BEFD-8E4E-4554-AE29-EF3355EE230A}"/>
    <we:binding id="CategoriesTable" type="table" appref="{37953A32-2BEA-4DD5-A12A-465A65CDE47A}"/>
    <we:binding id="CurrenciesTable" type="table" appref="{F1222BD6-5C1D-4E96-8873-D8A488B50011}"/>
    <we:binding id="UnitsTable" type="table" appref="{3175B317-F00D-499E-B2A4-B67873EEAF96}"/>
    <we:binding id="ItemGroupsTable" type="table" appref="{EDFDBE79-773E-425D-AD14-9FD00B33CE29}"/>
    <we:binding id="ProjectCategoryTable" type="table" appref="{597325CB-2844-44B1-9E08-77AECB2F8A63}"/>
    <we:binding id="LegalEntityCurrencyTable" type="table" appref="{E3E24B0E-EBCC-48FB-A1BA-F9F374B5309D}"/>
    <we:binding id="ManufacturersTable" type="table" appref="{4ACC58D7-9067-4B78-96F4-176E866DF578}"/>
    <we:binding id="ProductTypesTable" type="table" appref="{4A8733BE-E449-4727-80F8-2464BEFE9731}"/>
    <we:binding id="exchangeratedate" type="matrix" appref="{9F577643-002A-4620-972C-88EEF693B724}"/>
    <we:binding id="nameColumn" type="matrix" appref="{41941BCD-06F2-44BA-8D24-D4A93FFA7BB8}"/>
    <we:binding id="Productstabchangearea" type="matrix" appref="{C66526A4-CADE-424D-B874-38A001341ED6}"/>
    <we:binding id="ProductTable" type="table" appref="{0A276C2B-83FD-41F1-973F-8C70F53479C7}"/>
    <we:binding id="Quote1_A_5_CA_36" type="matrix" appref="{C1026B30-1D06-434B-8564-319EC3B242D7}"/>
    <we:binding id="Quote1_A_5_CA_37" type="matrix" appref="{0960BF26-901F-4F3A-B2E4-BDC2388D623A}"/>
    <we:binding id="Quote1_A_5_CA_60" type="matrix" appref="{978D7966-6420-4E2C-AAFA-6C8D7635FF5C}"/>
    <we:binding id="Quote1_A_5_CA_63" type="matrix" appref="{A41B213E-BEDF-4BAE-97DD-3257EFB56EA2}"/>
    <we:binding id="Quote1_A_5_CA_65" type="matrix" appref="{16C655E0-EC01-4D8D-835D-F0397F506CA0}"/>
    <we:binding id="Quote1_A_5_CA_71" type="matrix" appref="{234523ED-5B4C-4FA9-A286-51631C4293A3}"/>
    <we:binding id="Quote1_A_5_CA_72" type="matrix" appref="{51E4A3C2-5B94-4595-871A-61B3DDCB0BBB}"/>
    <we:binding id="Quote1_A_5_CA_73" type="matrix" appref="{698E1208-E57A-4706-8D2E-7A98B414EC43}"/>
    <we:binding id="Quote1_A_5_CA_74" type="matrix" appref="{F8D1E500-30C6-496C-8404-3D9C9D9E32C9}"/>
    <we:binding id="Quote1_A_5_CA_75" type="matrix" appref="{C803B913-9B52-49CA-B53B-02943F1B15CE}"/>
    <we:binding id="Quote1_A_5_CA_76" type="matrix" appref="{59A1C1DA-D185-418E-B72E-58F1C4B332B7}"/>
    <we:binding id="Quote1_A_5_CA_77" type="matrix" appref="{4A33A74A-3EF8-4CFA-9C7A-3CDD3999F009}"/>
    <we:binding id="Quote1_A_5_CA_78" type="matrix" appref="{808795F8-E910-4B3D-A663-61654E9DED2B}"/>
    <we:binding id="Quote1_A_5_CA_79" type="matrix" appref="{35A7EDC7-47DE-4FE9-9680-C83047199629}"/>
    <we:binding id="Quote1_A_5_CA_80" type="matrix" appref="{5CB70A99-0E4C-44A7-B11C-EE96DD595E03}"/>
    <we:binding id="Quote1_A_5_CA_81" type="matrix" appref="{A38509A6-544D-4924-AF9D-695541306604}"/>
    <we:binding id="Quote1_A_77_CA_88" type="matrix" appref="{1EF8DE08-4AC0-4D4B-803F-37F7C85BD8DE}"/>
    <we:binding id="Quote1_A_97_CA_118" type="matrix" appref="{C85D377F-DFC1-4923-9A94-967C0EBB6EE6}"/>
    <we:binding id="Quote1_navigationarea" type="matrix" appref="{D5C8A3B2-AF30-4411-BC30-66C02E37D127}"/>
  </we:bindings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A02FA66-503E-4C24-8EF8-B377C462DBEE}">
  <we:reference id="e45706b9-5fd6-4b9d-ac2d-19bd4b5f44ce" version="1.0.0.0" store="http://sbtssp03/sites/apps/" storeType="SPCatalog"/>
  <we:alternateReferences/>
  <we:properties/>
  <we:bindings>
    <we:binding id="versionInfo" type="matrix" appref="{A0409557-5598-4736-99BE-1BE4629B14DF}"/>
    <we:binding id="summary" type="matrix" appref="{BF3327E2-80ED-4BB4-B040-2C8BDE63AA1E}"/>
    <we:binding id="LegalEntityTable" type="table" appref="{6E98B834-9554-4347-A6D3-51F9EF961DB5}"/>
    <we:binding id="VendorsTable" type="table" appref="{29139651-9776-4CCB-B086-9869AF67E468}"/>
    <we:binding id="CategoriesTable" type="table" appref="{F6798BFB-5094-42D6-AE35-2C318B425065}"/>
    <we:binding id="CurrenciesTable" type="table" appref="{5FED8B34-97FC-4A92-950A-E15C81AED23D}"/>
    <we:binding id="UnitsTable" type="table" appref="{EAFA7491-2BF8-4FD8-B57E-8FA13EE63B51}"/>
    <we:binding id="ItemGroupsTable" type="table" appref="{D84FB913-1D70-4FC1-817C-B41A8E73C01E}"/>
    <we:binding id="ProjectCategoryTable" type="table" appref="{07DA5449-8F71-47DB-A508-868B64A7A511}"/>
    <we:binding id="LegalEntityCurrencyTable" type="table" appref="{46785A0E-9929-4241-AC40-F594F84ECF65}"/>
    <we:binding id="summaryFormula" type="matrix" appref="{12112B4F-D028-49E2-A881-E87B3A8A2D6D}"/>
    <we:binding id="QuoteSummarytabchangearea" type="matrix" appref="{5FA7EA54-8772-4277-9E41-2A1166BA503B}"/>
    <we:binding id="quotesummarynavigationarea" type="matrix" appref="{1705BE74-A850-49F1-B5BE-9318914D277B}"/>
    <we:binding id="productsnavigationarea" type="matrix" appref="{91C024B7-0F58-459C-BB18-756C140EF265}"/>
    <we:binding id="quotenavigationarea" type="matrix" appref="{1D155217-225E-48CC-A2CA-A6BB5C8C28EE}"/>
    <we:binding id="DiscountsTable" type="table" appref="{EB750889-351E-460D-8654-A6A0C4049361}"/>
    <we:binding id="ExchangeRatesTable" type="table" appref="{2AED0C3C-8344-458A-8A59-273798390E49}"/>
    <we:binding id="resourcesnavigationarea" type="matrix" appref="{81CFA449-F743-4412-AD39-4002E190090B}"/>
    <we:binding id="Quotetabchangearea" type="matrix" appref="{8957B794-E927-4EE2-96B0-05C444B3D4BE}"/>
    <we:binding id="exchangeratedate" type="matrix" appref="{5210D51A-7A84-4FEA-AC60-90AE594E5542}"/>
    <we:binding id="ProductTable" type="table" appref="{9A7178C9-60BB-492F-8580-692A7B9BC230}"/>
    <we:binding id="QuoteTable" type="table" appref="{D0A59E3A-627D-4ABF-A764-9DEF7295A01B}"/>
    <we:binding id="Productstabchangearea" type="matrix" appref="{01F0EE89-7C77-4C52-86EE-641A99689F77}"/>
  </we:bindings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7EFEF9A6-29A5-403E-9261-C76459B0D36F}">
  <we:reference id="c37d82bd-eb28-47fc-8c7f-3c41e17785bb" version="3.0.4.0" store="http://sbtssp03/sites/apps" storeType="SPCatalog"/>
  <we:alternateReferences/>
  <we:properties/>
  <we:bindings>
    <we:binding id="SectionsTable" type="table" appref="{3D55A7E0-2A65-4CAD-9196-86BA3CE917AA}"/>
    <we:binding id="AllMatrix_Quote1" type="matrix" appref="{530755FE-80F1-4BC1-92C0-39F6A791FECC}"/>
    <we:binding id="ExportTable" type="table" appref="{68457181-DAB8-4C99-B704-1C7D02B2497A}"/>
    <we:binding id="ExportPartsTable" type="table" appref="{5730CF7A-9CCA-4ECF-B7D5-659EBD35AD4B}"/>
    <we:binding id="LegalEntity" type="matrix" appref="{9C08EE91-A3CD-4EA2-B894-7A85B5FBC4EE}"/>
    <we:binding id="versionInfo" type="matrix" appref="{6DB127FF-E7B2-4C7A-9D9A-FC7159A58964}"/>
    <we:binding id="quotesummarynavigationarea" type="matrix" appref="{5788C84A-0AFE-4C1C-A1BD-7F754D2CCCFD}"/>
    <we:binding id="productsnavigationarea" type="matrix" appref="{2535B8F8-15D0-4B94-AE6B-209F77EA0038}"/>
    <we:binding id="exportnavigationarea" type="matrix" appref="{BE767CDC-C123-4E4E-91CA-530FD433FAC3}"/>
    <we:binding id="DiscountsTable" type="table" appref="{5B7DECEB-0F9C-4F90-9DBB-AE4E85DF9A25}"/>
    <we:binding id="ExchangeRatesTable" type="table" appref="{85D1AB9A-5A58-4FEB-B70A-8C109B06861D}"/>
    <we:binding id="resourcesnavigationarea" type="matrix" appref="{BB5CBE80-03DE-4022-88E3-1BAE5B71EB3E}"/>
    <we:binding id="summary" type="matrix" appref="{E53A0ED5-62DE-4C1E-BE70-4912DB60D101}"/>
    <we:binding id="Quote1_navigationarea" type="matrix" appref="{3D4B7B9F-7F33-4BAB-A614-8D17A2141D45}"/>
    <we:binding id="LegalEntityTable" type="table" appref="{1DE62245-B099-48B7-B3CB-9A18B0EAF8D4}"/>
    <we:binding id="VendorsTable" type="table" appref="{77C7E655-A849-4F92-9813-3D0BA39D1C03}"/>
    <we:binding id="CategoriesTable" type="table" appref="{C58BD308-4A50-4073-8F8E-4C21A35C9985}"/>
    <we:binding id="CurrenciesTable" type="table" appref="{62D900B3-8938-4384-ABA8-ACCE07ACFC69}"/>
    <we:binding id="UnitsTable" type="table" appref="{D7F07A9C-D308-4572-AF51-164B9E8DDD50}"/>
    <we:binding id="ItemGroupsTable" type="table" appref="{AAB6AD4E-C779-4998-9725-97C62FBC1459}"/>
    <we:binding id="ProjectCategoryTable" type="table" appref="{81947D80-9549-43DB-8D07-33A6841BD525}"/>
    <we:binding id="LegalEntityCurrencyTable" type="table" appref="{86A1D640-11A6-40DB-B95E-A9E5CB56E96E}"/>
    <we:binding id="summaryFormula" type="matrix" appref="{D02A60C5-A4A9-49F3-9C7C-E2EEDAA760B3}"/>
    <we:binding id="Section1" type="table" appref="{EBE26441-C8AC-4453-A8C2-87DF48105DC9}"/>
    <we:binding id="exchangeratedate" type="matrix" appref="{23108CD4-B7A4-4D06-ADBD-D9146DB82ABA}"/>
    <we:binding id="ManufacturersTable" type="table" appref="{C8C5AD3D-4387-40E4-B980-3ED1875662AA}"/>
    <we:binding id="FavoriteCurrenciesTable" type="table" appref="{9658A8A8-D50E-464E-B09E-0A32A35F3D06}"/>
    <we:binding id="ProductTypesTable" type="table" appref="{44D1672A-DA20-4492-8007-046E82D6C039}"/>
    <we:binding id="TooltipTable" type="table" appref="{BD1CF2FF-A555-430C-8E9B-EF0CB04DB540}"/>
  </we:bindings>
  <we:snapshot xmlns:r="http://schemas.openxmlformats.org/officeDocument/2006/relationships"/>
</we:webextension>
</file>

<file path=xl/webextensions/webextension4.xml><?xml version="1.0" encoding="utf-8"?>
<we:webextension xmlns:we="http://schemas.microsoft.com/office/webextensions/webextension/2010/11" id="{0b48bdde-89e3-494a-9fda-fd61c9f5f5c4}">
  <we:reference id="e45706b9-5fd6-4b9d-ac2d-19bd4b5f44ca" version="1.0.0.0" store="developer" storeType="Registry"/>
  <we:alternateReferences/>
  <we:properties/>
  <we:bindings/>
  <we:snapshot xmlns:r="http://schemas.openxmlformats.org/officeDocument/2006/relationships"/>
</we:webextension>
</file>

<file path=xl/webextensions/webextension5.xml><?xml version="1.0" encoding="utf-8"?>
<we:webextension xmlns:we="http://schemas.microsoft.com/office/webextensions/webextension/2010/11" id="{7fa63f1e-8800-4c74-a0f5-5225fba35f96}">
  <we:reference id="e45706b9-5fd6-4b9d-ac2d-19bd4b5f44ca" version="1.0.0.0" store="developer" storeType="Registry"/>
  <we:alternateReferences/>
  <we:properties/>
  <we:bindings/>
  <we:snapshot xmlns:r="http://schemas.openxmlformats.org/officeDocument/2006/relationships"/>
</we:webextension>
</file>

<file path=xl/webextensions/webextension6.xml><?xml version="1.0" encoding="utf-8"?>
<we:webextension xmlns:we="http://schemas.microsoft.com/office/webextensions/webextension/2010/11" id="{4FF51995-95F1-416A-AE97-33DE08B0CA27}">
  <we:reference id="35c4059f-2fcf-4c37-9d93-623be069d8f4" version="16.0.3.0" store="https://in.soitron.com/catalog/apps" storeType="SPCatalog"/>
  <we:alternateReferences/>
  <we:properties/>
  <we:bindings>
    <we:binding id="ExportTable" type="table" appref="{9F224C87-1D46-4904-975E-F96FE7EB31CA}"/>
    <we:binding id="ExportPartsTable" type="table" appref="{8526A92A-340A-48AB-8EB9-959E3CE54A5F}"/>
    <we:binding id="LegalEntity" type="matrix" appref="{A2EB478F-8954-4197-8C6F-5E8A86E28EDA}"/>
    <we:binding id="versionInfo" type="matrix" appref="{426DDC88-FFD5-4996-9F43-7B026AFBA601}"/>
    <we:binding id="summary" type="matrix" appref="{A9172F0A-2A48-49C2-A0CF-A31D88B82202}"/>
    <we:binding id="quotesummarynavigationarea" type="matrix" appref="{6DEA5298-0DF3-4DBE-A5CA-D78EC50F6D49}"/>
    <we:binding id="LegalEntityTable" type="table" appref="{33C2A12A-8679-4BD8-9CE9-F024C9386256}"/>
    <we:binding id="VendorsTable" type="table" appref="{5024D76A-87D3-44DB-97AB-C97C505D7A08}"/>
    <we:binding id="CategoriesTable" type="table" appref="{36BF01B4-3863-485D-BB12-AB3AE4A9F54E}"/>
    <we:binding id="CurrenciesTable" type="table" appref="{82F503E1-438E-4EE3-BB29-EE3C07B6EA88}"/>
    <we:binding id="UnitsTable" type="table" appref="{BD27F26E-596C-4096-B07F-3B31277DDE1F}"/>
    <we:binding id="ItemGroupsTable" type="table" appref="{0860059D-3484-4EAC-8141-A53EA2E96DEE}"/>
    <we:binding id="ProjectCategoryTable" type="table" appref="{F885731A-B701-401F-8F99-6B8979B7E12E}"/>
    <we:binding id="LegalEntityCurrencyTable" type="table" appref="{05A9465C-25E0-49CC-90F6-26CE94E6F5D8}"/>
    <we:binding id="summaryFormula" type="matrix" appref="{6C7116A1-5C02-4049-AAE9-860E7FA05519}"/>
    <we:binding id="productsnavigationarea" type="matrix" appref="{D391256A-6367-410F-9F55-03142BC72F08}"/>
    <we:binding id="exportnavigationarea" type="matrix" appref="{BB56F9EC-1246-4166-BA92-6D47C3EC30EB}"/>
    <we:binding id="DiscountsTable" type="table" appref="{6627C16C-C095-46C2-A658-DC730DA1E8E2}"/>
    <we:binding id="SalesDiscountsTable" type="table" appref="{8B65C4F5-F5AA-47AF-BF3F-3BE61EA94CE5}"/>
    <we:binding id="ExchangeRatesTable" type="table" appref="{BCEEBF9E-C151-4B06-A7EF-EF0953C766F0}"/>
    <we:binding id="resourcesnavigationarea" type="matrix" appref="{0C907B04-8EC1-46B2-9B67-5FD0586047ED}"/>
    <we:binding id="TooltipTable" type="table" appref="{79641DC1-0C72-493A-B30F-AA61E65D9926}"/>
    <we:binding id="PrefixesTable" type="table" appref="{5EEF3445-BFBC-461D-9E49-DE5B13D3C08A}"/>
    <we:binding id="AllMatrix_Quote1" type="matrix" appref="{DA51D4D6-D61E-4FCF-9D97-8CF83C4399C0}"/>
    <we:binding id="ManufacturersTable" type="table" appref="{01937DF7-B3D4-42DB-BBE1-24779DC5A6B3}"/>
    <we:binding id="ProductTypesTable" type="table" appref="{DC7AC66C-DEF7-4944-AF9C-92EF10384AFE}"/>
    <we:binding id="SummaryFormulas" type="matrix" appref="{F3C8B658-6A9D-4E79-9F13-052437DB9C17}"/>
    <we:binding id="Quote1_navigationarea" type="matrix" appref="{DD82228D-99F9-4507-9F79-286223AA90E5}"/>
  </we:bindings>
  <we:snapshot xmlns:r="http://schemas.openxmlformats.org/officeDocument/2006/relationships"/>
</we:webextension>
</file>

<file path=xl/webextensions/webextension7.xml><?xml version="1.0" encoding="utf-8"?>
<we:webextension xmlns:we="http://schemas.microsoft.com/office/webextensions/webextension/2010/11" id="{879AA732-A677-4A7D-9B96-4F2C1CBF9768}">
  <we:reference id="4b059fc3-4b03-4966-b54a-1e631b4d3b5e" version="16.0.3.0" store="http://dev.soitron.com/sites/apps" storeType="SPCatalog"/>
  <we:alternateReferences/>
  <we:properties/>
  <we:bindings>
    <we:binding id="ExportTable" type="table" appref="{37069601-9A23-4052-A419-AFCD690E537F}"/>
    <we:binding id="ExportPartsTable" type="table" appref="{B43A0E55-1679-4646-A148-927B9C95C298}"/>
    <we:binding id="LegalEntity" type="matrix" appref="{1BF236FA-51F4-4829-BE6F-73EE2E94B04B}"/>
    <we:binding id="versionInfo" type="matrix" appref="{C29A1806-4079-4859-BDF6-E5B4B3858DC9}"/>
    <we:binding id="summary" type="matrix" appref="{F2D2CACB-3A91-41A5-A0D7-F8E8A8ADB8F4}"/>
    <we:binding id="LegalEntityTable" type="table" appref="{ED87DC23-39B8-49DE-979E-92684B08E555}"/>
    <we:binding id="VendorsTable" type="table" appref="{1698728C-A043-425D-970F-2D9226C71F41}"/>
    <we:binding id="CategoriesTable" type="table" appref="{B2AFE658-66B3-444A-876A-272E6D6E0A56}"/>
    <we:binding id="CurrenciesTable" type="table" appref="{27D807B2-0865-435C-AE13-09F29F6ABAF6}"/>
    <we:binding id="UnitsTable" type="table" appref="{16AA0EA8-83FD-4632-AAB4-72FCCA9DD16F}"/>
    <we:binding id="ItemGroupsTable" type="table" appref="{D73A83EB-A3A9-4C27-93D3-99F9BABDF6BF}"/>
    <we:binding id="ProjectCategoryTable" type="table" appref="{3290C0A7-71BF-4801-A914-F7D376102368}"/>
    <we:binding id="LegalEntityCurrencyTable" type="table" appref="{C559C88C-F966-487A-A611-5711731B052A}"/>
    <we:binding id="summaryFormula" type="matrix" appref="{FF05DD83-B5AA-48DA-B2B9-E8D4D5EB6D75}"/>
    <we:binding id="AllMatrix_Quote1" type="matrix" appref="{50568F1B-7FAE-484F-9D1E-332D0E3DB6A5}"/>
    <we:binding id="quotesummarynavigationarea" type="matrix" appref="{19595EDC-66E2-42A9-B299-E638A91BD069}"/>
    <we:binding id="productsnavigationarea" type="matrix" appref="{96A2C25F-CC9F-4AD6-A355-BAA6912E563D}"/>
    <we:binding id="exportnavigationarea" type="matrix" appref="{9C8B8A91-546A-4792-BF79-794902D386E7}"/>
    <we:binding id="DiscountsTable" type="table" appref="{59399A8D-BF27-4623-B9A9-44096193E211}"/>
    <we:binding id="SalesDiscountsTable" type="table" appref="{B7B3C5D1-13FC-426C-9693-EF852B5D76A4}"/>
    <we:binding id="ExchangeRatesTable" type="table" appref="{5D863B84-CD0D-4F9B-8D41-CE3C7858630D}"/>
    <we:binding id="resourcesnavigationarea" type="matrix" appref="{0CA08126-A3EC-4167-B61D-2839321CC432}"/>
    <we:binding id="TooltipTable" type="table" appref="{CC1AD1DD-A4F5-4560-B548-B6DFE1D928E0}"/>
    <we:binding id="PrefixesTable" type="table" appref="{E1568249-0936-473B-952A-DF47283EA67F}"/>
    <we:binding id="Quote1_navigationarea" type="matrix" appref="{FEA30B5C-01EF-4D7B-B47A-910467A8A472}"/>
    <we:binding id="exchangeratedate" type="matrix" appref="{AE96A6DA-0E0B-4FC3-A880-DA6521F01B0D}"/>
  </we:bindings>
  <we:snapshot xmlns:r="http://schemas.openxmlformats.org/officeDocument/2006/relationships"/>
</we:webextension>
</file>

<file path=xl/webextensions/webextension8.xml><?xml version="1.0" encoding="utf-8"?>
<we:webextension xmlns:we="http://schemas.microsoft.com/office/webextensions/webextension/2010/11" id="{E8E399B2-1391-42B9-B3DF-E6E98EA80875}">
  <we:reference id="62fec955-1fb5-4019-9461-0b775c164c9d" version="16.0.3.0" store="http://dev.soitron.com/sites/apps" storeType="SPCatalog"/>
  <we:alternateReferences/>
  <we:properties/>
  <we:bindings>
    <we:binding id="ExportTable" type="table" appref="{85CE1003-E7D6-45EA-8E02-3B5C42B211FE}"/>
    <we:binding id="ExportPartsTable" type="table" appref="{EE4F71C1-3834-46AD-ABBE-34C90D0F406F}"/>
    <we:binding id="LegalEntity" type="matrix" appref="{A25F772D-0245-42E2-86CB-DF3C2D431A03}"/>
    <we:binding id="versionInfo" type="matrix" appref="{B6B5815D-A72C-45DB-804F-50F992D605FA}"/>
    <we:binding id="summary" type="matrix" appref="{A7419F5E-0E3D-4C1A-92C8-587ED0D625CA}"/>
    <we:binding id="quotesummarynavigationarea" type="matrix" appref="{7FA80ED1-76E2-4413-B4BF-FA85DCD24108}"/>
    <we:binding id="LegalEntityTable" type="table" appref="{0E1F536E-D0FF-463C-8866-8C5FD58A7B33}"/>
    <we:binding id="VendorsTable" type="table" appref="{8A61A0F8-465E-4090-8E2E-362391C6E1EB}"/>
    <we:binding id="CategoriesTable" type="table" appref="{3A836299-8BFE-41D2-BB26-AAF0BE8FF1FC}"/>
    <we:binding id="CurrenciesTable" type="table" appref="{E0BE8DF4-063D-4131-8278-FC7A996C2F5D}"/>
    <we:binding id="UnitsTable" type="table" appref="{DEACB350-4985-4428-8241-0DE64475B452}"/>
    <we:binding id="ItemGroupsTable" type="table" appref="{8DA3110A-CB87-4A1C-BA3C-56885DC894BB}"/>
    <we:binding id="ProjectCategoryTable" type="table" appref="{05ACE5B8-EC4F-4023-957D-63A22F4AAB42}"/>
    <we:binding id="LegalEntityCurrencyTable" type="table" appref="{91214FA1-3F83-4C28-B546-2FAF03848336}"/>
    <we:binding id="summaryFormula" type="matrix" appref="{B249A572-2724-4163-B403-3EC43910D44E}"/>
    <we:binding id="productsnavigationarea" type="matrix" appref="{6F92D0D0-1CC0-40C6-A549-C7AD7DEF1854}"/>
    <we:binding id="exportnavigationarea" type="matrix" appref="{13E50C79-FD13-4AF0-A09B-CCD40BDE03FF}"/>
    <we:binding id="DiscountsTable" type="table" appref="{4DB936E5-4585-405D-99A6-E8CB5C45A690}"/>
    <we:binding id="SalesDiscountsTable" type="table" appref="{7C030B11-4360-42A1-9D08-47FC3F5011DD}"/>
    <we:binding id="ExchangeRatesTable" type="table" appref="{79F126BA-AC04-4DAB-9729-9D99CFEEFC43}"/>
    <we:binding id="resourcesnavigationarea" type="matrix" appref="{67963878-E7E4-4B7F-B168-F5FC3DDA7CC6}"/>
    <we:binding id="TooltipTable" type="table" appref="{CB92D477-979B-466A-8C52-5B4FE2B999D7}"/>
    <we:binding id="PrefixesTable" type="table" appref="{38274A1D-FED6-488E-AC12-7D76398455E4}"/>
    <we:binding id="AllMatrix_Quote1" type="matrix" appref="{C2C9C69E-1364-4051-AEED-424693E29DF0}"/>
    <we:binding id="exchangeratedate" type="matrix" appref="{6C5E90BC-2B61-400B-BE5B-3309EB7A554B}"/>
    <we:binding id="Productstabchangearea" type="matrix" appref="{E23447EA-6D3F-4C4F-B2EB-0DB6A4C43EB8}"/>
    <we:binding id="Quote1_navigationarea" type="matrix" appref="{A79AD7A0-11A4-4CB6-87E2-6578D2ACB68F}"/>
  </we:bindings>
  <we:snapshot xmlns:r="http://schemas.openxmlformats.org/officeDocument/2006/relationships"/>
</we:webextension>
</file>

<file path=xl/webextensions/webextension9.xml><?xml version="1.0" encoding="utf-8"?>
<we:webextension xmlns:we="http://schemas.microsoft.com/office/webextensions/webextension/2010/11" id="{39655E66-3123-4A01-B2C3-8ACE1FBCF3E3}">
  <we:reference id="f9d03157-c033-48dc-9406-0f397c3f3d0a" version="22.0.4.0" store="https://in.soitron.com/catalog/apps" storeType="SPCatalog"/>
  <we:alternateReferences/>
  <we:properties/>
  <we:bindings>
    <we:binding id="ExportTable" type="table" appref="{2B5742D9-D81B-47FC-90F2-D280ADCF3493}"/>
    <we:binding id="ExportPartsTable" type="table" appref="{174227A6-1B0B-46A6-B3D2-16F5D0D92060}"/>
    <we:binding id="LegalEntity" type="matrix" appref="{2EBF3AEE-56D7-4F15-99BD-B5DA46A45668}"/>
    <we:binding id="versionInfo" type="matrix" appref="{F9DDCAE2-D1BF-477D-A8B9-FC005BFEAFCB}"/>
    <we:binding id="summary" type="matrix" appref="{5A77E6A3-CE0C-46BC-9BE5-07B3184F1CC8}"/>
    <we:binding id="quotesummarynavigationarea" type="matrix" appref="{59A638EF-72F2-4216-AE36-CC6F9FA3E37E}"/>
    <we:binding id="productsnavigationarea" type="matrix" appref="{91C21B00-BB06-4CCF-94B7-68AE955FAF99}"/>
    <we:binding id="exportnavigationarea" type="matrix" appref="{2BC2B4CB-187A-44E1-B231-EB9FC45F22C1}"/>
    <we:binding id="ExchangeRatesTable" type="table" appref="{0766914D-00A9-44B6-A291-D04B0D98EB1D}"/>
    <we:binding id="resourcesnavigationarea" type="matrix" appref="{6D187484-DA6E-4E17-AB94-E6E466B9C456}"/>
    <we:binding id="General_Legal_Entity_area" type="matrix" appref="{123A026C-0AAD-4EA4-A967-64FF0E970C27}"/>
    <we:binding id="AllMatrix_Quote1" type="matrix" appref="{2CF3E514-475B-44A0-81E4-3ABC123947EF}"/>
    <we:binding id="summaryFormula" type="matrix" appref="{366E21ED-18B1-4863-BBBE-4F6CB979B8CA}"/>
    <we:binding id="TooltipTable" type="table" appref="{396D924B-6463-446F-9BFF-F761C1328728}"/>
    <we:binding id="PrefixesTable" type="table" appref="{B559FFEB-44A9-4A23-B728-57C2A479D182}"/>
    <we:binding id="VendorsTable" type="table" appref="{7300CAE5-36C2-4E6A-BF11-7E8238DDC23B}"/>
    <we:binding id="CategoriesTable" type="table" appref="{80E2BB92-1B53-4B83-B5C4-EBB685B3329B}"/>
    <we:binding id="CurrenciesTable" type="table" appref="{722B185C-222D-4747-ACE5-0DF56FFF2BCD}"/>
    <we:binding id="UnitsTable" type="table" appref="{6C33B629-E519-49ED-B5CC-C33221EC9D65}"/>
    <we:binding id="ItemGroupsTable" type="table" appref="{D431DF11-AFD5-4271-8E6C-97C05301B6A7}"/>
    <we:binding id="ProjectCategoryTable" type="table" appref="{3CAAFB93-C706-4380-AC4A-43BDBFB2894A}"/>
    <we:binding id="LegalEntityCurrencyTable" type="table" appref="{17DAB5E5-6E97-4719-8B83-AE036761708F}"/>
    <we:binding id="SummaryFormulas" type="matrix" appref="{FCE63CBA-AACE-47F4-8C59-FBB3DA2345C9}"/>
    <we:binding id="Quote1_navigationarea" type="matrix" appref="{79A6D895-FFE9-49D0-98A3-2744A1B13783}"/>
    <we:binding id="ProductTypesTable" type="table" appref="{60443E53-B64F-467A-BD90-00114F9CA40B}"/>
    <we:binding id="ManufacturersTable" type="table" appref="{0D4615E6-738F-473E-8077-4A5ECB8E7631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O50"/>
  <sheetViews>
    <sheetView workbookViewId="0">
      <selection activeCell="E1" sqref="E1"/>
    </sheetView>
  </sheetViews>
  <sheetFormatPr defaultColWidth="9.140625" defaultRowHeight="15" x14ac:dyDescent="0.25"/>
  <cols>
    <col min="1" max="1" width="10.85546875" style="1" customWidth="1"/>
    <col min="2" max="2" width="9.140625" style="1"/>
    <col min="3" max="3" width="28.140625" style="1" bestFit="1" customWidth="1"/>
    <col min="4" max="4" width="6.28515625" style="1" customWidth="1"/>
    <col min="5" max="5" width="16.42578125" style="1" customWidth="1"/>
    <col min="6" max="7" width="9.140625" style="1"/>
    <col min="8" max="8" width="22.5703125" style="1" customWidth="1"/>
    <col min="9" max="12" width="9.140625" style="1"/>
    <col min="13" max="13" width="22.28515625" style="2" customWidth="1"/>
    <col min="14" max="14" width="9.140625" style="3"/>
    <col min="15" max="15" width="10" style="1" customWidth="1"/>
    <col min="16" max="16384" width="9.140625" style="1"/>
  </cols>
  <sheetData>
    <row r="1" spans="3:14" x14ac:dyDescent="0.25">
      <c r="C1" s="1" t="s">
        <v>13</v>
      </c>
      <c r="E1" s="1" t="str">
        <f>"22.0.0"</f>
        <v>22.0.0</v>
      </c>
    </row>
    <row r="2" spans="3:14" x14ac:dyDescent="0.25">
      <c r="C2" s="1" t="s">
        <v>38</v>
      </c>
      <c r="E2" s="1" t="str">
        <f>"22.0.4"</f>
        <v>22.0.4</v>
      </c>
      <c r="M2" s="4" t="s">
        <v>30</v>
      </c>
    </row>
    <row r="3" spans="3:14" x14ac:dyDescent="0.25">
      <c r="C3" s="1" t="s">
        <v>12</v>
      </c>
      <c r="E3" s="5" t="str">
        <f ca="1">_xlfn.FORMULATEXT(E4)</f>
        <v>=IF(TRUE; 1; 0)</v>
      </c>
      <c r="M3" s="2" t="s">
        <v>29</v>
      </c>
      <c r="N3" s="3" t="e">
        <f>IF(#REF!="NO", 0, IF(ISERROR(#REF!), 0, SUMIFS(#REF!,#REF!, "Materials",#REF!, TRUE,#REF!, "&lt;&gt;Total"))+IF(ISERROR(#REF!), 0, SUMIFS(#REF!,#REF!, "Goods",#REF!, TRUE,#REF!, "&lt;&gt;Total"))+IF(ISERROR(#REF!), 0, SUMIFS(#REF!,#REF!, "StockServ",#REF!, TRUE,#REF!, "&lt;&gt;Total")))</f>
        <v>#REF!</v>
      </c>
    </row>
    <row r="4" spans="3:14" x14ac:dyDescent="0.25">
      <c r="C4" s="1" t="s">
        <v>11</v>
      </c>
      <c r="E4" s="1">
        <f>IF(TRUE, 1, 0)</f>
        <v>1</v>
      </c>
      <c r="F4" s="1" t="s">
        <v>43</v>
      </c>
      <c r="M4" s="2" t="s">
        <v>31</v>
      </c>
      <c r="N4" s="3" t="e">
        <f>IF(#REF!="NO", 0, IF(ISERROR(#REF!), 0, SUMIFS(#REF!,#REF!, "Materials",#REF!, TRUE,#REF!, "&lt;&gt;Total"))+IF(ISERROR(#REF!), 0, SUMIFS(#REF!,#REF!, "Goods",#REF!, TRUE,#REF!, "&lt;&gt;Total"))+IF(ISERROR(#REF!), 0, SUMIFS(#REF!,#REF!, "StockServ",#REF!, TRUE,#REF!, "&lt;&gt;Total")))</f>
        <v>#REF!</v>
      </c>
    </row>
    <row r="5" spans="3:14" x14ac:dyDescent="0.25">
      <c r="C5" s="1" t="s">
        <v>41</v>
      </c>
      <c r="E5" s="6" t="str">
        <f>IF(OR(ISERROR(TEXT(DefultNumericValue,"0,00")), TEXT(DefultNumericValue,"0,00")="000"), TEXT(DefultNumericValue,"0.00"), TEXT(DefultNumericValue,"0,00"))</f>
        <v>0,00</v>
      </c>
      <c r="F5" s="1" t="s">
        <v>43</v>
      </c>
      <c r="M5" s="2" t="s">
        <v>32</v>
      </c>
      <c r="N5" s="3" t="e">
        <f>IF(#REF!="NO", 0, IF(ISERROR(#REF!), 0, SUMIFS(#REF!,#REF!, "Services",#REF!, TRUE,#REF!, "&lt;&gt;Total")))</f>
        <v>#REF!</v>
      </c>
    </row>
    <row r="6" spans="3:14" x14ac:dyDescent="0.25">
      <c r="C6" s="1" t="s">
        <v>15</v>
      </c>
      <c r="E6" s="6">
        <v>0</v>
      </c>
      <c r="F6" s="1" t="s">
        <v>43</v>
      </c>
      <c r="M6" s="2" t="s">
        <v>33</v>
      </c>
      <c r="N6" s="3" t="e">
        <f>IF(#REF!="NO", 0, IF(ISERROR(#REF!), 0, SUMIFS(#REF!,#REF!, "*",#REF!, "Services",#REF!, TRUE,#REF!, "&lt;&gt;Total")))</f>
        <v>#REF!</v>
      </c>
    </row>
    <row r="7" spans="3:14" x14ac:dyDescent="0.25">
      <c r="C7" s="1" t="s">
        <v>42</v>
      </c>
      <c r="E7" s="1" t="str">
        <f ca="1">INFO("release")</f>
        <v>16.0</v>
      </c>
      <c r="M7" s="2" t="s">
        <v>34</v>
      </c>
      <c r="N7" s="3" t="e">
        <f>IF(#REF!="NO", 0, IF(ISERROR(#REF!), 0, SUMIFS(#REF!,#REF!, "*",#REF!, TRUE,#REF!, "&lt;&gt;Total")))</f>
        <v>#REF!</v>
      </c>
    </row>
    <row r="8" spans="3:14" x14ac:dyDescent="0.25">
      <c r="M8" s="2" t="s">
        <v>35</v>
      </c>
      <c r="N8" s="3" t="e">
        <f>IF(#REF!="NO", 0, IF(ISERROR(#REF!), 0, SUMIFS(#REF!,#REF!, TRUE,#REF!, "&lt;&gt;Total")))</f>
        <v>#REF!</v>
      </c>
    </row>
    <row r="9" spans="3:14" ht="15.75" thickBot="1" x14ac:dyDescent="0.3">
      <c r="M9" s="2" t="s">
        <v>36</v>
      </c>
      <c r="N9" s="3" t="e">
        <f>IF(#REF!="NO", 0, IF(ISERROR(#REF!), 0, SUMIFS(#REF!,#REF!, TRUE,#REF!, "&lt;&gt;Total")))</f>
        <v>#REF!</v>
      </c>
    </row>
    <row r="10" spans="3:14" ht="15.75" thickBot="1" x14ac:dyDescent="0.3">
      <c r="C10" s="1" t="s">
        <v>37</v>
      </c>
      <c r="E10" s="7">
        <f>IF(ISERROR(Purchase_Price_In_LE_Currency1), 0, SUMIF(QuoteNote1, "N", Purchase_Price_In_LE_Currency1))
+IF(ISERROR(Purchase_Price_In_LE_Currency2), 0, SUMIF(QuoteNote2, "N", Purchase_Price_In_LE_Currency2))
+IF(ISERROR(Purchase_Price_In_LE_Currency3), 0, SUMIF(QuoteNote3, "N", Purchase_Price_In_LE_Currency3))
+IF(ISERROR(Purchase_Price_In_LE_Currency4), 0, SUMIF(QuoteNote4, "N", Purchase_Price_In_LE_Currency4))
+IF(ISERROR(Purchase_Price_In_LE_Currency5), 0, SUMIF(QuoteNote5, "N", Purchase_Price_In_LE_Currency5))
+IF(ISERROR(Purchase_Price_In_LE_Currency6), 0, SUMIF(QuoteNote6, "N", Purchase_Price_In_LE_Currency6))
+IF(ISERROR(Purchase_Price_In_LE_Currency7), 0, SUMIF(QuoteNote7, "N", Purchase_Price_In_LE_Currency7))
+IF(ISERROR(Purchase_Price_In_LE_Currency8), 0, SUMIF(QuoteNote8, "N", Purchase_Price_In_LE_Currency8))
+IF(ISERROR(Purchase_Price_In_LE_Currency9), 0, SUMIF(QuoteNote9, "N", Purchase_Price_In_LE_Currency9))
+IF(ISERROR(Purchase_Price_In_LE_Currency10), 0, SUMIF(QuoteNote10, "N", Purchase_Price_In_LE_Currency10))</f>
        <v>0</v>
      </c>
      <c r="F10" s="7" t="e">
        <f>INDEX(#REF!, MATCH(Selected_Legal_Entity,#REF!, 0))</f>
        <v>#REF!</v>
      </c>
    </row>
    <row r="11" spans="3:14" ht="15.75" thickBot="1" x14ac:dyDescent="0.3"/>
    <row r="12" spans="3:14" ht="15.75" thickBot="1" x14ac:dyDescent="0.3">
      <c r="C12" s="1" t="s">
        <v>14</v>
      </c>
      <c r="E12" s="7">
        <f>IF(ISERROR(Sales_Price_In_LE_Currency1), 0, SUMIF(QuoteNote1, "N", Sales_Price_In_LE_Currency1))
+IF(ISERROR(Sales_Price_In_LE_Currency2), 0, SUMIF(QuoteNote2, "N", Sales_Price_In_LE_Currency2))
+IF(ISERROR(Sales_Price_In_LE_Currency3), 0, SUMIF(QuoteNote3, "N", Sales_Price_In_LE_Currency3))
+IF(ISERROR(Sales_Price_In_LE_Currency4), 0, SUMIF(QuoteNote4, "N", Sales_Price_In_LE_Currency4))
+IF(ISERROR(Sales_Price_In_LE_Currency5), 0, SUMIF(QuoteNote5, "N", Sales_Price_In_LE_Currency5))
+IF(ISERROR(Sales_Price_In_LE_Currency6), 0, SUMIF(QuoteNote6, "N", Sales_Price_In_LE_Currency6))
+IF(ISERROR(Sales_Price_In_LE_Currency7), 0, SUMIF(QuoteNote7, "N", Sales_Price_In_LE_Currency7))
+IF(ISERROR(Sales_Price_In_LE_Currency8), 0, SUMIF(QuoteNote8, "N", Sales_Price_In_LE_Currency8))
+IF(ISERROR(Sales_Price_In_LE_Currency9), 0, SUMIF(QuoteNote9, "N", Sales_Price_In_LE_Currency9))
+IF(ISERROR(Sales_Price_In_LE_Currency10), 0, SUMIF(QuoteNote10, "N", Sales_Price_In_LE_Currency10))</f>
        <v>0</v>
      </c>
      <c r="F12" s="7" t="e">
        <f>INDEX(#REF!, MATCH(Selected_Legal_Entity,#REF!, 0))</f>
        <v>#REF!</v>
      </c>
    </row>
    <row r="13" spans="3:14" ht="15.75" thickBot="1" x14ac:dyDescent="0.3">
      <c r="M13" s="2" t="s">
        <v>40</v>
      </c>
      <c r="N13" s="8" t="str">
        <f t="array" aca="1" ref="N13" ca="1">MID(CELL("filename"),SEARCH("[",CELL("filename"))+1, SEARCH("]",CELL("filename"))-SEARCH("[",CELL("filename"))-1)</f>
        <v>Priloha_2__Technicka_specifikacia_mnozstevný_rámec_cennik.xlsm</v>
      </c>
    </row>
    <row r="14" spans="3:14" ht="15.75" thickBot="1" x14ac:dyDescent="0.3">
      <c r="C14" s="1" t="s">
        <v>0</v>
      </c>
      <c r="E14" s="7" t="e">
        <f>Summary_Total_Product_Sale</f>
        <v>#REF!</v>
      </c>
      <c r="F14" s="7" t="e">
        <f>INDEX(#REF!, MATCH(Selected_Legal_Entity,#REF!, 0))</f>
        <v>#REF!</v>
      </c>
      <c r="H14" s="1" t="s">
        <v>9</v>
      </c>
      <c r="I14" s="7"/>
      <c r="J14" s="7" t="e">
        <f>INDEX(#REF!, MATCH(Selected_Legal_Entity,#REF!, 0))</f>
        <v>#REF!</v>
      </c>
    </row>
    <row r="15" spans="3:14" ht="18.75" thickBot="1" x14ac:dyDescent="0.3">
      <c r="N15" s="9"/>
    </row>
    <row r="16" spans="3:14" ht="15.75" thickBot="1" x14ac:dyDescent="0.3">
      <c r="C16" s="1" t="s">
        <v>1</v>
      </c>
      <c r="E16" s="7" t="e">
        <f>Summary_Total_Product_Purchase</f>
        <v>#REF!</v>
      </c>
      <c r="F16" s="7" t="e">
        <f>INDEX(#REF!, MATCH(Selected_Legal_Entity,#REF!, 0))</f>
        <v>#REF!</v>
      </c>
      <c r="H16" s="1" t="s">
        <v>9</v>
      </c>
      <c r="I16" s="7"/>
      <c r="J16" s="7" t="e">
        <f>INDEX(#REF!, MATCH(Selected_Legal_Entity,#REF!, 0))</f>
        <v>#REF!</v>
      </c>
    </row>
    <row r="17" spans="3:15" ht="15.75" thickBot="1" x14ac:dyDescent="0.3"/>
    <row r="18" spans="3:15" ht="15.75" thickBot="1" x14ac:dyDescent="0.3">
      <c r="C18" s="1" t="s">
        <v>2</v>
      </c>
      <c r="E18" s="7" t="e">
        <f>Summary_Total_Service_Sale</f>
        <v>#REF!</v>
      </c>
      <c r="F18" s="7" t="e">
        <f>INDEX(#REF!, MATCH(Selected_Legal_Entity,#REF!, 0))</f>
        <v>#REF!</v>
      </c>
      <c r="H18" s="1" t="s">
        <v>9</v>
      </c>
      <c r="I18" s="7"/>
      <c r="J18" s="7" t="e">
        <f>INDEX(#REF!, MATCH(Selected_Legal_Entity,#REF!, 0))</f>
        <v>#REF!</v>
      </c>
    </row>
    <row r="19" spans="3:15" ht="15.75" thickBot="1" x14ac:dyDescent="0.3"/>
    <row r="20" spans="3:15" ht="15.75" thickBot="1" x14ac:dyDescent="0.3">
      <c r="C20" s="1" t="s">
        <v>3</v>
      </c>
      <c r="E20" s="7" t="e">
        <f>Summary_Total_Service_Subdelivery+Summary_Total_Service_Own</f>
        <v>#REF!</v>
      </c>
      <c r="F20" s="7" t="e">
        <f>INDEX(#REF!, MATCH(Selected_Legal_Entity,#REF!, 0))</f>
        <v>#REF!</v>
      </c>
      <c r="H20" s="1" t="s">
        <v>9</v>
      </c>
      <c r="I20" s="7"/>
      <c r="J20" s="7" t="e">
        <f>INDEX(#REF!, MATCH(Selected_Legal_Entity,#REF!, 0))</f>
        <v>#REF!</v>
      </c>
    </row>
    <row r="21" spans="3:15" ht="15.75" thickBot="1" x14ac:dyDescent="0.3">
      <c r="N21" s="15" t="s">
        <v>45</v>
      </c>
      <c r="O21" s="16" t="s">
        <v>46</v>
      </c>
    </row>
    <row r="22" spans="3:15" ht="15.75" thickBot="1" x14ac:dyDescent="0.3">
      <c r="C22" s="1" t="s">
        <v>4</v>
      </c>
      <c r="E22" s="7" t="e">
        <f>Summary_Total_Service_Subdelivery</f>
        <v>#REF!</v>
      </c>
      <c r="F22" s="7" t="e">
        <f>INDEX(#REF!, MATCH(Selected_Legal_Entity,#REF!, 0))</f>
        <v>#REF!</v>
      </c>
      <c r="N22" s="13" t="s">
        <v>47</v>
      </c>
      <c r="O22" s="14">
        <v>1234.56</v>
      </c>
    </row>
    <row r="23" spans="3:15" ht="15.75" thickBot="1" x14ac:dyDescent="0.3"/>
    <row r="24" spans="3:15" ht="15.75" thickBot="1" x14ac:dyDescent="0.3">
      <c r="C24" s="1" t="s">
        <v>5</v>
      </c>
      <c r="E24" s="7" t="e">
        <f>Summary_Total_Service_Own</f>
        <v>#REF!</v>
      </c>
      <c r="F24" s="7" t="e">
        <f>INDEX(#REF!, MATCH(Selected_Legal_Entity,#REF!, 0))</f>
        <v>#REF!</v>
      </c>
    </row>
    <row r="25" spans="3:15" ht="15.75" thickBot="1" x14ac:dyDescent="0.3"/>
    <row r="26" spans="3:15" ht="15.75" thickBot="1" x14ac:dyDescent="0.3">
      <c r="C26" s="1" t="s">
        <v>6</v>
      </c>
      <c r="E26" s="10" t="e">
        <f>General_Legal_Entity</f>
        <v>#REF!</v>
      </c>
      <c r="H26" s="1" t="s">
        <v>16</v>
      </c>
      <c r="I26" s="7" t="s">
        <v>28</v>
      </c>
    </row>
    <row r="27" spans="3:15" ht="15.75" thickBot="1" x14ac:dyDescent="0.3"/>
    <row r="28" spans="3:15" ht="15.75" thickBot="1" x14ac:dyDescent="0.3">
      <c r="C28" s="1" t="s">
        <v>7</v>
      </c>
      <c r="E28" s="10" t="e">
        <f>General_AX_Project_Code</f>
        <v>#REF!</v>
      </c>
      <c r="H28" s="1" t="s">
        <v>26</v>
      </c>
      <c r="I28" s="7" t="s">
        <v>28</v>
      </c>
    </row>
    <row r="29" spans="3:15" ht="15.75" thickBot="1" x14ac:dyDescent="0.3"/>
    <row r="30" spans="3:15" ht="15.75" thickBot="1" x14ac:dyDescent="0.3">
      <c r="C30" s="1" t="s">
        <v>8</v>
      </c>
      <c r="E30" s="10" t="s">
        <v>10</v>
      </c>
      <c r="G30" s="11"/>
      <c r="H30" s="1" t="s">
        <v>27</v>
      </c>
      <c r="I30" s="88" t="e">
        <f>IF(Summary_Total_Service_Own&lt;0,INDEX(#REF!, MATCH("N/A",#REF!, 0)), IF(Summary_Total_Service_Own&lt;1000, INDEX(#REF!, MATCH("1 Task",#REF!, 0)), IF(Summary_Total_Service_Own&lt;2000, INDEX(#REF!, MATCH("2 Simple",#REF!, 0)), IF(Summary_Total_Service_Own&lt;10000, INDEX(#REF!, MATCH("3 Medium",#REF!, 0)), IF(Summary_Total_Service_Own&gt;=10000, INDEX(#REF!, MATCH("4 Complex",#REF!, 0)), INDEX(#REF!, MATCH("9 Other",#REF!, 0)))))))</f>
        <v>#REF!</v>
      </c>
      <c r="J30" s="89"/>
    </row>
    <row r="31" spans="3:15" ht="15.75" thickBot="1" x14ac:dyDescent="0.3"/>
    <row r="32" spans="3:15" ht="15.75" thickBot="1" x14ac:dyDescent="0.3">
      <c r="C32" s="1" t="s">
        <v>23</v>
      </c>
      <c r="E32" s="12" t="e">
        <f>ExchangeRateDate</f>
        <v>#REF!</v>
      </c>
    </row>
    <row r="33" spans="3:10" ht="15.75" thickBot="1" x14ac:dyDescent="0.3"/>
    <row r="34" spans="3:10" ht="15.75" thickBot="1" x14ac:dyDescent="0.3">
      <c r="C34" s="1" t="s">
        <v>24</v>
      </c>
      <c r="E34" s="7" t="e">
        <f>INDEX(#REF!, MATCH(Selected_Legal_Entity,#REF!, 0))</f>
        <v>#REF!</v>
      </c>
    </row>
    <row r="35" spans="3:10" ht="15.75" thickBot="1" x14ac:dyDescent="0.3">
      <c r="C35" s="1" t="s">
        <v>48</v>
      </c>
      <c r="E35" s="7" t="e">
        <f>INDEX(#REF!, MATCH(Selected_Legal_Entity,#REF!, 0))</f>
        <v>#REF!</v>
      </c>
      <c r="H35" s="1" t="s">
        <v>44</v>
      </c>
      <c r="I35" s="90" t="e">
        <f>INDEX(#REF!, MATCH(Summary_ProjectType,#REF!, 0))</f>
        <v>#REF!</v>
      </c>
      <c r="J35" s="91"/>
    </row>
    <row r="36" spans="3:10" ht="15.75" thickBot="1" x14ac:dyDescent="0.3">
      <c r="C36" s="1" t="s">
        <v>25</v>
      </c>
      <c r="E36" s="7" t="e">
        <f>INDEX(#REF!, MATCH(Selected_Legal_Entity,#REF!, 0))</f>
        <v>#REF!</v>
      </c>
    </row>
    <row r="37" spans="3:10" ht="15.75" thickBot="1" x14ac:dyDescent="0.3"/>
    <row r="38" spans="3:10" ht="15.75" thickBot="1" x14ac:dyDescent="0.3">
      <c r="C38" s="1" t="s">
        <v>39</v>
      </c>
      <c r="E38" s="7" t="e">
        <f>CRM_Quote</f>
        <v>#REF!</v>
      </c>
    </row>
    <row r="39" spans="3:10" ht="15.75" thickBot="1" x14ac:dyDescent="0.3"/>
    <row r="40" spans="3:10" ht="15.75" thickBot="1" x14ac:dyDescent="0.3">
      <c r="C40" s="1" t="s">
        <v>17</v>
      </c>
      <c r="E40" s="7" t="e">
        <f>Summary_Total_Product_Sale-Summary_Total_Product_Purchase</f>
        <v>#REF!</v>
      </c>
    </row>
    <row r="41" spans="3:10" ht="15.75" thickBot="1" x14ac:dyDescent="0.3"/>
    <row r="42" spans="3:10" ht="15.75" thickBot="1" x14ac:dyDescent="0.3">
      <c r="C42" s="1" t="s">
        <v>19</v>
      </c>
      <c r="E42" s="7" t="e">
        <f>IF(Product_Margin=0,0,Product_Margin/Summary_Total_Product_Sale)</f>
        <v>#REF!</v>
      </c>
    </row>
    <row r="43" spans="3:10" ht="15.75" thickBot="1" x14ac:dyDescent="0.3"/>
    <row r="44" spans="3:10" ht="15.75" thickBot="1" x14ac:dyDescent="0.3">
      <c r="C44" s="1" t="s">
        <v>18</v>
      </c>
      <c r="E44" s="7" t="e">
        <f>Summary_Total_Service_Sale-(Summary_Total_Service_Subdelivery+Summary_Total_Service_Own)</f>
        <v>#REF!</v>
      </c>
    </row>
    <row r="45" spans="3:10" ht="15.75" thickBot="1" x14ac:dyDescent="0.3"/>
    <row r="46" spans="3:10" ht="15.75" thickBot="1" x14ac:dyDescent="0.3">
      <c r="C46" s="1" t="s">
        <v>20</v>
      </c>
      <c r="E46" s="7" t="e">
        <f>IF(Sales_Margin=0,0,Sales_Margin/Summary_Total_Service_Sale)</f>
        <v>#REF!</v>
      </c>
    </row>
    <row r="47" spans="3:10" ht="15.75" thickBot="1" x14ac:dyDescent="0.3"/>
    <row r="48" spans="3:10" ht="15.75" thickBot="1" x14ac:dyDescent="0.3">
      <c r="C48" s="1" t="s">
        <v>21</v>
      </c>
      <c r="E48" s="7" t="e">
        <f>Sum_Sales_price-Sum_Purchase_price</f>
        <v>#REF!</v>
      </c>
    </row>
    <row r="49" spans="3:5" ht="15.75" thickBot="1" x14ac:dyDescent="0.3"/>
    <row r="50" spans="3:5" ht="15.75" thickBot="1" x14ac:dyDescent="0.3">
      <c r="C50" s="1" t="s">
        <v>22</v>
      </c>
      <c r="E50" s="7" t="e">
        <f>IF(Total_Margin=0,0,Total_Margin/Sum_Sales_price)</f>
        <v>#REF!</v>
      </c>
    </row>
  </sheetData>
  <mergeCells count="2">
    <mergeCell ref="I30:J30"/>
    <mergeCell ref="I35:J35"/>
  </mergeCells>
  <pageMargins left="0.7" right="0.7" top="0.75" bottom="0.75" header="0.3" footer="0.3"/>
  <pageSetup orientation="portrait" horizontalDpi="300" r:id="rId1"/>
  <extLst>
    <ext xmlns:x15="http://schemas.microsoft.com/office/spreadsheetml/2010/11/main" uri="{F7C9EE02-42E1-4005-9D12-6889AFFD525C}">
      <x15:webExtensions xmlns:xm="http://schemas.microsoft.com/office/excel/2006/main">
        <x15:webExtension appRef="{A0409557-5598-4736-99BE-1BE4629B14DF}">
          <xm:f>Summary!$E$1:$E$1</xm:f>
        </x15:webExtension>
        <x15:webExtension appRef="{BF3327E2-80ED-4BB4-B040-2C8BDE63AA1E}">
          <xm:f>Summary!$C$14:$E$38</xm:f>
        </x15:webExtension>
        <x15:webExtension appRef="{6E98B834-9554-4347-A6D3-51F9EF961DB5}">
          <xm:f>#REF!</xm:f>
        </x15:webExtension>
        <x15:webExtension appRef="{29139651-9776-4CCB-B086-9869AF67E468}">
          <xm:f>#REF!</xm:f>
        </x15:webExtension>
        <x15:webExtension appRef="{F6798BFB-5094-42D6-AE35-2C318B425065}">
          <xm:f>#REF!</xm:f>
        </x15:webExtension>
        <x15:webExtension appRef="{5FED8B34-97FC-4A92-950A-E15C81AED23D}">
          <xm:f>#REF!</xm:f>
        </x15:webExtension>
        <x15:webExtension appRef="{EAFA7491-2BF8-4FD8-B57E-8FA13EE63B51}">
          <xm:f>#REF!</xm:f>
        </x15:webExtension>
        <x15:webExtension appRef="{D84FB913-1D70-4FC1-817C-B41A8E73C01E}">
          <xm:f>#REF!</xm:f>
        </x15:webExtension>
        <x15:webExtension appRef="{07DA5449-8F71-47DB-A508-868B64A7A511}">
          <xm:f>#REF!</xm:f>
        </x15:webExtension>
        <x15:webExtension appRef="{46785A0E-9929-4241-AC40-F594F84ECF65}">
          <xm:f>#REF!</xm:f>
        </x15:webExtension>
        <x15:webExtension appRef="{12112B4F-D028-49E2-A881-E87B3A8A2D6D}">
          <xm:f>Summary!$E$3:$E$3</xm:f>
        </x15:webExtension>
        <x15:webExtension appRef="{CEC83D4F-6EC9-4183-9F24-BCDC07B19B29}">
          <xm:f>#REF!</xm:f>
        </x15:webExtension>
        <x15:webExtension appRef="{17A71BDE-E27D-40E6-A9B6-74A4822748C1}">
          <xm:f>Summary!$E$30:$E$30</xm:f>
        </x15:webExtension>
        <x15:webExtension appRef="{7E23279B-D797-474E-93C6-73AACD360A48}">
          <xm:f>#REF!</xm:f>
        </x15:webExtension>
        <x15:webExtension appRef="{703ACD9A-E1A1-49AB-9726-F17CA109C27B}">
          <xm:f>#REF!</xm:f>
        </x15:webExtension>
        <x15:webExtension appRef="{B355A9D2-F3FB-4631-AEC7-B6DB5465B3FC}">
          <xm:f>#REF!</xm:f>
        </x15:webExtension>
        <x15:webExtension appRef="{147817CE-2273-4B8D-847B-470732EDDB82}">
          <xm:f>Summary!$I$26:$I$26</xm:f>
        </x15:webExtension>
        <x15:webExtension appRef="{BDB6A81C-6BE8-4D30-A7D5-9331A9EADC2C}">
          <xm:f>Summary!$I$28:$I$28</xm:f>
        </x15:webExtension>
        <x15:webExtension appRef="{A2B1AEA2-E921-412D-BA26-88A231BCAFB8}">
          <xm:f>#REF!</xm:f>
        </x15:webExtension>
        <x15:webExtension appRef="{1705BE74-A850-49F1-B5BE-9318914D277B}">
          <xm:f>#REF!</xm:f>
        </x15:webExtension>
        <x15:webExtension appRef="{91C024B7-0F58-459C-BB18-756C140EF265}">
          <xm:f>#REF!</xm:f>
        </x15:webExtension>
        <x15:webExtension appRef="{1D155217-225E-48CC-A2CA-A6BB5C8C28EE}">
          <xm:f>#REF!</xm:f>
        </x15:webExtension>
        <x15:webExtension appRef="{EB750889-351E-460D-8654-A6A0C4049361}">
          <xm:f>#REF!</xm:f>
        </x15:webExtension>
        <x15:webExtension appRef="{2AED0C3C-8344-458A-8A59-273798390E49}">
          <xm:f>#REF!</xm:f>
        </x15:webExtension>
        <x15:webExtension appRef="{81CFA449-F743-4412-AD39-4002E190090B}">
          <xm:f>#REF!</xm:f>
        </x15:webExtension>
        <x15:webExtension appRef="{11AA6B8B-B6B4-47D2-B11A-D500D0AA5FFD}">
          <xm:f>#REF!</xm:f>
        </x15:webExtension>
        <x15:webExtension appRef="{308B5557-55BE-4579-A79E-D9A1DF4951FE}">
          <xm:f>#REF!</xm:f>
        </x15:webExtension>
        <x15:webExtension appRef="{DCC45457-D135-4AC5-9314-D2BE3ED75287}">
          <xm:f>#REF!</xm:f>
        </x15:webExtension>
        <x15:webExtension appRef="{F34B9331-F4C5-4263-995B-31C3B763F629}">
          <xm:f>#REF!</xm:f>
        </x15:webExtension>
        <x15:webExtension appRef="{0D571D47-7776-4626-975D-2CAFFD323C0B}">
          <xm:f>#REF!</xm:f>
        </x15:webExtension>
        <x15:webExtension appRef="{D8163381-7884-4450-BEBF-D6AC30CD4AF1}">
          <xm:f>#REF!</xm:f>
        </x15:webExtension>
        <x15:webExtension appRef="{E5EADC2E-B0E6-43E9-B4D7-5AEA55577BB1}">
          <xm:f>#REF!</xm:f>
        </x15:webExtension>
        <x15:webExtension appRef="{3D55A7E0-2A65-4CAD-9196-86BA3CE917AA}">
          <xm:f>#REF!</xm:f>
        </x15:webExtension>
        <x15:webExtension appRef="{530755FE-80F1-4BC1-92C0-39F6A791FECC}">
          <xm:f>#REF!</xm:f>
        </x15:webExtension>
        <x15:webExtension appRef="{68457181-DAB8-4C99-B704-1C7D02B2497A}">
          <xm:f>#REF!</xm:f>
        </x15:webExtension>
        <x15:webExtension appRef="{5730CF7A-9CCA-4ECF-B7D5-659EBD35AD4B}">
          <xm:f>#REF!</xm:f>
        </x15:webExtension>
        <x15:webExtension appRef="{9C08EE91-A3CD-4EA2-B894-7A85B5FBC4EE}">
          <xm:f>#REF!</xm:f>
        </x15:webExtension>
        <x15:webExtension appRef="{6DB127FF-E7B2-4C7A-9D9A-FC7159A58964}">
          <xm:f>Summary!$E$1:$E$1</xm:f>
        </x15:webExtension>
        <x15:webExtension appRef="{5788C84A-0AFE-4C1C-A1BD-7F754D2CCCFD}">
          <xm:f>#REF!</xm:f>
        </x15:webExtension>
        <x15:webExtension appRef="{2535B8F8-15D0-4B94-AE6B-209F77EA0038}">
          <xm:f>#REF!</xm:f>
        </x15:webExtension>
        <x15:webExtension appRef="{BE767CDC-C123-4E4E-91CA-530FD433FAC3}">
          <xm:f>#REF!</xm:f>
        </x15:webExtension>
        <x15:webExtension appRef="{5B7DECEB-0F9C-4F90-9DBB-AE4E85DF9A25}">
          <xm:f>#REF!</xm:f>
        </x15:webExtension>
        <x15:webExtension appRef="{85D1AB9A-5A58-4FEB-B70A-8C109B06861D}">
          <xm:f>#REF!</xm:f>
        </x15:webExtension>
        <x15:webExtension appRef="{BB5CBE80-03DE-4022-88E3-1BAE5B71EB3E}">
          <xm:f>#REF!</xm:f>
        </x15:webExtension>
        <x15:webExtension appRef="{E53A0ED5-62DE-4C1E-BE70-4912DB60D101}">
          <xm:f>Summary!$C$14:$E$38</xm:f>
        </x15:webExtension>
        <x15:webExtension appRef="{3D4B7B9F-7F33-4BAB-A614-8D17A2141D45}">
          <xm:f>#REF!</xm:f>
        </x15:webExtension>
        <x15:webExtension appRef="{1DE62245-B099-48B7-B3CB-9A18B0EAF8D4}">
          <xm:f>#REF!</xm:f>
        </x15:webExtension>
        <x15:webExtension appRef="{77C7E655-A849-4F92-9813-3D0BA39D1C03}">
          <xm:f>#REF!</xm:f>
        </x15:webExtension>
        <x15:webExtension appRef="{C58BD308-4A50-4073-8F8E-4C21A35C9985}">
          <xm:f>#REF!</xm:f>
        </x15:webExtension>
        <x15:webExtension appRef="{62D900B3-8938-4384-ABA8-ACCE07ACFC69}">
          <xm:f>#REF!</xm:f>
        </x15:webExtension>
        <x15:webExtension appRef="{D7F07A9C-D308-4572-AF51-164B9E8DDD50}">
          <xm:f>#REF!</xm:f>
        </x15:webExtension>
        <x15:webExtension appRef="{AAB6AD4E-C779-4998-9725-97C62FBC1459}">
          <xm:f>#REF!</xm:f>
        </x15:webExtension>
        <x15:webExtension appRef="{81947D80-9549-43DB-8D07-33A6841BD525}">
          <xm:f>#REF!</xm:f>
        </x15:webExtension>
        <x15:webExtension appRef="{86A1D640-11A6-40DB-B95E-A9E5CB56E96E}">
          <xm:f>#REF!</xm:f>
        </x15:webExtension>
        <x15:webExtension appRef="{D02A60C5-A4A9-49F3-9C7C-E2EEDAA760B3}">
          <xm:f>Summary!$E$3:$E$3</xm:f>
        </x15:webExtension>
        <x15:webExtension appRef="{EBE26441-C8AC-4453-A8C2-87DF48105DC9}">
          <xm:f>#REF!</xm:f>
        </x15:webExtension>
        <x15:webExtension appRef="{23108CD4-B7A4-4D06-ADBD-D9146DB82ABA}">
          <xm:f>#REF!</xm:f>
        </x15:webExtension>
        <x15:webExtension appRef="{C8C5AD3D-4387-40E4-B980-3ED1875662AA}">
          <xm:f>#REF!</xm:f>
        </x15:webExtension>
        <x15:webExtension appRef="{9658A8A8-D50E-464E-B09E-0A32A35F3D06}">
          <xm:f>#REF!</xm:f>
        </x15:webExtension>
        <x15:webExtension appRef="{44D1672A-DA20-4492-8007-046E82D6C039}">
          <xm:f>#REF!</xm:f>
        </x15:webExtension>
        <x15:webExtension appRef="{BD1CF2FF-A555-430C-8E9B-EF0CB04DB540}">
          <xm:f>#REF!</xm:f>
        </x15:webExtension>
        <x15:webExtension appRef="{C84B6095-49E5-4C34-8626-C6A34558499C}">
          <xm:f>Summary!$C$14:$E$38</xm:f>
        </x15:webExtension>
        <x15:webExtension appRef="{AA9B5649-3066-454B-B742-B293FD644E1D}">
          <xm:f>#REF!</xm:f>
        </x15:webExtension>
        <x15:webExtension appRef="{3BA8F901-4345-4FAB-A440-198012EC0059}">
          <xm:f>#REF!</xm:f>
        </x15:webExtension>
        <x15:webExtension appRef="{AC39EA69-C6FE-407E-8C45-DD0F230322A7}">
          <xm:f>#REF!</xm:f>
        </x15:webExtension>
        <x15:webExtension appRef="{3F4B269D-6226-48D9-B65E-F9AD171EC332}">
          <xm:f>#REF!</xm:f>
        </x15:webExtension>
        <x15:webExtension appRef="{5FA7EA54-8772-4277-9E41-2A1166BA503B}">
          <xm:f>#REF!</xm:f>
        </x15:webExtension>
        <x15:webExtension appRef="{8957B794-E927-4EE2-96B0-05C444B3D4BE}">
          <xm:f>#REF!</xm:f>
        </x15:webExtension>
        <x15:webExtension appRef="{5210D51A-7A84-4FEA-AC60-90AE594E5542}">
          <xm:f>#REF!</xm:f>
        </x15:webExtension>
        <x15:webExtension appRef="{D052E0D4-CA3A-44C0-AEEA-C666DFFAC81B}">
          <xm:f>#REF!</xm:f>
        </x15:webExtension>
        <x15:webExtension appRef="{29B60F28-8A74-4E8D-9945-E80D35E9F932}">
          <xm:f>#REF!</xm:f>
        </x15:webExtension>
        <x15:webExtension appRef="{6E0AC856-27D6-4C0E-A3E4-A4E3421E74F7}">
          <xm:f>#REF!</xm:f>
        </x15:webExtension>
        <x15:webExtension appRef="{BE4644D2-B825-4ED6-B076-B21FF9D4935A}">
          <xm:f>#REF!</xm:f>
        </x15:webExtension>
        <x15:webExtension appRef="{909D557E-E919-4A70-BF96-563C49B44650}">
          <xm:f>#REF!</xm:f>
        </x15:webExtension>
        <x15:webExtension appRef="{8909DBAC-D4AE-4A72-8A88-F164DD6488E0}">
          <xm:f>Summary!$N$13:$N$13</xm:f>
        </x15:webExtension>
        <x15:webExtension appRef="{EF7DCE15-1F50-4E17-B2A6-958D85EDEDB5}">
          <xm:f>#REF!</xm:f>
        </x15:webExtension>
        <x15:webExtension appRef="{FA4D7117-6805-4527-B588-779D32B4F6F9}">
          <xm:f>#REF!</xm:f>
        </x15:webExtension>
        <x15:webExtension appRef="{F3C8B658-6A9D-4E79-9F13-052437DB9C17}">
          <xm:f>Summary!$N$3:$N$9</xm:f>
        </x15:webExtension>
        <x15:webExtension appRef="{DD82228D-99F9-4507-9F79-286223AA90E5}">
          <xm:f>#REF!</xm:f>
        </x15:webExtension>
        <x15:webExtension appRef="{9050A7A3-740E-4656-B069-EBA0453E775F}">
          <xm:f>#REF!</xm:f>
        </x15:webExtension>
        <x15:webExtension appRef="{91124F4A-3E51-4CA9-BE87-34D102A542DF}">
          <xm:f>#REF!</xm:f>
        </x15:webExtension>
        <x15:webExtension appRef="{FCE63CBA-AACE-47F4-8C59-FBB3DA2345C9}">
          <xm:f>Summary!$N$3:$N$9</xm:f>
        </x15:webExtension>
        <x15:webExtension appRef="{79A6D895-FFE9-49D0-98A3-2744A1B13783}">
          <xm:f>#REF!</xm:f>
        </x15:webExtension>
        <x15:webExtension appRef="{447D7969-1EA8-45BB-82DE-BECB98F10E05}">
          <xm:f>#REF!</xm:f>
        </x15:webExtension>
        <x15:webExtension appRef="{99E320B3-534B-433D-8E95-F679A9A728D4}">
          <xm:f>Summary!$N$21:$O$22</xm:f>
        </x15:webExtension>
        <x15:webExtension appRef="{A0A65109-777A-4185-8AFA-A0F2913304D9}">
          <xm:f>#REF!</xm:f>
        </x15:webExtension>
        <x15:webExtension appRef="{17BBE615-FEF7-48B2-BDF7-2037122DABC0}">
          <xm:f>#REF!</xm:f>
        </x15:webExtension>
        <x15:webExtension appRef="{E6ABD0B9-3F17-4D4E-B4B1-7B180A776476}">
          <xm:f>Summary!$E$1:$E$1</xm:f>
        </x15:webExtension>
        <x15:webExtension appRef="{7F7358A5-CB62-44D3-B717-90FF06E902C5}">
          <xm:f>Summary!$E$3:$E$7</xm:f>
        </x15:webExtension>
        <x15:webExtension appRef="{9A7178C9-60BB-492F-8580-692A7B9BC230}">
          <xm:f>#REF!</xm:f>
        </x15:webExtension>
        <x15:webExtension appRef="{D0A59E3A-627D-4ABF-A764-9DEF7295A01B}">
          <xm:f>#REF!</xm:f>
        </x15:webExtension>
        <x15:webExtension appRef="{01F0EE89-7C77-4C52-86EE-641A99689F77}">
          <xm:f>#REF!</xm:f>
        </x15:webExtension>
        <x15:webExtension appRef="{CCD53DC6-35C4-446B-84B6-9F18807260A2}">
          <xm:f>Summary!$N$3:$N$9</xm:f>
        </x15:webExtension>
        <x15:webExtension appRef="{9F224C87-1D46-4904-975E-F96FE7EB31CA}">
          <xm:f>#REF!</xm:f>
        </x15:webExtension>
        <x15:webExtension appRef="{8526A92A-340A-48AB-8EB9-959E3CE54A5F}">
          <xm:f>#REF!</xm:f>
        </x15:webExtension>
        <x15:webExtension appRef="{A2EB478F-8954-4197-8C6F-5E8A86E28EDA}">
          <xm:f>#REF!</xm:f>
        </x15:webExtension>
        <x15:webExtension appRef="{426DDC88-FFD5-4996-9F43-7B026AFBA601}">
          <xm:f>Summary!$E$1:$E$1</xm:f>
        </x15:webExtension>
        <x15:webExtension appRef="{A9172F0A-2A48-49C2-A0CF-A31D88B82202}">
          <xm:f>Summary!$C$14:$E$38</xm:f>
        </x15:webExtension>
        <x15:webExtension appRef="{6DEA5298-0DF3-4DBE-A5CA-D78EC50F6D49}">
          <xm:f>#REF!</xm:f>
        </x15:webExtension>
        <x15:webExtension appRef="{33C2A12A-8679-4BD8-9CE9-F024C9386256}">
          <xm:f>#REF!</xm:f>
        </x15:webExtension>
        <x15:webExtension appRef="{5024D76A-87D3-44DB-97AB-C97C505D7A08}">
          <xm:f>#REF!</xm:f>
        </x15:webExtension>
        <x15:webExtension appRef="{36BF01B4-3863-485D-BB12-AB3AE4A9F54E}">
          <xm:f>#REF!</xm:f>
        </x15:webExtension>
        <x15:webExtension appRef="{82F503E1-438E-4EE3-BB29-EE3C07B6EA88}">
          <xm:f>#REF!</xm:f>
        </x15:webExtension>
        <x15:webExtension appRef="{BD27F26E-596C-4096-B07F-3B31277DDE1F}">
          <xm:f>#REF!</xm:f>
        </x15:webExtension>
        <x15:webExtension appRef="{0860059D-3484-4EAC-8141-A53EA2E96DEE}">
          <xm:f>#REF!</xm:f>
        </x15:webExtension>
        <x15:webExtension appRef="{F885731A-B701-401F-8F99-6B8979B7E12E}">
          <xm:f>#REF!</xm:f>
        </x15:webExtension>
        <x15:webExtension appRef="{05A9465C-25E0-49CC-90F6-26CE94E6F5D8}">
          <xm:f>#REF!</xm:f>
        </x15:webExtension>
        <x15:webExtension appRef="{6C7116A1-5C02-4049-AAE9-860E7FA05519}">
          <xm:f>Summary!$E$3:$E$7</xm:f>
        </x15:webExtension>
        <x15:webExtension appRef="{D391256A-6367-410F-9F55-03142BC72F08}">
          <xm:f>#REF!</xm:f>
        </x15:webExtension>
        <x15:webExtension appRef="{BB56F9EC-1246-4166-BA92-6D47C3EC30EB}">
          <xm:f>#REF!</xm:f>
        </x15:webExtension>
        <x15:webExtension appRef="{6627C16C-C095-46C2-A658-DC730DA1E8E2}">
          <xm:f>#REF!</xm:f>
        </x15:webExtension>
        <x15:webExtension appRef="{8B65C4F5-F5AA-47AF-BF3F-3BE61EA94CE5}">
          <xm:f>#REF!</xm:f>
        </x15:webExtension>
        <x15:webExtension appRef="{BCEEBF9E-C151-4B06-A7EF-EF0953C766F0}">
          <xm:f>#REF!</xm:f>
        </x15:webExtension>
        <x15:webExtension appRef="{0C907B04-8EC1-46B2-9B67-5FD0586047ED}">
          <xm:f>#REF!</xm:f>
        </x15:webExtension>
        <x15:webExtension appRef="{79641DC1-0C72-493A-B30F-AA61E65D9926}">
          <xm:f>#REF!</xm:f>
        </x15:webExtension>
        <x15:webExtension appRef="{5EEF3445-BFBC-461D-9E49-DE5B13D3C08A}">
          <xm:f>#REF!</xm:f>
        </x15:webExtension>
        <x15:webExtension appRef="{DA51D4D6-D61E-4FCF-9D97-8CF83C4399C0}">
          <xm:f>#REF!</xm:f>
        </x15:webExtension>
        <x15:webExtension appRef="{37069601-9A23-4052-A419-AFCD690E537F}">
          <xm:f>#REF!</xm:f>
        </x15:webExtension>
        <x15:webExtension appRef="{B43A0E55-1679-4646-A148-927B9C95C298}">
          <xm:f>#REF!</xm:f>
        </x15:webExtension>
        <x15:webExtension appRef="{1BF236FA-51F4-4829-BE6F-73EE2E94B04B}">
          <xm:f>#REF!</xm:f>
        </x15:webExtension>
        <x15:webExtension appRef="{C29A1806-4079-4859-BDF6-E5B4B3858DC9}">
          <xm:f>Summary!$E$1:$E$1</xm:f>
        </x15:webExtension>
        <x15:webExtension appRef="{F2D2CACB-3A91-41A5-A0D7-F8E8A8ADB8F4}">
          <xm:f>Summary!$C$14:$E$38</xm:f>
        </x15:webExtension>
        <x15:webExtension appRef="{ED87DC23-39B8-49DE-979E-92684B08E555}">
          <xm:f>#REF!</xm:f>
        </x15:webExtension>
        <x15:webExtension appRef="{1698728C-A043-425D-970F-2D9226C71F41}">
          <xm:f>#REF!</xm:f>
        </x15:webExtension>
        <x15:webExtension appRef="{B2AFE658-66B3-444A-876A-272E6D6E0A56}">
          <xm:f>#REF!</xm:f>
        </x15:webExtension>
        <x15:webExtension appRef="{27D807B2-0865-435C-AE13-09F29F6ABAF6}">
          <xm:f>#REF!</xm:f>
        </x15:webExtension>
        <x15:webExtension appRef="{16AA0EA8-83FD-4632-AAB4-72FCCA9DD16F}">
          <xm:f>#REF!</xm:f>
        </x15:webExtension>
        <x15:webExtension appRef="{D73A83EB-A3A9-4C27-93D3-99F9BABDF6BF}">
          <xm:f>#REF!</xm:f>
        </x15:webExtension>
        <x15:webExtension appRef="{3290C0A7-71BF-4801-A914-F7D376102368}">
          <xm:f>#REF!</xm:f>
        </x15:webExtension>
        <x15:webExtension appRef="{C559C88C-F966-487A-A611-5711731B052A}">
          <xm:f>#REF!</xm:f>
        </x15:webExtension>
        <x15:webExtension appRef="{FF05DD83-B5AA-48DA-B2B9-E8D4D5EB6D75}">
          <xm:f>Summary!$E$3:$E$7</xm:f>
        </x15:webExtension>
        <x15:webExtension appRef="{50568F1B-7FAE-484F-9D1E-332D0E3DB6A5}">
          <xm:f>#REF!</xm:f>
        </x15:webExtension>
        <x15:webExtension appRef="{19595EDC-66E2-42A9-B299-E638A91BD069}">
          <xm:f>#REF!</xm:f>
        </x15:webExtension>
        <x15:webExtension appRef="{96A2C25F-CC9F-4AD6-A355-BAA6912E563D}">
          <xm:f>#REF!</xm:f>
        </x15:webExtension>
        <x15:webExtension appRef="{9C8B8A91-546A-4792-BF79-794902D386E7}">
          <xm:f>#REF!</xm:f>
        </x15:webExtension>
        <x15:webExtension appRef="{59399A8D-BF27-4623-B9A9-44096193E211}">
          <xm:f>#REF!</xm:f>
        </x15:webExtension>
        <x15:webExtension appRef="{B7B3C5D1-13FC-426C-9693-EF852B5D76A4}">
          <xm:f>#REF!</xm:f>
        </x15:webExtension>
        <x15:webExtension appRef="{5D863B84-CD0D-4F9B-8D41-CE3C7858630D}">
          <xm:f>#REF!</xm:f>
        </x15:webExtension>
        <x15:webExtension appRef="{0CA08126-A3EC-4167-B61D-2839321CC432}">
          <xm:f>#REF!</xm:f>
        </x15:webExtension>
        <x15:webExtension appRef="{CC1AD1DD-A4F5-4560-B548-B6DFE1D928E0}">
          <xm:f>#REF!</xm:f>
        </x15:webExtension>
        <x15:webExtension appRef="{E1568249-0936-473B-952A-DF47283EA67F}">
          <xm:f>#REF!</xm:f>
        </x15:webExtension>
        <x15:webExtension appRef="{FEA30B5C-01EF-4D7B-B47A-910467A8A472}">
          <xm:f>#REF!</xm:f>
        </x15:webExtension>
        <x15:webExtension appRef="{AE96A6DA-0E0B-4FC3-A880-DA6521F01B0D}">
          <xm:f>#REF!</xm:f>
        </x15:webExtension>
        <x15:webExtension appRef="{85CE1003-E7D6-45EA-8E02-3B5C42B211FE}">
          <xm:f>#REF!</xm:f>
        </x15:webExtension>
        <x15:webExtension appRef="{EE4F71C1-3834-46AD-ABBE-34C90D0F406F}">
          <xm:f>#REF!</xm:f>
        </x15:webExtension>
        <x15:webExtension appRef="{A25F772D-0245-42E2-86CB-DF3C2D431A03}">
          <xm:f>#REF!</xm:f>
        </x15:webExtension>
        <x15:webExtension appRef="{B6B5815D-A72C-45DB-804F-50F992D605FA}">
          <xm:f>Summary!$E$1:$E$1</xm:f>
        </x15:webExtension>
        <x15:webExtension appRef="{A7419F5E-0E3D-4C1A-92C8-587ED0D625CA}">
          <xm:f>Summary!$C$14:$E$38</xm:f>
        </x15:webExtension>
        <x15:webExtension appRef="{7FA80ED1-76E2-4413-B4BF-FA85DCD24108}">
          <xm:f>#REF!</xm:f>
        </x15:webExtension>
        <x15:webExtension appRef="{0E1F536E-D0FF-463C-8866-8C5FD58A7B33}">
          <xm:f>#REF!</xm:f>
        </x15:webExtension>
        <x15:webExtension appRef="{8A61A0F8-465E-4090-8E2E-362391C6E1EB}">
          <xm:f>#REF!</xm:f>
        </x15:webExtension>
        <x15:webExtension appRef="{3A836299-8BFE-41D2-BB26-AAF0BE8FF1FC}">
          <xm:f>#REF!</xm:f>
        </x15:webExtension>
        <x15:webExtension appRef="{E0BE8DF4-063D-4131-8278-FC7A996C2F5D}">
          <xm:f>#REF!</xm:f>
        </x15:webExtension>
        <x15:webExtension appRef="{DEACB350-4985-4428-8241-0DE64475B452}">
          <xm:f>#REF!</xm:f>
        </x15:webExtension>
        <x15:webExtension appRef="{8DA3110A-CB87-4A1C-BA3C-56885DC894BB}">
          <xm:f>#REF!</xm:f>
        </x15:webExtension>
        <x15:webExtension appRef="{05ACE5B8-EC4F-4023-957D-63A22F4AAB42}">
          <xm:f>#REF!</xm:f>
        </x15:webExtension>
        <x15:webExtension appRef="{91214FA1-3F83-4C28-B546-2FAF03848336}">
          <xm:f>#REF!</xm:f>
        </x15:webExtension>
        <x15:webExtension appRef="{B249A572-2724-4163-B403-3EC43910D44E}">
          <xm:f>Summary!$E$3:$E$7</xm:f>
        </x15:webExtension>
        <x15:webExtension appRef="{6F92D0D0-1CC0-40C6-A549-C7AD7DEF1854}">
          <xm:f>#REF!</xm:f>
        </x15:webExtension>
        <x15:webExtension appRef="{13E50C79-FD13-4AF0-A09B-CCD40BDE03FF}">
          <xm:f>#REF!</xm:f>
        </x15:webExtension>
        <x15:webExtension appRef="{4DB936E5-4585-405D-99A6-E8CB5C45A690}">
          <xm:f>#REF!</xm:f>
        </x15:webExtension>
        <x15:webExtension appRef="{7C030B11-4360-42A1-9D08-47FC3F5011DD}">
          <xm:f>#REF!</xm:f>
        </x15:webExtension>
        <x15:webExtension appRef="{79F126BA-AC04-4DAB-9729-9D99CFEEFC43}">
          <xm:f>#REF!</xm:f>
        </x15:webExtension>
        <x15:webExtension appRef="{67963878-E7E4-4B7F-B168-F5FC3DDA7CC6}">
          <xm:f>#REF!</xm:f>
        </x15:webExtension>
        <x15:webExtension appRef="{CB92D477-979B-466A-8C52-5B4FE2B999D7}">
          <xm:f>#REF!</xm:f>
        </x15:webExtension>
        <x15:webExtension appRef="{38274A1D-FED6-488E-AC12-7D76398455E4}">
          <xm:f>#REF!</xm:f>
        </x15:webExtension>
        <x15:webExtension appRef="{C2C9C69E-1364-4051-AEED-424693E29DF0}">
          <xm:f>#REF!</xm:f>
        </x15:webExtension>
        <x15:webExtension appRef="{6C5E90BC-2B61-400B-BE5B-3309EB7A554B}">
          <xm:f>#REF!</xm:f>
        </x15:webExtension>
        <x15:webExtension appRef="{E23447EA-6D3F-4C4F-B2EB-0DB6A4C43EB8}">
          <xm:f>#REF!</xm:f>
        </x15:webExtension>
        <x15:webExtension appRef="{A79AD7A0-11A4-4CB6-87E2-6578D2ACB68F}">
          <xm:f>#REF!</xm:f>
        </x15:webExtension>
        <x15:webExtension appRef="{B2D956FA-EA1C-484C-AC58-3B6CA1DD8B73}">
          <xm:f>#REF!</xm:f>
        </x15:webExtension>
        <x15:webExtension appRef="{4097C931-A82F-4814-B85C-C31C8E8EA2B6}">
          <xm:f>#REF!</xm:f>
        </x15:webExtension>
        <x15:webExtension appRef="{2B5742D9-D81B-47FC-90F2-D280ADCF3493}">
          <xm:f>#REF!</xm:f>
        </x15:webExtension>
        <x15:webExtension appRef="{174227A6-1B0B-46A6-B3D2-16F5D0D92060}">
          <xm:f>#REF!</xm:f>
        </x15:webExtension>
        <x15:webExtension appRef="{2EBF3AEE-56D7-4F15-99BD-B5DA46A45668}">
          <xm:f>#REF!</xm:f>
        </x15:webExtension>
        <x15:webExtension appRef="{F9DDCAE2-D1BF-477D-A8B9-FC005BFEAFCB}">
          <xm:f>Summary!$E$1:$E$1</xm:f>
        </x15:webExtension>
        <x15:webExtension appRef="{5A77E6A3-CE0C-46BC-9BE5-07B3184F1CC8}">
          <xm:f>Summary!$C$14:$E$38</xm:f>
        </x15:webExtension>
        <x15:webExtension appRef="{59A638EF-72F2-4216-AE36-CC6F9FA3E37E}">
          <xm:f>#REF!</xm:f>
        </x15:webExtension>
        <x15:webExtension appRef="{91C21B00-BB06-4CCF-94B7-68AE955FAF99}">
          <xm:f>#REF!</xm:f>
        </x15:webExtension>
        <x15:webExtension appRef="{2BC2B4CB-187A-44E1-B231-EB9FC45F22C1}">
          <xm:f>#REF!</xm:f>
        </x15:webExtension>
        <x15:webExtension appRef="{0766914D-00A9-44B6-A291-D04B0D98EB1D}">
          <xm:f>#REF!</xm:f>
        </x15:webExtension>
        <x15:webExtension appRef="{6D187484-DA6E-4E17-AB94-E6E466B9C456}">
          <xm:f>#REF!</xm:f>
        </x15:webExtension>
        <x15:webExtension appRef="{123A026C-0AAD-4EA4-A967-64FF0E970C27}">
          <xm:f>#REF!</xm:f>
        </x15:webExtension>
        <x15:webExtension appRef="{2CF3E514-475B-44A0-81E4-3ABC123947EF}">
          <xm:f>#REF!</xm:f>
        </x15:webExtension>
        <x15:webExtension appRef="{366E21ED-18B1-4863-BBBE-4F6CB979B8CA}">
          <xm:f>Summary!$E$3:$E$7</xm:f>
        </x15:webExtension>
        <x15:webExtension appRef="{396D924B-6463-446F-9BFF-F761C1328728}">
          <xm:f>#REF!</xm:f>
        </x15:webExtension>
        <x15:webExtension appRef="{B559FFEB-44A9-4A23-B728-57C2A479D182}">
          <xm:f>#REF!</xm:f>
        </x15:webExtension>
        <x15:webExtension appRef="{7300CAE5-36C2-4E6A-BF11-7E8238DDC23B}">
          <xm:f>#REF!</xm:f>
        </x15:webExtension>
        <x15:webExtension appRef="{80E2BB92-1B53-4B83-B5C4-EBB685B3329B}">
          <xm:f>#REF!</xm:f>
        </x15:webExtension>
        <x15:webExtension appRef="{722B185C-222D-4747-ACE5-0DF56FFF2BCD}">
          <xm:f>#REF!</xm:f>
        </x15:webExtension>
        <x15:webExtension appRef="{6C33B629-E519-49ED-B5CC-C33221EC9D65}">
          <xm:f>#REF!</xm:f>
        </x15:webExtension>
        <x15:webExtension appRef="{D431DF11-AFD5-4271-8E6C-97C05301B6A7}">
          <xm:f>#REF!</xm:f>
        </x15:webExtension>
        <x15:webExtension appRef="{3CAAFB93-C706-4380-AC4A-43BDBFB2894A}">
          <xm:f>#REF!</xm:f>
        </x15:webExtension>
        <x15:webExtension appRef="{17DAB5E5-6E97-4719-8B83-AE036761708F}">
          <xm:f>#REF!</xm:f>
        </x15:webExtension>
        <x15:webExtension appRef="{FAA0456C-FCFD-4ECA-85DD-39923E2B931D}">
          <xm:f>#REF!</xm:f>
        </x15:webExtension>
        <x15:webExtension appRef="{D5A4803C-80F7-4FD7-BF53-08A8643DBE84}">
          <xm:f>#REF!</xm:f>
        </x15:webExtension>
        <x15:webExtension appRef="{2F58C2D8-3017-4B62-A1CF-73CC613C2483}">
          <xm:f>#REF!</xm:f>
        </x15:webExtension>
        <x15:webExtension appRef="{D475AD8B-6812-495A-AF90-FB72D4A9D69E}">
          <xm:f>Summary!$E$1:$E$1</xm:f>
        </x15:webExtension>
        <x15:webExtension appRef="{ACF4D702-823C-4E72-8A01-965C976C138A}">
          <xm:f>#REF!</xm:f>
        </x15:webExtension>
        <x15:webExtension appRef="{D7A84EBF-57EB-437A-8A18-7F94F287AB0D}">
          <xm:f>Summary!$C$14:$E$38</xm:f>
        </x15:webExtension>
        <x15:webExtension appRef="{199FD724-74BF-43CF-AF8E-7B154634DDC6}">
          <xm:f>#REF!</xm:f>
        </x15:webExtension>
        <x15:webExtension appRef="{65F4A139-8992-40D3-8336-FBD9674A1705}">
          <xm:f>#REF!</xm:f>
        </x15:webExtension>
        <x15:webExtension appRef="{0F05C469-F3C3-4D6D-A878-A7E0B25398AF}">
          <xm:f>#REF!</xm:f>
        </x15:webExtension>
        <x15:webExtension appRef="{E0726B27-A556-43AE-A8C8-DE43AA9C2804}">
          <xm:f>#REF!</xm:f>
        </x15:webExtension>
        <x15:webExtension appRef="{DACA017F-56A3-4BE8-A137-F161A04FCDB7}">
          <xm:f>#REF!</xm:f>
        </x15:webExtension>
        <x15:webExtension appRef="{277AB63B-501C-4A98-8391-6B311324DCA2}">
          <xm:f>#REF!</xm:f>
        </x15:webExtension>
        <x15:webExtension appRef="{DB869E70-CD3C-42EF-AC07-8410634FFB97}">
          <xm:f>Summary!$E$3:$E$7</xm:f>
        </x15:webExtension>
        <x15:webExtension appRef="{07F8FF44-4A25-445A-BD69-F94B5473E708}">
          <xm:f>#REF!</xm:f>
        </x15:webExtension>
        <x15:webExtension appRef="{A954C4EB-205F-4323-8B29-4598DEFC52E8}">
          <xm:f>#REF!</xm:f>
        </x15:webExtension>
        <x15:webExtension appRef="{8E398EE8-4D0A-456B-B9E4-9C348612B9F4}">
          <xm:f>#REF!</xm:f>
        </x15:webExtension>
        <x15:webExtension appRef="{9E59CABF-6327-44B6-A198-081F338B9AB6}">
          <xm:f>#REF!</xm:f>
        </x15:webExtension>
        <x15:webExtension appRef="{B5BC3F15-E792-4096-9217-889BA640BAEC}">
          <xm:f>#REF!</xm:f>
        </x15:webExtension>
        <x15:webExtension appRef="{B51A003A-49DC-486E-828B-6F0DD4817E4E}">
          <xm:f>#REF!</xm:f>
        </x15:webExtension>
        <x15:webExtension appRef="{A81E6AA9-D558-4640-8518-FA642F288E10}">
          <xm:f>#REF!</xm:f>
        </x15:webExtension>
        <x15:webExtension appRef="{7E78C210-053C-450B-9D04-983FDFFFCA37}">
          <xm:f>#REF!</xm:f>
        </x15:webExtension>
        <x15:webExtension appRef="{E354FC5D-8E8D-45A4-9DC2-8C484757964F}">
          <xm:f>#REF!</xm:f>
        </x15:webExtension>
        <x15:webExtension appRef="{81FFB45C-7345-4418-AC37-5BD5B35280C4}">
          <xm:f>#REF!</xm:f>
        </x15:webExtension>
        <x15:webExtension appRef="{8B6E1488-657E-422C-825D-7425708ECD05}">
          <xm:f>#REF!</xm:f>
        </x15:webExtension>
        <x15:webExtension appRef="{5367136D-226A-4275-A9FC-332F183C9AF0}">
          <xm:f>#REF!</xm:f>
        </x15:webExtension>
        <x15:webExtension appRef="{DFA22E62-4A35-4FE5-83A5-8AA25D33242F}">
          <xm:f>Summary!$E$1:$E$1</xm:f>
        </x15:webExtension>
        <x15:webExtension appRef="{0938393B-AE40-49C1-871A-891BB9963068}">
          <xm:f>Summary!$C$14:$E$38</xm:f>
        </x15:webExtension>
        <x15:webExtension appRef="{9FE7E728-3303-4E4D-BB69-560328DD3E5A}">
          <xm:f>#REF!</xm:f>
        </x15:webExtension>
        <x15:webExtension appRef="{37B08153-2DEE-4B2A-A4F4-930E6DE0DC1C}">
          <xm:f>#REF!</xm:f>
        </x15:webExtension>
        <x15:webExtension appRef="{EB5C69D2-820E-41A7-A775-FF538F12F97E}">
          <xm:f>#REF!</xm:f>
        </x15:webExtension>
        <x15:webExtension appRef="{96F6CB02-66D7-4438-9E44-404B657C6C2F}">
          <xm:f>#REF!</xm:f>
        </x15:webExtension>
        <x15:webExtension appRef="{D3250CFA-208B-4A4D-824E-CEBE6820921C}">
          <xm:f>#REF!</xm:f>
        </x15:webExtension>
        <x15:webExtension appRef="{A459AD46-8777-4F1E-8ADC-4451B1A51B19}">
          <xm:f>#REF!</xm:f>
        </x15:webExtension>
        <x15:webExtension appRef="{10B2D7B8-362D-47A5-AA3A-D172404FF679}">
          <xm:f>#REF!</xm:f>
        </x15:webExtension>
        <x15:webExtension appRef="{53C0DE28-541F-4997-AD0F-58ADC35FF6C3}">
          <xm:f>Summary!$E$3:$E$7</xm:f>
        </x15:webExtension>
        <x15:webExtension appRef="{F9E100F0-DFC9-4960-936C-1EB92F9456A0}">
          <xm:f>#REF!</xm:f>
        </x15:webExtension>
        <x15:webExtension appRef="{7D3AEF77-831A-452E-9789-AAE37AE5A834}">
          <xm:f>#REF!</xm:f>
        </x15:webExtension>
        <x15:webExtension appRef="{1EF4BEFD-8E4E-4554-AE29-EF3355EE230A}">
          <xm:f>#REF!</xm:f>
        </x15:webExtension>
        <x15:webExtension appRef="{37953A32-2BEA-4DD5-A12A-465A65CDE47A}">
          <xm:f>#REF!</xm:f>
        </x15:webExtension>
        <x15:webExtension appRef="{F1222BD6-5C1D-4E96-8873-D8A488B50011}">
          <xm:f>#REF!</xm:f>
        </x15:webExtension>
        <x15:webExtension appRef="{3175B317-F00D-499E-B2A4-B67873EEAF96}">
          <xm:f>#REF!</xm:f>
        </x15:webExtension>
        <x15:webExtension appRef="{EDFDBE79-773E-425D-AD14-9FD00B33CE29}">
          <xm:f>#REF!</xm:f>
        </x15:webExtension>
        <x15:webExtension appRef="{597325CB-2844-44B1-9E08-77AECB2F8A63}">
          <xm:f>#REF!</xm:f>
        </x15:webExtension>
        <x15:webExtension appRef="{E3E24B0E-EBCC-48FB-A1BA-F9F374B5309D}">
          <xm:f>#REF!</xm:f>
        </x15:webExtension>
        <x15:webExtension appRef="{0A276C2B-83FD-41F1-973F-8C70F53479C7}">
          <xm:f>#REF!</xm:f>
        </x15:webExtension>
        <x15:webExtension appRef="{C1026B30-1D06-434B-8564-319EC3B242D7}">
          <xm:f>#REF!</xm:f>
        </x15:webExtension>
        <x15:webExtension appRef="{0960BF26-901F-4F3A-B2E4-BDC2388D623A}">
          <xm:f>#REF!</xm:f>
        </x15:webExtension>
        <x15:webExtension appRef="{978D7966-6420-4E2C-AAFA-6C8D7635FF5C}">
          <xm:f>#REF!</xm:f>
        </x15:webExtension>
        <x15:webExtension appRef="{A41B213E-BEDF-4BAE-97DD-3257EFB56EA2}">
          <xm:f>#REF!</xm:f>
        </x15:webExtension>
        <x15:webExtension appRef="{16C655E0-EC01-4D8D-835D-F0397F506CA0}">
          <xm:f>#REF!</xm:f>
        </x15:webExtension>
        <x15:webExtension appRef="{234523ED-5B4C-4FA9-A286-51631C4293A3}">
          <xm:f>#REF!</xm:f>
        </x15:webExtension>
        <x15:webExtension appRef="{51E4A3C2-5B94-4595-871A-61B3DDCB0BBB}">
          <xm:f>#REF!</xm:f>
        </x15:webExtension>
        <x15:webExtension appRef="{698E1208-E57A-4706-8D2E-7A98B414EC43}">
          <xm:f>#REF!</xm:f>
        </x15:webExtension>
        <x15:webExtension appRef="{F8D1E500-30C6-496C-8404-3D9C9D9E32C9}">
          <xm:f>#REF!</xm:f>
        </x15:webExtension>
        <x15:webExtension appRef="{C803B913-9B52-49CA-B53B-02943F1B15CE}">
          <xm:f>#REF!</xm:f>
        </x15:webExtension>
        <x15:webExtension appRef="{59A1C1DA-D185-418E-B72E-58F1C4B332B7}">
          <xm:f>#REF!</xm:f>
        </x15:webExtension>
        <x15:webExtension appRef="{4A33A74A-3EF8-4CFA-9C7A-3CDD3999F009}">
          <xm:f>#REF!</xm:f>
        </x15:webExtension>
        <x15:webExtension appRef="{808795F8-E910-4B3D-A663-61654E9DED2B}">
          <xm:f>#REF!</xm:f>
        </x15:webExtension>
        <x15:webExtension appRef="{35A7EDC7-47DE-4FE9-9680-C83047199629}">
          <xm:f>#REF!</xm:f>
        </x15:webExtension>
        <x15:webExtension appRef="{5CB70A99-0E4C-44A7-B11C-EE96DD595E03}">
          <xm:f>#REF!</xm:f>
        </x15:webExtension>
        <x15:webExtension appRef="{A38509A6-544D-4924-AF9D-695541306604}">
          <xm:f>#REF!</xm:f>
        </x15:webExtension>
        <x15:webExtension appRef="{1EF8DE08-4AC0-4D4B-803F-37F7C85BD8DE}">
          <xm:f>#REF!</xm:f>
        </x15:webExtension>
        <x15:webExtension appRef="{C85D377F-DFC1-4923-9A94-967C0EBB6EE6}">
          <xm:f>#REF!</xm:f>
        </x15:webExtension>
        <x15:webExtension appRef="{9570326C-E886-474E-9ECC-6DC18B3D9090}">
          <xm:f>#REF!</xm:f>
        </x15:webExtension>
        <x15:webExtension appRef="{7F02C539-8A6F-4AA7-9B05-4AA4FB5736BF}">
          <xm:f>#REF!</xm:f>
        </x15:webExtension>
        <x15:webExtension appRef="{73B2611D-D254-434E-BB56-E23D242C3C18}">
          <xm:f>#REF!</xm:f>
        </x15:webExtension>
        <x15:webExtension appRef="{BE30ED91-46D3-492C-A04A-9AA54767C781}">
          <xm:f>#REF!</xm:f>
        </x15:webExtension>
        <x15:webExtension appRef="{92CBF979-07C5-41E8-BE52-68828FDE3F28}">
          <xm:f>#REF!</xm:f>
        </x15:webExtension>
        <x15:webExtension appRef="{2FB8F43C-EB1D-4397-A35E-59C866F0190B}">
          <xm:f>#REF!</xm:f>
        </x15:webExtension>
        <x15:webExtension appRef="{573E8B12-553E-47D3-A929-F9F26AAE7C4C}">
          <xm:f>#REF!</xm:f>
        </x15:webExtension>
        <x15:webExtension appRef="{9F577643-002A-4620-972C-88EEF693B724}">
          <xm:f>#REF!</xm:f>
        </x15:webExtension>
        <x15:webExtension appRef="{41941BCD-06F2-44BA-8D24-D4A93FFA7BB8}">
          <xm:f>#REF!</xm:f>
        </x15:webExtension>
        <x15:webExtension appRef="{C66526A4-CADE-424D-B874-38A001341ED6}">
          <xm:f>#REF!</xm:f>
        </x15:webExtension>
        <x15:webExtension appRef="{5DDE73CE-C693-42BF-AEB5-3F672594B238}">
          <xm:f>#REF!</xm:f>
        </x15:webExtension>
        <x15:webExtension appRef="{3C61431D-1D83-4338-A7A6-2641389406DE}">
          <xm:f>#REF!</xm:f>
        </x15:webExtension>
        <x15:webExtension appRef="{450CDAA6-37FB-4DA0-9902-E23FC80D713B}">
          <xm:f>#REF!</xm:f>
        </x15:webExtension>
        <x15:webExtension appRef="{F7DCF076-438B-474D-8425-ECF0F75AD98D}">
          <xm:f>#REF!</xm:f>
        </x15:webExtension>
        <x15:webExtension appRef="{70195399-469C-4CCC-BD86-CD96C670FE6F}">
          <xm:f>#REF!</xm:f>
        </x15:webExtension>
        <x15:webExtension appRef="{8FE2C916-7B0D-4028-BA60-15984E33317F}">
          <xm:f>#REF!</xm:f>
        </x15:webExtension>
        <x15:webExtension appRef="{E47A16B7-C0DE-4B12-A788-7BD171C2194C}">
          <xm:f>#REF!</xm:f>
        </x15:webExtension>
        <x15:webExtension appRef="{844BD667-3BE9-4054-AE19-48909313D947}">
          <xm:f>#REF!</xm:f>
        </x15:webExtension>
        <x15:webExtension appRef="{FE119988-EFB4-481F-9A72-61896375848C}">
          <xm:f>#REF!</xm:f>
        </x15:webExtension>
        <x15:webExtension appRef="{73390E27-5066-4C4A-8BC9-9941F59BA983}">
          <xm:f>#REF!</xm:f>
        </x15:webExtension>
        <x15:webExtension appRef="{2F1AD029-038E-4A3B-A997-7D965D4BD416}">
          <xm:f>#REF!</xm:f>
        </x15:webExtension>
        <x15:webExtension appRef="{8E1E8042-8463-474A-8FA6-54A9CC7ED872}">
          <xm:f>#REF!</xm:f>
        </x15:webExtension>
        <x15:webExtension appRef="{0832615C-7D62-44EF-8754-B00E2E9BD97A}">
          <xm:f>#REF!</xm:f>
        </x15:webExtension>
        <x15:webExtension appRef="{B5D80394-F0EA-4294-BE24-FD16AAB75EA6}">
          <xm:f>#REF!</xm:f>
        </x15:webExtension>
        <x15:webExtension appRef="{046AA1B3-D8C4-4CBE-A535-FD548405344D}">
          <xm:f>#REF!</xm:f>
        </x15:webExtension>
        <x15:webExtension appRef="{01937DF7-B3D4-42DB-BBE1-24779DC5A6B3}">
          <xm:f>#REF!</xm:f>
        </x15:webExtension>
        <x15:webExtension appRef="{DC7AC66C-DEF7-4944-AF9C-92EF10384AFE}">
          <xm:f>#REF!</xm:f>
        </x15:webExtension>
        <x15:webExtension appRef="{60443E53-B64F-467A-BD90-00114F9CA40B}">
          <xm:f>#REF!</xm:f>
        </x15:webExtension>
        <x15:webExtension appRef="{0D4615E6-738F-473E-8077-4A5ECB8E7631}">
          <xm:f>#REF!</xm:f>
        </x15:webExtension>
        <x15:webExtension appRef="{A885D0CF-94F5-4DA3-956D-29F0ED95ED65}">
          <xm:f>#REF!</xm:f>
        </x15:webExtension>
        <x15:webExtension appRef="{46005281-47AC-4A07-8B8F-C53651D209E3}">
          <xm:f>#REF!</xm:f>
        </x15:webExtension>
        <x15:webExtension appRef="{4ACC58D7-9067-4B78-96F4-176E866DF578}">
          <xm:f>#REF!</xm:f>
        </x15:webExtension>
        <x15:webExtension appRef="{4A8733BE-E449-4727-80F8-2464BEFE9731}">
          <xm:f>#REF!</xm:f>
        </x15:webExtension>
      </x15:webExtens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3CA5-60CC-4468-8F41-4E3B8E91F1E6}">
  <sheetPr>
    <pageSetUpPr fitToPage="1"/>
  </sheetPr>
  <dimension ref="A1:J117"/>
  <sheetViews>
    <sheetView tabSelected="1" workbookViewId="0">
      <selection sqref="A1:B1"/>
    </sheetView>
  </sheetViews>
  <sheetFormatPr defaultColWidth="8.85546875" defaultRowHeight="15" x14ac:dyDescent="0.25"/>
  <cols>
    <col min="1" max="1" width="8.28515625" style="17" customWidth="1"/>
    <col min="2" max="2" width="68.5703125" style="17" customWidth="1"/>
    <col min="3" max="3" width="9.5703125" style="17" customWidth="1"/>
    <col min="4" max="5" width="15.5703125" style="17" customWidth="1"/>
    <col min="6" max="6" width="24.140625" style="17" customWidth="1"/>
    <col min="7" max="11" width="8.85546875" style="17"/>
    <col min="12" max="12" width="11.140625" style="17" customWidth="1"/>
    <col min="13" max="16384" width="8.85546875" style="17"/>
  </cols>
  <sheetData>
    <row r="1" spans="1:10" ht="16.5" x14ac:dyDescent="0.3">
      <c r="A1" s="92" t="s">
        <v>157</v>
      </c>
      <c r="B1" s="92"/>
      <c r="D1" s="18"/>
      <c r="E1" s="18"/>
      <c r="F1" s="18"/>
    </row>
    <row r="2" spans="1:10" ht="16.5" x14ac:dyDescent="0.25">
      <c r="A2" s="19"/>
      <c r="D2" s="18"/>
      <c r="E2" s="18"/>
      <c r="F2" s="18"/>
    </row>
    <row r="3" spans="1:10" ht="53.25" customHeight="1" x14ac:dyDescent="0.25">
      <c r="A3" s="20" t="s">
        <v>114</v>
      </c>
      <c r="B3" s="20" t="s">
        <v>115</v>
      </c>
      <c r="C3" s="20" t="s">
        <v>116</v>
      </c>
      <c r="D3" s="21" t="s">
        <v>117</v>
      </c>
      <c r="E3" s="21" t="s">
        <v>118</v>
      </c>
      <c r="F3" s="22" t="s">
        <v>119</v>
      </c>
    </row>
    <row r="4" spans="1:10" ht="15.75" x14ac:dyDescent="0.25">
      <c r="A4" s="23"/>
      <c r="B4" s="24"/>
      <c r="C4" s="24"/>
      <c r="D4" s="25"/>
      <c r="E4" s="25"/>
      <c r="F4" s="26"/>
    </row>
    <row r="5" spans="1:10" ht="15.75" x14ac:dyDescent="0.25">
      <c r="A5" s="27" t="s">
        <v>120</v>
      </c>
      <c r="B5" s="28"/>
      <c r="C5" s="28"/>
      <c r="D5" s="29"/>
      <c r="E5" s="29"/>
      <c r="F5" s="30"/>
    </row>
    <row r="6" spans="1:10" ht="15.75" x14ac:dyDescent="0.25">
      <c r="A6" s="31">
        <v>1</v>
      </c>
      <c r="B6" s="32" t="s">
        <v>73</v>
      </c>
      <c r="C6" s="33">
        <v>10950</v>
      </c>
      <c r="D6" s="34"/>
      <c r="E6" s="34"/>
      <c r="F6" s="35">
        <f>C6*(D6+E6)</f>
        <v>0</v>
      </c>
    </row>
    <row r="7" spans="1:10" ht="15.75" x14ac:dyDescent="0.25">
      <c r="A7" s="36">
        <v>2</v>
      </c>
      <c r="B7" s="37" t="s">
        <v>74</v>
      </c>
      <c r="C7" s="38">
        <v>1100</v>
      </c>
      <c r="D7" s="34"/>
      <c r="E7" s="34"/>
      <c r="F7" s="35">
        <f t="shared" ref="F7:F56" si="0">C7*(D7+E7)</f>
        <v>0</v>
      </c>
      <c r="J7" s="84"/>
    </row>
    <row r="8" spans="1:10" ht="15.75" x14ac:dyDescent="0.25">
      <c r="A8" s="31">
        <v>3</v>
      </c>
      <c r="B8" s="40" t="s">
        <v>75</v>
      </c>
      <c r="C8" s="41">
        <v>450000</v>
      </c>
      <c r="D8" s="34"/>
      <c r="E8" s="34"/>
      <c r="F8" s="35">
        <f t="shared" si="0"/>
        <v>0</v>
      </c>
    </row>
    <row r="9" spans="1:10" ht="15.75" customHeight="1" x14ac:dyDescent="0.25">
      <c r="A9" s="36">
        <v>4</v>
      </c>
      <c r="B9" s="40" t="s">
        <v>76</v>
      </c>
      <c r="C9" s="41">
        <v>585000</v>
      </c>
      <c r="D9" s="34"/>
      <c r="E9" s="34"/>
      <c r="F9" s="35">
        <f t="shared" si="0"/>
        <v>0</v>
      </c>
    </row>
    <row r="10" spans="1:10" ht="15.75" x14ac:dyDescent="0.25">
      <c r="A10" s="31">
        <v>5</v>
      </c>
      <c r="B10" s="37" t="s">
        <v>77</v>
      </c>
      <c r="C10" s="41">
        <v>20500</v>
      </c>
      <c r="D10" s="34"/>
      <c r="E10" s="34"/>
      <c r="F10" s="35">
        <f t="shared" si="0"/>
        <v>0</v>
      </c>
    </row>
    <row r="11" spans="1:10" ht="15.75" x14ac:dyDescent="0.25">
      <c r="A11" s="36">
        <v>6</v>
      </c>
      <c r="B11" s="37" t="s">
        <v>78</v>
      </c>
      <c r="C11" s="38">
        <f>C7+C15+C24</f>
        <v>1310</v>
      </c>
      <c r="D11" s="34"/>
      <c r="E11" s="34"/>
      <c r="F11" s="35">
        <f t="shared" si="0"/>
        <v>0</v>
      </c>
    </row>
    <row r="12" spans="1:10" ht="15.75" x14ac:dyDescent="0.25">
      <c r="A12" s="31">
        <v>7</v>
      </c>
      <c r="B12" s="37" t="s">
        <v>79</v>
      </c>
      <c r="C12" s="38">
        <v>70</v>
      </c>
      <c r="D12" s="34"/>
      <c r="E12" s="34"/>
      <c r="F12" s="35">
        <f t="shared" si="0"/>
        <v>0</v>
      </c>
    </row>
    <row r="13" spans="1:10" ht="15.75" x14ac:dyDescent="0.25">
      <c r="A13" s="36">
        <v>8</v>
      </c>
      <c r="B13" s="37" t="s">
        <v>80</v>
      </c>
      <c r="C13" s="38">
        <v>150</v>
      </c>
      <c r="D13" s="34"/>
      <c r="E13" s="34"/>
      <c r="F13" s="35">
        <f t="shared" si="0"/>
        <v>0</v>
      </c>
    </row>
    <row r="14" spans="1:10" ht="15.75" x14ac:dyDescent="0.25">
      <c r="A14" s="31">
        <v>9</v>
      </c>
      <c r="B14" s="37" t="s">
        <v>81</v>
      </c>
      <c r="C14" s="38">
        <v>120</v>
      </c>
      <c r="D14" s="34"/>
      <c r="E14" s="34"/>
      <c r="F14" s="35">
        <f t="shared" si="0"/>
        <v>0</v>
      </c>
    </row>
    <row r="15" spans="1:10" ht="15.75" x14ac:dyDescent="0.25">
      <c r="A15" s="36">
        <v>10</v>
      </c>
      <c r="B15" s="37" t="s">
        <v>82</v>
      </c>
      <c r="C15" s="38">
        <v>50</v>
      </c>
      <c r="D15" s="34"/>
      <c r="E15" s="34"/>
      <c r="F15" s="35">
        <f t="shared" si="0"/>
        <v>0</v>
      </c>
    </row>
    <row r="16" spans="1:10" ht="15.75" x14ac:dyDescent="0.25">
      <c r="A16" s="31">
        <v>11</v>
      </c>
      <c r="B16" s="37" t="s">
        <v>83</v>
      </c>
      <c r="C16" s="38">
        <v>100</v>
      </c>
      <c r="D16" s="34"/>
      <c r="E16" s="34"/>
      <c r="F16" s="35">
        <f t="shared" si="0"/>
        <v>0</v>
      </c>
    </row>
    <row r="17" spans="1:6" ht="15.75" x14ac:dyDescent="0.25">
      <c r="A17" s="36">
        <v>12</v>
      </c>
      <c r="B17" s="37" t="s">
        <v>84</v>
      </c>
      <c r="C17" s="41">
        <v>500</v>
      </c>
      <c r="D17" s="34"/>
      <c r="E17" s="34"/>
      <c r="F17" s="35">
        <f t="shared" si="0"/>
        <v>0</v>
      </c>
    </row>
    <row r="18" spans="1:6" ht="15.75" x14ac:dyDescent="0.25">
      <c r="A18" s="31">
        <v>13</v>
      </c>
      <c r="B18" s="37" t="s">
        <v>85</v>
      </c>
      <c r="C18" s="41">
        <v>8500</v>
      </c>
      <c r="D18" s="34"/>
      <c r="E18" s="34"/>
      <c r="F18" s="35">
        <f t="shared" si="0"/>
        <v>0</v>
      </c>
    </row>
    <row r="19" spans="1:6" ht="15.75" x14ac:dyDescent="0.25">
      <c r="A19" s="36">
        <v>14</v>
      </c>
      <c r="B19" s="37" t="s">
        <v>49</v>
      </c>
      <c r="C19" s="38">
        <v>1920</v>
      </c>
      <c r="D19" s="34"/>
      <c r="E19" s="34"/>
      <c r="F19" s="35">
        <f t="shared" si="0"/>
        <v>0</v>
      </c>
    </row>
    <row r="20" spans="1:6" ht="15.75" x14ac:dyDescent="0.25">
      <c r="A20" s="31">
        <v>15</v>
      </c>
      <c r="B20" s="37" t="s">
        <v>50</v>
      </c>
      <c r="C20" s="38">
        <f>C24</f>
        <v>160</v>
      </c>
      <c r="D20" s="34"/>
      <c r="E20" s="34"/>
      <c r="F20" s="35">
        <f t="shared" si="0"/>
        <v>0</v>
      </c>
    </row>
    <row r="21" spans="1:6" ht="15.75" x14ac:dyDescent="0.25">
      <c r="A21" s="36">
        <v>16</v>
      </c>
      <c r="B21" s="37" t="s">
        <v>51</v>
      </c>
      <c r="C21" s="38">
        <f>C19+C26</f>
        <v>3840</v>
      </c>
      <c r="D21" s="34"/>
      <c r="E21" s="34"/>
      <c r="F21" s="35">
        <f t="shared" si="0"/>
        <v>0</v>
      </c>
    </row>
    <row r="22" spans="1:6" ht="15.75" x14ac:dyDescent="0.25">
      <c r="A22" s="31">
        <v>17</v>
      </c>
      <c r="B22" s="37" t="s">
        <v>151</v>
      </c>
      <c r="C22" s="38">
        <f>C19/2</f>
        <v>960</v>
      </c>
      <c r="D22" s="34"/>
      <c r="E22" s="34"/>
      <c r="F22" s="35">
        <f t="shared" si="0"/>
        <v>0</v>
      </c>
    </row>
    <row r="23" spans="1:6" ht="15.75" x14ac:dyDescent="0.25">
      <c r="A23" s="36">
        <v>18</v>
      </c>
      <c r="B23" s="37" t="s">
        <v>52</v>
      </c>
      <c r="C23" s="38">
        <f>C26/2</f>
        <v>960</v>
      </c>
      <c r="D23" s="34"/>
      <c r="E23" s="34"/>
      <c r="F23" s="35">
        <f t="shared" si="0"/>
        <v>0</v>
      </c>
    </row>
    <row r="24" spans="1:6" ht="15.75" x14ac:dyDescent="0.25">
      <c r="A24" s="31">
        <v>19</v>
      </c>
      <c r="B24" s="37" t="s">
        <v>86</v>
      </c>
      <c r="C24" s="38">
        <v>160</v>
      </c>
      <c r="D24" s="34"/>
      <c r="E24" s="34"/>
      <c r="F24" s="35">
        <f t="shared" si="0"/>
        <v>0</v>
      </c>
    </row>
    <row r="25" spans="1:6" ht="15.75" x14ac:dyDescent="0.25">
      <c r="A25" s="36">
        <v>20</v>
      </c>
      <c r="B25" s="37" t="s">
        <v>87</v>
      </c>
      <c r="C25" s="41">
        <v>9600</v>
      </c>
      <c r="D25" s="34"/>
      <c r="E25" s="34"/>
      <c r="F25" s="35">
        <f t="shared" si="0"/>
        <v>0</v>
      </c>
    </row>
    <row r="26" spans="1:6" ht="15.75" x14ac:dyDescent="0.25">
      <c r="A26" s="31">
        <v>21</v>
      </c>
      <c r="B26" s="37" t="s">
        <v>88</v>
      </c>
      <c r="C26" s="38">
        <v>1920</v>
      </c>
      <c r="D26" s="34"/>
      <c r="E26" s="34"/>
      <c r="F26" s="35">
        <f t="shared" si="0"/>
        <v>0</v>
      </c>
    </row>
    <row r="27" spans="1:6" ht="15.75" x14ac:dyDescent="0.25">
      <c r="A27" s="36">
        <v>22</v>
      </c>
      <c r="B27" s="37" t="s">
        <v>89</v>
      </c>
      <c r="C27" s="41">
        <v>9600</v>
      </c>
      <c r="D27" s="34"/>
      <c r="E27" s="34"/>
      <c r="F27" s="35">
        <f t="shared" si="0"/>
        <v>0</v>
      </c>
    </row>
    <row r="28" spans="1:6" ht="15.75" x14ac:dyDescent="0.25">
      <c r="A28" s="31">
        <v>23</v>
      </c>
      <c r="B28" s="37" t="s">
        <v>90</v>
      </c>
      <c r="C28" s="38">
        <v>250</v>
      </c>
      <c r="D28" s="34"/>
      <c r="E28" s="34"/>
      <c r="F28" s="35">
        <f t="shared" si="0"/>
        <v>0</v>
      </c>
    </row>
    <row r="29" spans="1:6" ht="15.75" x14ac:dyDescent="0.25">
      <c r="A29" s="36">
        <v>24</v>
      </c>
      <c r="B29" s="37" t="s">
        <v>91</v>
      </c>
      <c r="C29" s="41">
        <v>6800</v>
      </c>
      <c r="D29" s="34"/>
      <c r="E29" s="34"/>
      <c r="F29" s="35">
        <f t="shared" si="0"/>
        <v>0</v>
      </c>
    </row>
    <row r="30" spans="1:6" ht="15.75" x14ac:dyDescent="0.25">
      <c r="A30" s="31">
        <v>25</v>
      </c>
      <c r="B30" s="37" t="s">
        <v>92</v>
      </c>
      <c r="C30" s="41">
        <v>9850</v>
      </c>
      <c r="D30" s="34"/>
      <c r="E30" s="34"/>
      <c r="F30" s="35">
        <f t="shared" si="0"/>
        <v>0</v>
      </c>
    </row>
    <row r="31" spans="1:6" ht="15.75" x14ac:dyDescent="0.25">
      <c r="A31" s="36">
        <v>26</v>
      </c>
      <c r="B31" s="85" t="s">
        <v>153</v>
      </c>
      <c r="C31" s="85">
        <v>20</v>
      </c>
      <c r="D31" s="34"/>
      <c r="E31" s="34"/>
      <c r="F31" s="35">
        <f t="shared" si="0"/>
        <v>0</v>
      </c>
    </row>
    <row r="32" spans="1:6" ht="15.75" x14ac:dyDescent="0.25">
      <c r="A32" s="31">
        <v>27</v>
      </c>
      <c r="B32" s="85" t="s">
        <v>152</v>
      </c>
      <c r="C32" s="85">
        <v>80</v>
      </c>
      <c r="D32" s="34"/>
      <c r="E32" s="34"/>
      <c r="F32" s="35">
        <f t="shared" si="0"/>
        <v>0</v>
      </c>
    </row>
    <row r="33" spans="1:6" ht="15.75" x14ac:dyDescent="0.25">
      <c r="A33" s="31">
        <v>28</v>
      </c>
      <c r="B33" s="37" t="s">
        <v>93</v>
      </c>
      <c r="C33" s="38">
        <v>20</v>
      </c>
      <c r="D33" s="34"/>
      <c r="E33" s="34"/>
      <c r="F33" s="35">
        <f t="shared" si="0"/>
        <v>0</v>
      </c>
    </row>
    <row r="34" spans="1:6" ht="15.75" x14ac:dyDescent="0.25">
      <c r="A34" s="36">
        <v>29</v>
      </c>
      <c r="B34" s="37" t="s">
        <v>94</v>
      </c>
      <c r="C34" s="38">
        <v>45</v>
      </c>
      <c r="D34" s="34"/>
      <c r="E34" s="34"/>
      <c r="F34" s="35">
        <f t="shared" si="0"/>
        <v>0</v>
      </c>
    </row>
    <row r="35" spans="1:6" ht="15.75" x14ac:dyDescent="0.25">
      <c r="A35" s="31">
        <v>30</v>
      </c>
      <c r="B35" s="37" t="s">
        <v>95</v>
      </c>
      <c r="C35" s="41">
        <v>2500</v>
      </c>
      <c r="D35" s="34"/>
      <c r="E35" s="34"/>
      <c r="F35" s="35">
        <f t="shared" si="0"/>
        <v>0</v>
      </c>
    </row>
    <row r="36" spans="1:6" ht="15.75" x14ac:dyDescent="0.25">
      <c r="A36" s="36">
        <v>31</v>
      </c>
      <c r="B36" s="37" t="s">
        <v>96</v>
      </c>
      <c r="C36" s="38">
        <v>45</v>
      </c>
      <c r="D36" s="34"/>
      <c r="E36" s="34"/>
      <c r="F36" s="35">
        <f t="shared" si="0"/>
        <v>0</v>
      </c>
    </row>
    <row r="37" spans="1:6" ht="15.75" x14ac:dyDescent="0.25">
      <c r="A37" s="31">
        <v>32</v>
      </c>
      <c r="B37" s="37" t="s">
        <v>97</v>
      </c>
      <c r="C37" s="41">
        <v>14500</v>
      </c>
      <c r="D37" s="34"/>
      <c r="E37" s="34"/>
      <c r="F37" s="35">
        <f t="shared" si="0"/>
        <v>0</v>
      </c>
    </row>
    <row r="38" spans="1:6" ht="15.75" x14ac:dyDescent="0.25">
      <c r="A38" s="36">
        <v>33</v>
      </c>
      <c r="B38" s="37" t="s">
        <v>98</v>
      </c>
      <c r="C38" s="41">
        <v>5920</v>
      </c>
      <c r="D38" s="34"/>
      <c r="E38" s="34"/>
      <c r="F38" s="35">
        <f t="shared" si="0"/>
        <v>0</v>
      </c>
    </row>
    <row r="39" spans="1:6" ht="15.75" x14ac:dyDescent="0.25">
      <c r="A39" s="31">
        <v>34</v>
      </c>
      <c r="B39" s="37" t="s">
        <v>99</v>
      </c>
      <c r="C39" s="41">
        <v>4240</v>
      </c>
      <c r="D39" s="34"/>
      <c r="E39" s="34"/>
      <c r="F39" s="35">
        <f t="shared" si="0"/>
        <v>0</v>
      </c>
    </row>
    <row r="40" spans="1:6" ht="15.75" x14ac:dyDescent="0.25">
      <c r="A40" s="36">
        <v>35</v>
      </c>
      <c r="B40" s="37" t="s">
        <v>100</v>
      </c>
      <c r="C40" s="41">
        <v>3320</v>
      </c>
      <c r="D40" s="34"/>
      <c r="E40" s="34"/>
      <c r="F40" s="35">
        <f t="shared" si="0"/>
        <v>0</v>
      </c>
    </row>
    <row r="41" spans="1:6" ht="15.75" x14ac:dyDescent="0.25">
      <c r="A41" s="31">
        <v>36</v>
      </c>
      <c r="B41" s="37" t="s">
        <v>101</v>
      </c>
      <c r="C41" s="41">
        <v>2240</v>
      </c>
      <c r="D41" s="34"/>
      <c r="E41" s="34"/>
      <c r="F41" s="35">
        <f t="shared" si="0"/>
        <v>0</v>
      </c>
    </row>
    <row r="42" spans="1:6" ht="15.75" x14ac:dyDescent="0.25">
      <c r="A42" s="36">
        <v>37</v>
      </c>
      <c r="B42" s="37" t="s">
        <v>102</v>
      </c>
      <c r="C42" s="38">
        <v>800</v>
      </c>
      <c r="D42" s="34"/>
      <c r="E42" s="34"/>
      <c r="F42" s="35">
        <f t="shared" si="0"/>
        <v>0</v>
      </c>
    </row>
    <row r="43" spans="1:6" ht="15.75" x14ac:dyDescent="0.25">
      <c r="A43" s="31">
        <v>38</v>
      </c>
      <c r="B43" s="37" t="s">
        <v>103</v>
      </c>
      <c r="C43" s="41">
        <v>5850</v>
      </c>
      <c r="D43" s="34"/>
      <c r="E43" s="34"/>
      <c r="F43" s="35">
        <f t="shared" si="0"/>
        <v>0</v>
      </c>
    </row>
    <row r="44" spans="1:6" ht="15.75" x14ac:dyDescent="0.25">
      <c r="A44" s="36">
        <v>39</v>
      </c>
      <c r="B44" s="37" t="s">
        <v>104</v>
      </c>
      <c r="C44" s="41">
        <v>4880</v>
      </c>
      <c r="D44" s="34"/>
      <c r="E44" s="34"/>
      <c r="F44" s="35">
        <f t="shared" si="0"/>
        <v>0</v>
      </c>
    </row>
    <row r="45" spans="1:6" ht="15.75" x14ac:dyDescent="0.25">
      <c r="A45" s="31">
        <v>40</v>
      </c>
      <c r="B45" s="37" t="s">
        <v>105</v>
      </c>
      <c r="C45" s="41">
        <v>3600</v>
      </c>
      <c r="D45" s="34"/>
      <c r="E45" s="34"/>
      <c r="F45" s="35">
        <f t="shared" si="0"/>
        <v>0</v>
      </c>
    </row>
    <row r="46" spans="1:6" ht="15.75" x14ac:dyDescent="0.25">
      <c r="A46" s="36">
        <v>41</v>
      </c>
      <c r="B46" s="37" t="s">
        <v>106</v>
      </c>
      <c r="C46" s="41">
        <v>2760</v>
      </c>
      <c r="D46" s="34"/>
      <c r="E46" s="34"/>
      <c r="F46" s="35">
        <f t="shared" si="0"/>
        <v>0</v>
      </c>
    </row>
    <row r="47" spans="1:6" ht="15.75" x14ac:dyDescent="0.25">
      <c r="A47" s="31">
        <v>42</v>
      </c>
      <c r="B47" s="37" t="s">
        <v>107</v>
      </c>
      <c r="C47" s="41">
        <v>2760</v>
      </c>
      <c r="D47" s="34"/>
      <c r="E47" s="34"/>
      <c r="F47" s="35">
        <f t="shared" si="0"/>
        <v>0</v>
      </c>
    </row>
    <row r="48" spans="1:6" ht="15.75" x14ac:dyDescent="0.25">
      <c r="A48" s="36">
        <v>43</v>
      </c>
      <c r="B48" s="42" t="s">
        <v>108</v>
      </c>
      <c r="C48" s="41">
        <v>1000</v>
      </c>
      <c r="D48" s="34"/>
      <c r="E48" s="34"/>
      <c r="F48" s="35">
        <f t="shared" si="0"/>
        <v>0</v>
      </c>
    </row>
    <row r="49" spans="1:6" ht="15.75" x14ac:dyDescent="0.25">
      <c r="A49" s="31">
        <v>44</v>
      </c>
      <c r="B49" s="42" t="s">
        <v>109</v>
      </c>
      <c r="C49" s="41">
        <v>18500</v>
      </c>
      <c r="D49" s="34"/>
      <c r="E49" s="34"/>
      <c r="F49" s="35">
        <f t="shared" si="0"/>
        <v>0</v>
      </c>
    </row>
    <row r="50" spans="1:6" ht="15.75" x14ac:dyDescent="0.25">
      <c r="A50" s="36">
        <v>45</v>
      </c>
      <c r="B50" s="42" t="s">
        <v>110</v>
      </c>
      <c r="C50" s="38">
        <v>500</v>
      </c>
      <c r="D50" s="34"/>
      <c r="E50" s="34"/>
      <c r="F50" s="35">
        <f t="shared" si="0"/>
        <v>0</v>
      </c>
    </row>
    <row r="51" spans="1:6" ht="15.75" x14ac:dyDescent="0.25">
      <c r="A51" s="31">
        <v>46</v>
      </c>
      <c r="B51" s="42" t="s">
        <v>54</v>
      </c>
      <c r="C51" s="38">
        <v>1750</v>
      </c>
      <c r="D51" s="34"/>
      <c r="E51" s="34"/>
      <c r="F51" s="35">
        <f t="shared" si="0"/>
        <v>0</v>
      </c>
    </row>
    <row r="52" spans="1:6" ht="15.75" x14ac:dyDescent="0.25">
      <c r="A52" s="36">
        <v>47</v>
      </c>
      <c r="B52" s="42" t="s">
        <v>55</v>
      </c>
      <c r="C52" s="38">
        <v>1450</v>
      </c>
      <c r="D52" s="34"/>
      <c r="E52" s="34"/>
      <c r="F52" s="35">
        <f t="shared" si="0"/>
        <v>0</v>
      </c>
    </row>
    <row r="53" spans="1:6" ht="15.75" x14ac:dyDescent="0.25">
      <c r="A53" s="31">
        <v>48</v>
      </c>
      <c r="B53" s="42" t="s">
        <v>111</v>
      </c>
      <c r="C53" s="38">
        <v>45</v>
      </c>
      <c r="D53" s="34"/>
      <c r="E53" s="34"/>
      <c r="F53" s="35">
        <f t="shared" si="0"/>
        <v>0</v>
      </c>
    </row>
    <row r="54" spans="1:6" ht="15.75" x14ac:dyDescent="0.25">
      <c r="A54" s="36">
        <v>49</v>
      </c>
      <c r="B54" s="42" t="s">
        <v>112</v>
      </c>
      <c r="C54" s="38">
        <v>10</v>
      </c>
      <c r="D54" s="34"/>
      <c r="E54" s="34"/>
      <c r="F54" s="35">
        <f t="shared" si="0"/>
        <v>0</v>
      </c>
    </row>
    <row r="55" spans="1:6" ht="15.75" customHeight="1" x14ac:dyDescent="0.25">
      <c r="A55" s="31">
        <v>50</v>
      </c>
      <c r="B55" s="43" t="s">
        <v>113</v>
      </c>
      <c r="C55" s="44">
        <v>35</v>
      </c>
      <c r="D55" s="34"/>
      <c r="E55" s="34"/>
      <c r="F55" s="35">
        <f t="shared" si="0"/>
        <v>0</v>
      </c>
    </row>
    <row r="56" spans="1:6" ht="15.75" customHeight="1" x14ac:dyDescent="0.25">
      <c r="A56" s="36">
        <v>51</v>
      </c>
      <c r="B56" s="45" t="s">
        <v>121</v>
      </c>
      <c r="C56" s="44">
        <v>20</v>
      </c>
      <c r="D56" s="34"/>
      <c r="E56" s="34"/>
      <c r="F56" s="35">
        <f t="shared" si="0"/>
        <v>0</v>
      </c>
    </row>
    <row r="57" spans="1:6" ht="15.75" customHeight="1" x14ac:dyDescent="0.25">
      <c r="A57" s="46"/>
      <c r="B57" s="43" t="s">
        <v>122</v>
      </c>
      <c r="C57" s="47">
        <v>1</v>
      </c>
      <c r="D57" s="39"/>
      <c r="E57" s="39"/>
      <c r="F57" s="39"/>
    </row>
    <row r="58" spans="1:6" ht="15.75" customHeight="1" x14ac:dyDescent="0.25">
      <c r="A58" s="46"/>
      <c r="B58" s="48" t="s">
        <v>123</v>
      </c>
      <c r="C58" s="49">
        <v>1</v>
      </c>
      <c r="D58" s="39"/>
      <c r="E58" s="39"/>
      <c r="F58" s="39"/>
    </row>
    <row r="59" spans="1:6" ht="15.75" customHeight="1" x14ac:dyDescent="0.25">
      <c r="A59" s="46"/>
      <c r="B59" s="48" t="s">
        <v>124</v>
      </c>
      <c r="C59" s="49">
        <v>4</v>
      </c>
      <c r="D59" s="39"/>
      <c r="E59" s="39"/>
      <c r="F59" s="39"/>
    </row>
    <row r="60" spans="1:6" ht="15.75" customHeight="1" x14ac:dyDescent="0.25">
      <c r="A60" s="46"/>
      <c r="B60" s="48" t="s">
        <v>125</v>
      </c>
      <c r="C60" s="49">
        <v>7</v>
      </c>
      <c r="D60" s="39"/>
      <c r="E60" s="39"/>
      <c r="F60" s="39"/>
    </row>
    <row r="61" spans="1:6" ht="15.75" customHeight="1" x14ac:dyDescent="0.25">
      <c r="A61" s="46"/>
      <c r="B61" s="48" t="s">
        <v>113</v>
      </c>
      <c r="C61" s="49">
        <v>1</v>
      </c>
      <c r="D61" s="39"/>
      <c r="E61" s="39"/>
      <c r="F61" s="39"/>
    </row>
    <row r="62" spans="1:6" ht="15.75" customHeight="1" x14ac:dyDescent="0.25">
      <c r="A62" s="46"/>
      <c r="B62" s="50" t="s">
        <v>126</v>
      </c>
      <c r="C62" s="51">
        <v>1</v>
      </c>
      <c r="D62" s="39"/>
      <c r="E62" s="39"/>
      <c r="F62" s="39"/>
    </row>
    <row r="63" spans="1:6" ht="15.75" customHeight="1" x14ac:dyDescent="0.25">
      <c r="A63" s="36">
        <v>52</v>
      </c>
      <c r="B63" s="52" t="s">
        <v>127</v>
      </c>
      <c r="C63" s="53">
        <v>20</v>
      </c>
      <c r="D63" s="54"/>
      <c r="E63" s="54"/>
      <c r="F63" s="39">
        <f>C63*(D63+E63)</f>
        <v>0</v>
      </c>
    </row>
    <row r="64" spans="1:6" ht="15.75" customHeight="1" x14ac:dyDescent="0.25">
      <c r="A64" s="46"/>
      <c r="B64" s="43" t="s">
        <v>122</v>
      </c>
      <c r="C64" s="47">
        <v>1</v>
      </c>
      <c r="D64" s="39"/>
      <c r="E64" s="39"/>
      <c r="F64" s="39"/>
    </row>
    <row r="65" spans="1:6" ht="15.75" customHeight="1" x14ac:dyDescent="0.25">
      <c r="A65" s="46"/>
      <c r="B65" s="43" t="s">
        <v>123</v>
      </c>
      <c r="C65" s="47">
        <v>1</v>
      </c>
      <c r="D65" s="39"/>
      <c r="E65" s="39"/>
      <c r="F65" s="39"/>
    </row>
    <row r="66" spans="1:6" ht="15.75" customHeight="1" x14ac:dyDescent="0.25">
      <c r="A66" s="46"/>
      <c r="B66" s="43" t="s">
        <v>124</v>
      </c>
      <c r="C66" s="47">
        <v>10</v>
      </c>
      <c r="D66" s="39"/>
      <c r="E66" s="39"/>
      <c r="F66" s="39"/>
    </row>
    <row r="67" spans="1:6" ht="15.75" customHeight="1" x14ac:dyDescent="0.25">
      <c r="A67" s="46"/>
      <c r="B67" s="43" t="s">
        <v>125</v>
      </c>
      <c r="C67" s="47">
        <v>28</v>
      </c>
      <c r="D67" s="39"/>
      <c r="E67" s="39"/>
      <c r="F67" s="39"/>
    </row>
    <row r="68" spans="1:6" ht="15.75" customHeight="1" x14ac:dyDescent="0.25">
      <c r="A68" s="46"/>
      <c r="B68" s="43" t="s">
        <v>113</v>
      </c>
      <c r="C68" s="47">
        <v>4</v>
      </c>
      <c r="D68" s="39"/>
      <c r="E68" s="39"/>
      <c r="F68" s="39"/>
    </row>
    <row r="69" spans="1:6" ht="15.75" customHeight="1" x14ac:dyDescent="0.25">
      <c r="A69" s="46"/>
      <c r="B69" s="43" t="s">
        <v>128</v>
      </c>
      <c r="C69" s="47">
        <v>2</v>
      </c>
      <c r="D69" s="39"/>
      <c r="E69" s="39"/>
      <c r="F69" s="39"/>
    </row>
    <row r="70" spans="1:6" ht="15.75" customHeight="1" x14ac:dyDescent="0.25">
      <c r="A70" s="46"/>
      <c r="B70" s="43" t="s">
        <v>129</v>
      </c>
      <c r="C70" s="47">
        <v>1</v>
      </c>
      <c r="D70" s="39"/>
      <c r="E70" s="39"/>
      <c r="F70" s="39"/>
    </row>
    <row r="71" spans="1:6" ht="15.75" customHeight="1" x14ac:dyDescent="0.25">
      <c r="A71" s="46"/>
      <c r="B71" s="43" t="s">
        <v>130</v>
      </c>
      <c r="C71" s="47">
        <v>1</v>
      </c>
      <c r="D71" s="39"/>
      <c r="E71" s="39"/>
      <c r="F71" s="39"/>
    </row>
    <row r="72" spans="1:6" ht="15.75" customHeight="1" x14ac:dyDescent="0.25">
      <c r="A72" s="46"/>
      <c r="B72" s="43" t="s">
        <v>131</v>
      </c>
      <c r="C72" s="47">
        <v>1</v>
      </c>
      <c r="D72" s="39"/>
      <c r="E72" s="39"/>
      <c r="F72" s="39"/>
    </row>
    <row r="73" spans="1:6" ht="15.75" customHeight="1" x14ac:dyDescent="0.25">
      <c r="A73" s="23"/>
      <c r="B73" s="55"/>
      <c r="C73" s="56"/>
      <c r="D73" s="57"/>
      <c r="E73" s="57"/>
      <c r="F73" s="58"/>
    </row>
    <row r="74" spans="1:6" ht="15.75" customHeight="1" x14ac:dyDescent="0.25">
      <c r="A74" s="59" t="s">
        <v>132</v>
      </c>
      <c r="B74" s="60"/>
      <c r="C74" s="60"/>
      <c r="D74" s="61"/>
      <c r="E74" s="61"/>
      <c r="F74" s="62"/>
    </row>
    <row r="75" spans="1:6" ht="15.75" customHeight="1" x14ac:dyDescent="0.25">
      <c r="A75" s="31" t="s">
        <v>114</v>
      </c>
      <c r="B75" s="31" t="s">
        <v>115</v>
      </c>
      <c r="C75" s="31" t="s">
        <v>116</v>
      </c>
      <c r="D75" s="63" t="s">
        <v>117</v>
      </c>
      <c r="E75" s="64"/>
      <c r="F75" s="65" t="s">
        <v>119</v>
      </c>
    </row>
    <row r="76" spans="1:6" ht="15.75" customHeight="1" x14ac:dyDescent="0.25">
      <c r="A76" s="36">
        <v>53</v>
      </c>
      <c r="B76" s="37" t="s">
        <v>133</v>
      </c>
      <c r="C76" s="41">
        <v>7500</v>
      </c>
      <c r="D76" s="34"/>
      <c r="E76" s="39"/>
      <c r="F76" s="39">
        <f t="shared" ref="F76:F92" si="1">C76*D76</f>
        <v>0</v>
      </c>
    </row>
    <row r="77" spans="1:6" ht="15.75" customHeight="1" x14ac:dyDescent="0.25">
      <c r="A77" s="36">
        <v>54</v>
      </c>
      <c r="B77" s="37" t="s">
        <v>134</v>
      </c>
      <c r="C77" s="41">
        <v>12500</v>
      </c>
      <c r="D77" s="34"/>
      <c r="E77" s="39"/>
      <c r="F77" s="39">
        <f t="shared" si="1"/>
        <v>0</v>
      </c>
    </row>
    <row r="78" spans="1:6" ht="15.75" customHeight="1" x14ac:dyDescent="0.25">
      <c r="A78" s="36">
        <v>55</v>
      </c>
      <c r="B78" s="37" t="s">
        <v>135</v>
      </c>
      <c r="C78" s="41">
        <v>12500</v>
      </c>
      <c r="D78" s="34"/>
      <c r="E78" s="39"/>
      <c r="F78" s="39">
        <f t="shared" si="1"/>
        <v>0</v>
      </c>
    </row>
    <row r="79" spans="1:6" ht="15.75" customHeight="1" x14ac:dyDescent="0.25">
      <c r="A79" s="36">
        <v>56</v>
      </c>
      <c r="B79" s="37" t="s">
        <v>136</v>
      </c>
      <c r="C79" s="41">
        <v>12500</v>
      </c>
      <c r="D79" s="34"/>
      <c r="E79" s="39"/>
      <c r="F79" s="39">
        <f t="shared" si="1"/>
        <v>0</v>
      </c>
    </row>
    <row r="80" spans="1:6" ht="15.75" customHeight="1" x14ac:dyDescent="0.25">
      <c r="A80" s="36">
        <v>57</v>
      </c>
      <c r="B80" s="37" t="s">
        <v>137</v>
      </c>
      <c r="C80" s="41">
        <v>10800</v>
      </c>
      <c r="D80" s="34"/>
      <c r="E80" s="39"/>
      <c r="F80" s="39">
        <f t="shared" si="1"/>
        <v>0</v>
      </c>
    </row>
    <row r="81" spans="1:6" ht="15.75" customHeight="1" x14ac:dyDescent="0.25">
      <c r="A81" s="36">
        <v>58</v>
      </c>
      <c r="B81" s="37" t="s">
        <v>138</v>
      </c>
      <c r="C81" s="38">
        <v>1500</v>
      </c>
      <c r="D81" s="34"/>
      <c r="E81" s="39"/>
      <c r="F81" s="39">
        <f t="shared" si="1"/>
        <v>0</v>
      </c>
    </row>
    <row r="82" spans="1:6" ht="15.75" customHeight="1" x14ac:dyDescent="0.25">
      <c r="A82" s="36">
        <v>59</v>
      </c>
      <c r="B82" s="37" t="s">
        <v>139</v>
      </c>
      <c r="C82" s="38">
        <v>250</v>
      </c>
      <c r="D82" s="34"/>
      <c r="E82" s="39"/>
      <c r="F82" s="39">
        <f t="shared" si="1"/>
        <v>0</v>
      </c>
    </row>
    <row r="83" spans="1:6" ht="15.75" customHeight="1" x14ac:dyDescent="0.25">
      <c r="A83" s="36">
        <v>60</v>
      </c>
      <c r="B83" s="42" t="s">
        <v>53</v>
      </c>
      <c r="C83" s="38">
        <v>250</v>
      </c>
      <c r="D83" s="34"/>
      <c r="E83" s="39"/>
      <c r="F83" s="39">
        <f t="shared" si="1"/>
        <v>0</v>
      </c>
    </row>
    <row r="84" spans="1:6" ht="15.75" customHeight="1" x14ac:dyDescent="0.25">
      <c r="A84" s="36">
        <v>61</v>
      </c>
      <c r="B84" s="42" t="s">
        <v>56</v>
      </c>
      <c r="C84" s="38">
        <v>250</v>
      </c>
      <c r="D84" s="34"/>
      <c r="E84" s="39"/>
      <c r="F84" s="39">
        <f t="shared" si="1"/>
        <v>0</v>
      </c>
    </row>
    <row r="85" spans="1:6" ht="15.75" customHeight="1" x14ac:dyDescent="0.25">
      <c r="A85" s="36">
        <v>62</v>
      </c>
      <c r="B85" s="42" t="s">
        <v>140</v>
      </c>
      <c r="C85" s="38">
        <v>250</v>
      </c>
      <c r="D85" s="34"/>
      <c r="E85" s="39"/>
      <c r="F85" s="39">
        <f t="shared" si="1"/>
        <v>0</v>
      </c>
    </row>
    <row r="86" spans="1:6" ht="15.75" customHeight="1" x14ac:dyDescent="0.25">
      <c r="A86" s="36">
        <v>63</v>
      </c>
      <c r="B86" s="42" t="s">
        <v>141</v>
      </c>
      <c r="C86" s="38">
        <v>250</v>
      </c>
      <c r="D86" s="34"/>
      <c r="E86" s="39"/>
      <c r="F86" s="39">
        <f t="shared" si="1"/>
        <v>0</v>
      </c>
    </row>
    <row r="87" spans="1:6" ht="15.75" customHeight="1" x14ac:dyDescent="0.25">
      <c r="A87" s="36">
        <v>64</v>
      </c>
      <c r="B87" s="42" t="s">
        <v>142</v>
      </c>
      <c r="C87" s="38">
        <v>100</v>
      </c>
      <c r="D87" s="34"/>
      <c r="E87" s="39"/>
      <c r="F87" s="39">
        <f t="shared" si="1"/>
        <v>0</v>
      </c>
    </row>
    <row r="88" spans="1:6" ht="15.75" customHeight="1" x14ac:dyDescent="0.25">
      <c r="A88" s="36">
        <v>65</v>
      </c>
      <c r="B88" s="66" t="s">
        <v>143</v>
      </c>
      <c r="C88" s="38">
        <v>480</v>
      </c>
      <c r="D88" s="34"/>
      <c r="E88" s="39"/>
      <c r="F88" s="39">
        <f t="shared" si="1"/>
        <v>0</v>
      </c>
    </row>
    <row r="89" spans="1:6" ht="15.75" customHeight="1" x14ac:dyDescent="0.25">
      <c r="A89" s="36">
        <v>66</v>
      </c>
      <c r="B89" s="66" t="s">
        <v>144</v>
      </c>
      <c r="C89" s="38">
        <v>480</v>
      </c>
      <c r="D89" s="34"/>
      <c r="E89" s="39"/>
      <c r="F89" s="39">
        <f t="shared" si="1"/>
        <v>0</v>
      </c>
    </row>
    <row r="90" spans="1:6" ht="15.75" customHeight="1" x14ac:dyDescent="0.25">
      <c r="A90" s="36">
        <v>67</v>
      </c>
      <c r="B90" s="66" t="s">
        <v>145</v>
      </c>
      <c r="C90" s="38">
        <v>480</v>
      </c>
      <c r="D90" s="34"/>
      <c r="E90" s="39"/>
      <c r="F90" s="39">
        <f t="shared" si="1"/>
        <v>0</v>
      </c>
    </row>
    <row r="91" spans="1:6" ht="15.75" customHeight="1" x14ac:dyDescent="0.25">
      <c r="A91" s="36">
        <v>68</v>
      </c>
      <c r="B91" s="66" t="s">
        <v>146</v>
      </c>
      <c r="C91" s="38">
        <v>480</v>
      </c>
      <c r="D91" s="34"/>
      <c r="E91" s="39"/>
      <c r="F91" s="39">
        <f t="shared" si="1"/>
        <v>0</v>
      </c>
    </row>
    <row r="92" spans="1:6" ht="15.75" customHeight="1" x14ac:dyDescent="0.25">
      <c r="A92" s="36">
        <v>69</v>
      </c>
      <c r="B92" s="37" t="s">
        <v>57</v>
      </c>
      <c r="C92" s="41">
        <f>SUM(C38:C43)</f>
        <v>22370</v>
      </c>
      <c r="D92" s="34"/>
      <c r="E92" s="39"/>
      <c r="F92" s="39">
        <f t="shared" si="1"/>
        <v>0</v>
      </c>
    </row>
    <row r="93" spans="1:6" ht="15.75" x14ac:dyDescent="0.25">
      <c r="A93" s="23"/>
      <c r="B93" s="55"/>
      <c r="C93" s="56"/>
      <c r="D93" s="57"/>
      <c r="E93" s="57"/>
      <c r="F93" s="58"/>
    </row>
    <row r="94" spans="1:6" ht="15.75" x14ac:dyDescent="0.25">
      <c r="A94" s="59" t="s">
        <v>147</v>
      </c>
      <c r="B94" s="60"/>
      <c r="C94" s="60"/>
      <c r="D94" s="61"/>
      <c r="E94" s="61"/>
      <c r="F94" s="62"/>
    </row>
    <row r="95" spans="1:6" ht="15.75" customHeight="1" x14ac:dyDescent="0.25">
      <c r="A95" s="36" t="s">
        <v>114</v>
      </c>
      <c r="B95" s="36" t="s">
        <v>115</v>
      </c>
      <c r="C95" s="36" t="s">
        <v>116</v>
      </c>
      <c r="D95" s="64"/>
      <c r="E95" s="67" t="s">
        <v>148</v>
      </c>
      <c r="F95" s="68" t="s">
        <v>119</v>
      </c>
    </row>
    <row r="96" spans="1:6" ht="15.75" x14ac:dyDescent="0.25">
      <c r="A96" s="36">
        <v>70</v>
      </c>
      <c r="B96" s="37" t="s">
        <v>68</v>
      </c>
      <c r="C96" s="41">
        <f>C6*4</f>
        <v>43800</v>
      </c>
      <c r="D96" s="39"/>
      <c r="E96" s="34"/>
      <c r="F96" s="39">
        <f t="shared" ref="F96:F108" si="2">C96*E96</f>
        <v>0</v>
      </c>
    </row>
    <row r="97" spans="1:6" ht="15.75" x14ac:dyDescent="0.25">
      <c r="A97" s="36">
        <v>71</v>
      </c>
      <c r="B97" s="37" t="s">
        <v>69</v>
      </c>
      <c r="C97" s="41">
        <v>6850</v>
      </c>
      <c r="D97" s="39"/>
      <c r="E97" s="34"/>
      <c r="F97" s="39">
        <f t="shared" si="2"/>
        <v>0</v>
      </c>
    </row>
    <row r="98" spans="1:6" ht="15.75" x14ac:dyDescent="0.25">
      <c r="A98" s="36">
        <v>72</v>
      </c>
      <c r="B98" s="37" t="s">
        <v>58</v>
      </c>
      <c r="C98" s="41">
        <f>C96/2</f>
        <v>21900</v>
      </c>
      <c r="D98" s="39"/>
      <c r="E98" s="34"/>
      <c r="F98" s="39">
        <f t="shared" si="2"/>
        <v>0</v>
      </c>
    </row>
    <row r="99" spans="1:6" ht="15.75" x14ac:dyDescent="0.25">
      <c r="A99" s="36">
        <v>73</v>
      </c>
      <c r="B99" s="37" t="s">
        <v>60</v>
      </c>
      <c r="C99" s="38">
        <f>C26+C19</f>
        <v>3840</v>
      </c>
      <c r="D99" s="39"/>
      <c r="E99" s="34"/>
      <c r="F99" s="39">
        <f t="shared" si="2"/>
        <v>0</v>
      </c>
    </row>
    <row r="100" spans="1:6" ht="15.75" x14ac:dyDescent="0.25">
      <c r="A100" s="36">
        <v>74</v>
      </c>
      <c r="B100" s="37" t="s">
        <v>59</v>
      </c>
      <c r="C100" s="41">
        <f>C17*20</f>
        <v>10000</v>
      </c>
      <c r="D100" s="39"/>
      <c r="E100" s="34"/>
      <c r="F100" s="39">
        <f t="shared" si="2"/>
        <v>0</v>
      </c>
    </row>
    <row r="101" spans="1:6" ht="15.75" x14ac:dyDescent="0.25">
      <c r="A101" s="36">
        <v>75</v>
      </c>
      <c r="B101" s="37" t="s">
        <v>61</v>
      </c>
      <c r="C101" s="38">
        <v>1650</v>
      </c>
      <c r="D101" s="39"/>
      <c r="E101" s="34"/>
      <c r="F101" s="39">
        <f t="shared" si="2"/>
        <v>0</v>
      </c>
    </row>
    <row r="102" spans="1:6" ht="15.75" x14ac:dyDescent="0.25">
      <c r="A102" s="36">
        <v>76</v>
      </c>
      <c r="B102" s="37" t="s">
        <v>62</v>
      </c>
      <c r="C102" s="38">
        <v>1650</v>
      </c>
      <c r="D102" s="39"/>
      <c r="E102" s="34"/>
      <c r="F102" s="39">
        <f t="shared" si="2"/>
        <v>0</v>
      </c>
    </row>
    <row r="103" spans="1:6" ht="15.75" x14ac:dyDescent="0.25">
      <c r="A103" s="36">
        <v>77</v>
      </c>
      <c r="B103" s="37" t="s">
        <v>63</v>
      </c>
      <c r="C103" s="38">
        <v>1650</v>
      </c>
      <c r="D103" s="39"/>
      <c r="E103" s="34"/>
      <c r="F103" s="39">
        <f t="shared" si="2"/>
        <v>0</v>
      </c>
    </row>
    <row r="104" spans="1:6" ht="15.75" x14ac:dyDescent="0.25">
      <c r="A104" s="36">
        <v>78</v>
      </c>
      <c r="B104" s="37" t="s">
        <v>64</v>
      </c>
      <c r="C104" s="38">
        <v>920</v>
      </c>
      <c r="D104" s="39"/>
      <c r="E104" s="34"/>
      <c r="F104" s="39">
        <f t="shared" si="2"/>
        <v>0</v>
      </c>
    </row>
    <row r="105" spans="1:6" ht="15.75" x14ac:dyDescent="0.25">
      <c r="A105" s="36">
        <v>79</v>
      </c>
      <c r="B105" s="37" t="s">
        <v>65</v>
      </c>
      <c r="C105" s="38">
        <v>480</v>
      </c>
      <c r="D105" s="39"/>
      <c r="E105" s="34"/>
      <c r="F105" s="39">
        <f t="shared" si="2"/>
        <v>0</v>
      </c>
    </row>
    <row r="106" spans="1:6" ht="15.75" x14ac:dyDescent="0.25">
      <c r="A106" s="36">
        <v>80</v>
      </c>
      <c r="B106" s="37" t="s">
        <v>66</v>
      </c>
      <c r="C106" s="38">
        <v>360</v>
      </c>
      <c r="D106" s="39"/>
      <c r="E106" s="34"/>
      <c r="F106" s="39">
        <f t="shared" si="2"/>
        <v>0</v>
      </c>
    </row>
    <row r="107" spans="1:6" ht="15.75" x14ac:dyDescent="0.25">
      <c r="A107" s="36">
        <v>81</v>
      </c>
      <c r="B107" s="42" t="s">
        <v>70</v>
      </c>
      <c r="C107" s="41">
        <f>(C51+C52)*3+500</f>
        <v>10100</v>
      </c>
      <c r="D107" s="39"/>
      <c r="E107" s="34"/>
      <c r="F107" s="39">
        <f t="shared" si="2"/>
        <v>0</v>
      </c>
    </row>
    <row r="108" spans="1:6" ht="15.75" x14ac:dyDescent="0.25">
      <c r="A108" s="36">
        <v>82</v>
      </c>
      <c r="B108" s="37" t="s">
        <v>67</v>
      </c>
      <c r="C108" s="41">
        <v>20500</v>
      </c>
      <c r="D108" s="39"/>
      <c r="E108" s="34"/>
      <c r="F108" s="39">
        <f t="shared" si="2"/>
        <v>0</v>
      </c>
    </row>
    <row r="109" spans="1:6" ht="15.75" x14ac:dyDescent="0.25">
      <c r="A109" s="36">
        <v>83</v>
      </c>
      <c r="B109" s="37" t="s">
        <v>71</v>
      </c>
      <c r="C109" s="38">
        <v>50</v>
      </c>
      <c r="D109" s="39"/>
      <c r="E109" s="34"/>
      <c r="F109" s="39">
        <f>C109*E109</f>
        <v>0</v>
      </c>
    </row>
    <row r="110" spans="1:6" ht="16.5" thickBot="1" x14ac:dyDescent="0.3">
      <c r="A110" s="36">
        <v>84</v>
      </c>
      <c r="B110" s="69" t="s">
        <v>72</v>
      </c>
      <c r="C110" s="44">
        <v>40</v>
      </c>
      <c r="D110" s="70"/>
      <c r="E110" s="34"/>
      <c r="F110" s="70">
        <f>C110*E110</f>
        <v>0</v>
      </c>
    </row>
    <row r="111" spans="1:6" ht="18.75" x14ac:dyDescent="0.3">
      <c r="A111" s="71"/>
      <c r="B111" s="72" t="s">
        <v>155</v>
      </c>
      <c r="C111" s="73"/>
      <c r="D111" s="74"/>
      <c r="E111" s="74"/>
      <c r="F111" s="75">
        <f>SUM(F6:F110)</f>
        <v>0</v>
      </c>
    </row>
    <row r="112" spans="1:6" ht="15.75" x14ac:dyDescent="0.25">
      <c r="A112" s="76"/>
      <c r="B112" s="77" t="s">
        <v>149</v>
      </c>
      <c r="C112" s="78">
        <v>23</v>
      </c>
      <c r="D112" s="78"/>
      <c r="E112" s="78"/>
      <c r="F112" s="79"/>
    </row>
    <row r="113" spans="1:6" ht="15.75" x14ac:dyDescent="0.25">
      <c r="A113" s="76"/>
      <c r="B113" s="77" t="s">
        <v>150</v>
      </c>
      <c r="C113" s="78"/>
      <c r="D113" s="78"/>
      <c r="E113" s="78"/>
      <c r="F113" s="79">
        <f>0.23*F111</f>
        <v>0</v>
      </c>
    </row>
    <row r="114" spans="1:6" ht="19.5" thickBot="1" x14ac:dyDescent="0.3">
      <c r="A114" s="80"/>
      <c r="B114" s="81" t="s">
        <v>156</v>
      </c>
      <c r="C114" s="82"/>
      <c r="D114" s="82"/>
      <c r="E114" s="82"/>
      <c r="F114" s="83">
        <f>F113+F111</f>
        <v>0</v>
      </c>
    </row>
    <row r="115" spans="1:6" x14ac:dyDescent="0.25">
      <c r="B115" s="87"/>
    </row>
    <row r="116" spans="1:6" x14ac:dyDescent="0.25">
      <c r="B116" s="87"/>
    </row>
    <row r="117" spans="1:6" ht="49.5" x14ac:dyDescent="0.3">
      <c r="B117" s="86" t="s">
        <v>154</v>
      </c>
    </row>
  </sheetData>
  <sheetProtection selectLockedCells="1"/>
  <mergeCells count="1">
    <mergeCell ref="A1:B1"/>
  </mergeCells>
  <pageMargins left="0.7" right="0.7" top="0.75" bottom="0.75" header="0.3" footer="0.3"/>
  <pageSetup paperSize="9" scale="92" fitToHeight="0" orientation="landscape" r:id="rId1"/>
  <extLst>
    <ext xmlns:x15="http://schemas.microsoft.com/office/spreadsheetml/2010/11/main" uri="{F7C9EE02-42E1-4005-9D12-6889AFFD525C}">
      <x15:webExtensions xmlns:xm="http://schemas.microsoft.com/office/excel/2006/main">
        <x15:webExtension appRef="{D5C8A3B2-AF30-4411-BC30-66C02E37D127}">
          <xm:f>#REF!</xm:f>
        </x15:webExtension>
      </x15:webExtens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D709D465D75419A81C65596AF26E0" ma:contentTypeVersion="0" ma:contentTypeDescription="Create a new document." ma:contentTypeScope="" ma:versionID="ef6b062d8504074e6179b138e92bdd9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f:fields xmlns:f="http://schemas.fabasoft.com/folio/2007/fields">
  <f:record>
    <f:field ref="objname" par="" text="Priloha_2__Technicka_specifikacia_mnozstevný_rámec_cennik" edit="true"/>
    <f:field ref="objsubject" par="" text="" edit="true"/>
    <f:field ref="objcreatedby" par="" text="Zechelová Katarína"/>
    <f:field ref="objcreatedat" par="" date="2025-07-31T07:12:41" text="31.7.2025 7:12:41"/>
    <f:field ref="objchangedby" par="" text="Leláková Lenka, npor. JUDr."/>
    <f:field ref="objmodifiedat" par="" date="2025-08-05T09:38:38" text="5.8.2025 9:38:38"/>
    <f:field ref="doc_FSCFOLIO_1_1001_FieldDocumentNumber" par="" text=""/>
    <f:field ref="doc_FSCFOLIO_1_1001_FieldSubject" par="" text=""/>
    <f:field ref="FSCFOLIO_1_1001_FieldCurrentUser" par="" text="npor. JUDr. Lenka Leláková"/>
    <f:field ref="CCAPRECONFIG_15_1001_Objektname" par="" text="Priloha_2__Technicka_specifikacia_mnozstevný_rámec_cennik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0494CCB8-2055-4E91-B061-C5A944B7077A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09CA67-8C0A-4086-9CA9-127B2345415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C2F323-AE83-4462-87C9-C0949775FC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23</vt:i4>
      </vt:variant>
    </vt:vector>
  </HeadingPairs>
  <TitlesOfParts>
    <vt:vector size="25" baseType="lpstr">
      <vt:lpstr>Summary</vt:lpstr>
      <vt:lpstr>Návrh cenníka</vt:lpstr>
      <vt:lpstr>App_Version</vt:lpstr>
      <vt:lpstr>Complexity</vt:lpstr>
      <vt:lpstr>DefultNumericValue</vt:lpstr>
      <vt:lpstr>FileName</vt:lpstr>
      <vt:lpstr>General_Project_Type</vt:lpstr>
      <vt:lpstr>Product_Margin</vt:lpstr>
      <vt:lpstr>Product_Margin_Percentage</vt:lpstr>
      <vt:lpstr>Project_Customer_Name</vt:lpstr>
      <vt:lpstr>Project_Name</vt:lpstr>
      <vt:lpstr>Sales_Margin</vt:lpstr>
      <vt:lpstr>Sales_Margin_Percentage</vt:lpstr>
      <vt:lpstr>Selected_Legal_Entity</vt:lpstr>
      <vt:lpstr>Sum_Purchase_price</vt:lpstr>
      <vt:lpstr>Sum_Sales_price</vt:lpstr>
      <vt:lpstr>Summary_ProjectType</vt:lpstr>
      <vt:lpstr>Summary_Total_Product_Purchase</vt:lpstr>
      <vt:lpstr>Summary_Total_Product_Sale</vt:lpstr>
      <vt:lpstr>Summary_Total_Service_Own</vt:lpstr>
      <vt:lpstr>Summary_Total_Service_Sale</vt:lpstr>
      <vt:lpstr>Summary_Total_Service_Subdelivery</vt:lpstr>
      <vt:lpstr>Template_Version</vt:lpstr>
      <vt:lpstr>Total_Margin</vt:lpstr>
      <vt:lpstr>Total_Margin_Percentage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2025-08-05T12:19:57Z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0x010100DBDD709D465D75419A81C65596AF26E0</vt:lpwstr>
  </property>
  <property fmtid="{D5CDD505-2E9C-101B-9397-08002B2CF9AE}" pid="3" name="FSC#SKMVPRECONFIG@103.510:mv_as_owner_fileresporg">
    <vt:lpwstr>ORGANIZAČNÝ ODBOR</vt:lpwstr>
  </property>
  <property fmtid="{D5CDD505-2E9C-101B-9397-08002B2CF9AE}" pid="4" name="FSC#SKMVPRECONFIG@103.510:mv_hazz_fileresporg_function">
    <vt:lpwstr/>
  </property>
  <property fmtid="{D5CDD505-2E9C-101B-9397-08002B2CF9AE}" pid="5" name="FSC#SKMVPRECONFIG@103.510:mv_hazz_fileresporg_head">
    <vt:lpwstr/>
  </property>
  <property fmtid="{D5CDD505-2E9C-101B-9397-08002B2CF9AE}" pid="6" name="FSC#SKMVPRECONFIG@103.510:mv_hazz_fileresporg_longname">
    <vt:lpwstr/>
  </property>
  <property fmtid="{D5CDD505-2E9C-101B-9397-08002B2CF9AE}" pid="7" name="FSC#SKMVPRECONFIG@103.510:mv_intletterrecievers">
    <vt:lpwstr/>
  </property>
  <property fmtid="{D5CDD505-2E9C-101B-9397-08002B2CF9AE}" pid="8" name="FSC#SKMVPRECONFIG@103.510:mv_org_city">
    <vt:lpwstr>Bratislava 1</vt:lpwstr>
  </property>
  <property fmtid="{D5CDD505-2E9C-101B-9397-08002B2CF9AE}" pid="9" name="FSC#SKMVPRECONFIG@103.510:mv_org_country">
    <vt:lpwstr>Slovensko</vt:lpwstr>
  </property>
  <property fmtid="{D5CDD505-2E9C-101B-9397-08002B2CF9AE}" pid="10" name="FSC#SKMVPRECONFIG@103.510:mv_org_fullname">
    <vt:lpwstr>Sekcia informatiky, telekomunikácií a bezpečnosti</vt:lpwstr>
  </property>
  <property fmtid="{D5CDD505-2E9C-101B-9397-08002B2CF9AE}" pid="11" name="FSC#SKMVPRECONFIG@103.510:mv_org_street">
    <vt:lpwstr>Pribinova 2</vt:lpwstr>
  </property>
  <property fmtid="{D5CDD505-2E9C-101B-9397-08002B2CF9AE}" pid="12" name="FSC#SKMVPRECONFIG@103.510:mv_org_zip">
    <vt:lpwstr>812 72</vt:lpwstr>
  </property>
  <property fmtid="{D5CDD505-2E9C-101B-9397-08002B2CF9AE}" pid="13" name="FSC#SKMVPRECONFIG@103.510:mv_referat_datum">
    <vt:lpwstr/>
  </property>
  <property fmtid="{D5CDD505-2E9C-101B-9397-08002B2CF9AE}" pid="14" name="FSC#SKMVPRECONFIG@103.510:mv_referat_predklada">
    <vt:lpwstr/>
  </property>
  <property fmtid="{D5CDD505-2E9C-101B-9397-08002B2CF9AE}" pid="15" name="FSC#SKMVPRECONFIG@103.510:mv_referat_predschval">
    <vt:lpwstr/>
  </property>
  <property fmtid="{D5CDD505-2E9C-101B-9397-08002B2CF9AE}" pid="16" name="FSC#SKMVPRECONFIG@103.510:mv_referat_schval">
    <vt:lpwstr/>
  </property>
  <property fmtid="{D5CDD505-2E9C-101B-9397-08002B2CF9AE}" pid="17" name="FSC#SKMVPRECONFIG@103.510:mv_referat_sucast">
    <vt:lpwstr/>
  </property>
  <property fmtid="{D5CDD505-2E9C-101B-9397-08002B2CF9AE}" pid="18" name="FSC#SKMVPRECONFIG@103.510:mv_referat_telcislo">
    <vt:lpwstr/>
  </property>
  <property fmtid="{D5CDD505-2E9C-101B-9397-08002B2CF9AE}" pid="19" name="FSC#SKMVPRECONFIG@103.510:mv_referat_utvar">
    <vt:lpwstr/>
  </property>
  <property fmtid="{D5CDD505-2E9C-101B-9397-08002B2CF9AE}" pid="20" name="FSC#SKMVPRECONFIG@103.510:mv_referat_vec">
    <vt:lpwstr/>
  </property>
  <property fmtid="{D5CDD505-2E9C-101B-9397-08002B2CF9AE}" pid="21" name="FSC#SKMVPRECONFIG@103.510:mv_referat_zaznam">
    <vt:lpwstr/>
  </property>
  <property fmtid="{D5CDD505-2E9C-101B-9397-08002B2CF9AE}" pid="22" name="FSC#SKMVPRECONFIG@103.510:mv_as_ou">
    <vt:lpwstr>Oddelenie technicko-prevádzkové</vt:lpwstr>
  </property>
  <property fmtid="{D5CDD505-2E9C-101B-9397-08002B2CF9AE}" pid="23" name="FSC#SKMVPRECONFIG@103.510:kamo_odos_meno">
    <vt:lpwstr/>
  </property>
  <property fmtid="{D5CDD505-2E9C-101B-9397-08002B2CF9AE}" pid="24" name="FSC#SKMVPRECONFIG@103.510:kamo_odos_adresa">
    <vt:lpwstr/>
  </property>
  <property fmtid="{D5CDD505-2E9C-101B-9397-08002B2CF9AE}" pid="25" name="FSC#SKMVPRECONFIG@103.510:kamo_poc_priloh">
    <vt:lpwstr/>
  </property>
  <property fmtid="{D5CDD505-2E9C-101B-9397-08002B2CF9AE}" pid="26" name="FSC#SKMVPRECONFIG@103.510:kamo_poc_stran">
    <vt:lpwstr/>
  </property>
  <property fmtid="{D5CDD505-2E9C-101B-9397-08002B2CF9AE}" pid="27" name="FSC#SKMVPRECONFIG@103.510:kamo_evid_date">
    <vt:lpwstr/>
  </property>
  <property fmtid="{D5CDD505-2E9C-101B-9397-08002B2CF9AE}" pid="28" name="FSC#SKMVPRECONFIG@103.510:kamo_cislo">
    <vt:lpwstr/>
  </property>
  <property fmtid="{D5CDD505-2E9C-101B-9397-08002B2CF9AE}" pid="29" name="FSC#SKMVPRECONFIG@103.510:kamo_meno">
    <vt:lpwstr/>
  </property>
  <property fmtid="{D5CDD505-2E9C-101B-9397-08002B2CF9AE}" pid="30" name="FSC#SKMVPRECONFIG@103.510:kamo_poznamka">
    <vt:lpwstr/>
  </property>
  <property fmtid="{D5CDD505-2E9C-101B-9397-08002B2CF9AE}" pid="31" name="FSC#SKMVPRECONFIG@103.510:kamo_vec">
    <vt:lpwstr/>
  </property>
  <property fmtid="{D5CDD505-2E9C-101B-9397-08002B2CF9AE}" pid="32" name="FSC#SKMVPRECONFIG@103.510:mv_fileresporg_oddelenie">
    <vt:lpwstr/>
  </property>
  <property fmtid="{D5CDD505-2E9C-101B-9397-08002B2CF9AE}" pid="33" name="FSC#SKMVPRECONFIG@103.510:mv_veduci_pracovnik">
    <vt:lpwstr>Mgr., Matúš Šutaj</vt:lpwstr>
  </property>
  <property fmtid="{D5CDD505-2E9C-101B-9397-08002B2CF9AE}" pid="34" name="FSC#SKMVPRECONFIG@103.510:mv_funkcia_veduceho_pracovnika">
    <vt:lpwstr>minister vnútra SR</vt:lpwstr>
  </property>
  <property fmtid="{D5CDD505-2E9C-101B-9397-08002B2CF9AE}" pid="35" name="FSC#SKEDITIONREG@103.510:a_acceptor">
    <vt:lpwstr/>
  </property>
  <property fmtid="{D5CDD505-2E9C-101B-9397-08002B2CF9AE}" pid="36" name="FSC#SKEDITIONREG@103.510:a_clearedat">
    <vt:lpwstr/>
  </property>
  <property fmtid="{D5CDD505-2E9C-101B-9397-08002B2CF9AE}" pid="37" name="FSC#SKEDITIONREG@103.510:a_clearedby">
    <vt:lpwstr/>
  </property>
  <property fmtid="{D5CDD505-2E9C-101B-9397-08002B2CF9AE}" pid="38" name="FSC#SKEDITIONREG@103.510:a_comm">
    <vt:lpwstr/>
  </property>
  <property fmtid="{D5CDD505-2E9C-101B-9397-08002B2CF9AE}" pid="39" name="FSC#SKEDITIONREG@103.510:a_decisionattachments">
    <vt:lpwstr/>
  </property>
  <property fmtid="{D5CDD505-2E9C-101B-9397-08002B2CF9AE}" pid="40" name="FSC#SKEDITIONREG@103.510:a_deliveredat">
    <vt:lpwstr/>
  </property>
  <property fmtid="{D5CDD505-2E9C-101B-9397-08002B2CF9AE}" pid="41" name="FSC#SKEDITIONREG@103.510:a_delivery">
    <vt:lpwstr/>
  </property>
  <property fmtid="{D5CDD505-2E9C-101B-9397-08002B2CF9AE}" pid="42" name="FSC#SKEDITIONREG@103.510:a_extension">
    <vt:lpwstr/>
  </property>
  <property fmtid="{D5CDD505-2E9C-101B-9397-08002B2CF9AE}" pid="43" name="FSC#SKEDITIONREG@103.510:a_filenumber">
    <vt:lpwstr/>
  </property>
  <property fmtid="{D5CDD505-2E9C-101B-9397-08002B2CF9AE}" pid="44" name="FSC#SKEDITIONREG@103.510:a_fileresponsible">
    <vt:lpwstr/>
  </property>
  <property fmtid="{D5CDD505-2E9C-101B-9397-08002B2CF9AE}" pid="45" name="FSC#SKEDITIONREG@103.510:a_fileresporg">
    <vt:lpwstr/>
  </property>
  <property fmtid="{D5CDD505-2E9C-101B-9397-08002B2CF9AE}" pid="46" name="FSC#SKEDITIONREG@103.510:a_fileresporg_email_OU">
    <vt:lpwstr/>
  </property>
  <property fmtid="{D5CDD505-2E9C-101B-9397-08002B2CF9AE}" pid="47" name="FSC#SKEDITIONREG@103.510:a_fileresporg_emailaddress">
    <vt:lpwstr/>
  </property>
  <property fmtid="{D5CDD505-2E9C-101B-9397-08002B2CF9AE}" pid="48" name="FSC#SKEDITIONREG@103.510:a_fileresporg_fax">
    <vt:lpwstr/>
  </property>
  <property fmtid="{D5CDD505-2E9C-101B-9397-08002B2CF9AE}" pid="49" name="FSC#SKEDITIONREG@103.510:a_fileresporg_fax_OU">
    <vt:lpwstr/>
  </property>
  <property fmtid="{D5CDD505-2E9C-101B-9397-08002B2CF9AE}" pid="50" name="FSC#SKEDITIONREG@103.510:a_fileresporg_function">
    <vt:lpwstr/>
  </property>
  <property fmtid="{D5CDD505-2E9C-101B-9397-08002B2CF9AE}" pid="51" name="FSC#SKEDITIONREG@103.510:a_fileresporg_function_OU">
    <vt:lpwstr/>
  </property>
  <property fmtid="{D5CDD505-2E9C-101B-9397-08002B2CF9AE}" pid="52" name="FSC#SKEDITIONREG@103.510:a_fileresporg_head">
    <vt:lpwstr/>
  </property>
  <property fmtid="{D5CDD505-2E9C-101B-9397-08002B2CF9AE}" pid="53" name="FSC#SKEDITIONREG@103.510:a_fileresporg_head_OU">
    <vt:lpwstr/>
  </property>
  <property fmtid="{D5CDD505-2E9C-101B-9397-08002B2CF9AE}" pid="54" name="FSC#SKEDITIONREG@103.510:a_fileresporg_OU">
    <vt:lpwstr/>
  </property>
  <property fmtid="{D5CDD505-2E9C-101B-9397-08002B2CF9AE}" pid="55" name="FSC#SKEDITIONREG@103.510:a_fileresporg_phone">
    <vt:lpwstr/>
  </property>
  <property fmtid="{D5CDD505-2E9C-101B-9397-08002B2CF9AE}" pid="56" name="FSC#SKEDITIONREG@103.510:a_fileresporg_phone_OU">
    <vt:lpwstr/>
  </property>
  <property fmtid="{D5CDD505-2E9C-101B-9397-08002B2CF9AE}" pid="57" name="FSC#SKEDITIONREG@103.510:a_incattachments">
    <vt:lpwstr/>
  </property>
  <property fmtid="{D5CDD505-2E9C-101B-9397-08002B2CF9AE}" pid="58" name="FSC#SKEDITIONREG@103.510:a_incnr">
    <vt:lpwstr/>
  </property>
  <property fmtid="{D5CDD505-2E9C-101B-9397-08002B2CF9AE}" pid="59" name="FSC#SKEDITIONREG@103.510:a_objcreatedstr">
    <vt:lpwstr/>
  </property>
  <property fmtid="{D5CDD505-2E9C-101B-9397-08002B2CF9AE}" pid="60" name="FSC#SKEDITIONREG@103.510:a_ordernumber">
    <vt:lpwstr/>
  </property>
  <property fmtid="{D5CDD505-2E9C-101B-9397-08002B2CF9AE}" pid="61" name="FSC#SKEDITIONREG@103.510:a_oursign">
    <vt:lpwstr/>
  </property>
  <property fmtid="{D5CDD505-2E9C-101B-9397-08002B2CF9AE}" pid="62" name="FSC#SKEDITIONREG@103.510:a_sendersign">
    <vt:lpwstr/>
  </property>
  <property fmtid="{D5CDD505-2E9C-101B-9397-08002B2CF9AE}" pid="63" name="FSC#SKEDITIONREG@103.510:a_shortou">
    <vt:lpwstr/>
  </property>
  <property fmtid="{D5CDD505-2E9C-101B-9397-08002B2CF9AE}" pid="64" name="FSC#SKEDITIONREG@103.510:a_testsalutation">
    <vt:lpwstr/>
  </property>
  <property fmtid="{D5CDD505-2E9C-101B-9397-08002B2CF9AE}" pid="65" name="FSC#SKEDITIONREG@103.510:a_validfrom">
    <vt:lpwstr/>
  </property>
  <property fmtid="{D5CDD505-2E9C-101B-9397-08002B2CF9AE}" pid="66" name="FSC#SKEDITIONREG@103.510:as_activity">
    <vt:lpwstr/>
  </property>
  <property fmtid="{D5CDD505-2E9C-101B-9397-08002B2CF9AE}" pid="67" name="FSC#SKEDITIONREG@103.510:as_docdate">
    <vt:lpwstr/>
  </property>
  <property fmtid="{D5CDD505-2E9C-101B-9397-08002B2CF9AE}" pid="68" name="FSC#SKEDITIONREG@103.510:as_establishdate">
    <vt:lpwstr/>
  </property>
  <property fmtid="{D5CDD505-2E9C-101B-9397-08002B2CF9AE}" pid="69" name="FSC#SKEDITIONREG@103.510:as_fileresphead">
    <vt:lpwstr/>
  </property>
  <property fmtid="{D5CDD505-2E9C-101B-9397-08002B2CF9AE}" pid="70" name="FSC#SKEDITIONREG@103.510:as_filerespheadfnct">
    <vt:lpwstr/>
  </property>
  <property fmtid="{D5CDD505-2E9C-101B-9397-08002B2CF9AE}" pid="71" name="FSC#SKEDITIONREG@103.510:as_fileresponsible">
    <vt:lpwstr/>
  </property>
  <property fmtid="{D5CDD505-2E9C-101B-9397-08002B2CF9AE}" pid="72" name="FSC#SKEDITIONREG@103.510:as_filesubj">
    <vt:lpwstr/>
  </property>
  <property fmtid="{D5CDD505-2E9C-101B-9397-08002B2CF9AE}" pid="73" name="FSC#SKEDITIONREG@103.510:as_objname">
    <vt:lpwstr/>
  </property>
  <property fmtid="{D5CDD505-2E9C-101B-9397-08002B2CF9AE}" pid="74" name="FSC#SKEDITIONREG@103.510:as_ou">
    <vt:lpwstr/>
  </property>
  <property fmtid="{D5CDD505-2E9C-101B-9397-08002B2CF9AE}" pid="75" name="FSC#SKEDITIONREG@103.510:as_owner">
    <vt:lpwstr>JUDr. Lenka Kmeťová</vt:lpwstr>
  </property>
  <property fmtid="{D5CDD505-2E9C-101B-9397-08002B2CF9AE}" pid="76" name="FSC#SKEDITIONREG@103.510:as_phonelink">
    <vt:lpwstr/>
  </property>
  <property fmtid="{D5CDD505-2E9C-101B-9397-08002B2CF9AE}" pid="77" name="FSC#SKEDITIONREG@103.510:oz_externAdr">
    <vt:lpwstr/>
  </property>
  <property fmtid="{D5CDD505-2E9C-101B-9397-08002B2CF9AE}" pid="78" name="FSC#SKEDITIONREG@103.510:a_depositperiod">
    <vt:lpwstr/>
  </property>
  <property fmtid="{D5CDD505-2E9C-101B-9397-08002B2CF9AE}" pid="79" name="FSC#SKEDITIONREG@103.510:a_disposestate">
    <vt:lpwstr/>
  </property>
  <property fmtid="{D5CDD505-2E9C-101B-9397-08002B2CF9AE}" pid="80" name="FSC#SKEDITIONREG@103.510:a_fileresponsiblefnct">
    <vt:lpwstr/>
  </property>
  <property fmtid="{D5CDD505-2E9C-101B-9397-08002B2CF9AE}" pid="81" name="FSC#SKEDITIONREG@103.510:a_fileresporg_position">
    <vt:lpwstr/>
  </property>
  <property fmtid="{D5CDD505-2E9C-101B-9397-08002B2CF9AE}" pid="82" name="FSC#SKEDITIONREG@103.510:a_fileresporg_position_OU">
    <vt:lpwstr/>
  </property>
  <property fmtid="{D5CDD505-2E9C-101B-9397-08002B2CF9AE}" pid="83" name="FSC#SKEDITIONREG@103.510:a_osobnecislosprac">
    <vt:lpwstr/>
  </property>
  <property fmtid="{D5CDD505-2E9C-101B-9397-08002B2CF9AE}" pid="84" name="FSC#SKEDITIONREG@103.510:a_registrysign">
    <vt:lpwstr/>
  </property>
  <property fmtid="{D5CDD505-2E9C-101B-9397-08002B2CF9AE}" pid="85" name="FSC#SKEDITIONREG@103.510:a_subfileatt">
    <vt:lpwstr/>
  </property>
  <property fmtid="{D5CDD505-2E9C-101B-9397-08002B2CF9AE}" pid="86" name="FSC#SKEDITIONREG@103.510:as_filesubjall">
    <vt:lpwstr/>
  </property>
  <property fmtid="{D5CDD505-2E9C-101B-9397-08002B2CF9AE}" pid="87" name="FSC#SKEDITIONREG@103.510:CreatedAt">
    <vt:lpwstr>31. 7. 2025, 07:12</vt:lpwstr>
  </property>
  <property fmtid="{D5CDD505-2E9C-101B-9397-08002B2CF9AE}" pid="88" name="FSC#SKEDITIONREG@103.510:curruserrolegroup">
    <vt:lpwstr>Oddelenie technicko-prevádzkové</vt:lpwstr>
  </property>
  <property fmtid="{D5CDD505-2E9C-101B-9397-08002B2CF9AE}" pid="89" name="FSC#SKEDITIONREG@103.510:currusersubst">
    <vt:lpwstr>npor. JUDr. Lenka Leláková</vt:lpwstr>
  </property>
  <property fmtid="{D5CDD505-2E9C-101B-9397-08002B2CF9AE}" pid="90" name="FSC#SKEDITIONREG@103.510:emailsprac">
    <vt:lpwstr/>
  </property>
  <property fmtid="{D5CDD505-2E9C-101B-9397-08002B2CF9AE}" pid="91" name="FSC#SKEDITIONREG@103.510:ms_VyskladaniePoznamok">
    <vt:lpwstr/>
  </property>
  <property fmtid="{D5CDD505-2E9C-101B-9397-08002B2CF9AE}" pid="92" name="FSC#SKEDITIONREG@103.510:oumlname_fnct">
    <vt:lpwstr/>
  </property>
  <property fmtid="{D5CDD505-2E9C-101B-9397-08002B2CF9AE}" pid="93" name="FSC#SKEDITIONREG@103.510:sk_org_city">
    <vt:lpwstr>Bratislava 1</vt:lpwstr>
  </property>
  <property fmtid="{D5CDD505-2E9C-101B-9397-08002B2CF9AE}" pid="94" name="FSC#SKEDITIONREG@103.510:sk_org_dic">
    <vt:lpwstr/>
  </property>
  <property fmtid="{D5CDD505-2E9C-101B-9397-08002B2CF9AE}" pid="95" name="FSC#SKEDITIONREG@103.510:sk_org_email">
    <vt:lpwstr/>
  </property>
  <property fmtid="{D5CDD505-2E9C-101B-9397-08002B2CF9AE}" pid="96" name="FSC#SKEDITIONREG@103.510:sk_org_fax">
    <vt:lpwstr/>
  </property>
  <property fmtid="{D5CDD505-2E9C-101B-9397-08002B2CF9AE}" pid="97" name="FSC#SKEDITIONREG@103.510:sk_org_fullname">
    <vt:lpwstr>Sekcia informatiky, telekomunikácií a bezpečnosti</vt:lpwstr>
  </property>
  <property fmtid="{D5CDD505-2E9C-101B-9397-08002B2CF9AE}" pid="98" name="FSC#SKEDITIONREG@103.510:sk_org_ico">
    <vt:lpwstr>00151866</vt:lpwstr>
  </property>
  <property fmtid="{D5CDD505-2E9C-101B-9397-08002B2CF9AE}" pid="99" name="FSC#SKEDITIONREG@103.510:sk_org_phone">
    <vt:lpwstr/>
  </property>
  <property fmtid="{D5CDD505-2E9C-101B-9397-08002B2CF9AE}" pid="100" name="FSC#SKEDITIONREG@103.510:sk_org_shortname">
    <vt:lpwstr/>
  </property>
  <property fmtid="{D5CDD505-2E9C-101B-9397-08002B2CF9AE}" pid="101" name="FSC#SKEDITIONREG@103.510:sk_org_state">
    <vt:lpwstr>Slovensko</vt:lpwstr>
  </property>
  <property fmtid="{D5CDD505-2E9C-101B-9397-08002B2CF9AE}" pid="102" name="FSC#SKEDITIONREG@103.510:sk_org_street">
    <vt:lpwstr>Pribinova 2</vt:lpwstr>
  </property>
  <property fmtid="{D5CDD505-2E9C-101B-9397-08002B2CF9AE}" pid="103" name="FSC#SKEDITIONREG@103.510:sk_org_zip">
    <vt:lpwstr>812 72</vt:lpwstr>
  </property>
  <property fmtid="{D5CDD505-2E9C-101B-9397-08002B2CF9AE}" pid="104" name="FSC#SKEDITIONREG@103.510:viz_clearedat">
    <vt:lpwstr/>
  </property>
  <property fmtid="{D5CDD505-2E9C-101B-9397-08002B2CF9AE}" pid="105" name="FSC#SKEDITIONREG@103.510:viz_clearedby">
    <vt:lpwstr/>
  </property>
  <property fmtid="{D5CDD505-2E9C-101B-9397-08002B2CF9AE}" pid="106" name="FSC#SKEDITIONREG@103.510:viz_comm">
    <vt:lpwstr/>
  </property>
  <property fmtid="{D5CDD505-2E9C-101B-9397-08002B2CF9AE}" pid="107" name="FSC#SKEDITIONREG@103.510:viz_decisionattachments">
    <vt:lpwstr/>
  </property>
  <property fmtid="{D5CDD505-2E9C-101B-9397-08002B2CF9AE}" pid="108" name="FSC#SKEDITIONREG@103.510:viz_deliveredat">
    <vt:lpwstr/>
  </property>
  <property fmtid="{D5CDD505-2E9C-101B-9397-08002B2CF9AE}" pid="109" name="FSC#SKEDITIONREG@103.510:viz_delivery">
    <vt:lpwstr/>
  </property>
  <property fmtid="{D5CDD505-2E9C-101B-9397-08002B2CF9AE}" pid="110" name="FSC#SKEDITIONREG@103.510:viz_extension">
    <vt:lpwstr/>
  </property>
  <property fmtid="{D5CDD505-2E9C-101B-9397-08002B2CF9AE}" pid="111" name="FSC#SKEDITIONREG@103.510:viz_filenumber">
    <vt:lpwstr/>
  </property>
  <property fmtid="{D5CDD505-2E9C-101B-9397-08002B2CF9AE}" pid="112" name="FSC#SKEDITIONREG@103.510:viz_fileresponsible">
    <vt:lpwstr/>
  </property>
  <property fmtid="{D5CDD505-2E9C-101B-9397-08002B2CF9AE}" pid="113" name="FSC#SKEDITIONREG@103.510:viz_fileresporg">
    <vt:lpwstr/>
  </property>
  <property fmtid="{D5CDD505-2E9C-101B-9397-08002B2CF9AE}" pid="114" name="FSC#SKEDITIONREG@103.510:viz_fileresporg_email_OU">
    <vt:lpwstr/>
  </property>
  <property fmtid="{D5CDD505-2E9C-101B-9397-08002B2CF9AE}" pid="115" name="FSC#SKEDITIONREG@103.510:viz_fileresporg_emailaddress">
    <vt:lpwstr/>
  </property>
  <property fmtid="{D5CDD505-2E9C-101B-9397-08002B2CF9AE}" pid="116" name="FSC#SKEDITIONREG@103.510:viz_fileresporg_fax">
    <vt:lpwstr/>
  </property>
  <property fmtid="{D5CDD505-2E9C-101B-9397-08002B2CF9AE}" pid="117" name="FSC#SKEDITIONREG@103.510:viz_fileresporg_fax_OU">
    <vt:lpwstr/>
  </property>
  <property fmtid="{D5CDD505-2E9C-101B-9397-08002B2CF9AE}" pid="118" name="FSC#SKEDITIONREG@103.510:viz_fileresporg_function">
    <vt:lpwstr/>
  </property>
  <property fmtid="{D5CDD505-2E9C-101B-9397-08002B2CF9AE}" pid="119" name="FSC#SKEDITIONREG@103.510:viz_fileresporg_function_OU">
    <vt:lpwstr/>
  </property>
  <property fmtid="{D5CDD505-2E9C-101B-9397-08002B2CF9AE}" pid="120" name="FSC#SKEDITIONREG@103.510:viz_fileresporg_head">
    <vt:lpwstr/>
  </property>
  <property fmtid="{D5CDD505-2E9C-101B-9397-08002B2CF9AE}" pid="121" name="FSC#SKEDITIONREG@103.510:viz_fileresporg_head_OU">
    <vt:lpwstr/>
  </property>
  <property fmtid="{D5CDD505-2E9C-101B-9397-08002B2CF9AE}" pid="122" name="FSC#SKEDITIONREG@103.510:viz_fileresporg_longname">
    <vt:lpwstr/>
  </property>
  <property fmtid="{D5CDD505-2E9C-101B-9397-08002B2CF9AE}" pid="123" name="FSC#SKEDITIONREG@103.510:viz_fileresporg_mesto">
    <vt:lpwstr/>
  </property>
  <property fmtid="{D5CDD505-2E9C-101B-9397-08002B2CF9AE}" pid="124" name="FSC#SKEDITIONREG@103.510:viz_fileresporg_odbor">
    <vt:lpwstr/>
  </property>
  <property fmtid="{D5CDD505-2E9C-101B-9397-08002B2CF9AE}" pid="125" name="FSC#SKEDITIONREG@103.510:viz_fileresporg_odbor_function">
    <vt:lpwstr/>
  </property>
  <property fmtid="{D5CDD505-2E9C-101B-9397-08002B2CF9AE}" pid="126" name="FSC#SKEDITIONREG@103.510:viz_fileresporg_odbor_head">
    <vt:lpwstr/>
  </property>
  <property fmtid="{D5CDD505-2E9C-101B-9397-08002B2CF9AE}" pid="127" name="FSC#SKEDITIONREG@103.510:viz_fileresporg_OU">
    <vt:lpwstr/>
  </property>
  <property fmtid="{D5CDD505-2E9C-101B-9397-08002B2CF9AE}" pid="128" name="FSC#SKEDITIONREG@103.510:viz_fileresporg_phone">
    <vt:lpwstr/>
  </property>
  <property fmtid="{D5CDD505-2E9C-101B-9397-08002B2CF9AE}" pid="129" name="FSC#SKEDITIONREG@103.510:viz_fileresporg_phone_OU">
    <vt:lpwstr/>
  </property>
  <property fmtid="{D5CDD505-2E9C-101B-9397-08002B2CF9AE}" pid="130" name="FSC#SKEDITIONREG@103.510:viz_fileresporg_position">
    <vt:lpwstr/>
  </property>
  <property fmtid="{D5CDD505-2E9C-101B-9397-08002B2CF9AE}" pid="131" name="FSC#SKEDITIONREG@103.510:viz_fileresporg_position_OU">
    <vt:lpwstr/>
  </property>
  <property fmtid="{D5CDD505-2E9C-101B-9397-08002B2CF9AE}" pid="132" name="FSC#SKEDITIONREG@103.510:viz_fileresporg_psc">
    <vt:lpwstr/>
  </property>
  <property fmtid="{D5CDD505-2E9C-101B-9397-08002B2CF9AE}" pid="133" name="FSC#SKEDITIONREG@103.510:viz_fileresporg_sekcia">
    <vt:lpwstr/>
  </property>
  <property fmtid="{D5CDD505-2E9C-101B-9397-08002B2CF9AE}" pid="134" name="FSC#SKEDITIONREG@103.510:viz_fileresporg_sekcia_function">
    <vt:lpwstr/>
  </property>
  <property fmtid="{D5CDD505-2E9C-101B-9397-08002B2CF9AE}" pid="135" name="FSC#SKEDITIONREG@103.510:viz_fileresporg_sekcia_head">
    <vt:lpwstr/>
  </property>
  <property fmtid="{D5CDD505-2E9C-101B-9397-08002B2CF9AE}" pid="136" name="FSC#SKEDITIONREG@103.510:viz_fileresporg_stat">
    <vt:lpwstr/>
  </property>
  <property fmtid="{D5CDD505-2E9C-101B-9397-08002B2CF9AE}" pid="137" name="FSC#SKEDITIONREG@103.510:viz_fileresporg_ulica">
    <vt:lpwstr/>
  </property>
  <property fmtid="{D5CDD505-2E9C-101B-9397-08002B2CF9AE}" pid="138" name="FSC#SKEDITIONREG@103.510:viz_fileresporgknazov">
    <vt:lpwstr/>
  </property>
  <property fmtid="{D5CDD505-2E9C-101B-9397-08002B2CF9AE}" pid="139" name="FSC#SKEDITIONREG@103.510:viz_filesubj">
    <vt:lpwstr/>
  </property>
  <property fmtid="{D5CDD505-2E9C-101B-9397-08002B2CF9AE}" pid="140" name="FSC#SKEDITIONREG@103.510:viz_incattachments">
    <vt:lpwstr/>
  </property>
  <property fmtid="{D5CDD505-2E9C-101B-9397-08002B2CF9AE}" pid="141" name="FSC#SKEDITIONREG@103.510:viz_incnr">
    <vt:lpwstr/>
  </property>
  <property fmtid="{D5CDD505-2E9C-101B-9397-08002B2CF9AE}" pid="142" name="FSC#SKEDITIONREG@103.510:viz_intletterrecivers">
    <vt:lpwstr/>
  </property>
  <property fmtid="{D5CDD505-2E9C-101B-9397-08002B2CF9AE}" pid="143" name="FSC#SKEDITIONREG@103.510:viz_objcreatedstr">
    <vt:lpwstr/>
  </property>
  <property fmtid="{D5CDD505-2E9C-101B-9397-08002B2CF9AE}" pid="144" name="FSC#SKEDITIONREG@103.510:viz_ordernumber">
    <vt:lpwstr/>
  </property>
  <property fmtid="{D5CDD505-2E9C-101B-9397-08002B2CF9AE}" pid="145" name="FSC#SKEDITIONREG@103.510:viz_oursign">
    <vt:lpwstr/>
  </property>
  <property fmtid="{D5CDD505-2E9C-101B-9397-08002B2CF9AE}" pid="146" name="FSC#SKEDITIONREG@103.510:viz_responseto_createdby">
    <vt:lpwstr/>
  </property>
  <property fmtid="{D5CDD505-2E9C-101B-9397-08002B2CF9AE}" pid="147" name="FSC#SKEDITIONREG@103.510:viz_sendersign">
    <vt:lpwstr/>
  </property>
  <property fmtid="{D5CDD505-2E9C-101B-9397-08002B2CF9AE}" pid="148" name="FSC#SKEDITIONREG@103.510:viz_shortfileresporg">
    <vt:lpwstr/>
  </property>
  <property fmtid="{D5CDD505-2E9C-101B-9397-08002B2CF9AE}" pid="149" name="FSC#SKEDITIONREG@103.510:viz_tel_number">
    <vt:lpwstr/>
  </property>
  <property fmtid="{D5CDD505-2E9C-101B-9397-08002B2CF9AE}" pid="150" name="FSC#SKEDITIONREG@103.510:viz_tel_number2">
    <vt:lpwstr/>
  </property>
  <property fmtid="{D5CDD505-2E9C-101B-9397-08002B2CF9AE}" pid="151" name="FSC#SKEDITIONREG@103.510:viz_testsalutation">
    <vt:lpwstr/>
  </property>
  <property fmtid="{D5CDD505-2E9C-101B-9397-08002B2CF9AE}" pid="152" name="FSC#SKEDITIONREG@103.510:viz_validfrom">
    <vt:lpwstr/>
  </property>
  <property fmtid="{D5CDD505-2E9C-101B-9397-08002B2CF9AE}" pid="153" name="FSC#SKEDITIONREG@103.510:zaznam_jeden_adresat">
    <vt:lpwstr/>
  </property>
  <property fmtid="{D5CDD505-2E9C-101B-9397-08002B2CF9AE}" pid="154" name="FSC#SKEDITIONREG@103.510:zaznam_vnut_adresati_1">
    <vt:lpwstr/>
  </property>
  <property fmtid="{D5CDD505-2E9C-101B-9397-08002B2CF9AE}" pid="155" name="FSC#SKEDITIONREG@103.510:zaznam_vnut_adresati_2">
    <vt:lpwstr/>
  </property>
  <property fmtid="{D5CDD505-2E9C-101B-9397-08002B2CF9AE}" pid="156" name="FSC#SKEDITIONREG@103.510:zaznam_vnut_adresati_3">
    <vt:lpwstr/>
  </property>
  <property fmtid="{D5CDD505-2E9C-101B-9397-08002B2CF9AE}" pid="157" name="FSC#SKEDITIONREG@103.510:zaznam_vnut_adresati_4">
    <vt:lpwstr/>
  </property>
  <property fmtid="{D5CDD505-2E9C-101B-9397-08002B2CF9AE}" pid="158" name="FSC#SKEDITIONREG@103.510:zaznam_vnut_adresati_5">
    <vt:lpwstr/>
  </property>
  <property fmtid="{D5CDD505-2E9C-101B-9397-08002B2CF9AE}" pid="159" name="FSC#SKEDITIONREG@103.510:zaznam_vnut_adresati_6">
    <vt:lpwstr/>
  </property>
  <property fmtid="{D5CDD505-2E9C-101B-9397-08002B2CF9AE}" pid="160" name="FSC#SKEDITIONREG@103.510:zaznam_vnut_adresati_7">
    <vt:lpwstr/>
  </property>
  <property fmtid="{D5CDD505-2E9C-101B-9397-08002B2CF9AE}" pid="161" name="FSC#SKEDITIONREG@103.510:zaznam_vnut_adresati_8">
    <vt:lpwstr/>
  </property>
  <property fmtid="{D5CDD505-2E9C-101B-9397-08002B2CF9AE}" pid="162" name="FSC#SKEDITIONREG@103.510:zaznam_vnut_adresati_9">
    <vt:lpwstr/>
  </property>
  <property fmtid="{D5CDD505-2E9C-101B-9397-08002B2CF9AE}" pid="163" name="FSC#SKEDITIONREG@103.510:zaznam_vnut_adresati_10">
    <vt:lpwstr/>
  </property>
  <property fmtid="{D5CDD505-2E9C-101B-9397-08002B2CF9AE}" pid="164" name="FSC#SKEDITIONREG@103.510:zaznam_vnut_adresati_11">
    <vt:lpwstr/>
  </property>
  <property fmtid="{D5CDD505-2E9C-101B-9397-08002B2CF9AE}" pid="165" name="FSC#SKEDITIONREG@103.510:zaznam_vnut_adresati_12">
    <vt:lpwstr/>
  </property>
  <property fmtid="{D5CDD505-2E9C-101B-9397-08002B2CF9AE}" pid="166" name="FSC#SKEDITIONREG@103.510:zaznam_vnut_adresati_13">
    <vt:lpwstr/>
  </property>
  <property fmtid="{D5CDD505-2E9C-101B-9397-08002B2CF9AE}" pid="167" name="FSC#SKEDITIONREG@103.510:zaznam_vnut_adresati_14">
    <vt:lpwstr/>
  </property>
  <property fmtid="{D5CDD505-2E9C-101B-9397-08002B2CF9AE}" pid="168" name="FSC#SKEDITIONREG@103.510:zaznam_vnut_adresati_15">
    <vt:lpwstr/>
  </property>
  <property fmtid="{D5CDD505-2E9C-101B-9397-08002B2CF9AE}" pid="169" name="FSC#SKEDITIONREG@103.510:zaznam_vnut_adresati_16">
    <vt:lpwstr/>
  </property>
  <property fmtid="{D5CDD505-2E9C-101B-9397-08002B2CF9AE}" pid="170" name="FSC#SKEDITIONREG@103.510:zaznam_vnut_adresati_17">
    <vt:lpwstr/>
  </property>
  <property fmtid="{D5CDD505-2E9C-101B-9397-08002B2CF9AE}" pid="171" name="FSC#SKEDITIONREG@103.510:zaznam_vnut_adresati_18">
    <vt:lpwstr/>
  </property>
  <property fmtid="{D5CDD505-2E9C-101B-9397-08002B2CF9AE}" pid="172" name="FSC#SKEDITIONREG@103.510:zaznam_vnut_adresati_19">
    <vt:lpwstr/>
  </property>
  <property fmtid="{D5CDD505-2E9C-101B-9397-08002B2CF9AE}" pid="173" name="FSC#SKEDITIONREG@103.510:zaznam_vnut_adresati_20">
    <vt:lpwstr/>
  </property>
  <property fmtid="{D5CDD505-2E9C-101B-9397-08002B2CF9AE}" pid="174" name="FSC#SKEDITIONREG@103.510:zaznam_vnut_adresati_21">
    <vt:lpwstr/>
  </property>
  <property fmtid="{D5CDD505-2E9C-101B-9397-08002B2CF9AE}" pid="175" name="FSC#SKEDITIONREG@103.510:zaznam_vnut_adresati_22">
    <vt:lpwstr/>
  </property>
  <property fmtid="{D5CDD505-2E9C-101B-9397-08002B2CF9AE}" pid="176" name="FSC#SKEDITIONREG@103.510:zaznam_vnut_adresati_23">
    <vt:lpwstr/>
  </property>
  <property fmtid="{D5CDD505-2E9C-101B-9397-08002B2CF9AE}" pid="177" name="FSC#SKEDITIONREG@103.510:zaznam_vnut_adresati_24">
    <vt:lpwstr/>
  </property>
  <property fmtid="{D5CDD505-2E9C-101B-9397-08002B2CF9AE}" pid="178" name="FSC#SKEDITIONREG@103.510:zaznam_vnut_adresati_25">
    <vt:lpwstr/>
  </property>
  <property fmtid="{D5CDD505-2E9C-101B-9397-08002B2CF9AE}" pid="179" name="FSC#SKEDITIONREG@103.510:zaznam_vnut_adresati_26">
    <vt:lpwstr/>
  </property>
  <property fmtid="{D5CDD505-2E9C-101B-9397-08002B2CF9AE}" pid="180" name="FSC#SKEDITIONREG@103.510:zaznam_vnut_adresati_27">
    <vt:lpwstr/>
  </property>
  <property fmtid="{D5CDD505-2E9C-101B-9397-08002B2CF9AE}" pid="181" name="FSC#SKEDITIONREG@103.510:zaznam_vnut_adresati_28">
    <vt:lpwstr/>
  </property>
  <property fmtid="{D5CDD505-2E9C-101B-9397-08002B2CF9AE}" pid="182" name="FSC#SKEDITIONREG@103.510:zaznam_vnut_adresati_29">
    <vt:lpwstr/>
  </property>
  <property fmtid="{D5CDD505-2E9C-101B-9397-08002B2CF9AE}" pid="183" name="FSC#SKEDITIONREG@103.510:zaznam_vnut_adresati_30">
    <vt:lpwstr/>
  </property>
  <property fmtid="{D5CDD505-2E9C-101B-9397-08002B2CF9AE}" pid="184" name="FSC#SKEDITIONREG@103.510:zaznam_vnut_adresati_31">
    <vt:lpwstr/>
  </property>
  <property fmtid="{D5CDD505-2E9C-101B-9397-08002B2CF9AE}" pid="185" name="FSC#SKEDITIONREG@103.510:zaznam_vnut_adresati_32">
    <vt:lpwstr/>
  </property>
  <property fmtid="{D5CDD505-2E9C-101B-9397-08002B2CF9AE}" pid="186" name="FSC#SKEDITIONREG@103.510:zaznam_vnut_adresati_33">
    <vt:lpwstr/>
  </property>
  <property fmtid="{D5CDD505-2E9C-101B-9397-08002B2CF9AE}" pid="187" name="FSC#SKEDITIONREG@103.510:zaznam_vnut_adresati_34">
    <vt:lpwstr/>
  </property>
  <property fmtid="{D5CDD505-2E9C-101B-9397-08002B2CF9AE}" pid="188" name="FSC#SKEDITIONREG@103.510:zaznam_vnut_adresati_35">
    <vt:lpwstr/>
  </property>
  <property fmtid="{D5CDD505-2E9C-101B-9397-08002B2CF9AE}" pid="189" name="FSC#SKEDITIONREG@103.510:zaznam_vnut_adresati_36">
    <vt:lpwstr/>
  </property>
  <property fmtid="{D5CDD505-2E9C-101B-9397-08002B2CF9AE}" pid="190" name="FSC#SKEDITIONREG@103.510:zaznam_vnut_adresati_37">
    <vt:lpwstr/>
  </property>
  <property fmtid="{D5CDD505-2E9C-101B-9397-08002B2CF9AE}" pid="191" name="FSC#SKEDITIONREG@103.510:zaznam_vnut_adresati_38">
    <vt:lpwstr/>
  </property>
  <property fmtid="{D5CDD505-2E9C-101B-9397-08002B2CF9AE}" pid="192" name="FSC#SKEDITIONREG@103.510:zaznam_vnut_adresati_39">
    <vt:lpwstr/>
  </property>
  <property fmtid="{D5CDD505-2E9C-101B-9397-08002B2CF9AE}" pid="193" name="FSC#SKEDITIONREG@103.510:zaznam_vnut_adresati_40">
    <vt:lpwstr/>
  </property>
  <property fmtid="{D5CDD505-2E9C-101B-9397-08002B2CF9AE}" pid="194" name="FSC#SKEDITIONREG@103.510:zaznam_vnut_adresati_41">
    <vt:lpwstr/>
  </property>
  <property fmtid="{D5CDD505-2E9C-101B-9397-08002B2CF9AE}" pid="195" name="FSC#SKEDITIONREG@103.510:zaznam_vnut_adresati_42">
    <vt:lpwstr/>
  </property>
  <property fmtid="{D5CDD505-2E9C-101B-9397-08002B2CF9AE}" pid="196" name="FSC#SKEDITIONREG@103.510:zaznam_vnut_adresati_43">
    <vt:lpwstr/>
  </property>
  <property fmtid="{D5CDD505-2E9C-101B-9397-08002B2CF9AE}" pid="197" name="FSC#SKEDITIONREG@103.510:zaznam_vnut_adresati_44">
    <vt:lpwstr/>
  </property>
  <property fmtid="{D5CDD505-2E9C-101B-9397-08002B2CF9AE}" pid="198" name="FSC#SKEDITIONREG@103.510:zaznam_vnut_adresati_45">
    <vt:lpwstr/>
  </property>
  <property fmtid="{D5CDD505-2E9C-101B-9397-08002B2CF9AE}" pid="199" name="FSC#SKEDITIONREG@103.510:zaznam_vnut_adresati_46">
    <vt:lpwstr/>
  </property>
  <property fmtid="{D5CDD505-2E9C-101B-9397-08002B2CF9AE}" pid="200" name="FSC#SKEDITIONREG@103.510:zaznam_vnut_adresati_47">
    <vt:lpwstr/>
  </property>
  <property fmtid="{D5CDD505-2E9C-101B-9397-08002B2CF9AE}" pid="201" name="FSC#SKEDITIONREG@103.510:zaznam_vnut_adresati_48">
    <vt:lpwstr/>
  </property>
  <property fmtid="{D5CDD505-2E9C-101B-9397-08002B2CF9AE}" pid="202" name="FSC#SKEDITIONREG@103.510:zaznam_vnut_adresati_49">
    <vt:lpwstr/>
  </property>
  <property fmtid="{D5CDD505-2E9C-101B-9397-08002B2CF9AE}" pid="203" name="FSC#SKEDITIONREG@103.510:zaznam_vnut_adresati_50">
    <vt:lpwstr/>
  </property>
  <property fmtid="{D5CDD505-2E9C-101B-9397-08002B2CF9AE}" pid="204" name="FSC#SKEDITIONREG@103.510:zaznam_vnut_adresati_51">
    <vt:lpwstr/>
  </property>
  <property fmtid="{D5CDD505-2E9C-101B-9397-08002B2CF9AE}" pid="205" name="FSC#SKEDITIONREG@103.510:zaznam_vnut_adresati_52">
    <vt:lpwstr/>
  </property>
  <property fmtid="{D5CDD505-2E9C-101B-9397-08002B2CF9AE}" pid="206" name="FSC#SKEDITIONREG@103.510:zaznam_vnut_adresati_53">
    <vt:lpwstr/>
  </property>
  <property fmtid="{D5CDD505-2E9C-101B-9397-08002B2CF9AE}" pid="207" name="FSC#SKEDITIONREG@103.510:zaznam_vnut_adresati_54">
    <vt:lpwstr/>
  </property>
  <property fmtid="{D5CDD505-2E9C-101B-9397-08002B2CF9AE}" pid="208" name="FSC#SKEDITIONREG@103.510:zaznam_vnut_adresati_55">
    <vt:lpwstr/>
  </property>
  <property fmtid="{D5CDD505-2E9C-101B-9397-08002B2CF9AE}" pid="209" name="FSC#SKEDITIONREG@103.510:zaznam_vnut_adresati_56">
    <vt:lpwstr/>
  </property>
  <property fmtid="{D5CDD505-2E9C-101B-9397-08002B2CF9AE}" pid="210" name="FSC#SKEDITIONREG@103.510:zaznam_vnut_adresati_57">
    <vt:lpwstr/>
  </property>
  <property fmtid="{D5CDD505-2E9C-101B-9397-08002B2CF9AE}" pid="211" name="FSC#SKEDITIONREG@103.510:zaznam_vnut_adresati_58">
    <vt:lpwstr/>
  </property>
  <property fmtid="{D5CDD505-2E9C-101B-9397-08002B2CF9AE}" pid="212" name="FSC#SKEDITIONREG@103.510:zaznam_vnut_adresati_59">
    <vt:lpwstr/>
  </property>
  <property fmtid="{D5CDD505-2E9C-101B-9397-08002B2CF9AE}" pid="213" name="FSC#SKEDITIONREG@103.510:zaznam_vnut_adresati_60">
    <vt:lpwstr/>
  </property>
  <property fmtid="{D5CDD505-2E9C-101B-9397-08002B2CF9AE}" pid="214" name="FSC#SKEDITIONREG@103.510:zaznam_vnut_adresati_61">
    <vt:lpwstr/>
  </property>
  <property fmtid="{D5CDD505-2E9C-101B-9397-08002B2CF9AE}" pid="215" name="FSC#SKEDITIONREG@103.510:zaznam_vnut_adresati_62">
    <vt:lpwstr/>
  </property>
  <property fmtid="{D5CDD505-2E9C-101B-9397-08002B2CF9AE}" pid="216" name="FSC#SKEDITIONREG@103.510:zaznam_vnut_adresati_63">
    <vt:lpwstr/>
  </property>
  <property fmtid="{D5CDD505-2E9C-101B-9397-08002B2CF9AE}" pid="217" name="FSC#SKEDITIONREG@103.510:zaznam_vnut_adresati_64">
    <vt:lpwstr/>
  </property>
  <property fmtid="{D5CDD505-2E9C-101B-9397-08002B2CF9AE}" pid="218" name="FSC#SKEDITIONREG@103.510:zaznam_vnut_adresati_65">
    <vt:lpwstr/>
  </property>
  <property fmtid="{D5CDD505-2E9C-101B-9397-08002B2CF9AE}" pid="219" name="FSC#SKEDITIONREG@103.510:zaznam_vnut_adresati_66">
    <vt:lpwstr/>
  </property>
  <property fmtid="{D5CDD505-2E9C-101B-9397-08002B2CF9AE}" pid="220" name="FSC#SKEDITIONREG@103.510:zaznam_vnut_adresati_67">
    <vt:lpwstr/>
  </property>
  <property fmtid="{D5CDD505-2E9C-101B-9397-08002B2CF9AE}" pid="221" name="FSC#SKEDITIONREG@103.510:zaznam_vnut_adresati_68">
    <vt:lpwstr/>
  </property>
  <property fmtid="{D5CDD505-2E9C-101B-9397-08002B2CF9AE}" pid="222" name="FSC#SKEDITIONREG@103.510:zaznam_vnut_adresati_69">
    <vt:lpwstr/>
  </property>
  <property fmtid="{D5CDD505-2E9C-101B-9397-08002B2CF9AE}" pid="223" name="FSC#SKEDITIONREG@103.510:zaznam_vnut_adresati_70">
    <vt:lpwstr/>
  </property>
  <property fmtid="{D5CDD505-2E9C-101B-9397-08002B2CF9AE}" pid="224" name="FSC#SKEDITIONREG@103.510:zaznam_vonk_adresati_1">
    <vt:lpwstr/>
  </property>
  <property fmtid="{D5CDD505-2E9C-101B-9397-08002B2CF9AE}" pid="225" name="FSC#SKEDITIONREG@103.510:zaznam_vonk_adresati_2">
    <vt:lpwstr/>
  </property>
  <property fmtid="{D5CDD505-2E9C-101B-9397-08002B2CF9AE}" pid="226" name="FSC#SKEDITIONREG@103.510:zaznam_vonk_adresati_3">
    <vt:lpwstr/>
  </property>
  <property fmtid="{D5CDD505-2E9C-101B-9397-08002B2CF9AE}" pid="227" name="FSC#SKEDITIONREG@103.510:zaznam_vonk_adresati_4">
    <vt:lpwstr/>
  </property>
  <property fmtid="{D5CDD505-2E9C-101B-9397-08002B2CF9AE}" pid="228" name="FSC#SKEDITIONREG@103.510:zaznam_vonk_adresati_5">
    <vt:lpwstr/>
  </property>
  <property fmtid="{D5CDD505-2E9C-101B-9397-08002B2CF9AE}" pid="229" name="FSC#SKEDITIONREG@103.510:zaznam_vonk_adresati_6">
    <vt:lpwstr/>
  </property>
  <property fmtid="{D5CDD505-2E9C-101B-9397-08002B2CF9AE}" pid="230" name="FSC#SKEDITIONREG@103.510:zaznam_vonk_adresati_7">
    <vt:lpwstr/>
  </property>
  <property fmtid="{D5CDD505-2E9C-101B-9397-08002B2CF9AE}" pid="231" name="FSC#SKEDITIONREG@103.510:zaznam_vonk_adresati_8">
    <vt:lpwstr/>
  </property>
  <property fmtid="{D5CDD505-2E9C-101B-9397-08002B2CF9AE}" pid="232" name="FSC#SKEDITIONREG@103.510:zaznam_vonk_adresati_9">
    <vt:lpwstr/>
  </property>
  <property fmtid="{D5CDD505-2E9C-101B-9397-08002B2CF9AE}" pid="233" name="FSC#SKEDITIONREG@103.510:zaznam_vonk_adresati_10">
    <vt:lpwstr/>
  </property>
  <property fmtid="{D5CDD505-2E9C-101B-9397-08002B2CF9AE}" pid="234" name="FSC#SKEDITIONREG@103.510:zaznam_vonk_adresati_11">
    <vt:lpwstr/>
  </property>
  <property fmtid="{D5CDD505-2E9C-101B-9397-08002B2CF9AE}" pid="235" name="FSC#SKEDITIONREG@103.510:zaznam_vonk_adresati_12">
    <vt:lpwstr/>
  </property>
  <property fmtid="{D5CDD505-2E9C-101B-9397-08002B2CF9AE}" pid="236" name="FSC#SKEDITIONREG@103.510:zaznam_vonk_adresati_13">
    <vt:lpwstr/>
  </property>
  <property fmtid="{D5CDD505-2E9C-101B-9397-08002B2CF9AE}" pid="237" name="FSC#SKEDITIONREG@103.510:zaznam_vonk_adresati_14">
    <vt:lpwstr/>
  </property>
  <property fmtid="{D5CDD505-2E9C-101B-9397-08002B2CF9AE}" pid="238" name="FSC#SKEDITIONREG@103.510:zaznam_vonk_adresati_15">
    <vt:lpwstr/>
  </property>
  <property fmtid="{D5CDD505-2E9C-101B-9397-08002B2CF9AE}" pid="239" name="FSC#SKEDITIONREG@103.510:zaznam_vonk_adresati_16">
    <vt:lpwstr/>
  </property>
  <property fmtid="{D5CDD505-2E9C-101B-9397-08002B2CF9AE}" pid="240" name="FSC#SKEDITIONREG@103.510:zaznam_vonk_adresati_17">
    <vt:lpwstr/>
  </property>
  <property fmtid="{D5CDD505-2E9C-101B-9397-08002B2CF9AE}" pid="241" name="FSC#SKEDITIONREG@103.510:zaznam_vonk_adresati_18">
    <vt:lpwstr/>
  </property>
  <property fmtid="{D5CDD505-2E9C-101B-9397-08002B2CF9AE}" pid="242" name="FSC#SKEDITIONREG@103.510:zaznam_vonk_adresati_19">
    <vt:lpwstr/>
  </property>
  <property fmtid="{D5CDD505-2E9C-101B-9397-08002B2CF9AE}" pid="243" name="FSC#SKEDITIONREG@103.510:zaznam_vonk_adresati_20">
    <vt:lpwstr/>
  </property>
  <property fmtid="{D5CDD505-2E9C-101B-9397-08002B2CF9AE}" pid="244" name="FSC#SKEDITIONREG@103.510:zaznam_vonk_adresati_21">
    <vt:lpwstr/>
  </property>
  <property fmtid="{D5CDD505-2E9C-101B-9397-08002B2CF9AE}" pid="245" name="FSC#SKEDITIONREG@103.510:zaznam_vonk_adresati_22">
    <vt:lpwstr/>
  </property>
  <property fmtid="{D5CDD505-2E9C-101B-9397-08002B2CF9AE}" pid="246" name="FSC#SKEDITIONREG@103.510:zaznam_vonk_adresati_23">
    <vt:lpwstr/>
  </property>
  <property fmtid="{D5CDD505-2E9C-101B-9397-08002B2CF9AE}" pid="247" name="FSC#SKEDITIONREG@103.510:zaznam_vonk_adresati_24">
    <vt:lpwstr/>
  </property>
  <property fmtid="{D5CDD505-2E9C-101B-9397-08002B2CF9AE}" pid="248" name="FSC#SKEDITIONREG@103.510:zaznam_vonk_adresati_25">
    <vt:lpwstr/>
  </property>
  <property fmtid="{D5CDD505-2E9C-101B-9397-08002B2CF9AE}" pid="249" name="FSC#SKEDITIONREG@103.510:zaznam_vonk_adresati_26">
    <vt:lpwstr/>
  </property>
  <property fmtid="{D5CDD505-2E9C-101B-9397-08002B2CF9AE}" pid="250" name="FSC#SKEDITIONREG@103.510:zaznam_vonk_adresati_27">
    <vt:lpwstr/>
  </property>
  <property fmtid="{D5CDD505-2E9C-101B-9397-08002B2CF9AE}" pid="251" name="FSC#SKEDITIONREG@103.510:zaznam_vonk_adresati_28">
    <vt:lpwstr/>
  </property>
  <property fmtid="{D5CDD505-2E9C-101B-9397-08002B2CF9AE}" pid="252" name="FSC#SKEDITIONREG@103.510:zaznam_vonk_adresati_29">
    <vt:lpwstr/>
  </property>
  <property fmtid="{D5CDD505-2E9C-101B-9397-08002B2CF9AE}" pid="253" name="FSC#SKEDITIONREG@103.510:zaznam_vonk_adresati_30">
    <vt:lpwstr/>
  </property>
  <property fmtid="{D5CDD505-2E9C-101B-9397-08002B2CF9AE}" pid="254" name="FSC#SKEDITIONREG@103.510:zaznam_vonk_adresati_31">
    <vt:lpwstr/>
  </property>
  <property fmtid="{D5CDD505-2E9C-101B-9397-08002B2CF9AE}" pid="255" name="FSC#SKEDITIONREG@103.510:zaznam_vonk_adresati_32">
    <vt:lpwstr/>
  </property>
  <property fmtid="{D5CDD505-2E9C-101B-9397-08002B2CF9AE}" pid="256" name="FSC#SKEDITIONREG@103.510:zaznam_vonk_adresati_33">
    <vt:lpwstr/>
  </property>
  <property fmtid="{D5CDD505-2E9C-101B-9397-08002B2CF9AE}" pid="257" name="FSC#SKEDITIONREG@103.510:zaznam_vonk_adresati_34">
    <vt:lpwstr/>
  </property>
  <property fmtid="{D5CDD505-2E9C-101B-9397-08002B2CF9AE}" pid="258" name="FSC#SKEDITIONREG@103.510:zaznam_vonk_adresati_35">
    <vt:lpwstr/>
  </property>
  <property fmtid="{D5CDD505-2E9C-101B-9397-08002B2CF9AE}" pid="259" name="FSC#SKEDITIONREG@103.510:Stazovatel">
    <vt:lpwstr/>
  </property>
  <property fmtid="{D5CDD505-2E9C-101B-9397-08002B2CF9AE}" pid="260" name="FSC#SKEDITIONREG@103.510:ProtiKomu">
    <vt:lpwstr/>
  </property>
  <property fmtid="{D5CDD505-2E9C-101B-9397-08002B2CF9AE}" pid="261" name="FSC#SKEDITIONREG@103.510:EvCisloStaz">
    <vt:lpwstr/>
  </property>
  <property fmtid="{D5CDD505-2E9C-101B-9397-08002B2CF9AE}" pid="262" name="FSC#SKEDITIONREG@103.510:jod_AttrDateSkutocnyDatumVydania">
    <vt:lpwstr/>
  </property>
  <property fmtid="{D5CDD505-2E9C-101B-9397-08002B2CF9AE}" pid="263" name="FSC#SKEDITIONREG@103.510:jod_AttrNumCisloZmeny">
    <vt:lpwstr/>
  </property>
  <property fmtid="{D5CDD505-2E9C-101B-9397-08002B2CF9AE}" pid="264" name="FSC#SKEDITIONREG@103.510:jod_AttrStrRegCisloZaznamu">
    <vt:lpwstr/>
  </property>
  <property fmtid="{D5CDD505-2E9C-101B-9397-08002B2CF9AE}" pid="265" name="FSC#SKEDITIONREG@103.510:jod_cislodoc">
    <vt:lpwstr/>
  </property>
  <property fmtid="{D5CDD505-2E9C-101B-9397-08002B2CF9AE}" pid="266" name="FSC#SKEDITIONREG@103.510:jod_druh">
    <vt:lpwstr/>
  </property>
  <property fmtid="{D5CDD505-2E9C-101B-9397-08002B2CF9AE}" pid="267" name="FSC#SKEDITIONREG@103.510:jod_lu">
    <vt:lpwstr/>
  </property>
  <property fmtid="{D5CDD505-2E9C-101B-9397-08002B2CF9AE}" pid="268" name="FSC#SKEDITIONREG@103.510:jod_nazov">
    <vt:lpwstr/>
  </property>
  <property fmtid="{D5CDD505-2E9C-101B-9397-08002B2CF9AE}" pid="269" name="FSC#SKEDITIONREG@103.510:jod_typ">
    <vt:lpwstr/>
  </property>
  <property fmtid="{D5CDD505-2E9C-101B-9397-08002B2CF9AE}" pid="270" name="FSC#SKEDITIONREG@103.510:jod_zh">
    <vt:lpwstr/>
  </property>
  <property fmtid="{D5CDD505-2E9C-101B-9397-08002B2CF9AE}" pid="271" name="FSC#SKEDITIONREG@103.510:jod_sAttrDatePlatnostDo">
    <vt:lpwstr/>
  </property>
  <property fmtid="{D5CDD505-2E9C-101B-9397-08002B2CF9AE}" pid="272" name="FSC#SKEDITIONREG@103.510:jod_sAttrDatePlatnostOd">
    <vt:lpwstr/>
  </property>
  <property fmtid="{D5CDD505-2E9C-101B-9397-08002B2CF9AE}" pid="273" name="FSC#SKEDITIONREG@103.510:jod_sAttrDateUcinnostDoc">
    <vt:lpwstr/>
  </property>
  <property fmtid="{D5CDD505-2E9C-101B-9397-08002B2CF9AE}" pid="274" name="FSC#SKEDITIONREG@103.510:a_telephone">
    <vt:lpwstr/>
  </property>
  <property fmtid="{D5CDD505-2E9C-101B-9397-08002B2CF9AE}" pid="275" name="FSC#SKEDITIONREG@103.510:a_email">
    <vt:lpwstr/>
  </property>
  <property fmtid="{D5CDD505-2E9C-101B-9397-08002B2CF9AE}" pid="276" name="FSC#SKEDITIONREG@103.510:a_nazovOU">
    <vt:lpwstr/>
  </property>
  <property fmtid="{D5CDD505-2E9C-101B-9397-08002B2CF9AE}" pid="277" name="FSC#SKEDITIONREG@103.510:a_veduciOU">
    <vt:lpwstr/>
  </property>
  <property fmtid="{D5CDD505-2E9C-101B-9397-08002B2CF9AE}" pid="278" name="FSC#SKEDITIONREG@103.510:a_nadradeneOU">
    <vt:lpwstr/>
  </property>
  <property fmtid="{D5CDD505-2E9C-101B-9397-08002B2CF9AE}" pid="279" name="FSC#SKEDITIONREG@103.510:a_veduciOd">
    <vt:lpwstr/>
  </property>
  <property fmtid="{D5CDD505-2E9C-101B-9397-08002B2CF9AE}" pid="280" name="FSC#SKEDITIONREG@103.510:a_komu">
    <vt:lpwstr/>
  </property>
  <property fmtid="{D5CDD505-2E9C-101B-9397-08002B2CF9AE}" pid="281" name="FSC#SKEDITIONREG@103.510:a_nasecislo">
    <vt:lpwstr/>
  </property>
  <property fmtid="{D5CDD505-2E9C-101B-9397-08002B2CF9AE}" pid="282" name="FSC#SKEDITIONREG@103.510:a_riaditelOdboru">
    <vt:lpwstr/>
  </property>
  <property fmtid="{D5CDD505-2E9C-101B-9397-08002B2CF9AE}" pid="283" name="FSC#SKEDITIONREG@103.510:zaz_fileresporg_addrstreet">
    <vt:lpwstr/>
  </property>
  <property fmtid="{D5CDD505-2E9C-101B-9397-08002B2CF9AE}" pid="284" name="FSC#SKEDITIONREG@103.510:zaz_fileresporg_addrzipcode">
    <vt:lpwstr/>
  </property>
  <property fmtid="{D5CDD505-2E9C-101B-9397-08002B2CF9AE}" pid="285" name="FSC#SKEDITIONREG@103.510:zaz_fileresporg_addrcity">
    <vt:lpwstr/>
  </property>
  <property fmtid="{D5CDD505-2E9C-101B-9397-08002B2CF9AE}" pid="286" name="FSC#SKMODSYS@103.500:mdnazov">
    <vt:lpwstr/>
  </property>
  <property fmtid="{D5CDD505-2E9C-101B-9397-08002B2CF9AE}" pid="287" name="FSC#SKMODSYS@103.500:mdfileresp">
    <vt:lpwstr/>
  </property>
  <property fmtid="{D5CDD505-2E9C-101B-9397-08002B2CF9AE}" pid="288" name="FSC#SKMODSYS@103.500:mdfileresporg">
    <vt:lpwstr/>
  </property>
  <property fmtid="{D5CDD505-2E9C-101B-9397-08002B2CF9AE}" pid="289" name="FSC#SKMODSYS@103.500:mdcreateat">
    <vt:lpwstr>31. 7. 2025</vt:lpwstr>
  </property>
  <property fmtid="{D5CDD505-2E9C-101B-9397-08002B2CF9AE}" pid="290" name="FSC#SKCP@103.500:cp_AttrPtrOrgUtvar">
    <vt:lpwstr/>
  </property>
  <property fmtid="{D5CDD505-2E9C-101B-9397-08002B2CF9AE}" pid="291" name="FSC#SKCP@103.500:cp_AttrStrEvCisloCP">
    <vt:lpwstr/>
  </property>
  <property fmtid="{D5CDD505-2E9C-101B-9397-08002B2CF9AE}" pid="292" name="FSC#SKCP@103.500:cp_zamestnanec">
    <vt:lpwstr/>
  </property>
  <property fmtid="{D5CDD505-2E9C-101B-9397-08002B2CF9AE}" pid="293" name="FSC#SKCP@103.500:cpt_miestoRokovania">
    <vt:lpwstr/>
  </property>
  <property fmtid="{D5CDD505-2E9C-101B-9397-08002B2CF9AE}" pid="294" name="FSC#SKCP@103.500:cpt_datumCesty">
    <vt:lpwstr/>
  </property>
  <property fmtid="{D5CDD505-2E9C-101B-9397-08002B2CF9AE}" pid="295" name="FSC#SKCP@103.500:cpt_ucelCesty">
    <vt:lpwstr/>
  </property>
  <property fmtid="{D5CDD505-2E9C-101B-9397-08002B2CF9AE}" pid="296" name="FSC#SKCP@103.500:cpz_miestoRokovania">
    <vt:lpwstr/>
  </property>
  <property fmtid="{D5CDD505-2E9C-101B-9397-08002B2CF9AE}" pid="297" name="FSC#SKCP@103.500:cpz_datumCesty">
    <vt:lpwstr/>
  </property>
  <property fmtid="{D5CDD505-2E9C-101B-9397-08002B2CF9AE}" pid="298" name="FSC#SKCP@103.500:cpz_ucelCesty">
    <vt:lpwstr/>
  </property>
  <property fmtid="{D5CDD505-2E9C-101B-9397-08002B2CF9AE}" pid="299" name="FSC#SKCP@103.500:cpz_datumVypracovania">
    <vt:lpwstr/>
  </property>
  <property fmtid="{D5CDD505-2E9C-101B-9397-08002B2CF9AE}" pid="300" name="FSC#SKCP@103.500:cpz_datPodpSchv1">
    <vt:lpwstr/>
  </property>
  <property fmtid="{D5CDD505-2E9C-101B-9397-08002B2CF9AE}" pid="301" name="FSC#SKCP@103.500:cpz_datPodpSchv2">
    <vt:lpwstr/>
  </property>
  <property fmtid="{D5CDD505-2E9C-101B-9397-08002B2CF9AE}" pid="302" name="FSC#SKCP@103.500:cpz_datPodpSchv3">
    <vt:lpwstr/>
  </property>
  <property fmtid="{D5CDD505-2E9C-101B-9397-08002B2CF9AE}" pid="303" name="FSC#SKCP@103.500:cpz_PodpSchv1">
    <vt:lpwstr/>
  </property>
  <property fmtid="{D5CDD505-2E9C-101B-9397-08002B2CF9AE}" pid="304" name="FSC#SKCP@103.500:cpz_PodpSchv2">
    <vt:lpwstr/>
  </property>
  <property fmtid="{D5CDD505-2E9C-101B-9397-08002B2CF9AE}" pid="305" name="FSC#SKCP@103.500:cpz_PodpSchv3">
    <vt:lpwstr/>
  </property>
  <property fmtid="{D5CDD505-2E9C-101B-9397-08002B2CF9AE}" pid="306" name="FSC#SKCP@103.500:cpz_Funkcia">
    <vt:lpwstr/>
  </property>
  <property fmtid="{D5CDD505-2E9C-101B-9397-08002B2CF9AE}" pid="307" name="FSC#SKCP@103.500:cp_Spolucestujuci">
    <vt:lpwstr/>
  </property>
  <property fmtid="{D5CDD505-2E9C-101B-9397-08002B2CF9AE}" pid="308" name="FSC#SKNAD@103.500:nad_objname">
    <vt:lpwstr/>
  </property>
  <property fmtid="{D5CDD505-2E9C-101B-9397-08002B2CF9AE}" pid="309" name="FSC#SKNAD@103.500:nad_AttrStrNazov">
    <vt:lpwstr/>
  </property>
  <property fmtid="{D5CDD505-2E9C-101B-9397-08002B2CF9AE}" pid="310" name="FSC#SKNAD@103.500:nad_AttrPtrSpracovatel">
    <vt:lpwstr/>
  </property>
  <property fmtid="{D5CDD505-2E9C-101B-9397-08002B2CF9AE}" pid="311" name="FSC#SKNAD@103.500:nad_AttrPtrGestor1">
    <vt:lpwstr/>
  </property>
  <property fmtid="{D5CDD505-2E9C-101B-9397-08002B2CF9AE}" pid="312" name="FSC#SKNAD@103.500:nad_AttrPtrGestor1Funkcia">
    <vt:lpwstr/>
  </property>
  <property fmtid="{D5CDD505-2E9C-101B-9397-08002B2CF9AE}" pid="313" name="FSC#SKNAD@103.500:nad_AttrPtrGestor1OU">
    <vt:lpwstr/>
  </property>
  <property fmtid="{D5CDD505-2E9C-101B-9397-08002B2CF9AE}" pid="314" name="FSC#SKNAD@103.500:nad_AttrPtrGestor2">
    <vt:lpwstr/>
  </property>
  <property fmtid="{D5CDD505-2E9C-101B-9397-08002B2CF9AE}" pid="315" name="FSC#SKNAD@103.500:nad_AttrPtrGestor2Funkcia">
    <vt:lpwstr/>
  </property>
  <property fmtid="{D5CDD505-2E9C-101B-9397-08002B2CF9AE}" pid="316" name="FSC#SKNAD@103.500:nad_schvalil">
    <vt:lpwstr/>
  </property>
  <property fmtid="{D5CDD505-2E9C-101B-9397-08002B2CF9AE}" pid="317" name="FSC#SKNAD@103.500:nad_schvalilfunkcia">
    <vt:lpwstr/>
  </property>
  <property fmtid="{D5CDD505-2E9C-101B-9397-08002B2CF9AE}" pid="318" name="FSC#SKNAD@103.500:nad_vr">
    <vt:lpwstr/>
  </property>
  <property fmtid="{D5CDD505-2E9C-101B-9397-08002B2CF9AE}" pid="319" name="FSC#SKNAD@103.500:nad_AttrDateDatumPodpisania">
    <vt:lpwstr/>
  </property>
  <property fmtid="{D5CDD505-2E9C-101B-9397-08002B2CF9AE}" pid="320" name="FSC#SKNAD@103.500:nad_pripobjname">
    <vt:lpwstr/>
  </property>
  <property fmtid="{D5CDD505-2E9C-101B-9397-08002B2CF9AE}" pid="321" name="FSC#SKNAD@103.500:nad_pripVytvorilKto">
    <vt:lpwstr/>
  </property>
  <property fmtid="{D5CDD505-2E9C-101B-9397-08002B2CF9AE}" pid="322" name="FSC#SKNAD@103.500:nad_pripVytvorilKedy">
    <vt:lpwstr>31.7.2025, 07:12</vt:lpwstr>
  </property>
  <property fmtid="{D5CDD505-2E9C-101B-9397-08002B2CF9AE}" pid="323" name="FSC#SKNAD@103.500:nad_AttrStrCisloNA">
    <vt:lpwstr/>
  </property>
  <property fmtid="{D5CDD505-2E9C-101B-9397-08002B2CF9AE}" pid="324" name="FSC#SKNAD@103.500:nad_AttrDateUcinnaOd">
    <vt:lpwstr/>
  </property>
  <property fmtid="{D5CDD505-2E9C-101B-9397-08002B2CF9AE}" pid="325" name="FSC#SKNAD@103.500:nad_AttrDateUcinnaDo">
    <vt:lpwstr/>
  </property>
  <property fmtid="{D5CDD505-2E9C-101B-9397-08002B2CF9AE}" pid="326" name="FSC#SKNAD@103.500:nad_AttrPtrPredchadzajuceNA">
    <vt:lpwstr/>
  </property>
  <property fmtid="{D5CDD505-2E9C-101B-9397-08002B2CF9AE}" pid="327" name="FSC#SKNAD@103.500:nad_AttrPtrSpracovatelOU">
    <vt:lpwstr/>
  </property>
  <property fmtid="{D5CDD505-2E9C-101B-9397-08002B2CF9AE}" pid="328" name="FSC#SKNAD@103.500:nad_AttrPtrPatriKNA">
    <vt:lpwstr/>
  </property>
  <property fmtid="{D5CDD505-2E9C-101B-9397-08002B2CF9AE}" pid="329" name="FSC#SKNAD@103.500:nad_AttrIntCisloDodatku">
    <vt:lpwstr/>
  </property>
  <property fmtid="{D5CDD505-2E9C-101B-9397-08002B2CF9AE}" pid="330" name="FSC#SKNAD@103.500:nad_AttrPtrSpracVeduci">
    <vt:lpwstr/>
  </property>
  <property fmtid="{D5CDD505-2E9C-101B-9397-08002B2CF9AE}" pid="331" name="FSC#SKNAD@103.500:nad_AttrPtrSpracVeduciOU">
    <vt:lpwstr/>
  </property>
  <property fmtid="{D5CDD505-2E9C-101B-9397-08002B2CF9AE}" pid="332" name="FSC#SKNAD@103.500:nad_spis">
    <vt:lpwstr/>
  </property>
  <property fmtid="{D5CDD505-2E9C-101B-9397-08002B2CF9AE}" pid="333" name="FSC#SKPUPP@103.500:pupp_riaditelPorady">
    <vt:lpwstr/>
  </property>
  <property fmtid="{D5CDD505-2E9C-101B-9397-08002B2CF9AE}" pid="334" name="FSC#SKPUPP@103.500:pupp_cisloporady">
    <vt:lpwstr/>
  </property>
  <property fmtid="{D5CDD505-2E9C-101B-9397-08002B2CF9AE}" pid="335" name="FSC#SKPUPP@103.500:pupp_konanieOHodine">
    <vt:lpwstr/>
  </property>
  <property fmtid="{D5CDD505-2E9C-101B-9397-08002B2CF9AE}" pid="336" name="FSC#SKPUPP@103.500:pupp_datPorMesiacString">
    <vt:lpwstr/>
  </property>
  <property fmtid="{D5CDD505-2E9C-101B-9397-08002B2CF9AE}" pid="337" name="FSC#SKPUPP@103.500:pupp_datumporady">
    <vt:lpwstr/>
  </property>
  <property fmtid="{D5CDD505-2E9C-101B-9397-08002B2CF9AE}" pid="338" name="FSC#SKPUPP@103.500:pupp_konaniedo">
    <vt:lpwstr/>
  </property>
  <property fmtid="{D5CDD505-2E9C-101B-9397-08002B2CF9AE}" pid="339" name="FSC#SKPUPP@103.500:pupp_konanieod">
    <vt:lpwstr/>
  </property>
  <property fmtid="{D5CDD505-2E9C-101B-9397-08002B2CF9AE}" pid="340" name="FSC#SKPUPP@103.500:pupp_menopp">
    <vt:lpwstr/>
  </property>
  <property fmtid="{D5CDD505-2E9C-101B-9397-08002B2CF9AE}" pid="341" name="FSC#SKPUPP@103.500:pupp_miestokonania">
    <vt:lpwstr/>
  </property>
  <property fmtid="{D5CDD505-2E9C-101B-9397-08002B2CF9AE}" pid="342" name="FSC#SKPUPP@103.500:pupp_temaporady">
    <vt:lpwstr/>
  </property>
  <property fmtid="{D5CDD505-2E9C-101B-9397-08002B2CF9AE}" pid="343" name="FSC#SKPUPP@103.500:pupp_ucastnici">
    <vt:lpwstr/>
  </property>
  <property fmtid="{D5CDD505-2E9C-101B-9397-08002B2CF9AE}" pid="344" name="FSC#SKPUPP@103.500:pupp_ulohy">
    <vt:lpwstr>test</vt:lpwstr>
  </property>
  <property fmtid="{D5CDD505-2E9C-101B-9397-08002B2CF9AE}" pid="345" name="FSC#SKPUPP@103.500:pupp_ucastnici_funkcie">
    <vt:lpwstr/>
  </property>
  <property fmtid="{D5CDD505-2E9C-101B-9397-08002B2CF9AE}" pid="346" name="FSC#SKPUPP@103.500:pupp_nazov_ulohy">
    <vt:lpwstr/>
  </property>
  <property fmtid="{D5CDD505-2E9C-101B-9397-08002B2CF9AE}" pid="347" name="FSC#SKPUPP@103.500:pupp_cislo_ulohy">
    <vt:lpwstr/>
  </property>
  <property fmtid="{D5CDD505-2E9C-101B-9397-08002B2CF9AE}" pid="348" name="FSC#SKPUPP@103.500:pupp_riesitel_ulohy">
    <vt:lpwstr/>
  </property>
  <property fmtid="{D5CDD505-2E9C-101B-9397-08002B2CF9AE}" pid="349" name="FSC#SKPUPP@103.500:pupp_vybavit_ulohy">
    <vt:lpwstr/>
  </property>
  <property fmtid="{D5CDD505-2E9C-101B-9397-08002B2CF9AE}" pid="350" name="FSC#SKPUPP@103.500:pupp_orgutvar">
    <vt:lpwstr/>
  </property>
  <property fmtid="{D5CDD505-2E9C-101B-9397-08002B2CF9AE}" pid="351" name="FSC#COOELAK@1.1001:Subject">
    <vt:lpwstr/>
  </property>
  <property fmtid="{D5CDD505-2E9C-101B-9397-08002B2CF9AE}" pid="352" name="FSC#COOELAK@1.1001:FileReference">
    <vt:lpwstr/>
  </property>
  <property fmtid="{D5CDD505-2E9C-101B-9397-08002B2CF9AE}" pid="353" name="FSC#COOELAK@1.1001:FileRefYear">
    <vt:lpwstr/>
  </property>
  <property fmtid="{D5CDD505-2E9C-101B-9397-08002B2CF9AE}" pid="354" name="FSC#COOELAK@1.1001:FileRefOrdinal">
    <vt:lpwstr/>
  </property>
  <property fmtid="{D5CDD505-2E9C-101B-9397-08002B2CF9AE}" pid="355" name="FSC#COOELAK@1.1001:FileRefOU">
    <vt:lpwstr/>
  </property>
  <property fmtid="{D5CDD505-2E9C-101B-9397-08002B2CF9AE}" pid="356" name="FSC#COOELAK@1.1001:Organization">
    <vt:lpwstr/>
  </property>
  <property fmtid="{D5CDD505-2E9C-101B-9397-08002B2CF9AE}" pid="357" name="FSC#COOELAK@1.1001:Owner">
    <vt:lpwstr>Kmeťová Lenka, JUDr.</vt:lpwstr>
  </property>
  <property fmtid="{D5CDD505-2E9C-101B-9397-08002B2CF9AE}" pid="358" name="FSC#COOELAK@1.1001:OwnerExtension">
    <vt:lpwstr/>
  </property>
  <property fmtid="{D5CDD505-2E9C-101B-9397-08002B2CF9AE}" pid="359" name="FSC#COOELAK@1.1001:OwnerFaxExtension">
    <vt:lpwstr/>
  </property>
  <property fmtid="{D5CDD505-2E9C-101B-9397-08002B2CF9AE}" pid="360" name="FSC#COOELAK@1.1001:DispatchedBy">
    <vt:lpwstr/>
  </property>
  <property fmtid="{D5CDD505-2E9C-101B-9397-08002B2CF9AE}" pid="361" name="FSC#COOELAK@1.1001:DispatchedAt">
    <vt:lpwstr/>
  </property>
  <property fmtid="{D5CDD505-2E9C-101B-9397-08002B2CF9AE}" pid="362" name="FSC#COOELAK@1.1001:ApprovedBy">
    <vt:lpwstr/>
  </property>
  <property fmtid="{D5CDD505-2E9C-101B-9397-08002B2CF9AE}" pid="363" name="FSC#COOELAK@1.1001:ApprovedAt">
    <vt:lpwstr/>
  </property>
  <property fmtid="{D5CDD505-2E9C-101B-9397-08002B2CF9AE}" pid="364" name="FSC#COOELAK@1.1001:Department">
    <vt:lpwstr>SITB-OO (ORGANIZAČNÝ ODBOR)</vt:lpwstr>
  </property>
  <property fmtid="{D5CDD505-2E9C-101B-9397-08002B2CF9AE}" pid="365" name="FSC#COOELAK@1.1001:CreatedAt">
    <vt:lpwstr>31.07.2025</vt:lpwstr>
  </property>
  <property fmtid="{D5CDD505-2E9C-101B-9397-08002B2CF9AE}" pid="366" name="FSC#COOELAK@1.1001:OU">
    <vt:lpwstr>SITB-OO3 (Oddelenie technicko-prevádzkové)</vt:lpwstr>
  </property>
  <property fmtid="{D5CDD505-2E9C-101B-9397-08002B2CF9AE}" pid="367" name="FSC#COOELAK@1.1001:Priority">
    <vt:lpwstr> ()</vt:lpwstr>
  </property>
  <property fmtid="{D5CDD505-2E9C-101B-9397-08002B2CF9AE}" pid="368" name="FSC#COOELAK@1.1001:ObjBarCode">
    <vt:lpwstr>*COO.2176.102.9.321515*</vt:lpwstr>
  </property>
  <property fmtid="{D5CDD505-2E9C-101B-9397-08002B2CF9AE}" pid="369" name="FSC#COOELAK@1.1001:RefBarCode">
    <vt:lpwstr/>
  </property>
  <property fmtid="{D5CDD505-2E9C-101B-9397-08002B2CF9AE}" pid="370" name="FSC#COOELAK@1.1001:FileRefBarCode">
    <vt:lpwstr>**</vt:lpwstr>
  </property>
  <property fmtid="{D5CDD505-2E9C-101B-9397-08002B2CF9AE}" pid="371" name="FSC#COOELAK@1.1001:ExternalRef">
    <vt:lpwstr/>
  </property>
  <property fmtid="{D5CDD505-2E9C-101B-9397-08002B2CF9AE}" pid="372" name="FSC#COOELAK@1.1001:IncomingNumber">
    <vt:lpwstr/>
  </property>
  <property fmtid="{D5CDD505-2E9C-101B-9397-08002B2CF9AE}" pid="373" name="FSC#COOELAK@1.1001:IncomingSubject">
    <vt:lpwstr/>
  </property>
  <property fmtid="{D5CDD505-2E9C-101B-9397-08002B2CF9AE}" pid="374" name="FSC#COOELAK@1.1001:ProcessResponsible">
    <vt:lpwstr/>
  </property>
  <property fmtid="{D5CDD505-2E9C-101B-9397-08002B2CF9AE}" pid="375" name="FSC#COOELAK@1.1001:ProcessResponsiblePhone">
    <vt:lpwstr/>
  </property>
  <property fmtid="{D5CDD505-2E9C-101B-9397-08002B2CF9AE}" pid="376" name="FSC#COOELAK@1.1001:ProcessResponsibleMail">
    <vt:lpwstr/>
  </property>
  <property fmtid="{D5CDD505-2E9C-101B-9397-08002B2CF9AE}" pid="377" name="FSC#COOELAK@1.1001:ProcessResponsibleFax">
    <vt:lpwstr/>
  </property>
  <property fmtid="{D5CDD505-2E9C-101B-9397-08002B2CF9AE}" pid="378" name="FSC#COOELAK@1.1001:ApproverFirstName">
    <vt:lpwstr/>
  </property>
  <property fmtid="{D5CDD505-2E9C-101B-9397-08002B2CF9AE}" pid="379" name="FSC#COOELAK@1.1001:ApproverSurName">
    <vt:lpwstr/>
  </property>
  <property fmtid="{D5CDD505-2E9C-101B-9397-08002B2CF9AE}" pid="380" name="FSC#COOELAK@1.1001:ApproverTitle">
    <vt:lpwstr/>
  </property>
  <property fmtid="{D5CDD505-2E9C-101B-9397-08002B2CF9AE}" pid="381" name="FSC#COOELAK@1.1001:ExternalDate">
    <vt:lpwstr/>
  </property>
  <property fmtid="{D5CDD505-2E9C-101B-9397-08002B2CF9AE}" pid="382" name="FSC#COOELAK@1.1001:SettlementApprovedAt">
    <vt:lpwstr/>
  </property>
  <property fmtid="{D5CDD505-2E9C-101B-9397-08002B2CF9AE}" pid="383" name="FSC#COOELAK@1.1001:BaseNumber">
    <vt:lpwstr/>
  </property>
  <property fmtid="{D5CDD505-2E9C-101B-9397-08002B2CF9AE}" pid="384" name="FSC#COOELAK@1.1001:CurrentUserRolePos">
    <vt:lpwstr>referent 11</vt:lpwstr>
  </property>
  <property fmtid="{D5CDD505-2E9C-101B-9397-08002B2CF9AE}" pid="385" name="FSC#COOELAK@1.1001:CurrentUserEmail">
    <vt:lpwstr>Lenka.Lelakova@minv.sk</vt:lpwstr>
  </property>
  <property fmtid="{D5CDD505-2E9C-101B-9397-08002B2CF9AE}" pid="386" name="FSC#ELAKGOV@1.1001:PersonalSubjGender">
    <vt:lpwstr/>
  </property>
  <property fmtid="{D5CDD505-2E9C-101B-9397-08002B2CF9AE}" pid="387" name="FSC#ELAKGOV@1.1001:PersonalSubjFirstName">
    <vt:lpwstr/>
  </property>
  <property fmtid="{D5CDD505-2E9C-101B-9397-08002B2CF9AE}" pid="388" name="FSC#ELAKGOV@1.1001:PersonalSubjSurName">
    <vt:lpwstr/>
  </property>
  <property fmtid="{D5CDD505-2E9C-101B-9397-08002B2CF9AE}" pid="389" name="FSC#ELAKGOV@1.1001:PersonalSubjSalutation">
    <vt:lpwstr/>
  </property>
  <property fmtid="{D5CDD505-2E9C-101B-9397-08002B2CF9AE}" pid="390" name="FSC#ELAKGOV@1.1001:PersonalSubjAddress">
    <vt:lpwstr/>
  </property>
  <property fmtid="{D5CDD505-2E9C-101B-9397-08002B2CF9AE}" pid="391" name="FSC#ATSTATECFG@1.1001:Office">
    <vt:lpwstr/>
  </property>
  <property fmtid="{D5CDD505-2E9C-101B-9397-08002B2CF9AE}" pid="392" name="FSC#ATSTATECFG@1.1001:Agent">
    <vt:lpwstr/>
  </property>
  <property fmtid="{D5CDD505-2E9C-101B-9397-08002B2CF9AE}" pid="393" name="FSC#ATSTATECFG@1.1001:AgentPhone">
    <vt:lpwstr/>
  </property>
  <property fmtid="{D5CDD505-2E9C-101B-9397-08002B2CF9AE}" pid="394" name="FSC#ATSTATECFG@1.1001:DepartmentFax">
    <vt:lpwstr/>
  </property>
  <property fmtid="{D5CDD505-2E9C-101B-9397-08002B2CF9AE}" pid="395" name="FSC#ATSTATECFG@1.1001:DepartmentEmail">
    <vt:lpwstr/>
  </property>
  <property fmtid="{D5CDD505-2E9C-101B-9397-08002B2CF9AE}" pid="396" name="FSC#ATSTATECFG@1.1001:SubfileDate">
    <vt:lpwstr/>
  </property>
  <property fmtid="{D5CDD505-2E9C-101B-9397-08002B2CF9AE}" pid="397" name="FSC#ATSTATECFG@1.1001:SubfileSubject">
    <vt:lpwstr/>
  </property>
  <property fmtid="{D5CDD505-2E9C-101B-9397-08002B2CF9AE}" pid="398" name="FSC#ATSTATECFG@1.1001:DepartmentZipCode">
    <vt:lpwstr/>
  </property>
  <property fmtid="{D5CDD505-2E9C-101B-9397-08002B2CF9AE}" pid="399" name="FSC#ATSTATECFG@1.1001:DepartmentCountry">
    <vt:lpwstr/>
  </property>
  <property fmtid="{D5CDD505-2E9C-101B-9397-08002B2CF9AE}" pid="400" name="FSC#ATSTATECFG@1.1001:DepartmentCity">
    <vt:lpwstr/>
  </property>
  <property fmtid="{D5CDD505-2E9C-101B-9397-08002B2CF9AE}" pid="401" name="FSC#ATSTATECFG@1.1001:DepartmentStreet">
    <vt:lpwstr/>
  </property>
  <property fmtid="{D5CDD505-2E9C-101B-9397-08002B2CF9AE}" pid="402" name="FSC#ATSTATECFG@1.1001:DepartmentDVR">
    <vt:lpwstr/>
  </property>
  <property fmtid="{D5CDD505-2E9C-101B-9397-08002B2CF9AE}" pid="403" name="FSC#ATSTATECFG@1.1001:DepartmentUID">
    <vt:lpwstr/>
  </property>
  <property fmtid="{D5CDD505-2E9C-101B-9397-08002B2CF9AE}" pid="404" name="FSC#ATSTATECFG@1.1001:SubfileReference">
    <vt:lpwstr/>
  </property>
  <property fmtid="{D5CDD505-2E9C-101B-9397-08002B2CF9AE}" pid="405" name="FSC#ATSTATECFG@1.1001:Clause">
    <vt:lpwstr/>
  </property>
  <property fmtid="{D5CDD505-2E9C-101B-9397-08002B2CF9AE}" pid="406" name="FSC#ATSTATECFG@1.1001:ApprovedSignature">
    <vt:lpwstr/>
  </property>
  <property fmtid="{D5CDD505-2E9C-101B-9397-08002B2CF9AE}" pid="407" name="FSC#ATSTATECFG@1.1001:BankAccount">
    <vt:lpwstr/>
  </property>
  <property fmtid="{D5CDD505-2E9C-101B-9397-08002B2CF9AE}" pid="408" name="FSC#ATSTATECFG@1.1001:BankAccountOwner">
    <vt:lpwstr/>
  </property>
  <property fmtid="{D5CDD505-2E9C-101B-9397-08002B2CF9AE}" pid="409" name="FSC#ATSTATECFG@1.1001:BankInstitute">
    <vt:lpwstr/>
  </property>
  <property fmtid="{D5CDD505-2E9C-101B-9397-08002B2CF9AE}" pid="410" name="FSC#ATSTATECFG@1.1001:BankAccountID">
    <vt:lpwstr/>
  </property>
  <property fmtid="{D5CDD505-2E9C-101B-9397-08002B2CF9AE}" pid="411" name="FSC#ATSTATECFG@1.1001:BankAccountIBAN">
    <vt:lpwstr/>
  </property>
  <property fmtid="{D5CDD505-2E9C-101B-9397-08002B2CF9AE}" pid="412" name="FSC#ATSTATECFG@1.1001:BankAccountBIC">
    <vt:lpwstr/>
  </property>
  <property fmtid="{D5CDD505-2E9C-101B-9397-08002B2CF9AE}" pid="413" name="FSC#ATSTATECFG@1.1001:BankName">
    <vt:lpwstr/>
  </property>
  <property fmtid="{D5CDD505-2E9C-101B-9397-08002B2CF9AE}" pid="414" name="FSC#COOELAK@1.1001:ObjectAddressees">
    <vt:lpwstr/>
  </property>
  <property fmtid="{D5CDD505-2E9C-101B-9397-08002B2CF9AE}" pid="415" name="FSC#COOELAK@1.1001:replyreference">
    <vt:lpwstr/>
  </property>
  <property fmtid="{D5CDD505-2E9C-101B-9397-08002B2CF9AE}" pid="416" name="FSC#SKCONV@103.510:docname">
    <vt:lpwstr/>
  </property>
  <property fmtid="{D5CDD505-2E9C-101B-9397-08002B2CF9AE}" pid="417" name="FSC#COOSYSTEM@1.1:Container">
    <vt:lpwstr>COO.2176.102.9.321515</vt:lpwstr>
  </property>
  <property fmtid="{D5CDD505-2E9C-101B-9397-08002B2CF9AE}" pid="418" name="FSC#FSCFOLIO@1.1001:docpropproject">
    <vt:lpwstr/>
  </property>
</Properties>
</file>