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L:\10.VUC\ODDCI\RI 2025\VO 2025 FINAL\BR PT RS\Prilohy\"/>
    </mc:Choice>
  </mc:AlternateContent>
  <xr:revisionPtr revIDLastSave="0" documentId="13_ncr:1_{E420B57B-F911-4936-9444-13469A7AB6DF}" xr6:coauthVersionLast="47" xr6:coauthVersionMax="47" xr10:uidLastSave="{00000000-0000-0000-0000-000000000000}"/>
  <bookViews>
    <workbookView xWindow="60" yWindow="510" windowWidth="21435" windowHeight="14325" tabRatio="899" firstSheet="5" activeTab="5" xr2:uid="{00000000-000D-0000-FFFF-FFFF00000000}"/>
  </bookViews>
  <sheets>
    <sheet name="2372-BR" sheetId="26" r:id="rId1"/>
    <sheet name="2382-BR" sheetId="27" r:id="rId2"/>
    <sheet name="2715-PT" sheetId="22" r:id="rId3"/>
    <sheet name="2669-PT " sheetId="24" r:id="rId4"/>
    <sheet name="2753-RS" sheetId="25" r:id="rId5"/>
    <sheet name="Spolu PT RS" sheetId="1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7" l="1"/>
  <c r="H24" i="22"/>
  <c r="H25" i="22"/>
  <c r="H26" i="22"/>
  <c r="H27" i="22"/>
  <c r="H28" i="22"/>
  <c r="H29" i="22"/>
  <c r="H30" i="22"/>
  <c r="H31" i="22"/>
  <c r="H23" i="22"/>
  <c r="G6" i="17"/>
  <c r="H6" i="17" s="1"/>
  <c r="F6" i="17"/>
  <c r="G5" i="17"/>
  <c r="H5" i="17" s="1"/>
  <c r="F5" i="17"/>
  <c r="H28" i="27"/>
  <c r="G28" i="27"/>
  <c r="H27" i="27"/>
  <c r="G23" i="27"/>
  <c r="H23" i="27" s="1"/>
  <c r="G26" i="27"/>
  <c r="H26" i="27" s="1"/>
  <c r="H30" i="26"/>
  <c r="G30" i="26"/>
  <c r="H29" i="26"/>
  <c r="H28" i="26"/>
  <c r="H27" i="26"/>
  <c r="G27" i="26"/>
  <c r="H26" i="26"/>
  <c r="G26" i="26"/>
  <c r="H25" i="26"/>
  <c r="H24" i="26"/>
  <c r="G24" i="26"/>
  <c r="H23" i="26"/>
  <c r="G23" i="26"/>
  <c r="H31" i="26" l="1"/>
  <c r="K33" i="26" s="1"/>
  <c r="H32" i="22"/>
  <c r="K34" i="22" s="1"/>
  <c r="G24" i="27"/>
  <c r="H24" i="27" s="1"/>
  <c r="G25" i="27"/>
  <c r="H25" i="27" s="1"/>
  <c r="H29" i="27" l="1"/>
  <c r="I6" i="17" s="1"/>
  <c r="J6" i="17" s="1"/>
  <c r="I5" i="17"/>
  <c r="J5" i="17" s="1"/>
  <c r="J33" i="26"/>
  <c r="J34" i="22"/>
  <c r="K31" i="27" l="1"/>
  <c r="J31" i="27"/>
  <c r="G9" i="17"/>
  <c r="F9" i="17"/>
  <c r="G8" i="17"/>
  <c r="F8" i="17"/>
  <c r="I7" i="17"/>
  <c r="G7" i="17"/>
  <c r="F7" i="17"/>
  <c r="G30" i="25"/>
  <c r="H30" i="25" s="1"/>
  <c r="G29" i="25"/>
  <c r="H29" i="25" s="1"/>
  <c r="H28" i="25"/>
  <c r="H25" i="25"/>
  <c r="G23" i="25"/>
  <c r="H23" i="25" s="1"/>
  <c r="B18" i="25"/>
  <c r="G26" i="25" s="1"/>
  <c r="H26" i="25" s="1"/>
  <c r="H28" i="24"/>
  <c r="G28" i="24"/>
  <c r="H23" i="24"/>
  <c r="B18" i="24"/>
  <c r="G27" i="24" s="1"/>
  <c r="H27" i="24" s="1"/>
  <c r="G27" i="25" l="1"/>
  <c r="H27" i="25" s="1"/>
  <c r="H9" i="17"/>
  <c r="G24" i="25"/>
  <c r="H24" i="25" s="1"/>
  <c r="H31" i="25" s="1"/>
  <c r="I9" i="17" s="1"/>
  <c r="J9" i="17" s="1"/>
  <c r="G24" i="24"/>
  <c r="H24" i="24" s="1"/>
  <c r="G25" i="24"/>
  <c r="H25" i="24" s="1"/>
  <c r="G26" i="24"/>
  <c r="H26" i="24" s="1"/>
  <c r="H8" i="17"/>
  <c r="H7" i="17"/>
  <c r="H29" i="24" l="1"/>
  <c r="I8" i="17" s="1"/>
  <c r="I10" i="17" s="1"/>
  <c r="J33" i="25"/>
  <c r="K33" i="25"/>
  <c r="K31" i="24"/>
  <c r="J31" i="24"/>
  <c r="J8" i="17"/>
  <c r="J7" i="17"/>
  <c r="J10" i="17" l="1"/>
</calcChain>
</file>

<file path=xl/sharedStrings.xml><?xml version="1.0" encoding="utf-8"?>
<sst xmlns="http://schemas.openxmlformats.org/spreadsheetml/2006/main" count="318" uniqueCount="88">
  <si>
    <t>Príloha č.</t>
  </si>
  <si>
    <t>Zákazka na uskutočnenie stavebných prác:</t>
  </si>
  <si>
    <t>Rekonštrukcie ciest III. triedy v okresoch BR, PT a RS</t>
  </si>
  <si>
    <t>Výkaz výmer</t>
  </si>
  <si>
    <t>Uchádzač:</t>
  </si>
  <si>
    <t>Adresa sídla uchádzača:</t>
  </si>
  <si>
    <t>Názov stavby</t>
  </si>
  <si>
    <t>III/2372 Predajná - Jasenie</t>
  </si>
  <si>
    <t>Číslo cesty/ Názov stavby</t>
  </si>
  <si>
    <t>od:</t>
  </si>
  <si>
    <t>do:</t>
  </si>
  <si>
    <t>staničenie v km:</t>
  </si>
  <si>
    <t>dĺžka úseku</t>
  </si>
  <si>
    <t>m</t>
  </si>
  <si>
    <t>šírka voz.m</t>
  </si>
  <si>
    <t>plocha úseku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</si>
  <si>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</si>
  <si>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korekcie</t>
  </si>
  <si>
    <t>položka</t>
  </si>
  <si>
    <t>m.j.</t>
  </si>
  <si>
    <t>špecif.</t>
  </si>
  <si>
    <t xml:space="preserve"> jednotk. cena  €</t>
  </si>
  <si>
    <t>výmera</t>
  </si>
  <si>
    <t>spolu bez DPH €</t>
  </si>
  <si>
    <t xml:space="preserve">zapílenie asfaltu na hr. 50 mm začiatku a konca úseku </t>
  </si>
  <si>
    <t>50 mm</t>
  </si>
  <si>
    <t>čistenie vozovky-zametanie</t>
  </si>
  <si>
    <r>
      <t>m</t>
    </r>
    <r>
      <rPr>
        <vertAlign val="superscript"/>
        <sz val="10"/>
        <rFont val="Arial"/>
        <family val="2"/>
        <charset val="238"/>
      </rPr>
      <t>2</t>
    </r>
  </si>
  <si>
    <t>frézovanie s naložením a odvozom do 10 km (začiatky a konce, MO, MK, obrubníková úprava)</t>
  </si>
  <si>
    <t xml:space="preserve">postrek spojovací </t>
  </si>
  <si>
    <r>
      <t>0,5 kg/m</t>
    </r>
    <r>
      <rPr>
        <vertAlign val="superscript"/>
        <sz val="10"/>
        <rFont val="Arial CE"/>
        <family val="2"/>
        <charset val="238"/>
      </rPr>
      <t>2</t>
    </r>
  </si>
  <si>
    <r>
      <t>AC</t>
    </r>
    <r>
      <rPr>
        <sz val="9"/>
        <rFont val="Arial"/>
        <family val="2"/>
        <charset val="238"/>
      </rPr>
      <t>o</t>
    </r>
    <r>
      <rPr>
        <sz val="11"/>
        <color theme="1"/>
        <rFont val="Calibri"/>
        <family val="2"/>
        <charset val="238"/>
        <scheme val="minor"/>
      </rPr>
      <t xml:space="preserve"> 11-II s dovozom rozprestrením a zhutnením</t>
    </r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</si>
  <si>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0"/>
        <rFont val="Arial"/>
        <family val="2"/>
        <charset val="238"/>
      </rPr>
      <t>2</t>
    </r>
  </si>
  <si>
    <t>ACL 16-II   s dovozom rozprestrením a zhutnením</t>
  </si>
  <si>
    <t>priem. 50 mm</t>
  </si>
  <si>
    <t>výšková úprava poklopov kanalizačných šácht, vpustí</t>
  </si>
  <si>
    <t>ks</t>
  </si>
  <si>
    <t>asfaltová zálievka pracovných spojov</t>
  </si>
  <si>
    <t>spolu</t>
  </si>
  <si>
    <t>DPH 23%</t>
  </si>
  <si>
    <t>Spolu s DPH</t>
  </si>
  <si>
    <t>CELKOM:</t>
  </si>
  <si>
    <t>€</t>
  </si>
  <si>
    <t>*pri pokládke všetky spoje opatriť asfaltovou zálievkou!</t>
  </si>
  <si>
    <t>*do ceny zahrnúť všetky VRN (dočasné DZ, zriadenie uzávierky, územné a prevádzkové vplyvy a pod.)</t>
  </si>
  <si>
    <t>*objednávateľ poskytne zhotoviteľovi ku dňu odovzdania staveniska ohlásenie stavebných úprav, určenie dočasného DZ a povolenie čiastočnej uzávierky cesty</t>
  </si>
  <si>
    <t>......................................................................................</t>
  </si>
  <si>
    <t xml:space="preserve">V                                   dňa          </t>
  </si>
  <si>
    <t>podpis uchádzača alebo osoby oprávnenej konať za uchádzača</t>
  </si>
  <si>
    <t>III/2382 Beňuš - Braväcovo</t>
  </si>
  <si>
    <t>asfaltová zálievka pracovných spojov a pri moste</t>
  </si>
  <si>
    <t>III/2715 Zelené - hranica okresov</t>
  </si>
  <si>
    <t>šírka voz.m priemer</t>
  </si>
  <si>
    <t>postrek infiltračný</t>
  </si>
  <si>
    <t>1,0 kg/m2</t>
  </si>
  <si>
    <t>recyklácia za studena s komb.pojivom (cement a asfaltová emulzia alebo cement a asfaltová pena)</t>
  </si>
  <si>
    <t>do 400 mm</t>
  </si>
  <si>
    <t>spevnenie krajníc kamenivom drveným hr. 100mm x 500mm po obidvoch stranách</t>
  </si>
  <si>
    <t>fr.0 - 32</t>
  </si>
  <si>
    <t>III/2669 Prša - Poltár intravilán Poltár</t>
  </si>
  <si>
    <t>2753 Bátka - Teplý Vrch - Ratková v úseku križ. III/2755 Slizké po križ. III/2758 Španie Pole</t>
  </si>
  <si>
    <t>III/2753 Bátka-Španie Pole,       úsek križ. III/2755 - Španie Pole</t>
  </si>
  <si>
    <t>zapílenie križovatka III/2758 6,7 m</t>
  </si>
  <si>
    <r>
      <t>korekcie - križovatka III/2758 110 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</si>
  <si>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ACL 16-II vysprávky nerovností krytu</t>
  </si>
  <si>
    <t>P.č.</t>
  </si>
  <si>
    <t>Cesta</t>
  </si>
  <si>
    <t>Okres</t>
  </si>
  <si>
    <t>Miestopis</t>
  </si>
  <si>
    <t>Staničenie od</t>
  </si>
  <si>
    <t>Staničenie do</t>
  </si>
  <si>
    <t>Dĺžka rekonštrukcie v km</t>
  </si>
  <si>
    <t>Náklady                        v € bez DPH</t>
  </si>
  <si>
    <t>Náklady               v € s DPH</t>
  </si>
  <si>
    <t>III/2372</t>
  </si>
  <si>
    <t>BR</t>
  </si>
  <si>
    <t>Predajná Jasenie</t>
  </si>
  <si>
    <t>III/2382</t>
  </si>
  <si>
    <t>Beňuš - Braväcovo</t>
  </si>
  <si>
    <t>III/2715</t>
  </si>
  <si>
    <t>PT</t>
  </si>
  <si>
    <t>Zelené - križovatka II/526</t>
  </si>
  <si>
    <t>III/2669</t>
  </si>
  <si>
    <t>Prša - Poltár intravilán</t>
  </si>
  <si>
    <t>III/2753</t>
  </si>
  <si>
    <t>RS</t>
  </si>
  <si>
    <t>Bátka - Teplý Vrch - Ratková v úseku križ. III/2755 Slizké po križ. III/2758 Španie Pole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</si>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</sst>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00"/>
    <numFmt numFmtId="166" formatCode="#,##0.000"/>
  </numFmts>
  <fonts count="5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10"/>
      <color indexed="10"/>
      <name val="Arial CE"/>
      <charset val="238"/>
    </font>
    <font>
      <vertAlign val="superscript"/>
      <sz val="10"/>
      <name val="Arial"/>
      <family val="2"/>
      <charset val="238"/>
    </font>
    <font>
      <vertAlign val="superscript"/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 CE"/>
      <family val="2"/>
      <charset val="238"/>
    </font>
    <font>
      <sz val="10"/>
      <color indexed="17"/>
      <name val="Arial CE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7"/>
      <name val="Arial"/>
      <family val="2"/>
      <charset val="238"/>
    </font>
    <font>
      <b/>
      <sz val="10"/>
      <color indexed="17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Protection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9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" fillId="18" borderId="13" applyNumberFormat="0" applyFont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6" applyNumberFormat="0" applyAlignment="0" applyProtection="0"/>
    <xf numFmtId="0" fontId="22" fillId="19" borderId="16" applyNumberFormat="0" applyAlignment="0" applyProtection="0"/>
    <xf numFmtId="0" fontId="23" fillId="19" borderId="17" applyNumberFormat="0" applyAlignment="0" applyProtection="0"/>
    <xf numFmtId="0" fontId="24" fillId="0" borderId="0" applyNumberFormat="0" applyFill="0" applyBorder="0" applyAlignment="0" applyProtection="0"/>
    <xf numFmtId="0" fontId="25" fillId="3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  <xf numFmtId="0" fontId="28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</cellStyleXfs>
  <cellXfs count="238">
    <xf numFmtId="0" fontId="0" fillId="0" borderId="0" xfId="0"/>
    <xf numFmtId="0" fontId="4" fillId="0" borderId="0" xfId="0" applyFont="1"/>
    <xf numFmtId="0" fontId="2" fillId="0" borderId="0" xfId="1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24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4" fillId="24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4" fillId="24" borderId="2" xfId="0" applyFont="1" applyFill="1" applyBorder="1" applyAlignment="1">
      <alignment horizontal="center" vertical="center" wrapText="1"/>
    </xf>
    <xf numFmtId="0" fontId="4" fillId="24" borderId="19" xfId="0" applyFont="1" applyFill="1" applyBorder="1" applyAlignment="1">
      <alignment horizontal="center" vertical="center" wrapText="1"/>
    </xf>
    <xf numFmtId="0" fontId="4" fillId="24" borderId="20" xfId="0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26" fillId="0" borderId="0" xfId="0" applyNumberFormat="1" applyFont="1" applyAlignment="1">
      <alignment horizontal="right" vertical="center"/>
    </xf>
    <xf numFmtId="165" fontId="26" fillId="25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5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4" fontId="27" fillId="24" borderId="1" xfId="0" applyNumberFormat="1" applyFont="1" applyFill="1" applyBorder="1" applyAlignment="1">
      <alignment horizontal="right" vertical="center"/>
    </xf>
    <xf numFmtId="4" fontId="27" fillId="24" borderId="22" xfId="0" applyNumberFormat="1" applyFont="1" applyFill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4" fontId="0" fillId="0" borderId="25" xfId="0" applyNumberFormat="1" applyBorder="1" applyAlignment="1">
      <alignment horizontal="right" vertical="center"/>
    </xf>
    <xf numFmtId="4" fontId="4" fillId="24" borderId="22" xfId="0" applyNumberFormat="1" applyFont="1" applyFill="1" applyBorder="1" applyAlignment="1">
      <alignment horizontal="center" vertical="center" wrapText="1"/>
    </xf>
    <xf numFmtId="165" fontId="26" fillId="25" borderId="1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165" fontId="0" fillId="0" borderId="24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1" fillId="0" borderId="0" xfId="1"/>
    <xf numFmtId="4" fontId="0" fillId="0" borderId="0" xfId="0" applyNumberFormat="1"/>
    <xf numFmtId="0" fontId="0" fillId="0" borderId="0" xfId="1" applyFont="1"/>
    <xf numFmtId="0" fontId="2" fillId="0" borderId="0" xfId="0" applyFont="1"/>
    <xf numFmtId="0" fontId="29" fillId="0" borderId="0" xfId="1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2" fillId="0" borderId="0" xfId="1" applyFont="1"/>
    <xf numFmtId="0" fontId="33" fillId="0" borderId="0" xfId="0" applyFont="1"/>
    <xf numFmtId="4" fontId="33" fillId="0" borderId="0" xfId="0" applyNumberFormat="1" applyFont="1"/>
    <xf numFmtId="0" fontId="2" fillId="0" borderId="27" xfId="0" applyFont="1" applyBorder="1"/>
    <xf numFmtId="0" fontId="2" fillId="0" borderId="28" xfId="0" applyFont="1" applyBorder="1"/>
    <xf numFmtId="0" fontId="0" fillId="0" borderId="28" xfId="0" applyBorder="1"/>
    <xf numFmtId="4" fontId="0" fillId="0" borderId="28" xfId="0" applyNumberFormat="1" applyBorder="1"/>
    <xf numFmtId="4" fontId="0" fillId="0" borderId="29" xfId="0" applyNumberFormat="1" applyBorder="1"/>
    <xf numFmtId="0" fontId="2" fillId="0" borderId="30" xfId="0" applyFont="1" applyBorder="1"/>
    <xf numFmtId="166" fontId="0" fillId="0" borderId="0" xfId="0" applyNumberFormat="1" applyAlignment="1">
      <alignment horizontal="left"/>
    </xf>
    <xf numFmtId="0" fontId="6" fillId="0" borderId="0" xfId="0" applyFont="1"/>
    <xf numFmtId="0" fontId="0" fillId="0" borderId="31" xfId="0" applyBorder="1"/>
    <xf numFmtId="0" fontId="0" fillId="0" borderId="30" xfId="0" applyBorder="1"/>
    <xf numFmtId="0" fontId="34" fillId="0" borderId="0" xfId="0" applyFont="1"/>
    <xf numFmtId="0" fontId="35" fillId="0" borderId="0" xfId="0" applyFont="1"/>
    <xf numFmtId="4" fontId="35" fillId="0" borderId="0" xfId="0" applyNumberFormat="1" applyFont="1"/>
    <xf numFmtId="4" fontId="0" fillId="0" borderId="31" xfId="0" applyNumberFormat="1" applyBorder="1"/>
    <xf numFmtId="0" fontId="0" fillId="0" borderId="32" xfId="0" applyBorder="1"/>
    <xf numFmtId="4" fontId="0" fillId="0" borderId="33" xfId="0" applyNumberFormat="1" applyBorder="1"/>
    <xf numFmtId="4" fontId="36" fillId="0" borderId="31" xfId="0" applyNumberFormat="1" applyFont="1" applyBorder="1"/>
    <xf numFmtId="0" fontId="0" fillId="0" borderId="34" xfId="0" applyBorder="1"/>
    <xf numFmtId="4" fontId="0" fillId="0" borderId="35" xfId="0" applyNumberFormat="1" applyBorder="1"/>
    <xf numFmtId="4" fontId="35" fillId="0" borderId="0" xfId="0" applyNumberFormat="1" applyFont="1" applyAlignment="1">
      <alignment horizontal="center"/>
    </xf>
    <xf numFmtId="0" fontId="0" fillId="0" borderId="36" xfId="0" applyBorder="1"/>
    <xf numFmtId="4" fontId="0" fillId="0" borderId="37" xfId="0" applyNumberFormat="1" applyBorder="1"/>
    <xf numFmtId="0" fontId="0" fillId="0" borderId="38" xfId="0" applyBorder="1"/>
    <xf numFmtId="4" fontId="0" fillId="0" borderId="39" xfId="0" applyNumberFormat="1" applyBorder="1"/>
    <xf numFmtId="0" fontId="38" fillId="0" borderId="0" xfId="0" applyFont="1"/>
    <xf numFmtId="4" fontId="0" fillId="0" borderId="0" xfId="0" applyNumberFormat="1" applyAlignment="1">
      <alignment horizontal="center"/>
    </xf>
    <xf numFmtId="2" fontId="0" fillId="0" borderId="0" xfId="0" applyNumberFormat="1"/>
    <xf numFmtId="0" fontId="4" fillId="0" borderId="30" xfId="0" applyFont="1" applyBorder="1"/>
    <xf numFmtId="2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49" fontId="39" fillId="26" borderId="3" xfId="0" applyNumberFormat="1" applyFont="1" applyFill="1" applyBorder="1" applyAlignment="1">
      <alignment horizontal="center" vertical="center"/>
    </xf>
    <xf numFmtId="49" fontId="39" fillId="26" borderId="41" xfId="0" applyNumberFormat="1" applyFont="1" applyFill="1" applyBorder="1" applyAlignment="1">
      <alignment horizontal="center" vertical="center"/>
    </xf>
    <xf numFmtId="49" fontId="39" fillId="26" borderId="42" xfId="0" applyNumberFormat="1" applyFont="1" applyFill="1" applyBorder="1" applyAlignment="1">
      <alignment horizontal="center" vertical="center"/>
    </xf>
    <xf numFmtId="49" fontId="39" fillId="26" borderId="19" xfId="0" applyNumberFormat="1" applyFont="1" applyFill="1" applyBorder="1" applyAlignment="1">
      <alignment horizontal="center" vertical="center" wrapText="1"/>
    </xf>
    <xf numFmtId="0" fontId="3" fillId="0" borderId="0" xfId="0" applyFont="1"/>
    <xf numFmtId="4" fontId="40" fillId="0" borderId="0" xfId="0" applyNumberFormat="1" applyFont="1"/>
    <xf numFmtId="0" fontId="0" fillId="0" borderId="8" xfId="1" applyFont="1" applyBorder="1"/>
    <xf numFmtId="0" fontId="3" fillId="0" borderId="46" xfId="1" applyFont="1" applyBorder="1"/>
    <xf numFmtId="166" fontId="3" fillId="0" borderId="8" xfId="0" applyNumberFormat="1" applyFont="1" applyBorder="1"/>
    <xf numFmtId="4" fontId="3" fillId="0" borderId="44" xfId="0" applyNumberFormat="1" applyFont="1" applyBorder="1"/>
    <xf numFmtId="4" fontId="3" fillId="0" borderId="18" xfId="0" applyNumberFormat="1" applyFont="1" applyBorder="1"/>
    <xf numFmtId="166" fontId="3" fillId="0" borderId="0" xfId="0" applyNumberFormat="1" applyFont="1"/>
    <xf numFmtId="4" fontId="3" fillId="0" borderId="31" xfId="0" applyNumberFormat="1" applyFont="1" applyBorder="1"/>
    <xf numFmtId="0" fontId="0" fillId="0" borderId="5" xfId="0" applyBorder="1"/>
    <xf numFmtId="0" fontId="0" fillId="0" borderId="6" xfId="0" applyBorder="1" applyAlignment="1">
      <alignment horizontal="center"/>
    </xf>
    <xf numFmtId="166" fontId="3" fillId="0" borderId="5" xfId="0" applyNumberFormat="1" applyFont="1" applyBorder="1"/>
    <xf numFmtId="4" fontId="3" fillId="0" borderId="48" xfId="0" applyNumberFormat="1" applyFont="1" applyBorder="1"/>
    <xf numFmtId="4" fontId="3" fillId="0" borderId="7" xfId="0" applyNumberFormat="1" applyFont="1" applyBorder="1"/>
    <xf numFmtId="0" fontId="0" fillId="0" borderId="5" xfId="0" applyBorder="1" applyAlignment="1">
      <alignment vertical="center"/>
    </xf>
    <xf numFmtId="0" fontId="3" fillId="0" borderId="6" xfId="0" applyFont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4" fontId="3" fillId="0" borderId="48" xfId="0" applyNumberFormat="1" applyFont="1" applyBorder="1" applyAlignment="1">
      <alignment vertical="center"/>
    </xf>
    <xf numFmtId="0" fontId="3" fillId="0" borderId="6" xfId="0" applyFont="1" applyBorder="1"/>
    <xf numFmtId="0" fontId="41" fillId="0" borderId="5" xfId="0" applyFont="1" applyBorder="1"/>
    <xf numFmtId="0" fontId="41" fillId="0" borderId="51" xfId="0" applyFont="1" applyBorder="1"/>
    <xf numFmtId="0" fontId="3" fillId="0" borderId="52" xfId="0" applyFont="1" applyBorder="1"/>
    <xf numFmtId="166" fontId="3" fillId="0" borderId="53" xfId="0" applyNumberFormat="1" applyFont="1" applyBorder="1"/>
    <xf numFmtId="4" fontId="3" fillId="0" borderId="6" xfId="0" applyNumberFormat="1" applyFont="1" applyBorder="1"/>
    <xf numFmtId="0" fontId="43" fillId="0" borderId="0" xfId="0" applyFont="1" applyAlignment="1">
      <alignment vertical="center"/>
    </xf>
    <xf numFmtId="0" fontId="5" fillId="0" borderId="0" xfId="0" applyFont="1"/>
    <xf numFmtId="4" fontId="3" fillId="0" borderId="58" xfId="0" applyNumberFormat="1" applyFont="1" applyBorder="1"/>
    <xf numFmtId="4" fontId="44" fillId="0" borderId="30" xfId="0" applyNumberFormat="1" applyFont="1" applyBorder="1"/>
    <xf numFmtId="4" fontId="44" fillId="0" borderId="0" xfId="0" applyNumberFormat="1" applyFont="1"/>
    <xf numFmtId="4" fontId="2" fillId="0" borderId="0" xfId="0" applyNumberFormat="1" applyFont="1"/>
    <xf numFmtId="4" fontId="45" fillId="0" borderId="0" xfId="0" applyNumberFormat="1" applyFont="1"/>
    <xf numFmtId="4" fontId="45" fillId="0" borderId="59" xfId="0" applyNumberFormat="1" applyFont="1" applyBorder="1"/>
    <xf numFmtId="4" fontId="36" fillId="0" borderId="0" xfId="0" applyNumberFormat="1" applyFont="1" applyAlignment="1">
      <alignment horizontal="center"/>
    </xf>
    <xf numFmtId="4" fontId="45" fillId="0" borderId="31" xfId="0" applyNumberFormat="1" applyFont="1" applyBorder="1"/>
    <xf numFmtId="0" fontId="41" fillId="0" borderId="0" xfId="0" applyFont="1"/>
    <xf numFmtId="4" fontId="36" fillId="0" borderId="3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45" fillId="0" borderId="60" xfId="0" applyNumberFormat="1" applyFont="1" applyBorder="1"/>
    <xf numFmtId="4" fontId="45" fillId="27" borderId="61" xfId="0" applyNumberFormat="1" applyFont="1" applyFill="1" applyBorder="1"/>
    <xf numFmtId="0" fontId="0" fillId="0" borderId="62" xfId="0" applyBorder="1"/>
    <xf numFmtId="0" fontId="0" fillId="0" borderId="63" xfId="0" applyBorder="1"/>
    <xf numFmtId="4" fontId="0" fillId="0" borderId="63" xfId="0" applyNumberFormat="1" applyBorder="1"/>
    <xf numFmtId="4" fontId="46" fillId="0" borderId="63" xfId="0" applyNumberFormat="1" applyFont="1" applyBorder="1"/>
    <xf numFmtId="0" fontId="46" fillId="0" borderId="63" xfId="0" applyFont="1" applyBorder="1"/>
    <xf numFmtId="10" fontId="46" fillId="0" borderId="63" xfId="0" applyNumberFormat="1" applyFont="1" applyBorder="1"/>
    <xf numFmtId="4" fontId="46" fillId="0" borderId="64" xfId="0" applyNumberFormat="1" applyFont="1" applyBorder="1"/>
    <xf numFmtId="0" fontId="47" fillId="0" borderId="0" xfId="0" applyFont="1"/>
    <xf numFmtId="0" fontId="48" fillId="0" borderId="0" xfId="0" applyFont="1"/>
    <xf numFmtId="4" fontId="49" fillId="0" borderId="0" xfId="0" applyNumberFormat="1" applyFont="1"/>
    <xf numFmtId="0" fontId="49" fillId="0" borderId="0" xfId="0" applyFont="1"/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48" fillId="0" borderId="0" xfId="1" applyFont="1" applyAlignment="1">
      <alignment vertical="center"/>
    </xf>
    <xf numFmtId="4" fontId="45" fillId="0" borderId="0" xfId="1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4" fontId="50" fillId="0" borderId="0" xfId="0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center"/>
    </xf>
    <xf numFmtId="0" fontId="0" fillId="0" borderId="0" xfId="0" applyAlignment="1">
      <alignment horizontal="left"/>
    </xf>
    <xf numFmtId="0" fontId="0" fillId="0" borderId="56" xfId="0" applyBorder="1"/>
    <xf numFmtId="0" fontId="3" fillId="0" borderId="57" xfId="0" applyFont="1" applyBorder="1"/>
    <xf numFmtId="166" fontId="3" fillId="0" borderId="56" xfId="0" applyNumberFormat="1" applyFont="1" applyBorder="1"/>
    <xf numFmtId="4" fontId="3" fillId="0" borderId="55" xfId="0" applyNumberFormat="1" applyFont="1" applyBorder="1"/>
    <xf numFmtId="0" fontId="0" fillId="0" borderId="0" xfId="0" applyAlignment="1">
      <alignment wrapText="1"/>
    </xf>
    <xf numFmtId="49" fontId="2" fillId="26" borderId="3" xfId="0" applyNumberFormat="1" applyFont="1" applyFill="1" applyBorder="1" applyAlignment="1">
      <alignment horizontal="center" vertical="center"/>
    </xf>
    <xf numFmtId="49" fontId="2" fillId="26" borderId="41" xfId="0" applyNumberFormat="1" applyFont="1" applyFill="1" applyBorder="1" applyAlignment="1">
      <alignment horizontal="center" vertical="center"/>
    </xf>
    <xf numFmtId="49" fontId="2" fillId="26" borderId="42" xfId="0" applyNumberFormat="1" applyFont="1" applyFill="1" applyBorder="1" applyAlignment="1">
      <alignment horizontal="center" vertical="center"/>
    </xf>
    <xf numFmtId="49" fontId="2" fillId="26" borderId="19" xfId="0" applyNumberFormat="1" applyFont="1" applyFill="1" applyBorder="1" applyAlignment="1">
      <alignment horizontal="center" vertical="center" wrapText="1"/>
    </xf>
    <xf numFmtId="49" fontId="2" fillId="26" borderId="1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69" xfId="0" applyFont="1" applyBorder="1"/>
    <xf numFmtId="166" fontId="3" fillId="0" borderId="70" xfId="0" applyNumberFormat="1" applyFont="1" applyBorder="1"/>
    <xf numFmtId="0" fontId="3" fillId="0" borderId="5" xfId="0" applyFont="1" applyBorder="1" applyAlignment="1">
      <alignment vertical="center"/>
    </xf>
    <xf numFmtId="166" fontId="3" fillId="0" borderId="53" xfId="0" applyNumberFormat="1" applyFont="1" applyBorder="1" applyAlignment="1">
      <alignment vertical="center"/>
    </xf>
    <xf numFmtId="4" fontId="3" fillId="0" borderId="6" xfId="0" applyNumberFormat="1" applyFont="1" applyBorder="1" applyAlignment="1">
      <alignment vertical="center"/>
    </xf>
    <xf numFmtId="4" fontId="43" fillId="0" borderId="31" xfId="0" applyNumberFormat="1" applyFont="1" applyBorder="1"/>
    <xf numFmtId="0" fontId="5" fillId="0" borderId="73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166" fontId="3" fillId="0" borderId="57" xfId="0" applyNumberFormat="1" applyFont="1" applyBorder="1" applyAlignment="1">
      <alignment vertical="center"/>
    </xf>
    <xf numFmtId="4" fontId="3" fillId="0" borderId="57" xfId="0" applyNumberFormat="1" applyFont="1" applyBorder="1" applyAlignment="1">
      <alignment vertical="center"/>
    </xf>
    <xf numFmtId="49" fontId="39" fillId="26" borderId="1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4" fontId="3" fillId="0" borderId="58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0" fillId="0" borderId="23" xfId="0" applyNumberFormat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165" fontId="26" fillId="25" borderId="7" xfId="0" applyNumberFormat="1" applyFont="1" applyFill="1" applyBorder="1" applyAlignment="1">
      <alignment horizontal="center" vertical="center" wrapText="1"/>
    </xf>
    <xf numFmtId="4" fontId="0" fillId="0" borderId="26" xfId="0" applyNumberFormat="1" applyBorder="1" applyAlignment="1">
      <alignment horizontal="right" vertical="center" wrapText="1"/>
    </xf>
    <xf numFmtId="4" fontId="0" fillId="0" borderId="25" xfId="0" applyNumberFormat="1" applyBorder="1" applyAlignment="1">
      <alignment horizontal="right" vertical="center" wrapText="1"/>
    </xf>
    <xf numFmtId="0" fontId="5" fillId="0" borderId="7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165" fontId="26" fillId="25" borderId="26" xfId="0" applyNumberFormat="1" applyFont="1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right" vertical="center"/>
    </xf>
    <xf numFmtId="4" fontId="0" fillId="0" borderId="76" xfId="0" applyNumberFormat="1" applyBorder="1" applyAlignment="1">
      <alignment horizontal="right" vertical="center"/>
    </xf>
    <xf numFmtId="49" fontId="39" fillId="26" borderId="7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3" fillId="0" borderId="6" xfId="0" applyFont="1" applyBorder="1" applyAlignment="1">
      <alignment wrapText="1"/>
    </xf>
    <xf numFmtId="166" fontId="3" fillId="0" borderId="5" xfId="0" applyNumberFormat="1" applyFont="1" applyBorder="1" applyAlignment="1">
      <alignment wrapText="1"/>
    </xf>
    <xf numFmtId="4" fontId="3" fillId="0" borderId="48" xfId="0" applyNumberFormat="1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0" fontId="43" fillId="0" borderId="0" xfId="0" applyFont="1" applyAlignment="1">
      <alignment vertical="center" wrapText="1"/>
    </xf>
    <xf numFmtId="166" fontId="3" fillId="0" borderId="0" xfId="0" applyNumberFormat="1" applyFont="1" applyAlignment="1">
      <alignment wrapText="1"/>
    </xf>
    <xf numFmtId="4" fontId="3" fillId="0" borderId="31" xfId="0" applyNumberFormat="1" applyFont="1" applyBorder="1" applyAlignment="1">
      <alignment wrapText="1"/>
    </xf>
    <xf numFmtId="4" fontId="0" fillId="0" borderId="0" xfId="0" applyNumberFormat="1" applyAlignment="1">
      <alignment horizontal="left"/>
    </xf>
    <xf numFmtId="4" fontId="5" fillId="0" borderId="37" xfId="0" applyNumberFormat="1" applyFont="1" applyBorder="1"/>
    <xf numFmtId="0" fontId="0" fillId="0" borderId="47" xfId="1" applyFont="1" applyBorder="1" applyAlignment="1">
      <alignment horizontal="left" wrapText="1"/>
    </xf>
    <xf numFmtId="0" fontId="0" fillId="0" borderId="48" xfId="1" applyFont="1" applyBorder="1" applyAlignment="1">
      <alignment horizontal="left" wrapText="1"/>
    </xf>
    <xf numFmtId="0" fontId="0" fillId="0" borderId="50" xfId="1" applyFont="1" applyBorder="1" applyAlignment="1">
      <alignment horizontal="left" wrapText="1"/>
    </xf>
    <xf numFmtId="0" fontId="0" fillId="0" borderId="49" xfId="1" applyFont="1" applyBorder="1" applyAlignment="1">
      <alignment horizontal="left" wrapText="1"/>
    </xf>
    <xf numFmtId="0" fontId="0" fillId="0" borderId="54" xfId="1" applyFont="1" applyBorder="1" applyAlignment="1">
      <alignment horizontal="left"/>
    </xf>
    <xf numFmtId="0" fontId="0" fillId="0" borderId="55" xfId="1" applyFont="1" applyBorder="1" applyAlignment="1">
      <alignment horizontal="left"/>
    </xf>
    <xf numFmtId="0" fontId="0" fillId="0" borderId="65" xfId="1" applyFont="1" applyBorder="1" applyAlignment="1">
      <alignment horizontal="left"/>
    </xf>
    <xf numFmtId="0" fontId="1" fillId="0" borderId="0" xfId="1" applyAlignment="1">
      <alignment horizontal="left"/>
    </xf>
    <xf numFmtId="49" fontId="39" fillId="26" borderId="2" xfId="0" applyNumberFormat="1" applyFont="1" applyFill="1" applyBorder="1" applyAlignment="1">
      <alignment horizontal="center" vertical="center"/>
    </xf>
    <xf numFmtId="49" fontId="39" fillId="26" borderId="3" xfId="0" applyNumberFormat="1" applyFont="1" applyFill="1" applyBorder="1" applyAlignment="1">
      <alignment horizontal="center" vertical="center"/>
    </xf>
    <xf numFmtId="49" fontId="39" fillId="26" borderId="40" xfId="0" applyNumberFormat="1" applyFont="1" applyFill="1" applyBorder="1" applyAlignment="1">
      <alignment horizontal="center" vertical="center"/>
    </xf>
    <xf numFmtId="0" fontId="0" fillId="0" borderId="43" xfId="1" applyFont="1" applyBorder="1" applyAlignment="1">
      <alignment horizontal="left" wrapText="1"/>
    </xf>
    <xf numFmtId="0" fontId="0" fillId="0" borderId="44" xfId="1" applyFont="1" applyBorder="1" applyAlignment="1">
      <alignment horizontal="left" wrapText="1"/>
    </xf>
    <xf numFmtId="0" fontId="0" fillId="0" borderId="45" xfId="1" applyFont="1" applyBorder="1" applyAlignment="1">
      <alignment horizontal="left" wrapText="1"/>
    </xf>
    <xf numFmtId="0" fontId="0" fillId="0" borderId="47" xfId="1" applyFont="1" applyBorder="1" applyAlignment="1">
      <alignment horizontal="left"/>
    </xf>
    <xf numFmtId="0" fontId="0" fillId="0" borderId="48" xfId="1" applyFont="1" applyBorder="1" applyAlignment="1">
      <alignment horizontal="left"/>
    </xf>
    <xf numFmtId="0" fontId="0" fillId="0" borderId="49" xfId="1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68" xfId="0" applyBorder="1" applyAlignment="1">
      <alignment horizontal="left"/>
    </xf>
    <xf numFmtId="0" fontId="0" fillId="0" borderId="71" xfId="1" applyFont="1" applyBorder="1" applyAlignment="1">
      <alignment horizontal="left" wrapText="1"/>
    </xf>
    <xf numFmtId="0" fontId="0" fillId="0" borderId="72" xfId="1" applyFont="1" applyBorder="1" applyAlignment="1">
      <alignment horizontal="left" wrapText="1"/>
    </xf>
    <xf numFmtId="0" fontId="0" fillId="0" borderId="52" xfId="1" applyFont="1" applyBorder="1" applyAlignment="1">
      <alignment horizontal="left" wrapText="1"/>
    </xf>
    <xf numFmtId="0" fontId="5" fillId="0" borderId="54" xfId="1" applyFont="1" applyBorder="1" applyAlignment="1">
      <alignment horizontal="left" wrapText="1"/>
    </xf>
    <xf numFmtId="0" fontId="5" fillId="0" borderId="55" xfId="1" applyFont="1" applyBorder="1" applyAlignment="1">
      <alignment horizontal="left" wrapText="1"/>
    </xf>
    <xf numFmtId="49" fontId="2" fillId="26" borderId="2" xfId="0" applyNumberFormat="1" applyFont="1" applyFill="1" applyBorder="1" applyAlignment="1">
      <alignment horizontal="center" vertical="center"/>
    </xf>
    <xf numFmtId="49" fontId="2" fillId="26" borderId="3" xfId="0" applyNumberFormat="1" applyFont="1" applyFill="1" applyBorder="1" applyAlignment="1">
      <alignment horizontal="center" vertical="center"/>
    </xf>
    <xf numFmtId="49" fontId="2" fillId="26" borderId="40" xfId="0" applyNumberFormat="1" applyFont="1" applyFill="1" applyBorder="1" applyAlignment="1">
      <alignment horizontal="center" vertical="center"/>
    </xf>
    <xf numFmtId="0" fontId="0" fillId="0" borderId="43" xfId="1" applyFont="1" applyBorder="1" applyAlignment="1">
      <alignment horizontal="left"/>
    </xf>
    <xf numFmtId="0" fontId="0" fillId="0" borderId="44" xfId="1" applyFont="1" applyBorder="1" applyAlignment="1">
      <alignment horizontal="left"/>
    </xf>
    <xf numFmtId="0" fontId="0" fillId="0" borderId="45" xfId="1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24" borderId="2" xfId="0" applyFont="1" applyFill="1" applyBorder="1" applyAlignment="1">
      <alignment horizontal="center" vertical="center" wrapText="1"/>
    </xf>
    <xf numFmtId="0" fontId="4" fillId="24" borderId="3" xfId="0" applyFont="1" applyFill="1" applyBorder="1" applyAlignment="1">
      <alignment horizontal="center" vertical="center" wrapText="1"/>
    </xf>
    <xf numFmtId="0" fontId="4" fillId="24" borderId="22" xfId="0" applyFont="1" applyFill="1" applyBorder="1" applyAlignment="1">
      <alignment horizontal="center" vertical="center" wrapText="1"/>
    </xf>
  </cellXfs>
  <cellStyles count="65">
    <cellStyle name="20 % - zvýraznenie1 2" xfId="8" xr:uid="{C1A99CF8-1DD3-4119-9BEF-8299CDE24121}"/>
    <cellStyle name="20 % - zvýraznenie1 2 2" xfId="53" xr:uid="{BCB8AA40-1506-4D51-8FF7-EA6FE80D0333}"/>
    <cellStyle name="20 % - zvýraznenie2 2" xfId="9" xr:uid="{8B8D77C1-3586-491B-9705-8EE6BCA3726C}"/>
    <cellStyle name="20 % - zvýraznenie2 2 2" xfId="54" xr:uid="{7745D17B-1FFA-4EBE-954B-05095033A263}"/>
    <cellStyle name="20 % - zvýraznenie3 2" xfId="10" xr:uid="{2D429ABF-FFFE-4998-AFE2-28F685A26A65}"/>
    <cellStyle name="20 % - zvýraznenie3 2 2" xfId="55" xr:uid="{565C3541-879B-4CA7-87F9-C01988852C9C}"/>
    <cellStyle name="20 % - zvýraznenie4 2" xfId="11" xr:uid="{E543611C-CF87-4DFD-AFB3-F0E0CC156454}"/>
    <cellStyle name="20 % - zvýraznenie4 2 2" xfId="56" xr:uid="{D857C798-AAE5-42BD-83FB-33F66746DE68}"/>
    <cellStyle name="20 % - zvýraznenie5 2" xfId="12" xr:uid="{37BAE23C-1B35-48F7-B32F-817BB8D86738}"/>
    <cellStyle name="20 % - zvýraznenie5 2 2" xfId="57" xr:uid="{A6A05AEA-A7F8-446F-B08F-8A07383F128A}"/>
    <cellStyle name="20 % - zvýraznenie6 2" xfId="13" xr:uid="{58C3F6D4-E741-4B99-9CD9-869EB9B4BD15}"/>
    <cellStyle name="20 % - zvýraznenie6 2 2" xfId="58" xr:uid="{15761852-459F-45DE-935E-21B63964A0ED}"/>
    <cellStyle name="40 % - zvýraznenie1 2" xfId="14" xr:uid="{B9F69BF9-1607-4564-BBD8-74829242C0B5}"/>
    <cellStyle name="40 % - zvýraznenie1 2 2" xfId="59" xr:uid="{79E2AD1A-D823-41D2-90CC-AAFB2C3D8ACA}"/>
    <cellStyle name="40 % - zvýraznenie2 2" xfId="15" xr:uid="{7920277C-12AC-4F90-8D8B-44381176B9F0}"/>
    <cellStyle name="40 % - zvýraznenie2 2 2" xfId="60" xr:uid="{4044E481-BC01-4FA4-9AA0-27C8B3B5DA37}"/>
    <cellStyle name="40 % - zvýraznenie3 2" xfId="16" xr:uid="{629E18AD-370A-4FDB-86FC-F4B60E9BC4D6}"/>
    <cellStyle name="40 % - zvýraznenie3 2 2" xfId="61" xr:uid="{5313BCD4-A53E-4A89-B517-22A7A9D3B071}"/>
    <cellStyle name="40 % - zvýraznenie4 2" xfId="17" xr:uid="{1110B948-8710-49A9-BA98-EC1920825737}"/>
    <cellStyle name="40 % - zvýraznenie4 2 2" xfId="62" xr:uid="{2C49C47C-3D71-46F5-ACDF-758AA2F1C8D4}"/>
    <cellStyle name="40 % - zvýraznenie5 2" xfId="18" xr:uid="{E6D28225-7114-46FD-BEE6-638F5DA9E75D}"/>
    <cellStyle name="40 % - zvýraznenie5 2 2" xfId="63" xr:uid="{ADB5F826-BAB7-4E06-8899-9A5146F15523}"/>
    <cellStyle name="40 % - zvýraznenie6 2" xfId="19" xr:uid="{639028D1-115F-450A-914F-4E1BF3F9453F}"/>
    <cellStyle name="40 % - zvýraznenie6 2 2" xfId="64" xr:uid="{1D68FA2F-32DB-4B7B-AD58-170F1F71D01B}"/>
    <cellStyle name="60 % - zvýraznenie1 2" xfId="20" xr:uid="{046F31E5-1C00-413B-8618-D82492B80782}"/>
    <cellStyle name="60 % - zvýraznenie2 2" xfId="21" xr:uid="{13886761-C1F9-4163-A8BC-0C4485534418}"/>
    <cellStyle name="60 % - zvýraznenie3 2" xfId="22" xr:uid="{A9DF5EEB-8F13-4AB1-BC28-E2038B141F61}"/>
    <cellStyle name="60 % - zvýraznenie4 2" xfId="23" xr:uid="{15F54D0B-3058-42C5-86A3-B25466760BC3}"/>
    <cellStyle name="60 % - zvýraznenie5 2" xfId="24" xr:uid="{558D44B1-1AC5-47E0-97EB-0681F856A983}"/>
    <cellStyle name="60 % - zvýraznenie6 2" xfId="25" xr:uid="{59D136FF-28DE-4099-A6B3-B424719F9547}"/>
    <cellStyle name="Čiarka 2" xfId="2" xr:uid="{00000000-0005-0000-0000-000000000000}"/>
    <cellStyle name="Čiarka 2 2" xfId="5" xr:uid="{00000000-0005-0000-0000-000001000000}"/>
    <cellStyle name="Čiarka 3" xfId="4" xr:uid="{00000000-0005-0000-0000-000002000000}"/>
    <cellStyle name="Čiarka 4" xfId="3" xr:uid="{00000000-0005-0000-0000-000003000000}"/>
    <cellStyle name="Dobrá 2" xfId="26" xr:uid="{FB3DF911-9337-45FD-8A45-E7692EE2B92B}"/>
    <cellStyle name="Kontrolná bunka 2" xfId="27" xr:uid="{421119FD-4DA7-4578-A731-9B469C9D37FF}"/>
    <cellStyle name="Nadpis 1 2" xfId="28" xr:uid="{CF6F21DF-9F51-4BB7-9AD6-9F8BCE701D15}"/>
    <cellStyle name="Nadpis 2 2" xfId="29" xr:uid="{8A8BCC55-00FF-42D8-80C5-853FD9E69F34}"/>
    <cellStyle name="Nadpis 3 2" xfId="30" xr:uid="{D5367A9F-1498-4537-A160-88E6EB4ABAE9}"/>
    <cellStyle name="Nadpis 4 2" xfId="31" xr:uid="{EEA755E4-0CBF-4D1E-8460-DDE7BBFC4A47}"/>
    <cellStyle name="Neutrálna 2" xfId="32" xr:uid="{77FF8D7B-FE3B-4585-8062-D29B87AFBCAB}"/>
    <cellStyle name="Normálna" xfId="0" builtinId="0"/>
    <cellStyle name="Normálna 2" xfId="7" xr:uid="{623CB397-AE8B-480E-8C05-1D0C2B284DB6}"/>
    <cellStyle name="Normálna 2 2" xfId="52" xr:uid="{A2D5010C-8A4B-4D78-A026-808B29BA8A9B}"/>
    <cellStyle name="Normálna 2 3" xfId="50" xr:uid="{CEE51852-F4BF-4835-91DD-10761986590E}"/>
    <cellStyle name="Normálna 3" xfId="48" xr:uid="{C1ACECE9-492A-458B-97B6-84833E02AB4D}"/>
    <cellStyle name="Normálna 4" xfId="51" xr:uid="{19D023F3-17B3-40FB-957A-607877E95F5D}"/>
    <cellStyle name="Normálna 5" xfId="49" xr:uid="{D40F65DC-DDE1-4986-8563-C692CC773A0A}"/>
    <cellStyle name="Normálne 2" xfId="6" xr:uid="{00000000-0005-0000-0000-000005000000}"/>
    <cellStyle name="normálne_30 mil  17 01 2012 (2)" xfId="1" xr:uid="{00000000-0005-0000-0000-000006000000}"/>
    <cellStyle name="Poznámka 2" xfId="33" xr:uid="{A733DE87-ED34-4F92-A28D-77BC68EFCCE9}"/>
    <cellStyle name="Prepojená bunka 2" xfId="34" xr:uid="{22795D98-70F5-443A-97F1-5F77C8DDDE34}"/>
    <cellStyle name="Spolu 2" xfId="35" xr:uid="{8B7AB810-F850-4354-87A1-CFCAC78E00A1}"/>
    <cellStyle name="Text upozornenia 2" xfId="36" xr:uid="{FD1FB5B8-87A7-4D35-9341-BC541E76D5D8}"/>
    <cellStyle name="Vstup 2" xfId="37" xr:uid="{E745F774-80F4-4954-B1A7-9A07F6447875}"/>
    <cellStyle name="Výpočet 2" xfId="38" xr:uid="{753CD006-3CC5-4E11-B217-9FEABD62E2A3}"/>
    <cellStyle name="Výstup 2" xfId="39" xr:uid="{8080BE4C-C500-4F0F-929D-57226B5A4B94}"/>
    <cellStyle name="Vysvetľujúci text 2" xfId="40" xr:uid="{4F05EEF1-EAA4-4575-AFBA-BBC204F77939}"/>
    <cellStyle name="Zlá 2" xfId="41" xr:uid="{74E86504-EB63-4832-8F27-CD7FDF355596}"/>
    <cellStyle name="Zvýraznenie1 2" xfId="42" xr:uid="{CF8025C3-918E-4ACB-8D48-0DF047A40BBD}"/>
    <cellStyle name="Zvýraznenie2 2" xfId="43" xr:uid="{F13DE4CC-F1C9-4C8F-A8ED-3E8A16BF3BAD}"/>
    <cellStyle name="Zvýraznenie3 2" xfId="44" xr:uid="{7F7FFEB7-96EE-4927-9E00-B8BF8E9D1BE9}"/>
    <cellStyle name="Zvýraznenie4 2" xfId="45" xr:uid="{05B87B64-8374-449D-883B-BA0B8274C6D7}"/>
    <cellStyle name="Zvýraznenie5 2" xfId="46" xr:uid="{5DEE7E8D-1770-4B77-841A-F5D5B013B16F}"/>
    <cellStyle name="Zvýraznenie6 2" xfId="47" xr:uid="{3BD657BC-AD20-4FF8-9E20-6EF9FECE63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3181C-590F-41D1-9E1C-E6C973EEBDB8}">
  <sheetPr>
    <tabColor rgb="FFC00000"/>
    <pageSetUpPr fitToPage="1"/>
  </sheetPr>
  <dimension ref="A1:K42"/>
  <sheetViews>
    <sheetView topLeftCell="A12" workbookViewId="0">
      <selection activeCell="G32" sqref="G32"/>
    </sheetView>
  </sheetViews>
  <sheetFormatPr defaultRowHeight="15"/>
  <cols>
    <col min="1" max="2" width="13.7109375" customWidth="1"/>
    <col min="3" max="3" width="16.5703125" customWidth="1"/>
    <col min="4" max="11" width="13.7109375" customWidth="1"/>
  </cols>
  <sheetData>
    <row r="1" spans="1:11">
      <c r="A1" s="2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>
      <c r="A2" s="40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>
      <c r="A3" s="40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38"/>
      <c r="B4" s="41" t="s">
        <v>2</v>
      </c>
      <c r="C4" s="2"/>
      <c r="D4" s="38"/>
      <c r="E4" s="38"/>
      <c r="F4" s="38"/>
      <c r="G4" s="38"/>
      <c r="H4" s="38"/>
      <c r="I4" s="38"/>
      <c r="J4" s="38"/>
      <c r="K4" s="39"/>
    </row>
    <row r="5" spans="1:11">
      <c r="A5" s="42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>
      <c r="A6" s="40"/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1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9"/>
    </row>
    <row r="8" spans="1:11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9"/>
    </row>
    <row r="10" spans="1:11">
      <c r="A10" s="40" t="s">
        <v>6</v>
      </c>
      <c r="B10" s="40"/>
      <c r="C10" s="40"/>
      <c r="D10" s="40"/>
      <c r="E10" s="40"/>
      <c r="F10" s="40"/>
      <c r="G10" s="40"/>
      <c r="H10" s="40"/>
      <c r="I10" s="40"/>
      <c r="J10" s="40"/>
      <c r="K10" s="39"/>
    </row>
    <row r="11" spans="1:11">
      <c r="A11" s="43" t="s">
        <v>7</v>
      </c>
      <c r="B11" s="43"/>
      <c r="C11" s="41"/>
      <c r="E11" s="44"/>
      <c r="F11" s="45"/>
      <c r="G11" s="46"/>
      <c r="H11" s="40"/>
      <c r="I11" s="40"/>
      <c r="J11" s="40"/>
      <c r="K11" s="39"/>
    </row>
    <row r="12" spans="1:11" ht="16.5" thickBot="1">
      <c r="A12" s="47"/>
      <c r="B12" s="47"/>
      <c r="C12" s="47"/>
      <c r="D12" s="47"/>
      <c r="E12" s="47"/>
      <c r="F12" s="48"/>
      <c r="G12" s="47"/>
      <c r="H12" s="48"/>
      <c r="I12" s="47"/>
      <c r="J12" s="48"/>
      <c r="K12" s="48"/>
    </row>
    <row r="13" spans="1:11">
      <c r="A13" s="49" t="s">
        <v>8</v>
      </c>
      <c r="B13" s="50"/>
      <c r="C13" s="51"/>
      <c r="D13" s="51"/>
      <c r="E13" s="51"/>
      <c r="F13" s="52" t="s">
        <v>9</v>
      </c>
      <c r="G13" s="51" t="s">
        <v>10</v>
      </c>
      <c r="H13" s="52"/>
      <c r="I13" s="51"/>
      <c r="J13" s="52"/>
      <c r="K13" s="53"/>
    </row>
    <row r="14" spans="1:11">
      <c r="A14" s="54" t="s">
        <v>7</v>
      </c>
      <c r="D14" t="s">
        <v>11</v>
      </c>
      <c r="F14" s="55">
        <v>0.97499999999999998</v>
      </c>
      <c r="G14" s="55">
        <v>3.2890000000000001</v>
      </c>
      <c r="H14" s="56"/>
      <c r="I14" s="56"/>
      <c r="K14" s="57"/>
    </row>
    <row r="15" spans="1:11" ht="15.75" thickBot="1">
      <c r="A15" s="58"/>
      <c r="F15" s="39"/>
      <c r="H15" s="59"/>
      <c r="I15" s="60"/>
      <c r="J15" s="61"/>
      <c r="K15" s="62"/>
    </row>
    <row r="16" spans="1:11">
      <c r="A16" s="63" t="s">
        <v>12</v>
      </c>
      <c r="B16" s="64">
        <v>2314</v>
      </c>
      <c r="C16" t="s">
        <v>13</v>
      </c>
      <c r="F16" s="39"/>
      <c r="H16" s="59"/>
      <c r="I16" s="60"/>
      <c r="J16" s="61"/>
      <c r="K16" s="65"/>
    </row>
    <row r="17" spans="1:11">
      <c r="A17" s="66" t="s">
        <v>14</v>
      </c>
      <c r="B17" s="67">
        <v>6</v>
      </c>
      <c r="C17" t="s">
        <v>13</v>
      </c>
      <c r="F17" s="39"/>
      <c r="H17" s="60"/>
      <c r="I17" s="60"/>
      <c r="J17" s="68"/>
      <c r="K17" s="62"/>
    </row>
    <row r="18" spans="1:11" ht="17.25">
      <c r="A18" s="69" t="s">
        <v>15</v>
      </c>
      <c r="B18" s="70">
        <v>13884</v>
      </c>
      <c r="C18" t="s">
        <v>16</v>
      </c>
      <c r="F18" s="39"/>
      <c r="H18" s="60"/>
      <c r="I18" s="60"/>
      <c r="J18" s="68"/>
      <c r="K18" s="62"/>
    </row>
    <row r="19" spans="1:11" ht="18" thickBot="1">
      <c r="A19" s="71" t="s">
        <v>17</v>
      </c>
      <c r="B19" s="72">
        <v>200</v>
      </c>
      <c r="C19" t="s">
        <v>16</v>
      </c>
      <c r="D19" s="73"/>
      <c r="F19" s="39"/>
      <c r="H19" s="39"/>
      <c r="J19" s="74"/>
      <c r="K19" s="62"/>
    </row>
    <row r="20" spans="1:11">
      <c r="A20" s="58"/>
      <c r="B20" s="75"/>
      <c r="F20" s="39"/>
      <c r="H20" s="39"/>
      <c r="J20" s="74"/>
      <c r="K20" s="62"/>
    </row>
    <row r="21" spans="1:11" ht="15.75" thickBot="1">
      <c r="A21" s="76"/>
      <c r="B21" s="77"/>
      <c r="C21" s="1"/>
      <c r="D21" s="1"/>
      <c r="E21" s="1"/>
      <c r="F21" s="78"/>
      <c r="G21" s="1"/>
      <c r="H21" s="79"/>
      <c r="J21" s="39"/>
      <c r="K21" s="62"/>
    </row>
    <row r="22" spans="1:11" ht="26.25" thickBot="1">
      <c r="A22" s="208" t="s">
        <v>18</v>
      </c>
      <c r="B22" s="209"/>
      <c r="C22" s="210"/>
      <c r="D22" s="81" t="s">
        <v>19</v>
      </c>
      <c r="E22" s="82" t="s">
        <v>20</v>
      </c>
      <c r="F22" s="83" t="s">
        <v>21</v>
      </c>
      <c r="G22" s="80" t="s">
        <v>22</v>
      </c>
      <c r="H22" s="189" t="s">
        <v>23</v>
      </c>
      <c r="I22" s="84"/>
      <c r="J22" s="85"/>
      <c r="K22" s="62"/>
    </row>
    <row r="23" spans="1:11" ht="30" customHeight="1">
      <c r="A23" s="211" t="s">
        <v>24</v>
      </c>
      <c r="B23" s="212"/>
      <c r="C23" s="213"/>
      <c r="D23" s="86" t="s">
        <v>13</v>
      </c>
      <c r="E23" s="87" t="s">
        <v>25</v>
      </c>
      <c r="F23" s="88">
        <v>0</v>
      </c>
      <c r="G23" s="89">
        <f>2*B17</f>
        <v>12</v>
      </c>
      <c r="H23" s="90">
        <f>F23*G23</f>
        <v>0</v>
      </c>
      <c r="I23" s="84"/>
      <c r="J23" s="91"/>
      <c r="K23" s="92"/>
    </row>
    <row r="24" spans="1:11">
      <c r="A24" s="214" t="s">
        <v>26</v>
      </c>
      <c r="B24" s="215"/>
      <c r="C24" s="216"/>
      <c r="D24" s="93" t="s">
        <v>27</v>
      </c>
      <c r="E24" s="94"/>
      <c r="F24" s="95">
        <v>0</v>
      </c>
      <c r="G24" s="96">
        <f>B18+B19</f>
        <v>14084</v>
      </c>
      <c r="H24" s="97">
        <f t="shared" ref="H24:H30" si="0">F24*G24</f>
        <v>0</v>
      </c>
      <c r="I24" s="84"/>
      <c r="J24" s="91"/>
      <c r="K24" s="92"/>
    </row>
    <row r="25" spans="1:11" ht="31.15" customHeight="1">
      <c r="A25" s="200" t="s">
        <v>28</v>
      </c>
      <c r="B25" s="201"/>
      <c r="C25" s="203"/>
      <c r="D25" s="98" t="s">
        <v>27</v>
      </c>
      <c r="E25" s="99" t="s">
        <v>25</v>
      </c>
      <c r="F25" s="100">
        <v>0</v>
      </c>
      <c r="G25" s="101">
        <v>500</v>
      </c>
      <c r="H25" s="97">
        <f t="shared" si="0"/>
        <v>0</v>
      </c>
      <c r="I25" s="84"/>
      <c r="J25" s="91"/>
      <c r="K25" s="92"/>
    </row>
    <row r="26" spans="1:11">
      <c r="A26" s="214" t="s">
        <v>29</v>
      </c>
      <c r="B26" s="215"/>
      <c r="C26" s="216"/>
      <c r="D26" s="93" t="s">
        <v>27</v>
      </c>
      <c r="E26" s="102" t="s">
        <v>30</v>
      </c>
      <c r="F26" s="95">
        <v>0</v>
      </c>
      <c r="G26" s="96">
        <f>B18+B19</f>
        <v>14084</v>
      </c>
      <c r="H26" s="97">
        <f t="shared" si="0"/>
        <v>0</v>
      </c>
      <c r="I26" s="84"/>
      <c r="J26" s="91"/>
      <c r="K26" s="92"/>
    </row>
    <row r="27" spans="1:11">
      <c r="A27" s="214" t="s">
        <v>31</v>
      </c>
      <c r="B27" s="215"/>
      <c r="C27" s="216"/>
      <c r="D27" s="103" t="s">
        <v>32</v>
      </c>
      <c r="E27" s="102" t="s">
        <v>25</v>
      </c>
      <c r="F27" s="95">
        <v>0</v>
      </c>
      <c r="G27" s="96">
        <f>B18+B19</f>
        <v>14084</v>
      </c>
      <c r="H27" s="97">
        <f t="shared" si="0"/>
        <v>0</v>
      </c>
      <c r="I27" s="84"/>
      <c r="J27" s="91"/>
      <c r="K27" s="92"/>
    </row>
    <row r="28" spans="1:11">
      <c r="A28" s="200" t="s">
        <v>33</v>
      </c>
      <c r="B28" s="201"/>
      <c r="C28" s="202"/>
      <c r="D28" s="104" t="s">
        <v>32</v>
      </c>
      <c r="E28" s="105" t="s">
        <v>34</v>
      </c>
      <c r="F28" s="106">
        <v>0</v>
      </c>
      <c r="G28" s="107">
        <v>2600</v>
      </c>
      <c r="H28" s="97">
        <f t="shared" si="0"/>
        <v>0</v>
      </c>
      <c r="I28" s="84"/>
      <c r="J28" s="91"/>
      <c r="K28" s="92"/>
    </row>
    <row r="29" spans="1:11" s="151" customFormat="1" ht="29.25" customHeight="1">
      <c r="A29" s="200" t="s">
        <v>35</v>
      </c>
      <c r="B29" s="201"/>
      <c r="C29" s="203"/>
      <c r="D29" s="190" t="s">
        <v>36</v>
      </c>
      <c r="E29" s="191"/>
      <c r="F29" s="192">
        <v>0</v>
      </c>
      <c r="G29" s="193">
        <v>2</v>
      </c>
      <c r="H29" s="194">
        <f t="shared" si="0"/>
        <v>0</v>
      </c>
      <c r="I29" s="195"/>
      <c r="J29" s="196"/>
      <c r="K29" s="197"/>
    </row>
    <row r="30" spans="1:11" ht="15.75" thickBot="1">
      <c r="A30" s="204" t="s">
        <v>37</v>
      </c>
      <c r="B30" s="205"/>
      <c r="C30" s="206"/>
      <c r="D30" s="147" t="s">
        <v>13</v>
      </c>
      <c r="E30" s="148"/>
      <c r="F30" s="149">
        <v>0</v>
      </c>
      <c r="G30" s="150">
        <f>B16+2*B17</f>
        <v>2326</v>
      </c>
      <c r="H30" s="110">
        <f t="shared" si="0"/>
        <v>0</v>
      </c>
      <c r="I30" s="108"/>
      <c r="J30" s="91"/>
      <c r="K30" s="92"/>
    </row>
    <row r="31" spans="1:11" ht="15.75" thickBot="1">
      <c r="A31" s="111"/>
      <c r="B31" s="112"/>
      <c r="C31" s="112"/>
      <c r="D31" s="113"/>
      <c r="E31" s="114"/>
      <c r="F31" s="114"/>
      <c r="G31" s="114" t="s">
        <v>38</v>
      </c>
      <c r="H31" s="115">
        <f>SUM(H23:H30)</f>
        <v>0</v>
      </c>
      <c r="I31" s="114"/>
      <c r="J31" s="116"/>
      <c r="K31" s="117"/>
    </row>
    <row r="32" spans="1:11" ht="15.75" thickBot="1">
      <c r="A32" s="111"/>
      <c r="B32" s="112"/>
      <c r="C32" s="112"/>
      <c r="D32" s="112"/>
      <c r="E32" s="118"/>
      <c r="F32" s="114"/>
      <c r="G32" s="114"/>
      <c r="H32" s="114"/>
      <c r="I32" s="114"/>
      <c r="J32" s="116" t="s">
        <v>39</v>
      </c>
      <c r="K32" s="119" t="s">
        <v>40</v>
      </c>
    </row>
    <row r="33" spans="1:11" ht="15.75" thickBot="1">
      <c r="A33" s="111"/>
      <c r="B33" s="112"/>
      <c r="C33" s="112"/>
      <c r="D33" s="112"/>
      <c r="E33" s="114"/>
      <c r="F33" s="114"/>
      <c r="G33" s="114"/>
      <c r="H33" s="114" t="s">
        <v>41</v>
      </c>
      <c r="I33" s="120" t="s">
        <v>42</v>
      </c>
      <c r="J33" s="121">
        <f>H31*0.23</f>
        <v>0</v>
      </c>
      <c r="K33" s="122">
        <f>H31*1.23</f>
        <v>0</v>
      </c>
    </row>
    <row r="34" spans="1:11" ht="15.75" thickBot="1">
      <c r="A34" s="123"/>
      <c r="B34" s="124"/>
      <c r="C34" s="124"/>
      <c r="D34" s="124"/>
      <c r="E34" s="124"/>
      <c r="F34" s="125"/>
      <c r="G34" s="126"/>
      <c r="H34" s="126"/>
      <c r="I34" s="127"/>
      <c r="J34" s="128"/>
      <c r="K34" s="129"/>
    </row>
    <row r="35" spans="1:11">
      <c r="A35" s="130"/>
      <c r="F35" s="39"/>
      <c r="G35" s="131"/>
      <c r="H35" s="132"/>
      <c r="I35" s="133"/>
      <c r="J35" s="132"/>
      <c r="K35" s="52"/>
    </row>
    <row r="36" spans="1:11">
      <c r="A36" s="134" t="s">
        <v>43</v>
      </c>
      <c r="B36" s="135"/>
      <c r="C36" s="135"/>
      <c r="D36" s="135"/>
      <c r="E36" s="135"/>
      <c r="F36" s="135"/>
      <c r="G36" s="136"/>
      <c r="H36" s="136"/>
      <c r="I36" s="137"/>
      <c r="J36" s="136"/>
      <c r="K36" s="136"/>
    </row>
    <row r="37" spans="1:11">
      <c r="A37" s="134" t="s">
        <v>44</v>
      </c>
      <c r="B37" s="135"/>
      <c r="C37" s="135"/>
      <c r="D37" s="135"/>
      <c r="E37" s="135"/>
      <c r="F37" s="135"/>
      <c r="G37" s="138"/>
      <c r="H37" s="138"/>
      <c r="I37" s="139"/>
      <c r="J37" s="140"/>
      <c r="K37" s="141"/>
    </row>
    <row r="38" spans="1:11">
      <c r="A38" s="134" t="s">
        <v>45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</row>
    <row r="39" spans="1:1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</row>
    <row r="40" spans="1:11">
      <c r="F40" s="39"/>
      <c r="H40" s="39"/>
      <c r="J40" s="39"/>
      <c r="K40" s="39"/>
    </row>
    <row r="41" spans="1:11">
      <c r="A41" s="144"/>
      <c r="B41" s="144"/>
      <c r="C41" s="38"/>
      <c r="D41" s="38"/>
      <c r="E41" s="38"/>
      <c r="F41" s="38"/>
      <c r="G41" s="145" t="s">
        <v>46</v>
      </c>
      <c r="H41" s="145"/>
      <c r="I41" s="145"/>
      <c r="J41" s="39"/>
      <c r="K41" s="39"/>
    </row>
    <row r="42" spans="1:11">
      <c r="A42" s="207" t="s">
        <v>47</v>
      </c>
      <c r="B42" s="207"/>
      <c r="C42" s="207"/>
      <c r="D42" s="2"/>
      <c r="E42" s="2"/>
      <c r="F42" s="38"/>
      <c r="G42" s="145" t="s">
        <v>48</v>
      </c>
      <c r="H42" s="145"/>
      <c r="I42" s="145"/>
      <c r="J42" s="39"/>
      <c r="K42" s="39"/>
    </row>
  </sheetData>
  <mergeCells count="10">
    <mergeCell ref="A28:C28"/>
    <mergeCell ref="A29:C29"/>
    <mergeCell ref="A30:C30"/>
    <mergeCell ref="A42:C42"/>
    <mergeCell ref="A22:C22"/>
    <mergeCell ref="A23:C23"/>
    <mergeCell ref="A24:C24"/>
    <mergeCell ref="A25:C25"/>
    <mergeCell ref="A26:C26"/>
    <mergeCell ref="A27:C27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D063-563B-4135-87CA-1282F5A88FFC}">
  <sheetPr>
    <tabColor rgb="FFC00000"/>
    <pageSetUpPr fitToPage="1"/>
  </sheetPr>
  <dimension ref="A1:K40"/>
  <sheetViews>
    <sheetView topLeftCell="A4" workbookViewId="0">
      <selection activeCell="F31" sqref="F31"/>
    </sheetView>
  </sheetViews>
  <sheetFormatPr defaultRowHeight="15"/>
  <cols>
    <col min="1" max="2" width="13.28515625" customWidth="1"/>
    <col min="3" max="3" width="17.5703125" customWidth="1"/>
    <col min="4" max="11" width="13.28515625" customWidth="1"/>
  </cols>
  <sheetData>
    <row r="1" spans="1:11">
      <c r="A1" s="2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>
      <c r="A2" s="40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>
      <c r="A3" s="40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38"/>
      <c r="B4" s="41" t="s">
        <v>2</v>
      </c>
      <c r="C4" s="2"/>
      <c r="D4" s="38"/>
      <c r="E4" s="38"/>
      <c r="F4" s="38"/>
      <c r="G4" s="38"/>
      <c r="H4" s="38"/>
      <c r="I4" s="38"/>
      <c r="J4" s="38"/>
      <c r="K4" s="39"/>
    </row>
    <row r="5" spans="1:11">
      <c r="A5" s="42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>
      <c r="A6" s="40"/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1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9"/>
    </row>
    <row r="8" spans="1:11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9"/>
    </row>
    <row r="10" spans="1:11">
      <c r="A10" s="40" t="s">
        <v>6</v>
      </c>
      <c r="B10" s="40"/>
      <c r="C10" s="40"/>
      <c r="D10" s="40"/>
      <c r="E10" s="40"/>
      <c r="F10" s="40"/>
      <c r="G10" s="40"/>
      <c r="H10" s="40"/>
      <c r="I10" s="40"/>
      <c r="J10" s="40"/>
      <c r="K10" s="39"/>
    </row>
    <row r="11" spans="1:11">
      <c r="A11" s="43" t="s">
        <v>49</v>
      </c>
      <c r="B11" s="43"/>
      <c r="C11" s="41"/>
      <c r="E11" s="44"/>
      <c r="F11" s="45"/>
      <c r="G11" s="46"/>
      <c r="H11" s="40"/>
      <c r="I11" s="40"/>
      <c r="J11" s="40"/>
      <c r="K11" s="39"/>
    </row>
    <row r="12" spans="1:11" ht="16.5" thickBot="1">
      <c r="A12" s="47"/>
      <c r="B12" s="47"/>
      <c r="C12" s="47"/>
      <c r="D12" s="47"/>
      <c r="E12" s="47"/>
      <c r="F12" s="48"/>
      <c r="G12" s="47"/>
      <c r="H12" s="48"/>
      <c r="I12" s="47"/>
      <c r="J12" s="48"/>
      <c r="K12" s="48"/>
    </row>
    <row r="13" spans="1:11">
      <c r="A13" s="49" t="s">
        <v>8</v>
      </c>
      <c r="B13" s="50"/>
      <c r="C13" s="51"/>
      <c r="D13" s="51"/>
      <c r="E13" s="51"/>
      <c r="F13" s="52" t="s">
        <v>9</v>
      </c>
      <c r="G13" s="51" t="s">
        <v>10</v>
      </c>
      <c r="H13" s="52"/>
      <c r="I13" s="51"/>
      <c r="J13" s="52"/>
      <c r="K13" s="53"/>
    </row>
    <row r="14" spans="1:11">
      <c r="A14" s="54" t="s">
        <v>49</v>
      </c>
      <c r="D14" t="s">
        <v>11</v>
      </c>
      <c r="F14" s="55">
        <v>0</v>
      </c>
      <c r="G14" s="55">
        <v>1.17</v>
      </c>
      <c r="H14" s="109"/>
      <c r="I14" s="56"/>
      <c r="K14" s="57"/>
    </row>
    <row r="15" spans="1:11" ht="15.75" thickBot="1">
      <c r="A15" s="58"/>
      <c r="F15" s="198"/>
      <c r="G15" s="146"/>
      <c r="H15" s="59"/>
      <c r="I15" s="60"/>
      <c r="J15" s="61"/>
      <c r="K15" s="62"/>
    </row>
    <row r="16" spans="1:11">
      <c r="A16" s="63" t="s">
        <v>12</v>
      </c>
      <c r="B16" s="64">
        <v>1170</v>
      </c>
      <c r="C16" t="s">
        <v>13</v>
      </c>
      <c r="F16" s="39"/>
      <c r="H16" s="59"/>
      <c r="I16" s="60"/>
      <c r="J16" s="61"/>
      <c r="K16" s="65"/>
    </row>
    <row r="17" spans="1:11">
      <c r="A17" s="66" t="s">
        <v>14</v>
      </c>
      <c r="B17" s="67">
        <v>5.3</v>
      </c>
      <c r="C17" t="s">
        <v>13</v>
      </c>
      <c r="F17" s="39"/>
      <c r="H17" s="60"/>
      <c r="I17" s="60"/>
      <c r="J17" s="68"/>
      <c r="K17" s="62"/>
    </row>
    <row r="18" spans="1:11" ht="17.25">
      <c r="A18" s="69" t="s">
        <v>15</v>
      </c>
      <c r="B18" s="199">
        <f>B17*B16</f>
        <v>6201</v>
      </c>
      <c r="C18" t="s">
        <v>16</v>
      </c>
      <c r="F18" s="39"/>
      <c r="H18" s="60"/>
      <c r="I18" s="60"/>
      <c r="J18" s="68"/>
      <c r="K18" s="62"/>
    </row>
    <row r="19" spans="1:11" ht="18" thickBot="1">
      <c r="A19" s="71" t="s">
        <v>17</v>
      </c>
      <c r="B19" s="72">
        <v>50</v>
      </c>
      <c r="C19" t="s">
        <v>16</v>
      </c>
      <c r="D19" s="73"/>
      <c r="F19" s="39"/>
      <c r="H19" s="39"/>
      <c r="J19" s="74"/>
      <c r="K19" s="62"/>
    </row>
    <row r="20" spans="1:11">
      <c r="A20" s="58"/>
      <c r="B20" s="75"/>
      <c r="F20" s="39"/>
      <c r="G20" s="217"/>
      <c r="H20" s="217"/>
      <c r="I20" s="217"/>
      <c r="J20" s="217"/>
      <c r="K20" s="218"/>
    </row>
    <row r="21" spans="1:11" ht="15.75" thickBot="1">
      <c r="A21" s="76"/>
      <c r="B21" s="77"/>
      <c r="C21" s="1"/>
      <c r="D21" s="1"/>
      <c r="E21" s="1"/>
      <c r="F21" s="78"/>
      <c r="G21" s="1"/>
      <c r="H21" s="79"/>
      <c r="J21" s="39"/>
      <c r="K21" s="62"/>
    </row>
    <row r="22" spans="1:11" ht="26.25" thickBot="1">
      <c r="A22" s="208" t="s">
        <v>18</v>
      </c>
      <c r="B22" s="209"/>
      <c r="C22" s="210"/>
      <c r="D22" s="81" t="s">
        <v>19</v>
      </c>
      <c r="E22" s="82" t="s">
        <v>20</v>
      </c>
      <c r="F22" s="83" t="s">
        <v>21</v>
      </c>
      <c r="G22" s="80" t="s">
        <v>22</v>
      </c>
      <c r="H22" s="189" t="s">
        <v>23</v>
      </c>
      <c r="I22" s="84"/>
      <c r="J22" s="85"/>
      <c r="K22" s="62"/>
    </row>
    <row r="23" spans="1:11" ht="30.75" customHeight="1">
      <c r="A23" s="211" t="s">
        <v>24</v>
      </c>
      <c r="B23" s="212"/>
      <c r="C23" s="213"/>
      <c r="D23" s="86" t="s">
        <v>13</v>
      </c>
      <c r="E23" s="87" t="s">
        <v>25</v>
      </c>
      <c r="F23" s="88">
        <v>0</v>
      </c>
      <c r="G23" s="89">
        <f>B17*2</f>
        <v>10.6</v>
      </c>
      <c r="H23" s="90">
        <f t="shared" ref="H23:H28" si="0">F23*G23</f>
        <v>0</v>
      </c>
      <c r="I23" s="84"/>
      <c r="J23" s="91"/>
      <c r="K23" s="92"/>
    </row>
    <row r="24" spans="1:11">
      <c r="A24" s="214" t="s">
        <v>26</v>
      </c>
      <c r="B24" s="215"/>
      <c r="C24" s="216"/>
      <c r="D24" s="93" t="s">
        <v>27</v>
      </c>
      <c r="E24" s="94"/>
      <c r="F24" s="95">
        <v>0</v>
      </c>
      <c r="G24" s="96">
        <f>B18</f>
        <v>6201</v>
      </c>
      <c r="H24" s="97">
        <f t="shared" si="0"/>
        <v>0</v>
      </c>
      <c r="I24" s="84"/>
      <c r="J24" s="91"/>
      <c r="K24" s="92"/>
    </row>
    <row r="25" spans="1:11">
      <c r="A25" s="214" t="s">
        <v>29</v>
      </c>
      <c r="B25" s="215"/>
      <c r="C25" s="216"/>
      <c r="D25" s="93" t="s">
        <v>27</v>
      </c>
      <c r="E25" s="102" t="s">
        <v>30</v>
      </c>
      <c r="F25" s="95">
        <v>0</v>
      </c>
      <c r="G25" s="96">
        <f>B18</f>
        <v>6201</v>
      </c>
      <c r="H25" s="97">
        <f t="shared" si="0"/>
        <v>0</v>
      </c>
      <c r="I25" s="84"/>
      <c r="J25" s="91"/>
      <c r="K25" s="92"/>
    </row>
    <row r="26" spans="1:11">
      <c r="A26" s="214" t="s">
        <v>31</v>
      </c>
      <c r="B26" s="215"/>
      <c r="C26" s="216"/>
      <c r="D26" s="103" t="s">
        <v>32</v>
      </c>
      <c r="E26" s="102" t="s">
        <v>25</v>
      </c>
      <c r="F26" s="95">
        <v>0</v>
      </c>
      <c r="G26" s="96">
        <f>B18+B19</f>
        <v>6251</v>
      </c>
      <c r="H26" s="97">
        <f t="shared" si="0"/>
        <v>0</v>
      </c>
      <c r="I26" s="84"/>
      <c r="J26" s="91"/>
      <c r="K26" s="92"/>
    </row>
    <row r="27" spans="1:11" ht="15.6" customHeight="1">
      <c r="A27" s="200" t="s">
        <v>33</v>
      </c>
      <c r="B27" s="201"/>
      <c r="C27" s="202"/>
      <c r="D27" s="104" t="s">
        <v>32</v>
      </c>
      <c r="E27" s="105" t="s">
        <v>34</v>
      </c>
      <c r="F27" s="106">
        <v>0</v>
      </c>
      <c r="G27" s="107">
        <v>1500</v>
      </c>
      <c r="H27" s="97">
        <f t="shared" si="0"/>
        <v>0</v>
      </c>
      <c r="I27" s="84"/>
      <c r="J27" s="91"/>
      <c r="K27" s="92"/>
    </row>
    <row r="28" spans="1:11" ht="15.75" thickBot="1">
      <c r="A28" s="204" t="s">
        <v>50</v>
      </c>
      <c r="B28" s="205"/>
      <c r="C28" s="206"/>
      <c r="D28" s="147" t="s">
        <v>13</v>
      </c>
      <c r="E28" s="148"/>
      <c r="F28" s="149">
        <v>0</v>
      </c>
      <c r="G28" s="150">
        <f>B16+B17*2+18</f>
        <v>1198.5999999999999</v>
      </c>
      <c r="H28" s="110">
        <f t="shared" si="0"/>
        <v>0</v>
      </c>
      <c r="I28" s="108"/>
      <c r="J28" s="91"/>
      <c r="K28" s="92"/>
    </row>
    <row r="29" spans="1:11" ht="15.75" thickBot="1">
      <c r="A29" s="111"/>
      <c r="B29" s="112"/>
      <c r="C29" s="112"/>
      <c r="D29" s="113"/>
      <c r="E29" s="114"/>
      <c r="F29" s="114"/>
      <c r="G29" s="114" t="s">
        <v>38</v>
      </c>
      <c r="H29" s="115">
        <f>SUM(H23:H28)</f>
        <v>0</v>
      </c>
      <c r="I29" s="114"/>
      <c r="J29" s="116"/>
      <c r="K29" s="117"/>
    </row>
    <row r="30" spans="1:11" ht="15.75" thickBot="1">
      <c r="A30" s="111"/>
      <c r="B30" s="112"/>
      <c r="C30" s="112"/>
      <c r="D30" s="112"/>
      <c r="E30" s="118"/>
      <c r="F30" s="114"/>
      <c r="G30" s="114"/>
      <c r="H30" s="114"/>
      <c r="I30" s="114"/>
      <c r="J30" s="116" t="s">
        <v>39</v>
      </c>
      <c r="K30" s="119" t="s">
        <v>40</v>
      </c>
    </row>
    <row r="31" spans="1:11" ht="15.75" thickBot="1">
      <c r="A31" s="111"/>
      <c r="B31" s="112"/>
      <c r="C31" s="112"/>
      <c r="D31" s="112"/>
      <c r="E31" s="114"/>
      <c r="F31" s="114"/>
      <c r="G31" s="114"/>
      <c r="H31" s="114" t="s">
        <v>41</v>
      </c>
      <c r="I31" s="120" t="s">
        <v>42</v>
      </c>
      <c r="J31" s="121">
        <f>H29*0.23</f>
        <v>0</v>
      </c>
      <c r="K31" s="122">
        <f>H29*1.23</f>
        <v>0</v>
      </c>
    </row>
    <row r="32" spans="1:11" ht="15.75" thickBot="1">
      <c r="A32" s="123"/>
      <c r="B32" s="124"/>
      <c r="C32" s="124"/>
      <c r="D32" s="124"/>
      <c r="E32" s="124"/>
      <c r="F32" s="125"/>
      <c r="G32" s="126"/>
      <c r="H32" s="126"/>
      <c r="I32" s="127"/>
      <c r="J32" s="128"/>
      <c r="K32" s="129"/>
    </row>
    <row r="33" spans="1:11">
      <c r="A33" s="130"/>
      <c r="F33" s="39"/>
      <c r="G33" s="131"/>
      <c r="H33" s="132"/>
      <c r="I33" s="133"/>
      <c r="J33" s="132"/>
      <c r="K33" s="52"/>
    </row>
    <row r="34" spans="1:11">
      <c r="A34" s="134" t="s">
        <v>43</v>
      </c>
      <c r="B34" s="135"/>
      <c r="C34" s="135"/>
      <c r="D34" s="135"/>
      <c r="E34" s="135"/>
      <c r="F34" s="135"/>
      <c r="G34" s="136"/>
      <c r="H34" s="136"/>
      <c r="I34" s="137"/>
      <c r="J34" s="136"/>
      <c r="K34" s="136"/>
    </row>
    <row r="35" spans="1:11">
      <c r="A35" s="134" t="s">
        <v>44</v>
      </c>
      <c r="B35" s="135"/>
      <c r="C35" s="135"/>
      <c r="D35" s="135"/>
      <c r="E35" s="135"/>
      <c r="F35" s="135"/>
      <c r="G35" s="138"/>
      <c r="H35" s="138"/>
      <c r="I35" s="139"/>
      <c r="J35" s="140"/>
      <c r="K35" s="141"/>
    </row>
    <row r="36" spans="1:11">
      <c r="A36" s="134" t="s">
        <v>45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</row>
    <row r="37" spans="1:11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</row>
    <row r="38" spans="1:11">
      <c r="F38" s="39"/>
      <c r="H38" s="39"/>
      <c r="J38" s="39"/>
      <c r="K38" s="39"/>
    </row>
    <row r="39" spans="1:11">
      <c r="A39" s="144"/>
      <c r="B39" s="144"/>
      <c r="C39" s="38"/>
      <c r="D39" s="38"/>
      <c r="E39" s="38"/>
      <c r="F39" s="38"/>
      <c r="G39" s="145" t="s">
        <v>46</v>
      </c>
      <c r="H39" s="145"/>
      <c r="I39" s="145"/>
      <c r="J39" s="39"/>
      <c r="K39" s="39"/>
    </row>
    <row r="40" spans="1:11">
      <c r="A40" s="207" t="s">
        <v>47</v>
      </c>
      <c r="B40" s="207"/>
      <c r="C40" s="207"/>
      <c r="D40" s="2"/>
      <c r="E40" s="2"/>
      <c r="F40" s="38"/>
      <c r="G40" s="145" t="s">
        <v>48</v>
      </c>
      <c r="H40" s="145"/>
      <c r="I40" s="145"/>
      <c r="J40" s="39"/>
      <c r="K40" s="39"/>
    </row>
  </sheetData>
  <mergeCells count="9">
    <mergeCell ref="A27:C27"/>
    <mergeCell ref="A28:C28"/>
    <mergeCell ref="A40:C40"/>
    <mergeCell ref="G20:K20"/>
    <mergeCell ref="A22:C22"/>
    <mergeCell ref="A23:C23"/>
    <mergeCell ref="A24:C24"/>
    <mergeCell ref="A25:C25"/>
    <mergeCell ref="A26:C26"/>
  </mergeCells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82764-7D58-4A51-8487-D8EBB6992D2D}">
  <sheetPr>
    <tabColor rgb="FFC00000"/>
    <pageSetUpPr fitToPage="1"/>
  </sheetPr>
  <dimension ref="A1:K43"/>
  <sheetViews>
    <sheetView topLeftCell="A7" workbookViewId="0">
      <selection activeCell="L25" sqref="L25"/>
    </sheetView>
  </sheetViews>
  <sheetFormatPr defaultRowHeight="15"/>
  <cols>
    <col min="1" max="1" width="16.5703125" customWidth="1"/>
    <col min="2" max="2" width="13.28515625" customWidth="1"/>
    <col min="3" max="3" width="16.7109375" customWidth="1"/>
    <col min="4" max="11" width="13.28515625" customWidth="1"/>
  </cols>
  <sheetData>
    <row r="1" spans="1:11">
      <c r="A1" s="2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>
      <c r="A2" s="40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>
      <c r="A3" s="40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38"/>
      <c r="B4" s="41" t="s">
        <v>2</v>
      </c>
      <c r="C4" s="2"/>
      <c r="D4" s="38"/>
      <c r="E4" s="38"/>
      <c r="F4" s="38"/>
      <c r="G4" s="38"/>
      <c r="H4" s="38"/>
      <c r="I4" s="38"/>
      <c r="J4" s="38"/>
      <c r="K4" s="39"/>
    </row>
    <row r="5" spans="1:11">
      <c r="A5" s="42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>
      <c r="A6" s="40"/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1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9"/>
    </row>
    <row r="8" spans="1:11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9"/>
    </row>
    <row r="10" spans="1:11">
      <c r="A10" s="40" t="s">
        <v>6</v>
      </c>
      <c r="B10" s="40"/>
      <c r="C10" s="40"/>
      <c r="D10" s="40"/>
      <c r="E10" s="40"/>
      <c r="F10" s="40"/>
      <c r="G10" s="40"/>
      <c r="H10" s="40"/>
      <c r="I10" s="40"/>
      <c r="J10" s="40"/>
      <c r="K10" s="39"/>
    </row>
    <row r="11" spans="1:11">
      <c r="A11" s="43" t="s">
        <v>51</v>
      </c>
      <c r="B11" s="43"/>
      <c r="C11" s="41"/>
      <c r="E11" s="44"/>
      <c r="F11" s="45"/>
      <c r="G11" s="46"/>
      <c r="H11" s="40"/>
      <c r="I11" s="40"/>
      <c r="J11" s="40"/>
      <c r="K11" s="39"/>
    </row>
    <row r="12" spans="1:11" ht="16.5" thickBot="1">
      <c r="A12" s="47"/>
      <c r="B12" s="47"/>
      <c r="C12" s="47"/>
      <c r="D12" s="47"/>
      <c r="E12" s="47"/>
      <c r="F12" s="48"/>
      <c r="G12" s="47"/>
      <c r="H12" s="48"/>
      <c r="I12" s="47"/>
      <c r="J12" s="48"/>
      <c r="K12" s="48"/>
    </row>
    <row r="13" spans="1:11">
      <c r="A13" s="49" t="s">
        <v>8</v>
      </c>
      <c r="B13" s="50"/>
      <c r="C13" s="51"/>
      <c r="D13" s="51"/>
      <c r="E13" s="51"/>
      <c r="F13" s="52" t="s">
        <v>9</v>
      </c>
      <c r="G13" s="51" t="s">
        <v>10</v>
      </c>
      <c r="H13" s="52"/>
      <c r="I13" s="51"/>
      <c r="J13" s="52"/>
      <c r="K13" s="53"/>
    </row>
    <row r="14" spans="1:11">
      <c r="A14" s="54" t="s">
        <v>51</v>
      </c>
      <c r="D14" t="s">
        <v>11</v>
      </c>
      <c r="F14" s="55">
        <v>23.934999999999999</v>
      </c>
      <c r="G14" s="55">
        <v>24.585000000000001</v>
      </c>
      <c r="H14" s="109"/>
      <c r="I14" s="56"/>
      <c r="K14" s="57"/>
    </row>
    <row r="15" spans="1:11" ht="15.75" thickBot="1">
      <c r="A15" s="58"/>
      <c r="F15" s="39"/>
      <c r="H15" s="59"/>
      <c r="I15" s="60"/>
      <c r="J15" s="61"/>
      <c r="K15" s="62"/>
    </row>
    <row r="16" spans="1:11">
      <c r="A16" s="63" t="s">
        <v>12</v>
      </c>
      <c r="B16" s="64">
        <v>650</v>
      </c>
      <c r="C16" t="s">
        <v>13</v>
      </c>
      <c r="F16" s="39"/>
      <c r="H16" s="59"/>
      <c r="I16" s="60"/>
      <c r="J16" s="61"/>
      <c r="K16" s="65"/>
    </row>
    <row r="17" spans="1:11">
      <c r="A17" s="66" t="s">
        <v>52</v>
      </c>
      <c r="B17" s="67">
        <v>6</v>
      </c>
      <c r="C17" t="s">
        <v>13</v>
      </c>
      <c r="F17" s="39"/>
      <c r="G17" s="109"/>
      <c r="H17" s="60"/>
      <c r="I17" s="60"/>
      <c r="J17" s="68"/>
      <c r="K17" s="62"/>
    </row>
    <row r="18" spans="1:11" ht="17.25">
      <c r="A18" s="69" t="s">
        <v>15</v>
      </c>
      <c r="B18" s="70">
        <v>3900</v>
      </c>
      <c r="C18" t="s">
        <v>16</v>
      </c>
      <c r="F18" s="39"/>
      <c r="H18" s="60"/>
      <c r="I18" s="60"/>
      <c r="J18" s="68"/>
      <c r="K18" s="62"/>
    </row>
    <row r="19" spans="1:11" ht="18" thickBot="1">
      <c r="A19" s="71" t="s">
        <v>17</v>
      </c>
      <c r="B19" s="72">
        <v>180</v>
      </c>
      <c r="C19" t="s">
        <v>16</v>
      </c>
      <c r="D19" s="73"/>
      <c r="F19" s="39"/>
      <c r="H19" s="39"/>
      <c r="J19" s="74"/>
      <c r="K19" s="62"/>
    </row>
    <row r="20" spans="1:11">
      <c r="A20" s="58"/>
      <c r="B20" s="75"/>
      <c r="F20" s="39"/>
      <c r="H20" s="39"/>
      <c r="J20" s="74"/>
      <c r="K20" s="62"/>
    </row>
    <row r="21" spans="1:11" ht="15.75" thickBot="1">
      <c r="A21" s="76"/>
      <c r="B21" s="77"/>
      <c r="C21" s="1"/>
      <c r="D21" s="1"/>
      <c r="E21" s="1"/>
      <c r="F21" s="78"/>
      <c r="G21" s="1"/>
      <c r="H21" s="79"/>
      <c r="J21" s="39"/>
      <c r="K21" s="62"/>
    </row>
    <row r="22" spans="1:11" ht="26.25" thickBot="1">
      <c r="A22" s="227" t="s">
        <v>18</v>
      </c>
      <c r="B22" s="228"/>
      <c r="C22" s="229"/>
      <c r="D22" s="153" t="s">
        <v>19</v>
      </c>
      <c r="E22" s="154" t="s">
        <v>20</v>
      </c>
      <c r="F22" s="155" t="s">
        <v>21</v>
      </c>
      <c r="G22" s="152" t="s">
        <v>22</v>
      </c>
      <c r="H22" s="156" t="s">
        <v>23</v>
      </c>
      <c r="I22" s="84"/>
      <c r="J22" s="85"/>
      <c r="K22" s="62"/>
    </row>
    <row r="23" spans="1:11">
      <c r="A23" s="230" t="s">
        <v>24</v>
      </c>
      <c r="B23" s="231"/>
      <c r="C23" s="232"/>
      <c r="D23" s="86" t="s">
        <v>13</v>
      </c>
      <c r="E23" s="87" t="s">
        <v>25</v>
      </c>
      <c r="F23" s="88">
        <v>0</v>
      </c>
      <c r="G23" s="89">
        <v>46</v>
      </c>
      <c r="H23" s="90">
        <f>F23*G23</f>
        <v>0</v>
      </c>
      <c r="I23" s="84"/>
      <c r="J23" s="91"/>
      <c r="K23" s="92"/>
    </row>
    <row r="24" spans="1:11">
      <c r="A24" s="214" t="s">
        <v>26</v>
      </c>
      <c r="B24" s="215"/>
      <c r="C24" s="216"/>
      <c r="D24" s="93" t="s">
        <v>27</v>
      </c>
      <c r="E24" s="94"/>
      <c r="F24" s="95">
        <v>0</v>
      </c>
      <c r="G24" s="96">
        <v>4080</v>
      </c>
      <c r="H24" s="97">
        <f t="shared" ref="H24:H31" si="0">F24*G24</f>
        <v>0</v>
      </c>
      <c r="I24" s="84"/>
      <c r="J24" s="91"/>
      <c r="K24" s="92"/>
    </row>
    <row r="25" spans="1:11">
      <c r="A25" s="214" t="s">
        <v>29</v>
      </c>
      <c r="B25" s="215"/>
      <c r="C25" s="216"/>
      <c r="D25" s="93" t="s">
        <v>27</v>
      </c>
      <c r="E25" s="102" t="s">
        <v>30</v>
      </c>
      <c r="F25" s="95">
        <v>0</v>
      </c>
      <c r="G25" s="96">
        <v>4080</v>
      </c>
      <c r="H25" s="97">
        <f t="shared" si="0"/>
        <v>0</v>
      </c>
      <c r="I25" s="84"/>
      <c r="J25" s="91"/>
      <c r="K25" s="92"/>
    </row>
    <row r="26" spans="1:11">
      <c r="A26" s="214" t="s">
        <v>31</v>
      </c>
      <c r="B26" s="215"/>
      <c r="C26" s="216"/>
      <c r="D26" s="103" t="s">
        <v>32</v>
      </c>
      <c r="E26" s="102" t="s">
        <v>25</v>
      </c>
      <c r="F26" s="95">
        <v>0</v>
      </c>
      <c r="G26" s="96">
        <v>4080</v>
      </c>
      <c r="H26" s="97">
        <f t="shared" si="0"/>
        <v>0</v>
      </c>
      <c r="I26" s="84"/>
      <c r="J26" s="91"/>
      <c r="K26" s="92"/>
    </row>
    <row r="27" spans="1:11" ht="16.149999999999999" customHeight="1">
      <c r="A27" s="200" t="s">
        <v>33</v>
      </c>
      <c r="B27" s="201"/>
      <c r="C27" s="202"/>
      <c r="D27" s="104" t="s">
        <v>32</v>
      </c>
      <c r="E27" s="105" t="s">
        <v>34</v>
      </c>
      <c r="F27" s="106">
        <v>0</v>
      </c>
      <c r="G27" s="107">
        <v>4080</v>
      </c>
      <c r="H27" s="97">
        <f t="shared" si="0"/>
        <v>0</v>
      </c>
      <c r="I27" s="84"/>
      <c r="J27" s="91"/>
      <c r="K27" s="92"/>
    </row>
    <row r="28" spans="1:11">
      <c r="A28" s="219" t="s">
        <v>53</v>
      </c>
      <c r="B28" s="220"/>
      <c r="C28" s="221"/>
      <c r="D28" s="104" t="s">
        <v>32</v>
      </c>
      <c r="E28" s="158" t="s">
        <v>54</v>
      </c>
      <c r="F28" s="159">
        <v>0</v>
      </c>
      <c r="G28" s="107">
        <v>4080</v>
      </c>
      <c r="H28" s="97">
        <f t="shared" si="0"/>
        <v>0</v>
      </c>
      <c r="I28" s="84"/>
      <c r="J28" s="91"/>
      <c r="K28" s="92"/>
    </row>
    <row r="29" spans="1:11" ht="30.6" customHeight="1">
      <c r="A29" s="222" t="s">
        <v>55</v>
      </c>
      <c r="B29" s="223"/>
      <c r="C29" s="224"/>
      <c r="D29" s="104" t="s">
        <v>32</v>
      </c>
      <c r="E29" s="160" t="s">
        <v>56</v>
      </c>
      <c r="F29" s="161">
        <v>0</v>
      </c>
      <c r="G29" s="162">
        <v>4080</v>
      </c>
      <c r="H29" s="157">
        <f t="shared" si="0"/>
        <v>0</v>
      </c>
      <c r="I29" s="108"/>
      <c r="J29" s="91"/>
      <c r="K29" s="92"/>
    </row>
    <row r="30" spans="1:11">
      <c r="A30" s="214" t="s">
        <v>37</v>
      </c>
      <c r="B30" s="215"/>
      <c r="C30" s="216"/>
      <c r="D30" s="93" t="s">
        <v>13</v>
      </c>
      <c r="E30" s="102"/>
      <c r="F30" s="95">
        <v>0</v>
      </c>
      <c r="G30" s="96">
        <v>662</v>
      </c>
      <c r="H30" s="97">
        <f t="shared" si="0"/>
        <v>0</v>
      </c>
      <c r="I30" s="108"/>
      <c r="J30" s="91"/>
      <c r="K30" s="92"/>
    </row>
    <row r="31" spans="1:11" ht="14.45" customHeight="1" thickBot="1">
      <c r="A31" s="225" t="s">
        <v>57</v>
      </c>
      <c r="B31" s="226"/>
      <c r="C31" s="226"/>
      <c r="D31" s="164" t="s">
        <v>13</v>
      </c>
      <c r="E31" s="165" t="s">
        <v>58</v>
      </c>
      <c r="F31" s="166">
        <v>0</v>
      </c>
      <c r="G31" s="167">
        <v>1300</v>
      </c>
      <c r="H31" s="110">
        <f t="shared" si="0"/>
        <v>0</v>
      </c>
      <c r="I31" s="109"/>
      <c r="J31" s="91"/>
      <c r="K31" s="163"/>
    </row>
    <row r="32" spans="1:11" ht="15.75" thickBot="1">
      <c r="A32" s="111"/>
      <c r="B32" s="112"/>
      <c r="C32" s="112"/>
      <c r="D32" s="113"/>
      <c r="E32" s="114"/>
      <c r="F32" s="114"/>
      <c r="G32" s="114" t="s">
        <v>38</v>
      </c>
      <c r="H32" s="115">
        <f>SUM(H23:H31)</f>
        <v>0</v>
      </c>
      <c r="I32" s="114"/>
      <c r="J32" s="116"/>
      <c r="K32" s="117"/>
    </row>
    <row r="33" spans="1:11" ht="15.75" thickBot="1">
      <c r="A33" s="111"/>
      <c r="B33" s="112"/>
      <c r="C33" s="112"/>
      <c r="D33" s="112"/>
      <c r="E33" s="118"/>
      <c r="F33" s="114"/>
      <c r="G33" s="114"/>
      <c r="H33" s="114"/>
      <c r="I33" s="114"/>
      <c r="J33" s="116" t="s">
        <v>39</v>
      </c>
      <c r="K33" s="119" t="s">
        <v>40</v>
      </c>
    </row>
    <row r="34" spans="1:11" ht="15.75" thickBot="1">
      <c r="A34" s="111"/>
      <c r="B34" s="112"/>
      <c r="C34" s="112"/>
      <c r="D34" s="112"/>
      <c r="E34" s="114"/>
      <c r="F34" s="114"/>
      <c r="G34" s="114"/>
      <c r="H34" s="114" t="s">
        <v>41</v>
      </c>
      <c r="I34" s="120" t="s">
        <v>42</v>
      </c>
      <c r="J34" s="121">
        <f>H32*0.23</f>
        <v>0</v>
      </c>
      <c r="K34" s="122">
        <f>H32*1.23</f>
        <v>0</v>
      </c>
    </row>
    <row r="35" spans="1:11" ht="15.75" thickBot="1">
      <c r="A35" s="123"/>
      <c r="B35" s="124"/>
      <c r="C35" s="124"/>
      <c r="D35" s="124"/>
      <c r="E35" s="124"/>
      <c r="F35" s="125"/>
      <c r="G35" s="126"/>
      <c r="H35" s="126"/>
      <c r="I35" s="127"/>
      <c r="J35" s="128"/>
      <c r="K35" s="129"/>
    </row>
    <row r="36" spans="1:11">
      <c r="A36" s="130"/>
      <c r="F36" s="39"/>
      <c r="G36" s="131"/>
      <c r="H36" s="132"/>
      <c r="I36" s="133"/>
      <c r="J36" s="132"/>
      <c r="K36" s="52"/>
    </row>
    <row r="37" spans="1:11">
      <c r="A37" s="134" t="s">
        <v>43</v>
      </c>
      <c r="B37" s="135"/>
      <c r="C37" s="135"/>
      <c r="D37" s="135"/>
      <c r="E37" s="135"/>
      <c r="F37" s="135"/>
      <c r="G37" s="136"/>
      <c r="H37" s="136"/>
      <c r="I37" s="137"/>
      <c r="J37" s="136"/>
      <c r="K37" s="136"/>
    </row>
    <row r="38" spans="1:11">
      <c r="A38" s="134" t="s">
        <v>44</v>
      </c>
      <c r="B38" s="135"/>
      <c r="C38" s="135"/>
      <c r="D38" s="135"/>
      <c r="E38" s="135"/>
      <c r="F38" s="135"/>
      <c r="G38" s="138"/>
      <c r="H38" s="138"/>
      <c r="I38" s="139"/>
      <c r="J38" s="140"/>
      <c r="K38" s="141"/>
    </row>
    <row r="39" spans="1:11">
      <c r="A39" s="134" t="s">
        <v>45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</row>
    <row r="40" spans="1:11">
      <c r="A40" s="143"/>
      <c r="B40" s="143"/>
      <c r="C40" s="143"/>
      <c r="D40" s="143"/>
      <c r="E40" s="143"/>
      <c r="F40" s="143"/>
      <c r="G40" s="143"/>
      <c r="H40" s="143"/>
      <c r="I40" s="143"/>
      <c r="J40" s="143"/>
      <c r="K40" s="143"/>
    </row>
    <row r="41" spans="1:11">
      <c r="F41" s="39"/>
      <c r="H41" s="39"/>
      <c r="J41" s="39"/>
      <c r="K41" s="39"/>
    </row>
    <row r="42" spans="1:11">
      <c r="A42" s="144"/>
      <c r="B42" s="144"/>
      <c r="C42" s="38"/>
      <c r="D42" s="38"/>
      <c r="E42" s="38"/>
      <c r="F42" s="38"/>
      <c r="G42" s="145" t="s">
        <v>46</v>
      </c>
      <c r="H42" s="145"/>
      <c r="I42" s="145"/>
      <c r="J42" s="39"/>
      <c r="K42" s="39"/>
    </row>
    <row r="43" spans="1:11">
      <c r="A43" s="207" t="s">
        <v>47</v>
      </c>
      <c r="B43" s="207"/>
      <c r="C43" s="207"/>
      <c r="D43" s="2"/>
      <c r="E43" s="2"/>
      <c r="F43" s="38"/>
      <c r="G43" s="145" t="s">
        <v>48</v>
      </c>
      <c r="H43" s="145"/>
      <c r="I43" s="145"/>
      <c r="J43" s="39"/>
      <c r="K43" s="39"/>
    </row>
  </sheetData>
  <mergeCells count="11">
    <mergeCell ref="A26:C26"/>
    <mergeCell ref="A22:C22"/>
    <mergeCell ref="A23:C23"/>
    <mergeCell ref="A24:C24"/>
    <mergeCell ref="A25:C25"/>
    <mergeCell ref="A43:C43"/>
    <mergeCell ref="A27:C27"/>
    <mergeCell ref="A28:C28"/>
    <mergeCell ref="A29:C29"/>
    <mergeCell ref="A30:C30"/>
    <mergeCell ref="A31:C31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E174F-59F5-4EF7-BC1D-187E053C18ED}">
  <sheetPr>
    <tabColor rgb="FFC00000"/>
    <pageSetUpPr fitToPage="1"/>
  </sheetPr>
  <dimension ref="A1:K42"/>
  <sheetViews>
    <sheetView topLeftCell="A10" workbookViewId="0">
      <selection activeCell="F30" sqref="F30"/>
    </sheetView>
  </sheetViews>
  <sheetFormatPr defaultRowHeight="15"/>
  <cols>
    <col min="1" max="2" width="13.7109375" customWidth="1"/>
    <col min="3" max="3" width="17.5703125" customWidth="1"/>
    <col min="4" max="11" width="13.7109375" customWidth="1"/>
  </cols>
  <sheetData>
    <row r="1" spans="1:11">
      <c r="A1" s="2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>
      <c r="A2" s="40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>
      <c r="A3" s="40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38"/>
      <c r="B4" s="41" t="s">
        <v>2</v>
      </c>
      <c r="C4" s="2"/>
      <c r="D4" s="38"/>
      <c r="E4" s="38"/>
      <c r="F4" s="38"/>
      <c r="G4" s="38"/>
      <c r="H4" s="38"/>
      <c r="I4" s="38"/>
      <c r="J4" s="38"/>
      <c r="K4" s="39"/>
    </row>
    <row r="5" spans="1:11">
      <c r="A5" s="42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>
      <c r="A6" s="40"/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1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9"/>
    </row>
    <row r="8" spans="1:11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9"/>
    </row>
    <row r="10" spans="1:11">
      <c r="A10" s="40" t="s">
        <v>6</v>
      </c>
      <c r="B10" s="40"/>
      <c r="C10" s="40"/>
      <c r="D10" s="40"/>
      <c r="E10" s="40"/>
      <c r="F10" s="40"/>
      <c r="G10" s="40"/>
      <c r="H10" s="40"/>
      <c r="I10" s="40"/>
      <c r="J10" s="40"/>
      <c r="K10" s="39"/>
    </row>
    <row r="11" spans="1:11">
      <c r="A11" s="43" t="s">
        <v>59</v>
      </c>
      <c r="B11" s="43"/>
      <c r="C11" s="41"/>
      <c r="E11" s="44"/>
      <c r="F11" s="45"/>
      <c r="G11" s="46"/>
      <c r="H11" s="40"/>
      <c r="I11" s="40"/>
      <c r="J11" s="40"/>
      <c r="K11" s="39"/>
    </row>
    <row r="12" spans="1:11" ht="16.5" thickBot="1">
      <c r="A12" s="47"/>
      <c r="B12" s="47"/>
      <c r="C12" s="47"/>
      <c r="D12" s="47"/>
      <c r="E12" s="47"/>
      <c r="F12" s="48"/>
      <c r="G12" s="47"/>
      <c r="H12" s="48"/>
      <c r="I12" s="47"/>
      <c r="J12" s="48"/>
      <c r="K12" s="48"/>
    </row>
    <row r="13" spans="1:11">
      <c r="A13" s="49" t="s">
        <v>8</v>
      </c>
      <c r="B13" s="50"/>
      <c r="C13" s="51"/>
      <c r="D13" s="51"/>
      <c r="E13" s="51"/>
      <c r="F13" s="52" t="s">
        <v>9</v>
      </c>
      <c r="G13" s="51" t="s">
        <v>10</v>
      </c>
      <c r="H13" s="52"/>
      <c r="I13" s="51"/>
      <c r="J13" s="52"/>
      <c r="K13" s="53"/>
    </row>
    <row r="14" spans="1:11">
      <c r="A14" s="54" t="s">
        <v>59</v>
      </c>
      <c r="D14" t="s">
        <v>11</v>
      </c>
      <c r="F14" s="55">
        <v>10.907999999999999</v>
      </c>
      <c r="G14" s="55">
        <v>11.84</v>
      </c>
      <c r="H14" s="109"/>
      <c r="I14" s="56"/>
      <c r="K14" s="57"/>
    </row>
    <row r="15" spans="1:11" ht="15.75" thickBot="1">
      <c r="A15" s="58"/>
      <c r="F15" s="39"/>
      <c r="H15" s="59"/>
      <c r="I15" s="60"/>
      <c r="J15" s="61"/>
      <c r="K15" s="62"/>
    </row>
    <row r="16" spans="1:11">
      <c r="A16" s="63" t="s">
        <v>12</v>
      </c>
      <c r="B16" s="64">
        <v>932</v>
      </c>
      <c r="C16" t="s">
        <v>13</v>
      </c>
      <c r="F16" s="39"/>
      <c r="H16" s="59"/>
      <c r="I16" s="60"/>
      <c r="J16" s="61"/>
      <c r="K16" s="65"/>
    </row>
    <row r="17" spans="1:11">
      <c r="A17" s="66" t="s">
        <v>52</v>
      </c>
      <c r="B17" s="67">
        <v>8.5</v>
      </c>
      <c r="C17" t="s">
        <v>13</v>
      </c>
      <c r="F17" s="39"/>
      <c r="G17" s="109"/>
      <c r="H17" s="60"/>
      <c r="I17" s="60"/>
      <c r="J17" s="68"/>
      <c r="K17" s="62"/>
    </row>
    <row r="18" spans="1:11" ht="17.25">
      <c r="A18" s="69" t="s">
        <v>15</v>
      </c>
      <c r="B18" s="70">
        <f>B16*B17</f>
        <v>7922</v>
      </c>
      <c r="C18" t="s">
        <v>16</v>
      </c>
      <c r="F18" s="39"/>
      <c r="H18" s="60"/>
      <c r="I18" s="60"/>
      <c r="J18" s="68"/>
      <c r="K18" s="62"/>
    </row>
    <row r="19" spans="1:11" ht="18" thickBot="1">
      <c r="A19" s="71" t="s">
        <v>17</v>
      </c>
      <c r="B19" s="72">
        <v>175</v>
      </c>
      <c r="C19" t="s">
        <v>16</v>
      </c>
      <c r="D19" s="73"/>
      <c r="F19" s="39"/>
      <c r="H19" s="39"/>
      <c r="J19" s="74"/>
      <c r="K19" s="62"/>
    </row>
    <row r="20" spans="1:11">
      <c r="A20" s="58"/>
      <c r="B20" s="75"/>
      <c r="F20" s="39"/>
      <c r="H20" s="39"/>
      <c r="J20" s="74"/>
      <c r="K20" s="62"/>
    </row>
    <row r="21" spans="1:11" ht="15.75" thickBot="1">
      <c r="A21" s="76"/>
      <c r="B21" s="77"/>
      <c r="C21" s="1"/>
      <c r="D21" s="1"/>
      <c r="E21" s="1"/>
      <c r="F21" s="78"/>
      <c r="G21" s="1"/>
      <c r="H21" s="79"/>
      <c r="J21" s="39"/>
      <c r="K21" s="62"/>
    </row>
    <row r="22" spans="1:11" ht="26.25" thickBot="1">
      <c r="A22" s="208" t="s">
        <v>18</v>
      </c>
      <c r="B22" s="209"/>
      <c r="C22" s="210"/>
      <c r="D22" s="81" t="s">
        <v>19</v>
      </c>
      <c r="E22" s="82" t="s">
        <v>20</v>
      </c>
      <c r="F22" s="83" t="s">
        <v>21</v>
      </c>
      <c r="G22" s="80" t="s">
        <v>22</v>
      </c>
      <c r="H22" s="168" t="s">
        <v>23</v>
      </c>
      <c r="I22" s="84"/>
      <c r="J22" s="85"/>
      <c r="K22" s="62"/>
    </row>
    <row r="23" spans="1:11">
      <c r="A23" s="230" t="s">
        <v>24</v>
      </c>
      <c r="B23" s="231"/>
      <c r="C23" s="232"/>
      <c r="D23" s="86" t="s">
        <v>13</v>
      </c>
      <c r="E23" s="87" t="s">
        <v>25</v>
      </c>
      <c r="F23" s="88">
        <v>0</v>
      </c>
      <c r="G23" s="89">
        <v>80</v>
      </c>
      <c r="H23" s="90">
        <f t="shared" ref="H23:H28" si="0">F23*G23</f>
        <v>0</v>
      </c>
      <c r="I23" s="84"/>
      <c r="J23" s="91"/>
      <c r="K23" s="92"/>
    </row>
    <row r="24" spans="1:11">
      <c r="A24" s="214" t="s">
        <v>26</v>
      </c>
      <c r="B24" s="215"/>
      <c r="C24" s="216"/>
      <c r="D24" s="93" t="s">
        <v>27</v>
      </c>
      <c r="E24" s="94"/>
      <c r="F24" s="95">
        <v>0</v>
      </c>
      <c r="G24" s="96">
        <f>B18+B19</f>
        <v>8097</v>
      </c>
      <c r="H24" s="97">
        <f t="shared" si="0"/>
        <v>0</v>
      </c>
      <c r="I24" s="84"/>
      <c r="J24" s="91"/>
      <c r="K24" s="92"/>
    </row>
    <row r="25" spans="1:11" ht="31.9" customHeight="1">
      <c r="A25" s="200" t="s">
        <v>28</v>
      </c>
      <c r="B25" s="201"/>
      <c r="C25" s="203"/>
      <c r="D25" s="98" t="s">
        <v>27</v>
      </c>
      <c r="E25" s="99" t="s">
        <v>25</v>
      </c>
      <c r="F25" s="100">
        <v>0</v>
      </c>
      <c r="G25" s="101">
        <f>B18+B19</f>
        <v>8097</v>
      </c>
      <c r="H25" s="157">
        <f t="shared" si="0"/>
        <v>0</v>
      </c>
      <c r="I25" s="84"/>
      <c r="J25" s="91"/>
      <c r="K25" s="92"/>
    </row>
    <row r="26" spans="1:11">
      <c r="A26" s="214" t="s">
        <v>29</v>
      </c>
      <c r="B26" s="215"/>
      <c r="C26" s="216"/>
      <c r="D26" s="93" t="s">
        <v>27</v>
      </c>
      <c r="E26" s="102" t="s">
        <v>30</v>
      </c>
      <c r="F26" s="95">
        <v>0</v>
      </c>
      <c r="G26" s="96">
        <f>B18+B19</f>
        <v>8097</v>
      </c>
      <c r="H26" s="97">
        <f t="shared" si="0"/>
        <v>0</v>
      </c>
      <c r="I26" s="84"/>
      <c r="J26" s="91"/>
      <c r="K26" s="92"/>
    </row>
    <row r="27" spans="1:11">
      <c r="A27" s="214" t="s">
        <v>31</v>
      </c>
      <c r="B27" s="215"/>
      <c r="C27" s="216"/>
      <c r="D27" s="103" t="s">
        <v>32</v>
      </c>
      <c r="E27" s="102" t="s">
        <v>25</v>
      </c>
      <c r="F27" s="95">
        <v>0</v>
      </c>
      <c r="G27" s="96">
        <f>B18+B19</f>
        <v>8097</v>
      </c>
      <c r="H27" s="97">
        <f t="shared" si="0"/>
        <v>0</v>
      </c>
      <c r="I27" s="84"/>
      <c r="J27" s="91"/>
      <c r="K27" s="92"/>
    </row>
    <row r="28" spans="1:11" ht="15.75" thickBot="1">
      <c r="A28" s="204" t="s">
        <v>37</v>
      </c>
      <c r="B28" s="205"/>
      <c r="C28" s="206"/>
      <c r="D28" s="147" t="s">
        <v>13</v>
      </c>
      <c r="E28" s="148"/>
      <c r="F28" s="149">
        <v>0</v>
      </c>
      <c r="G28" s="150">
        <f>B16+2*B17</f>
        <v>949</v>
      </c>
      <c r="H28" s="110">
        <f t="shared" si="0"/>
        <v>0</v>
      </c>
      <c r="I28" s="108"/>
      <c r="J28" s="91"/>
      <c r="K28" s="92"/>
    </row>
    <row r="29" spans="1:11" ht="15.75" thickBot="1">
      <c r="A29" s="111"/>
      <c r="B29" s="112"/>
      <c r="C29" s="112"/>
      <c r="D29" s="113"/>
      <c r="E29" s="114"/>
      <c r="F29" s="114"/>
      <c r="G29" s="114" t="s">
        <v>38</v>
      </c>
      <c r="H29" s="115">
        <f>SUM(H23:H28)</f>
        <v>0</v>
      </c>
      <c r="I29" s="114"/>
      <c r="J29" s="116"/>
      <c r="K29" s="117"/>
    </row>
    <row r="30" spans="1:11" ht="15.75" thickBot="1">
      <c r="A30" s="111"/>
      <c r="B30" s="112"/>
      <c r="C30" s="112"/>
      <c r="D30" s="112"/>
      <c r="E30" s="118"/>
      <c r="F30" s="114"/>
      <c r="G30" s="114"/>
      <c r="H30" s="114"/>
      <c r="I30" s="114"/>
      <c r="J30" s="116" t="s">
        <v>39</v>
      </c>
      <c r="K30" s="119" t="s">
        <v>40</v>
      </c>
    </row>
    <row r="31" spans="1:11" ht="15.75" thickBot="1">
      <c r="A31" s="111"/>
      <c r="B31" s="112"/>
      <c r="C31" s="112"/>
      <c r="D31" s="112"/>
      <c r="E31" s="114"/>
      <c r="F31" s="114"/>
      <c r="G31" s="114"/>
      <c r="H31" s="114" t="s">
        <v>41</v>
      </c>
      <c r="I31" s="120" t="s">
        <v>42</v>
      </c>
      <c r="J31" s="121">
        <f>H29*0.23</f>
        <v>0</v>
      </c>
      <c r="K31" s="122">
        <f>H29*1.23</f>
        <v>0</v>
      </c>
    </row>
    <row r="32" spans="1:11" ht="15.75" thickBot="1">
      <c r="A32" s="123"/>
      <c r="B32" s="124"/>
      <c r="C32" s="124"/>
      <c r="D32" s="124"/>
      <c r="E32" s="124"/>
      <c r="F32" s="125"/>
      <c r="G32" s="126"/>
      <c r="H32" s="126"/>
      <c r="I32" s="127"/>
      <c r="J32" s="128"/>
      <c r="K32" s="129"/>
    </row>
    <row r="33" spans="1:11">
      <c r="A33" s="130"/>
      <c r="F33" s="39"/>
      <c r="G33" s="131"/>
      <c r="H33" s="132"/>
      <c r="I33" s="133"/>
      <c r="J33" s="132"/>
      <c r="K33" s="52"/>
    </row>
    <row r="34" spans="1:11">
      <c r="A34" s="134" t="s">
        <v>43</v>
      </c>
      <c r="B34" s="135"/>
      <c r="C34" s="135"/>
      <c r="D34" s="135"/>
      <c r="E34" s="135"/>
      <c r="F34" s="135"/>
      <c r="G34" s="136"/>
      <c r="H34" s="136"/>
      <c r="I34" s="137"/>
      <c r="J34" s="136"/>
      <c r="K34" s="136"/>
    </row>
    <row r="35" spans="1:11">
      <c r="A35" s="134" t="s">
        <v>44</v>
      </c>
      <c r="B35" s="135"/>
      <c r="C35" s="135"/>
      <c r="D35" s="135"/>
      <c r="E35" s="135"/>
      <c r="F35" s="135"/>
      <c r="G35" s="138"/>
      <c r="H35" s="138"/>
      <c r="I35" s="139"/>
      <c r="J35" s="140"/>
      <c r="K35" s="141"/>
    </row>
    <row r="36" spans="1:11">
      <c r="A36" s="134" t="s">
        <v>45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</row>
    <row r="37" spans="1:11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</row>
    <row r="38" spans="1:11">
      <c r="F38" s="39"/>
      <c r="H38" s="39"/>
      <c r="J38" s="39"/>
      <c r="K38" s="39"/>
    </row>
    <row r="39" spans="1:11">
      <c r="A39" s="144"/>
      <c r="B39" s="144"/>
      <c r="C39" s="38"/>
      <c r="D39" s="38"/>
      <c r="E39" s="38"/>
      <c r="F39" s="38"/>
      <c r="G39" s="145" t="s">
        <v>46</v>
      </c>
      <c r="H39" s="145"/>
      <c r="I39" s="145"/>
      <c r="J39" s="39"/>
      <c r="K39" s="39"/>
    </row>
    <row r="40" spans="1:11">
      <c r="A40" s="207" t="s">
        <v>47</v>
      </c>
      <c r="B40" s="207"/>
      <c r="C40" s="207"/>
      <c r="D40" s="2"/>
      <c r="E40" s="2"/>
      <c r="F40" s="38"/>
      <c r="G40" s="145" t="s">
        <v>48</v>
      </c>
      <c r="H40" s="145"/>
      <c r="I40" s="145"/>
      <c r="J40" s="39"/>
      <c r="K40" s="39"/>
    </row>
    <row r="42" spans="1:11">
      <c r="F42" s="39"/>
      <c r="H42" s="39"/>
      <c r="J42" s="39"/>
      <c r="K42" s="39"/>
    </row>
  </sheetData>
  <mergeCells count="8">
    <mergeCell ref="A28:C28"/>
    <mergeCell ref="A40:C40"/>
    <mergeCell ref="A22:C22"/>
    <mergeCell ref="A23:C23"/>
    <mergeCell ref="A24:C24"/>
    <mergeCell ref="A25:C25"/>
    <mergeCell ref="A26:C26"/>
    <mergeCell ref="A27:C27"/>
  </mergeCell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6FCF0-1667-48AA-A8A2-7305ABB4E5F2}">
  <sheetPr>
    <tabColor rgb="FFC00000"/>
    <pageSetUpPr fitToPage="1"/>
  </sheetPr>
  <dimension ref="A1:K42"/>
  <sheetViews>
    <sheetView topLeftCell="A15" workbookViewId="0">
      <selection activeCell="N28" sqref="N28"/>
    </sheetView>
  </sheetViews>
  <sheetFormatPr defaultRowHeight="15"/>
  <cols>
    <col min="1" max="2" width="14.140625" customWidth="1"/>
    <col min="3" max="3" width="16.5703125" customWidth="1"/>
    <col min="4" max="11" width="14.140625" customWidth="1"/>
  </cols>
  <sheetData>
    <row r="1" spans="1:11">
      <c r="A1" s="2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>
      <c r="A2" s="40"/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>
      <c r="A3" s="40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>
      <c r="A4" s="38"/>
      <c r="B4" s="41" t="s">
        <v>2</v>
      </c>
      <c r="C4" s="2"/>
      <c r="D4" s="38"/>
      <c r="E4" s="38"/>
      <c r="F4" s="38"/>
      <c r="G4" s="38"/>
      <c r="H4" s="38"/>
      <c r="I4" s="38"/>
      <c r="J4" s="38"/>
      <c r="K4" s="39"/>
    </row>
    <row r="5" spans="1:11">
      <c r="A5" s="42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9"/>
    </row>
    <row r="6" spans="1:11">
      <c r="A6" s="40"/>
      <c r="B6" s="38"/>
      <c r="C6" s="38"/>
      <c r="D6" s="38"/>
      <c r="E6" s="38"/>
      <c r="F6" s="38"/>
      <c r="G6" s="38"/>
      <c r="H6" s="38"/>
      <c r="I6" s="38"/>
      <c r="J6" s="38"/>
      <c r="K6" s="39"/>
    </row>
    <row r="7" spans="1:11">
      <c r="A7" s="38" t="s">
        <v>4</v>
      </c>
      <c r="B7" s="38"/>
      <c r="C7" s="38"/>
      <c r="D7" s="38"/>
      <c r="E7" s="38"/>
      <c r="F7" s="38"/>
      <c r="G7" s="38"/>
      <c r="H7" s="38"/>
      <c r="I7" s="38"/>
      <c r="J7" s="38"/>
      <c r="K7" s="39"/>
    </row>
    <row r="8" spans="1:11">
      <c r="A8" s="38" t="s">
        <v>5</v>
      </c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>
      <c r="A9" s="38"/>
      <c r="B9" s="38"/>
      <c r="C9" s="38"/>
      <c r="D9" s="38"/>
      <c r="E9" s="38"/>
      <c r="F9" s="38"/>
      <c r="G9" s="38"/>
      <c r="H9" s="38"/>
      <c r="I9" s="38"/>
      <c r="J9" s="38"/>
      <c r="K9" s="39"/>
    </row>
    <row r="10" spans="1:11">
      <c r="A10" s="40" t="s">
        <v>6</v>
      </c>
      <c r="B10" s="40"/>
      <c r="C10" s="40"/>
      <c r="D10" s="40"/>
      <c r="E10" s="40"/>
      <c r="F10" s="40"/>
      <c r="G10" s="40"/>
      <c r="H10" s="40"/>
      <c r="I10" s="40"/>
      <c r="J10" s="40"/>
      <c r="K10" s="39"/>
    </row>
    <row r="11" spans="1:11">
      <c r="A11" s="169" t="s">
        <v>60</v>
      </c>
      <c r="B11" s="169"/>
      <c r="C11" s="169"/>
      <c r="D11" s="146"/>
      <c r="E11" s="170"/>
      <c r="F11" s="45"/>
      <c r="G11" s="46"/>
      <c r="H11" s="40"/>
      <c r="I11" s="40"/>
      <c r="J11" s="40"/>
      <c r="K11" s="39"/>
    </row>
    <row r="12" spans="1:11" ht="16.5" thickBot="1">
      <c r="A12" s="47"/>
      <c r="B12" s="47"/>
      <c r="C12" s="47"/>
      <c r="D12" s="47"/>
      <c r="E12" s="47"/>
      <c r="F12" s="48"/>
      <c r="G12" s="47"/>
      <c r="H12" s="48"/>
      <c r="I12" s="47"/>
      <c r="J12" s="48"/>
      <c r="K12" s="48"/>
    </row>
    <row r="13" spans="1:11">
      <c r="A13" s="49" t="s">
        <v>8</v>
      </c>
      <c r="B13" s="50"/>
      <c r="C13" s="51"/>
      <c r="D13" s="51"/>
      <c r="E13" s="51"/>
      <c r="F13" s="52" t="s">
        <v>9</v>
      </c>
      <c r="G13" s="51" t="s">
        <v>10</v>
      </c>
      <c r="H13" s="52"/>
      <c r="I13" s="51"/>
      <c r="J13" s="52"/>
      <c r="K13" s="53"/>
    </row>
    <row r="14" spans="1:11">
      <c r="A14" s="233" t="s">
        <v>61</v>
      </c>
      <c r="B14" s="234"/>
      <c r="C14" s="234"/>
      <c r="D14" t="s">
        <v>11</v>
      </c>
      <c r="F14" s="55">
        <v>16.579999999999998</v>
      </c>
      <c r="G14" s="55">
        <v>19.78</v>
      </c>
      <c r="H14" s="56"/>
      <c r="I14" s="56"/>
      <c r="K14" s="57"/>
    </row>
    <row r="15" spans="1:11" ht="15.75" thickBot="1">
      <c r="A15" s="58"/>
      <c r="D15" t="s">
        <v>62</v>
      </c>
      <c r="F15" s="39"/>
      <c r="H15" s="59"/>
      <c r="I15" s="60"/>
      <c r="J15" s="61"/>
      <c r="K15" s="62"/>
    </row>
    <row r="16" spans="1:11" ht="17.25">
      <c r="A16" s="63" t="s">
        <v>12</v>
      </c>
      <c r="B16" s="64">
        <v>3200</v>
      </c>
      <c r="C16" t="s">
        <v>13</v>
      </c>
      <c r="D16" t="s">
        <v>63</v>
      </c>
      <c r="F16" s="39"/>
      <c r="H16" s="59"/>
      <c r="I16" s="60"/>
      <c r="J16" s="61"/>
      <c r="K16" s="65"/>
    </row>
    <row r="17" spans="1:11">
      <c r="A17" s="66" t="s">
        <v>14</v>
      </c>
      <c r="B17" s="67">
        <v>5.4</v>
      </c>
      <c r="C17" t="s">
        <v>13</v>
      </c>
      <c r="F17" s="39"/>
      <c r="H17" s="60"/>
      <c r="I17" s="60"/>
      <c r="J17" s="68"/>
      <c r="K17" s="62"/>
    </row>
    <row r="18" spans="1:11" ht="17.25">
      <c r="A18" s="69" t="s">
        <v>15</v>
      </c>
      <c r="B18" s="70">
        <f>B16*B17</f>
        <v>17280</v>
      </c>
      <c r="C18" t="s">
        <v>16</v>
      </c>
      <c r="F18" s="39"/>
      <c r="H18" s="60"/>
      <c r="I18" s="60"/>
      <c r="J18" s="68"/>
      <c r="K18" s="62"/>
    </row>
    <row r="19" spans="1:11" ht="18" thickBot="1">
      <c r="A19" s="71" t="s">
        <v>17</v>
      </c>
      <c r="B19" s="72">
        <v>110</v>
      </c>
      <c r="C19" t="s">
        <v>16</v>
      </c>
      <c r="D19" s="73"/>
      <c r="F19" s="39"/>
      <c r="H19" s="39"/>
      <c r="J19" s="74"/>
      <c r="K19" s="62"/>
    </row>
    <row r="20" spans="1:11">
      <c r="A20" s="58"/>
      <c r="B20" s="75"/>
      <c r="F20" s="39"/>
      <c r="H20" s="39"/>
      <c r="J20" s="74"/>
      <c r="K20" s="62"/>
    </row>
    <row r="21" spans="1:11" ht="15.75" thickBot="1">
      <c r="A21" s="76"/>
      <c r="B21" s="77"/>
      <c r="C21" s="1"/>
      <c r="D21" s="1"/>
      <c r="E21" s="1"/>
      <c r="F21" s="78"/>
      <c r="G21" s="1"/>
      <c r="H21" s="79"/>
      <c r="J21" s="39"/>
      <c r="K21" s="62"/>
    </row>
    <row r="22" spans="1:11" ht="26.25" thickBot="1">
      <c r="A22" s="208" t="s">
        <v>18</v>
      </c>
      <c r="B22" s="209"/>
      <c r="C22" s="210"/>
      <c r="D22" s="81" t="s">
        <v>19</v>
      </c>
      <c r="E22" s="82" t="s">
        <v>20</v>
      </c>
      <c r="F22" s="83" t="s">
        <v>21</v>
      </c>
      <c r="G22" s="80" t="s">
        <v>22</v>
      </c>
      <c r="H22" s="168" t="s">
        <v>23</v>
      </c>
      <c r="I22" s="84"/>
      <c r="J22" s="85"/>
      <c r="K22" s="62"/>
    </row>
    <row r="23" spans="1:11">
      <c r="A23" s="230" t="s">
        <v>24</v>
      </c>
      <c r="B23" s="231"/>
      <c r="C23" s="232"/>
      <c r="D23" s="86" t="s">
        <v>13</v>
      </c>
      <c r="E23" s="87" t="s">
        <v>25</v>
      </c>
      <c r="F23" s="88">
        <v>0</v>
      </c>
      <c r="G23" s="89">
        <f>B17*2</f>
        <v>10.8</v>
      </c>
      <c r="H23" s="90">
        <f t="shared" ref="H23:H30" si="0">F23*G23</f>
        <v>0</v>
      </c>
      <c r="I23" s="84"/>
      <c r="J23" s="91"/>
      <c r="K23" s="92"/>
    </row>
    <row r="24" spans="1:11">
      <c r="A24" s="214" t="s">
        <v>26</v>
      </c>
      <c r="B24" s="215"/>
      <c r="C24" s="216"/>
      <c r="D24" s="93" t="s">
        <v>27</v>
      </c>
      <c r="E24" s="94"/>
      <c r="F24" s="95">
        <v>0</v>
      </c>
      <c r="G24" s="96">
        <f>B18+B19</f>
        <v>17390</v>
      </c>
      <c r="H24" s="97">
        <f t="shared" si="0"/>
        <v>0</v>
      </c>
      <c r="I24" s="84"/>
      <c r="J24" s="91"/>
      <c r="K24" s="92"/>
    </row>
    <row r="25" spans="1:11" ht="30.6" customHeight="1">
      <c r="A25" s="200" t="s">
        <v>28</v>
      </c>
      <c r="B25" s="201"/>
      <c r="C25" s="203"/>
      <c r="D25" s="98" t="s">
        <v>27</v>
      </c>
      <c r="E25" s="99" t="s">
        <v>25</v>
      </c>
      <c r="F25" s="100">
        <v>0</v>
      </c>
      <c r="G25" s="101">
        <v>6.7</v>
      </c>
      <c r="H25" s="157">
        <f t="shared" si="0"/>
        <v>0</v>
      </c>
      <c r="I25" s="84"/>
      <c r="J25" s="91"/>
      <c r="K25" s="92"/>
    </row>
    <row r="26" spans="1:11">
      <c r="A26" s="214" t="s">
        <v>29</v>
      </c>
      <c r="B26" s="215"/>
      <c r="C26" s="216"/>
      <c r="D26" s="93" t="s">
        <v>27</v>
      </c>
      <c r="E26" s="102" t="s">
        <v>30</v>
      </c>
      <c r="F26" s="95">
        <v>0</v>
      </c>
      <c r="G26" s="96">
        <f>B18+B19</f>
        <v>17390</v>
      </c>
      <c r="H26" s="97">
        <f t="shared" si="0"/>
        <v>0</v>
      </c>
      <c r="I26" s="84"/>
      <c r="J26" s="91"/>
      <c r="K26" s="92"/>
    </row>
    <row r="27" spans="1:11">
      <c r="A27" s="214" t="s">
        <v>31</v>
      </c>
      <c r="B27" s="215"/>
      <c r="C27" s="216"/>
      <c r="D27" s="103" t="s">
        <v>32</v>
      </c>
      <c r="E27" s="102" t="s">
        <v>25</v>
      </c>
      <c r="F27" s="95">
        <v>0</v>
      </c>
      <c r="G27" s="96">
        <f>B18+B19</f>
        <v>17390</v>
      </c>
      <c r="H27" s="97">
        <f t="shared" si="0"/>
        <v>0</v>
      </c>
      <c r="I27" s="84"/>
      <c r="J27" s="91"/>
      <c r="K27" s="92"/>
    </row>
    <row r="28" spans="1:11" ht="16.149999999999999" customHeight="1">
      <c r="A28" s="200" t="s">
        <v>64</v>
      </c>
      <c r="B28" s="201"/>
      <c r="C28" s="202"/>
      <c r="D28" s="104" t="s">
        <v>32</v>
      </c>
      <c r="E28" s="105" t="s">
        <v>34</v>
      </c>
      <c r="F28" s="106">
        <v>0</v>
      </c>
      <c r="G28" s="107">
        <v>5444.42</v>
      </c>
      <c r="H28" s="97">
        <f t="shared" si="0"/>
        <v>0</v>
      </c>
      <c r="I28" s="84"/>
      <c r="J28" s="91"/>
      <c r="K28" s="92"/>
    </row>
    <row r="29" spans="1:11">
      <c r="A29" s="214" t="s">
        <v>37</v>
      </c>
      <c r="B29" s="215"/>
      <c r="C29" s="216"/>
      <c r="D29" s="93" t="s">
        <v>13</v>
      </c>
      <c r="E29" s="102"/>
      <c r="F29" s="95">
        <v>0</v>
      </c>
      <c r="G29" s="96">
        <f>B16+2*B17+G25</f>
        <v>3217.5</v>
      </c>
      <c r="H29" s="97">
        <f t="shared" si="0"/>
        <v>0</v>
      </c>
      <c r="I29" s="108"/>
      <c r="J29" s="91"/>
      <c r="K29" s="92"/>
    </row>
    <row r="30" spans="1:11" ht="28.15" customHeight="1" thickBot="1">
      <c r="A30" s="225" t="s">
        <v>57</v>
      </c>
      <c r="B30" s="226"/>
      <c r="C30" s="226"/>
      <c r="D30" s="164" t="s">
        <v>13</v>
      </c>
      <c r="E30" s="165" t="s">
        <v>58</v>
      </c>
      <c r="F30" s="166">
        <v>0</v>
      </c>
      <c r="G30" s="167">
        <f>B16*2</f>
        <v>6400</v>
      </c>
      <c r="H30" s="171">
        <f t="shared" si="0"/>
        <v>0</v>
      </c>
      <c r="I30" s="109"/>
      <c r="J30" s="91"/>
      <c r="K30" s="163"/>
    </row>
    <row r="31" spans="1:11" ht="15.75" thickBot="1">
      <c r="A31" s="111"/>
      <c r="B31" s="112"/>
      <c r="C31" s="112"/>
      <c r="D31" s="113"/>
      <c r="E31" s="114"/>
      <c r="F31" s="114"/>
      <c r="G31" s="114" t="s">
        <v>38</v>
      </c>
      <c r="H31" s="115">
        <f>SUM(H23:H30)</f>
        <v>0</v>
      </c>
      <c r="I31" s="114"/>
      <c r="J31" s="116"/>
      <c r="K31" s="117"/>
    </row>
    <row r="32" spans="1:11" ht="15.75" thickBot="1">
      <c r="A32" s="111"/>
      <c r="B32" s="112"/>
      <c r="C32" s="112"/>
      <c r="D32" s="112"/>
      <c r="E32" s="118"/>
      <c r="F32" s="114"/>
      <c r="G32" s="114"/>
      <c r="H32" s="114"/>
      <c r="I32" s="114"/>
      <c r="J32" s="116" t="s">
        <v>39</v>
      </c>
      <c r="K32" s="119" t="s">
        <v>40</v>
      </c>
    </row>
    <row r="33" spans="1:11" ht="15.75" thickBot="1">
      <c r="A33" s="111"/>
      <c r="B33" s="112"/>
      <c r="C33" s="112"/>
      <c r="D33" s="112"/>
      <c r="E33" s="114"/>
      <c r="F33" s="114"/>
      <c r="G33" s="114"/>
      <c r="H33" s="114" t="s">
        <v>41</v>
      </c>
      <c r="I33" s="120" t="s">
        <v>42</v>
      </c>
      <c r="J33" s="121">
        <f>H31*0.23</f>
        <v>0</v>
      </c>
      <c r="K33" s="122">
        <f>H31*1.23</f>
        <v>0</v>
      </c>
    </row>
    <row r="34" spans="1:11" ht="15.75" thickBot="1">
      <c r="A34" s="123"/>
      <c r="B34" s="124"/>
      <c r="C34" s="124"/>
      <c r="D34" s="124"/>
      <c r="E34" s="124"/>
      <c r="F34" s="125"/>
      <c r="G34" s="126"/>
      <c r="H34" s="126"/>
      <c r="I34" s="127"/>
      <c r="J34" s="128"/>
      <c r="K34" s="129"/>
    </row>
    <row r="35" spans="1:11">
      <c r="A35" s="130"/>
      <c r="F35" s="39"/>
      <c r="G35" s="131"/>
      <c r="H35" s="132"/>
      <c r="I35" s="133"/>
      <c r="J35" s="132"/>
      <c r="K35" s="52"/>
    </row>
    <row r="36" spans="1:11">
      <c r="A36" s="134" t="s">
        <v>43</v>
      </c>
      <c r="B36" s="135"/>
      <c r="C36" s="135"/>
      <c r="D36" s="135"/>
      <c r="E36" s="135"/>
      <c r="F36" s="135"/>
      <c r="G36" s="136"/>
      <c r="H36" s="136"/>
      <c r="I36" s="137"/>
      <c r="J36" s="136"/>
      <c r="K36" s="136"/>
    </row>
    <row r="37" spans="1:11">
      <c r="A37" s="134" t="s">
        <v>44</v>
      </c>
      <c r="B37" s="135"/>
      <c r="C37" s="135"/>
      <c r="D37" s="135"/>
      <c r="E37" s="135"/>
      <c r="F37" s="135"/>
      <c r="G37" s="138"/>
      <c r="H37" s="138"/>
      <c r="I37" s="139"/>
      <c r="J37" s="140"/>
      <c r="K37" s="141"/>
    </row>
    <row r="38" spans="1:11">
      <c r="A38" s="134" t="s">
        <v>45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</row>
    <row r="39" spans="1:1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3"/>
    </row>
    <row r="40" spans="1:11">
      <c r="F40" s="39"/>
      <c r="H40" s="39"/>
      <c r="J40" s="39"/>
      <c r="K40" s="39"/>
    </row>
    <row r="41" spans="1:11">
      <c r="A41" s="144"/>
      <c r="B41" s="144"/>
      <c r="C41" s="38"/>
      <c r="D41" s="38"/>
      <c r="E41" s="38"/>
      <c r="F41" s="38"/>
      <c r="G41" s="145" t="s">
        <v>46</v>
      </c>
      <c r="H41" s="145"/>
      <c r="I41" s="145"/>
      <c r="J41" s="39"/>
      <c r="K41" s="39"/>
    </row>
    <row r="42" spans="1:11">
      <c r="A42" s="207" t="s">
        <v>47</v>
      </c>
      <c r="B42" s="207"/>
      <c r="C42" s="207"/>
      <c r="D42" s="2"/>
      <c r="E42" s="2"/>
      <c r="F42" s="38"/>
      <c r="G42" s="145" t="s">
        <v>48</v>
      </c>
      <c r="H42" s="145"/>
      <c r="I42" s="145"/>
      <c r="J42" s="39"/>
      <c r="K42" s="39"/>
    </row>
  </sheetData>
  <mergeCells count="11">
    <mergeCell ref="A26:C26"/>
    <mergeCell ref="A14:C14"/>
    <mergeCell ref="A22:C22"/>
    <mergeCell ref="A23:C23"/>
    <mergeCell ref="A24:C24"/>
    <mergeCell ref="A25:C25"/>
    <mergeCell ref="A27:C27"/>
    <mergeCell ref="A28:C28"/>
    <mergeCell ref="A29:C29"/>
    <mergeCell ref="A30:C30"/>
    <mergeCell ref="A42:C42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K13"/>
  <sheetViews>
    <sheetView tabSelected="1" zoomScaleNormal="100" workbookViewId="0">
      <selection activeCell="E19" sqref="E19"/>
    </sheetView>
  </sheetViews>
  <sheetFormatPr defaultRowHeight="15"/>
  <cols>
    <col min="1" max="1" width="3.7109375" customWidth="1"/>
    <col min="2" max="2" width="4.28515625" customWidth="1"/>
    <col min="3" max="3" width="11.28515625" customWidth="1"/>
    <col min="4" max="4" width="7.28515625" customWidth="1"/>
    <col min="5" max="5" width="29.7109375" customWidth="1"/>
    <col min="6" max="7" width="11.28515625" customWidth="1"/>
    <col min="8" max="8" width="18" customWidth="1"/>
    <col min="9" max="9" width="13.85546875" style="12" customWidth="1"/>
    <col min="10" max="10" width="13.5703125" style="12" customWidth="1"/>
    <col min="11" max="11" width="3.85546875" style="12" customWidth="1"/>
  </cols>
  <sheetData>
    <row r="2" spans="2:11">
      <c r="B2" s="41" t="s">
        <v>2</v>
      </c>
      <c r="C2" s="1"/>
      <c r="D2" s="1"/>
      <c r="E2" s="1"/>
      <c r="F2" s="1"/>
      <c r="G2" s="1"/>
      <c r="H2" s="1"/>
      <c r="I2" s="11"/>
      <c r="J2" s="11"/>
      <c r="K2" s="11"/>
    </row>
    <row r="3" spans="2:11" ht="15.75" thickBot="1">
      <c r="B3" s="3"/>
      <c r="C3" s="3"/>
      <c r="D3" s="5"/>
      <c r="F3" s="4"/>
      <c r="G3" s="4"/>
      <c r="H3" s="4"/>
    </row>
    <row r="4" spans="2:11" ht="30.75" thickBot="1">
      <c r="B4" s="13" t="s">
        <v>65</v>
      </c>
      <c r="C4" s="14" t="s">
        <v>66</v>
      </c>
      <c r="D4" s="14" t="s">
        <v>67</v>
      </c>
      <c r="E4" s="15" t="s">
        <v>68</v>
      </c>
      <c r="F4" s="14" t="s">
        <v>69</v>
      </c>
      <c r="G4" s="15" t="s">
        <v>70</v>
      </c>
      <c r="H4" s="6" t="s">
        <v>71</v>
      </c>
      <c r="I4" s="10" t="s">
        <v>72</v>
      </c>
      <c r="J4" s="33" t="s">
        <v>73</v>
      </c>
      <c r="K4" s="16"/>
    </row>
    <row r="5" spans="2:11">
      <c r="B5" s="20">
        <v>1</v>
      </c>
      <c r="C5" s="21" t="s">
        <v>74</v>
      </c>
      <c r="D5" s="22" t="s">
        <v>75</v>
      </c>
      <c r="E5" s="23" t="s">
        <v>76</v>
      </c>
      <c r="F5" s="185">
        <f>'2372-BR'!F14</f>
        <v>0.97499999999999998</v>
      </c>
      <c r="G5" s="186">
        <f>'2372-BR'!G14</f>
        <v>3.2890000000000001</v>
      </c>
      <c r="H5" s="34">
        <f>G5-F5</f>
        <v>2.3140000000000001</v>
      </c>
      <c r="I5" s="187">
        <f>'2372-BR'!H31</f>
        <v>0</v>
      </c>
      <c r="J5" s="188">
        <f>I5*1.23</f>
        <v>0</v>
      </c>
      <c r="K5" s="16"/>
    </row>
    <row r="6" spans="2:11">
      <c r="B6" s="7">
        <v>2</v>
      </c>
      <c r="C6" s="8" t="s">
        <v>77</v>
      </c>
      <c r="D6" s="9" t="s">
        <v>75</v>
      </c>
      <c r="E6" s="19" t="s">
        <v>78</v>
      </c>
      <c r="F6" s="37">
        <f>'2382-BR'!F14</f>
        <v>0</v>
      </c>
      <c r="G6" s="36">
        <f>'2382-BR'!G14</f>
        <v>1.17</v>
      </c>
      <c r="H6" s="18">
        <f>G6-F6</f>
        <v>1.17</v>
      </c>
      <c r="I6" s="31">
        <f>'2382-BR'!H29</f>
        <v>0</v>
      </c>
      <c r="J6" s="32">
        <f>I6*1.23</f>
        <v>0</v>
      </c>
      <c r="K6" s="16"/>
    </row>
    <row r="7" spans="2:11">
      <c r="B7" s="180">
        <v>3</v>
      </c>
      <c r="C7" s="181" t="s">
        <v>79</v>
      </c>
      <c r="D7" s="182" t="s">
        <v>80</v>
      </c>
      <c r="E7" s="183" t="s">
        <v>81</v>
      </c>
      <c r="F7" s="37">
        <f>'2715-PT'!F14</f>
        <v>23.934999999999999</v>
      </c>
      <c r="G7" s="36">
        <f>'2715-PT'!G14</f>
        <v>24.585000000000001</v>
      </c>
      <c r="H7" s="184">
        <f>G7-F7</f>
        <v>0.65000000000000213</v>
      </c>
      <c r="I7" s="31">
        <f>'2715-PT'!H32</f>
        <v>0</v>
      </c>
      <c r="J7" s="32">
        <f>I7*1.23</f>
        <v>0</v>
      </c>
      <c r="K7" s="16"/>
    </row>
    <row r="8" spans="2:11">
      <c r="B8" s="7">
        <v>4</v>
      </c>
      <c r="C8" s="8" t="s">
        <v>82</v>
      </c>
      <c r="D8" s="9" t="s">
        <v>80</v>
      </c>
      <c r="E8" s="19" t="s">
        <v>83</v>
      </c>
      <c r="F8" s="37">
        <f>'2669-PT '!F14</f>
        <v>10.907999999999999</v>
      </c>
      <c r="G8" s="36">
        <f>'2669-PT '!G14</f>
        <v>11.84</v>
      </c>
      <c r="H8" s="18">
        <f>G8-F8</f>
        <v>0.93200000000000038</v>
      </c>
      <c r="I8" s="31">
        <f>'2669-PT '!H29</f>
        <v>0</v>
      </c>
      <c r="J8" s="32">
        <f>I8*1.23</f>
        <v>0</v>
      </c>
      <c r="K8" s="16"/>
    </row>
    <row r="9" spans="2:11" s="151" customFormat="1" ht="46.5" customHeight="1" thickBot="1">
      <c r="B9" s="172">
        <v>5</v>
      </c>
      <c r="C9" s="173" t="s">
        <v>84</v>
      </c>
      <c r="D9" s="174" t="s">
        <v>85</v>
      </c>
      <c r="E9" s="19" t="s">
        <v>86</v>
      </c>
      <c r="F9" s="175">
        <f>'2753-RS'!F14</f>
        <v>16.579999999999998</v>
      </c>
      <c r="G9" s="176">
        <f>'2753-RS'!G14</f>
        <v>19.78</v>
      </c>
      <c r="H9" s="177">
        <f>G9-F9</f>
        <v>3.2000000000000028</v>
      </c>
      <c r="I9" s="178">
        <f>'2753-RS'!H31</f>
        <v>0</v>
      </c>
      <c r="J9" s="179">
        <f>I9*1.23</f>
        <v>0</v>
      </c>
      <c r="K9" s="16"/>
    </row>
    <row r="10" spans="2:11" ht="16.5" customHeight="1" thickBot="1">
      <c r="B10" s="235" t="s">
        <v>87</v>
      </c>
      <c r="C10" s="236"/>
      <c r="D10" s="236"/>
      <c r="E10" s="236"/>
      <c r="F10" s="236"/>
      <c r="G10" s="236"/>
      <c r="H10" s="237"/>
      <c r="I10" s="29">
        <f>SUM(I5:I9)</f>
        <v>0</v>
      </c>
      <c r="J10" s="30">
        <f>SUM(J5:J9)</f>
        <v>0</v>
      </c>
      <c r="K10" s="16"/>
    </row>
    <row r="11" spans="2:11">
      <c r="B11" s="24"/>
      <c r="C11" s="25"/>
      <c r="D11" s="24"/>
      <c r="E11" s="26"/>
      <c r="F11" s="27"/>
      <c r="G11" s="27"/>
      <c r="H11" s="28"/>
      <c r="I11" s="17"/>
      <c r="J11" s="17"/>
      <c r="K11" s="16"/>
    </row>
    <row r="12" spans="2:11">
      <c r="F12" s="27"/>
      <c r="G12" s="27"/>
      <c r="H12" s="28"/>
      <c r="I12" s="35"/>
      <c r="J12" s="35"/>
    </row>
    <row r="13" spans="2:11">
      <c r="F13" s="27"/>
      <c r="G13" s="27"/>
      <c r="H13" s="28"/>
      <c r="I13" s="35"/>
      <c r="J13" s="35"/>
    </row>
  </sheetData>
  <mergeCells count="1">
    <mergeCell ref="B10:H1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4" ma:contentTypeDescription="Umožňuje vytvoriť nový dokument." ma:contentTypeScope="" ma:versionID="af94a11ab9c75f0807daf97f3ca43b26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da3ea0641eec68a65928001b83def4cc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32D6C9-DFAC-48A3-A38E-C784EC168B92}"/>
</file>

<file path=customXml/itemProps2.xml><?xml version="1.0" encoding="utf-8"?>
<ds:datastoreItem xmlns:ds="http://schemas.openxmlformats.org/officeDocument/2006/customXml" ds:itemID="{99DD44DA-6364-4F11-AA71-C070C837E5A7}"/>
</file>

<file path=customXml/itemProps3.xml><?xml version="1.0" encoding="utf-8"?>
<ds:datastoreItem xmlns:ds="http://schemas.openxmlformats.org/officeDocument/2006/customXml" ds:itemID="{6AC602CC-4B6D-44CD-9FD3-D3A7AD5425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BBRSC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Alena Barlová</dc:creator>
  <cp:keywords/>
  <dc:description/>
  <cp:lastModifiedBy>Marta Juríčková</cp:lastModifiedBy>
  <cp:revision/>
  <dcterms:created xsi:type="dcterms:W3CDTF">2018-05-11T08:20:24Z</dcterms:created>
  <dcterms:modified xsi:type="dcterms:W3CDTF">2025-08-11T20:08:43Z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