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9\Súťaž\"/>
    </mc:Choice>
  </mc:AlternateContent>
  <xr:revisionPtr revIDLastSave="0" documentId="13_ncr:1_{11357CF9-9445-418A-A4FC-BDA2F806F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C Limbach LES UK" sheetId="1" r:id="rId1"/>
    <sheet name="Vysvetlívky" sheetId="3" r:id="rId2"/>
  </sheets>
  <definedNames>
    <definedName name="_xlnm.Print_Area" localSheetId="0">'VC Limbach LES UK'!$A$1:$O$83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63" i="1" l="1"/>
  <c r="O41" i="1"/>
  <c r="P41" i="1" s="1"/>
  <c r="O42" i="1"/>
  <c r="P42" i="1" s="1"/>
  <c r="O39" i="1"/>
  <c r="P39" i="1" s="1"/>
  <c r="O38" i="1"/>
  <c r="P38" i="1" s="1"/>
  <c r="O37" i="1"/>
  <c r="P37" i="1" s="1"/>
  <c r="O35" i="1"/>
  <c r="P35" i="1" s="1"/>
  <c r="O36" i="1"/>
  <c r="P36" i="1" s="1"/>
  <c r="O40" i="1"/>
  <c r="O64" i="1"/>
  <c r="O34" i="1"/>
  <c r="P34" i="1" s="1"/>
  <c r="O32" i="1" l="1"/>
  <c r="P32" i="1" s="1"/>
  <c r="O31" i="1" l="1"/>
  <c r="P31" i="1" s="1"/>
  <c r="O19" i="1" l="1"/>
  <c r="P19" i="1" s="1"/>
  <c r="O18" i="1"/>
  <c r="P18" i="1" s="1"/>
  <c r="O12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3" i="1"/>
  <c r="P33" i="1" s="1"/>
  <c r="P40" i="1"/>
  <c r="P61" i="1"/>
  <c r="P64" i="1"/>
  <c r="F66" i="1" l="1"/>
  <c r="L68" i="1"/>
  <c r="O13" i="1" l="1"/>
  <c r="O14" i="1"/>
  <c r="P14" i="1" s="1"/>
  <c r="O16" i="1"/>
  <c r="P16" i="1" s="1"/>
  <c r="O17" i="1"/>
  <c r="P17" i="1" s="1"/>
  <c r="P13" i="1" l="1"/>
  <c r="O15" i="1"/>
  <c r="P15" i="1" s="1"/>
  <c r="G66" i="1" l="1"/>
  <c r="P12" i="1"/>
  <c r="O66" i="1" l="1"/>
  <c r="O65" i="1"/>
  <c r="P65" i="1" s="1"/>
  <c r="P66" i="1" l="1"/>
  <c r="O68" i="1"/>
  <c r="O70" i="1" s="1"/>
  <c r="P68" i="1" l="1"/>
  <c r="O69" i="1"/>
</calcChain>
</file>

<file path=xl/sharedStrings.xml><?xml version="1.0" encoding="utf-8"?>
<sst xmlns="http://schemas.openxmlformats.org/spreadsheetml/2006/main" count="277" uniqueCount="126">
  <si>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</si>
  <si>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</si>
  <si>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</si>
  <si>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</si>
  <si>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</si>
  <si>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</si>
  <si>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</si>
  <si>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</si>
  <si>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</si>
  <si>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</si>
  <si>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</si>
  <si>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</si>
  <si>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</si>
  <si>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</si>
  <si>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</si>
  <si>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</si>
  <si>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</si>
  <si>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</si>
  <si>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</si>
  <si>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</si>
  <si>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</si>
  <si>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</si>
  <si>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</si>
  <si>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</si>
  <si>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</si>
  <si>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</si>
  <si>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</si>
  <si>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</si>
  <si>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</si>
  <si>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</si>
  <si>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</si>
  <si>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</si>
  <si>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</si>
  <si>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</si>
  <si>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</si>
  <si>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</si>
  <si>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</si>
  <si>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</si>
  <si>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</si>
  <si>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</si>
  <si>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</si>
  <si>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</si>
  <si>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</si>
  <si>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</si>
  <si>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</si>
  <si>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</si>
  <si>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</si>
  <si>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</si>
  <si>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</si>
  <si>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</si>
  <si>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</si>
  <si>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</si>
  <si>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</si>
  <si>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</si>
  <si>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</si>
  <si>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</si>
  <si>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</si>
  <si>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</si>
  <si>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</si>
  <si>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</si>
  <si>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</si>
  <si>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</si>
  <si>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</si>
  <si>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</si>
  <si>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</si>
  <si>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</si>
  <si>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</si>
  <si>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</si>
  <si>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</si>
  <si>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1,2,4a,6,7</t>
  </si>
  <si>
    <t>výrezy</t>
  </si>
  <si>
    <t>Skm</t>
  </si>
  <si>
    <t xml:space="preserve"> </t>
  </si>
  <si>
    <t>Približovacia vzdialenosť P-VM | VM-OM | P-OM (m)</t>
  </si>
  <si>
    <t>OU</t>
  </si>
  <si>
    <t>1,2,4a,4d,6,7</t>
  </si>
  <si>
    <t>0/0/850</t>
  </si>
  <si>
    <t>VU+</t>
  </si>
  <si>
    <t>0/0/530</t>
  </si>
  <si>
    <t>VU-</t>
  </si>
  <si>
    <t>0/0/120</t>
  </si>
  <si>
    <t>Sirková</t>
  </si>
  <si>
    <t>0/0/330</t>
  </si>
  <si>
    <t>797 1</t>
  </si>
  <si>
    <t>730 1</t>
  </si>
  <si>
    <t>724 1</t>
  </si>
  <si>
    <t>0/0/1000</t>
  </si>
  <si>
    <t>Leštiny</t>
  </si>
  <si>
    <t>0/0/600</t>
  </si>
  <si>
    <t>0/0/950</t>
  </si>
  <si>
    <t>716 A</t>
  </si>
  <si>
    <t>0/0/720</t>
  </si>
  <si>
    <t>799 A</t>
  </si>
  <si>
    <t>130/670/800</t>
  </si>
  <si>
    <t>1,4a,6,7</t>
  </si>
  <si>
    <t>ED na OM</t>
  </si>
  <si>
    <t>705 1</t>
  </si>
  <si>
    <t>VÚ-</t>
  </si>
  <si>
    <t>0/0/620</t>
  </si>
  <si>
    <t>723 B</t>
  </si>
  <si>
    <t>821 A</t>
  </si>
  <si>
    <t>100/550/650</t>
  </si>
  <si>
    <t>0/0/7300</t>
  </si>
  <si>
    <t>549 B</t>
  </si>
  <si>
    <t>50/380/420</t>
  </si>
  <si>
    <t>793 B</t>
  </si>
  <si>
    <t>757 A</t>
  </si>
  <si>
    <t>0/0/1050</t>
  </si>
  <si>
    <t>794 2</t>
  </si>
  <si>
    <t>754 1</t>
  </si>
  <si>
    <t>0/0/570</t>
  </si>
  <si>
    <t>Sklenárka</t>
  </si>
  <si>
    <t>608A1</t>
  </si>
  <si>
    <t>618 A</t>
  </si>
  <si>
    <t>0/0/920</t>
  </si>
  <si>
    <t>0/0/350</t>
  </si>
  <si>
    <t>816 A 1</t>
  </si>
  <si>
    <t>0/0/650</t>
  </si>
  <si>
    <t>NVr</t>
  </si>
  <si>
    <t>NVs</t>
  </si>
  <si>
    <t>DPH 23%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</si>
  <si>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 : september 2025 -december 2025 .Ťažba a výroba sortimentov z lokality peň na vývozné (odvozné) miesto požadovanou kombináciou technológii (kôň, UKT,LKT) Objednávateľ na požiadanie dodávateľa prác umožní obhliadku porastov. Kontaktná osoba: Ing. Marián Horváth : 0918333055</t>
    </r>
  </si>
  <si>
    <t>4.8.2025  Ing. Róbert Smolarčík</t>
  </si>
  <si>
    <t>Lesnícke služby v ťažbovom procese na OZ Karpaty na roky 2022-2026 - výzva DNS č. 9/2025 LS Pezinok</t>
  </si>
  <si>
    <t>Lesnícke služby v ťažbovom procese na OZ Karpaty, VC Pezinok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</si>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</sst>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3" fontId="10" fillId="3" borderId="31" xfId="0" applyNumberFormat="1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center" vertical="center"/>
    </xf>
    <xf numFmtId="4" fontId="6" fillId="3" borderId="33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9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3" xfId="0" applyFont="1" applyFill="1" applyBorder="1"/>
    <xf numFmtId="0" fontId="0" fillId="3" borderId="30" xfId="0" applyFill="1" applyBorder="1"/>
    <xf numFmtId="0" fontId="3" fillId="3" borderId="19" xfId="0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44" xfId="0" applyFont="1" applyFill="1" applyBorder="1" applyAlignment="1">
      <alignment horizontal="right" vertical="center" wrapText="1"/>
    </xf>
    <xf numFmtId="4" fontId="10" fillId="3" borderId="29" xfId="0" applyNumberFormat="1" applyFont="1" applyFill="1" applyBorder="1" applyAlignment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  <protection locked="0"/>
    </xf>
    <xf numFmtId="3" fontId="0" fillId="3" borderId="27" xfId="0" applyNumberFormat="1" applyFill="1" applyBorder="1" applyAlignment="1">
      <alignment horizontal="right" vertical="center"/>
    </xf>
    <xf numFmtId="14" fontId="10" fillId="3" borderId="0" xfId="0" applyNumberFormat="1" applyFont="1" applyFill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10" fillId="3" borderId="46" xfId="0" applyFont="1" applyFill="1" applyBorder="1" applyAlignment="1">
      <alignment horizontal="right" vertical="center" wrapText="1"/>
    </xf>
    <xf numFmtId="0" fontId="10" fillId="3" borderId="40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4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4" fontId="10" fillId="3" borderId="24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18" fillId="2" borderId="0" xfId="0" applyFont="1" applyFill="1"/>
    <xf numFmtId="0" fontId="14" fillId="2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view="pageBreakPreview" zoomScaleNormal="100" zoomScaleSheetLayoutView="100" workbookViewId="0">
      <selection activeCell="M3" sqref="M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5" max="5" width="10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2" t="s">
        <v>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125</v>
      </c>
      <c r="O2" s="13"/>
    </row>
    <row r="3" spans="1:16" ht="18" x14ac:dyDescent="0.25">
      <c r="A3" s="15" t="s">
        <v>0</v>
      </c>
      <c r="B3" s="11"/>
      <c r="C3" s="154" t="s">
        <v>123</v>
      </c>
      <c r="D3" s="155"/>
      <c r="E3" s="155"/>
      <c r="F3" s="155"/>
      <c r="G3" s="155"/>
      <c r="H3" s="155"/>
      <c r="I3" s="155"/>
      <c r="J3" s="155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ht="15.75" x14ac:dyDescent="0.25">
      <c r="A5" s="16"/>
      <c r="B5" s="16"/>
      <c r="C5" s="106" t="s">
        <v>124</v>
      </c>
      <c r="D5" s="107"/>
      <c r="E5" s="107"/>
      <c r="F5" s="107"/>
      <c r="G5" s="107"/>
      <c r="H5" s="107"/>
      <c r="I5" s="107"/>
      <c r="J5" s="107"/>
      <c r="K5" s="107"/>
      <c r="L5" s="16"/>
      <c r="M5" s="16"/>
      <c r="N5" s="16"/>
      <c r="O5" s="16"/>
    </row>
    <row r="6" spans="1:16" x14ac:dyDescent="0.25">
      <c r="A6" s="18" t="s">
        <v>1</v>
      </c>
      <c r="B6" s="96" t="s">
        <v>68</v>
      </c>
      <c r="C6" s="96"/>
      <c r="D6" s="96"/>
      <c r="E6" s="96"/>
      <c r="F6" s="96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97"/>
      <c r="C7" s="97"/>
      <c r="D7" s="97"/>
      <c r="E7" s="97"/>
      <c r="F7" s="9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94" t="s">
        <v>64</v>
      </c>
      <c r="B8" s="95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9" t="s">
        <v>67</v>
      </c>
      <c r="B9" s="98" t="s">
        <v>2</v>
      </c>
      <c r="C9" s="101" t="s">
        <v>51</v>
      </c>
      <c r="D9" s="102"/>
      <c r="E9" s="103" t="s">
        <v>3</v>
      </c>
      <c r="F9" s="104"/>
      <c r="G9" s="105"/>
      <c r="H9" s="83" t="s">
        <v>4</v>
      </c>
      <c r="I9" s="86" t="s">
        <v>5</v>
      </c>
      <c r="J9" s="89" t="s">
        <v>6</v>
      </c>
      <c r="K9" s="92" t="s">
        <v>73</v>
      </c>
      <c r="L9" s="86" t="s">
        <v>52</v>
      </c>
      <c r="M9" s="86" t="s">
        <v>58</v>
      </c>
      <c r="N9" s="108" t="s">
        <v>56</v>
      </c>
      <c r="O9" s="111" t="s">
        <v>57</v>
      </c>
    </row>
    <row r="10" spans="1:16" ht="21.75" customHeight="1" thickBot="1" x14ac:dyDescent="0.3">
      <c r="A10" s="20"/>
      <c r="B10" s="99"/>
      <c r="C10" s="114" t="s">
        <v>65</v>
      </c>
      <c r="D10" s="115"/>
      <c r="E10" s="114" t="s">
        <v>8</v>
      </c>
      <c r="F10" s="118" t="s">
        <v>9</v>
      </c>
      <c r="G10" s="120" t="s">
        <v>10</v>
      </c>
      <c r="H10" s="84"/>
      <c r="I10" s="87"/>
      <c r="J10" s="90"/>
      <c r="K10" s="92"/>
      <c r="L10" s="87"/>
      <c r="M10" s="87"/>
      <c r="N10" s="109"/>
      <c r="O10" s="112"/>
    </row>
    <row r="11" spans="1:16" ht="50.25" customHeight="1" thickBot="1" x14ac:dyDescent="0.3">
      <c r="A11" s="73"/>
      <c r="B11" s="100"/>
      <c r="C11" s="116"/>
      <c r="D11" s="117"/>
      <c r="E11" s="116"/>
      <c r="F11" s="119"/>
      <c r="G11" s="121"/>
      <c r="H11" s="85"/>
      <c r="I11" s="88"/>
      <c r="J11" s="91"/>
      <c r="K11" s="93"/>
      <c r="L11" s="88"/>
      <c r="M11" s="88"/>
      <c r="N11" s="110"/>
      <c r="O11" s="113"/>
    </row>
    <row r="12" spans="1:16" x14ac:dyDescent="0.25">
      <c r="A12" s="58" t="s">
        <v>81</v>
      </c>
      <c r="B12" s="59" t="s">
        <v>85</v>
      </c>
      <c r="C12" s="67" t="s">
        <v>69</v>
      </c>
      <c r="D12" s="74" t="s">
        <v>71</v>
      </c>
      <c r="E12" s="60">
        <v>46.36</v>
      </c>
      <c r="F12" s="61">
        <v>208.09</v>
      </c>
      <c r="G12" s="68">
        <v>254.45</v>
      </c>
      <c r="H12" s="69" t="s">
        <v>11</v>
      </c>
      <c r="I12" s="26">
        <v>35</v>
      </c>
      <c r="J12" s="26">
        <v>1.0900000000000001</v>
      </c>
      <c r="K12" s="80" t="s">
        <v>82</v>
      </c>
      <c r="L12" s="78">
        <v>3865.1</v>
      </c>
      <c r="M12" s="70" t="s">
        <v>59</v>
      </c>
      <c r="N12" s="71"/>
      <c r="O12" s="72">
        <f>SUM(N12*G12)</f>
        <v>0</v>
      </c>
      <c r="P12" s="10" t="str">
        <f>IF( O12=0," ", IF(100-((L12/O12)*100)&gt;20,"viac ako 20%",0))</f>
        <v xml:space="preserve"> </v>
      </c>
    </row>
    <row r="13" spans="1:16" x14ac:dyDescent="0.25">
      <c r="A13" s="58"/>
      <c r="B13" s="59"/>
      <c r="C13" s="67"/>
      <c r="D13" s="75" t="s">
        <v>70</v>
      </c>
      <c r="E13" s="60">
        <v>11.59</v>
      </c>
      <c r="F13" s="61">
        <v>52.02</v>
      </c>
      <c r="G13" s="68">
        <v>63.61</v>
      </c>
      <c r="H13" s="69"/>
      <c r="I13" s="26"/>
      <c r="J13" s="26"/>
      <c r="K13" s="81"/>
      <c r="L13" s="79">
        <v>1285.6300000000001</v>
      </c>
      <c r="M13" s="25" t="s">
        <v>59</v>
      </c>
      <c r="N13" s="71"/>
      <c r="O13" s="24">
        <f t="shared" ref="O13:O64" si="0">SUM(N13*G13)</f>
        <v>0</v>
      </c>
      <c r="P13" s="10" t="str">
        <f t="shared" ref="P13:P66" si="1">IF( O13=0," ", IF(100-((L13/O13)*100)&gt;20,"viac ako 20%",0))</f>
        <v xml:space="preserve"> </v>
      </c>
    </row>
    <row r="14" spans="1:16" x14ac:dyDescent="0.25">
      <c r="A14" s="58" t="s">
        <v>81</v>
      </c>
      <c r="B14" s="59" t="s">
        <v>84</v>
      </c>
      <c r="C14" s="67" t="s">
        <v>69</v>
      </c>
      <c r="D14" s="74" t="s">
        <v>71</v>
      </c>
      <c r="E14" s="60"/>
      <c r="F14" s="61">
        <v>136.09</v>
      </c>
      <c r="G14" s="61">
        <v>136.09</v>
      </c>
      <c r="H14" s="69" t="s">
        <v>11</v>
      </c>
      <c r="I14" s="26">
        <v>30</v>
      </c>
      <c r="J14" s="26">
        <v>1.44</v>
      </c>
      <c r="K14" s="80" t="s">
        <v>76</v>
      </c>
      <c r="L14" s="79">
        <v>2480.92</v>
      </c>
      <c r="M14" s="25" t="s">
        <v>59</v>
      </c>
      <c r="N14" s="71"/>
      <c r="O14" s="24">
        <f t="shared" si="0"/>
        <v>0</v>
      </c>
      <c r="P14" s="10" t="str">
        <f t="shared" si="1"/>
        <v xml:space="preserve"> </v>
      </c>
    </row>
    <row r="15" spans="1:16" x14ac:dyDescent="0.25">
      <c r="A15" s="58"/>
      <c r="B15" s="59"/>
      <c r="C15" s="67"/>
      <c r="D15" s="75" t="s">
        <v>70</v>
      </c>
      <c r="E15" s="60"/>
      <c r="F15" s="61">
        <v>15.13</v>
      </c>
      <c r="G15" s="61">
        <v>15.13</v>
      </c>
      <c r="H15" s="69"/>
      <c r="I15" s="26"/>
      <c r="J15" s="26"/>
      <c r="K15" s="81"/>
      <c r="L15" s="79">
        <v>362.67</v>
      </c>
      <c r="M15" s="25" t="s">
        <v>59</v>
      </c>
      <c r="N15" s="71"/>
      <c r="O15" s="24">
        <f t="shared" si="0"/>
        <v>0</v>
      </c>
      <c r="P15" s="10" t="str">
        <f t="shared" si="1"/>
        <v xml:space="preserve"> </v>
      </c>
    </row>
    <row r="16" spans="1:16" x14ac:dyDescent="0.25">
      <c r="A16" s="58" t="s">
        <v>81</v>
      </c>
      <c r="B16" s="59" t="s">
        <v>83</v>
      </c>
      <c r="C16" s="67" t="s">
        <v>69</v>
      </c>
      <c r="D16" s="74" t="s">
        <v>71</v>
      </c>
      <c r="E16" s="60"/>
      <c r="F16" s="61">
        <v>119.11</v>
      </c>
      <c r="G16" s="55">
        <v>119.11</v>
      </c>
      <c r="H16" s="69" t="s">
        <v>11</v>
      </c>
      <c r="I16" s="26">
        <v>30</v>
      </c>
      <c r="J16" s="26">
        <v>1.02</v>
      </c>
      <c r="K16" s="80" t="s">
        <v>86</v>
      </c>
      <c r="L16" s="79">
        <v>2152.3200000000002</v>
      </c>
      <c r="M16" s="25" t="s">
        <v>59</v>
      </c>
      <c r="N16" s="71"/>
      <c r="O16" s="24">
        <f t="shared" si="0"/>
        <v>0</v>
      </c>
      <c r="P16" s="10" t="str">
        <f t="shared" si="1"/>
        <v xml:space="preserve"> </v>
      </c>
    </row>
    <row r="17" spans="1:16" x14ac:dyDescent="0.25">
      <c r="A17" s="58"/>
      <c r="B17" s="59"/>
      <c r="C17" s="67"/>
      <c r="D17" s="75" t="s">
        <v>70</v>
      </c>
      <c r="E17" s="60"/>
      <c r="F17" s="61">
        <v>29.78</v>
      </c>
      <c r="G17" s="55">
        <v>29.78</v>
      </c>
      <c r="H17" s="53"/>
      <c r="I17" s="26"/>
      <c r="J17" s="26"/>
      <c r="K17" s="81"/>
      <c r="L17" s="79">
        <v>708.61</v>
      </c>
      <c r="M17" s="25" t="s">
        <v>59</v>
      </c>
      <c r="N17" s="71"/>
      <c r="O17" s="24">
        <f t="shared" si="0"/>
        <v>0</v>
      </c>
      <c r="P17" s="10" t="str">
        <f t="shared" si="1"/>
        <v xml:space="preserve"> </v>
      </c>
    </row>
    <row r="18" spans="1:16" x14ac:dyDescent="0.25">
      <c r="A18" s="58" t="s">
        <v>87</v>
      </c>
      <c r="B18" s="59">
        <v>813</v>
      </c>
      <c r="C18" s="67" t="s">
        <v>69</v>
      </c>
      <c r="D18" s="74" t="s">
        <v>71</v>
      </c>
      <c r="E18" s="60">
        <v>2.71</v>
      </c>
      <c r="F18" s="61">
        <v>345.21</v>
      </c>
      <c r="G18" s="55">
        <v>347.92</v>
      </c>
      <c r="H18" s="69" t="s">
        <v>74</v>
      </c>
      <c r="I18" s="26">
        <v>20</v>
      </c>
      <c r="J18" s="26">
        <v>1.86</v>
      </c>
      <c r="K18" s="80" t="s">
        <v>88</v>
      </c>
      <c r="L18" s="79">
        <v>4877.84</v>
      </c>
      <c r="M18" s="25" t="s">
        <v>59</v>
      </c>
      <c r="N18" s="71"/>
      <c r="O18" s="24">
        <f t="shared" si="0"/>
        <v>0</v>
      </c>
      <c r="P18" s="10" t="str">
        <f t="shared" si="1"/>
        <v xml:space="preserve"> </v>
      </c>
    </row>
    <row r="19" spans="1:16" x14ac:dyDescent="0.25">
      <c r="A19" s="58"/>
      <c r="B19" s="59"/>
      <c r="C19" s="67"/>
      <c r="D19" s="75" t="s">
        <v>70</v>
      </c>
      <c r="E19" s="60">
        <v>1.1599999999999999</v>
      </c>
      <c r="F19" s="61">
        <v>147.94999999999999</v>
      </c>
      <c r="G19" s="55">
        <v>149.11000000000001</v>
      </c>
      <c r="H19" s="69"/>
      <c r="I19" s="26"/>
      <c r="J19" s="26"/>
      <c r="K19" s="81"/>
      <c r="L19" s="79">
        <v>2851.61</v>
      </c>
      <c r="M19" s="25" t="s">
        <v>59</v>
      </c>
      <c r="N19" s="71"/>
      <c r="O19" s="24">
        <f t="shared" si="0"/>
        <v>0</v>
      </c>
      <c r="P19" s="10" t="str">
        <f t="shared" si="1"/>
        <v xml:space="preserve"> </v>
      </c>
    </row>
    <row r="20" spans="1:16" x14ac:dyDescent="0.25">
      <c r="A20" s="58" t="s">
        <v>87</v>
      </c>
      <c r="B20" s="59" t="s">
        <v>116</v>
      </c>
      <c r="C20" s="67" t="s">
        <v>69</v>
      </c>
      <c r="D20" s="74" t="s">
        <v>71</v>
      </c>
      <c r="E20" s="60"/>
      <c r="F20" s="61">
        <v>211.88</v>
      </c>
      <c r="G20" s="55">
        <v>211.88</v>
      </c>
      <c r="H20" s="69" t="s">
        <v>11</v>
      </c>
      <c r="I20" s="26">
        <v>25</v>
      </c>
      <c r="J20" s="26">
        <v>1.1599999999999999</v>
      </c>
      <c r="K20" s="80" t="s">
        <v>89</v>
      </c>
      <c r="L20" s="79">
        <v>4106.2299999999996</v>
      </c>
      <c r="M20" s="25" t="s">
        <v>59</v>
      </c>
      <c r="N20" s="71"/>
      <c r="O20" s="24">
        <f t="shared" si="0"/>
        <v>0</v>
      </c>
      <c r="P20" s="10" t="str">
        <f t="shared" si="1"/>
        <v xml:space="preserve"> </v>
      </c>
    </row>
    <row r="21" spans="1:16" x14ac:dyDescent="0.25">
      <c r="A21" s="58"/>
      <c r="B21" s="59"/>
      <c r="C21" s="67"/>
      <c r="D21" s="75" t="s">
        <v>70</v>
      </c>
      <c r="E21" s="60"/>
      <c r="F21" s="61">
        <v>90.8</v>
      </c>
      <c r="G21" s="55">
        <v>90.8</v>
      </c>
      <c r="H21" s="53"/>
      <c r="I21" s="26"/>
      <c r="J21" s="26"/>
      <c r="K21" s="81"/>
      <c r="L21" s="79">
        <v>2281.86</v>
      </c>
      <c r="M21" s="25" t="s">
        <v>59</v>
      </c>
      <c r="N21" s="71"/>
      <c r="O21" s="24">
        <f t="shared" si="0"/>
        <v>0</v>
      </c>
      <c r="P21" s="10" t="str">
        <f t="shared" si="1"/>
        <v xml:space="preserve"> </v>
      </c>
    </row>
    <row r="22" spans="1:16" x14ac:dyDescent="0.25">
      <c r="A22" s="58" t="s">
        <v>81</v>
      </c>
      <c r="B22" s="59">
        <v>703</v>
      </c>
      <c r="C22" s="67" t="s">
        <v>69</v>
      </c>
      <c r="D22" s="74" t="s">
        <v>71</v>
      </c>
      <c r="E22" s="60"/>
      <c r="F22" s="61">
        <v>40.840000000000003</v>
      </c>
      <c r="G22" s="55">
        <v>40.840000000000003</v>
      </c>
      <c r="H22" s="53" t="s">
        <v>77</v>
      </c>
      <c r="I22" s="26">
        <v>30</v>
      </c>
      <c r="J22" s="26">
        <v>0.26</v>
      </c>
      <c r="K22" s="80" t="s">
        <v>91</v>
      </c>
      <c r="L22" s="79">
        <v>1051.83</v>
      </c>
      <c r="M22" s="25" t="s">
        <v>59</v>
      </c>
      <c r="N22" s="71"/>
      <c r="O22" s="24">
        <f t="shared" si="0"/>
        <v>0</v>
      </c>
      <c r="P22" s="10" t="str">
        <f t="shared" si="1"/>
        <v xml:space="preserve"> </v>
      </c>
    </row>
    <row r="23" spans="1:16" x14ac:dyDescent="0.25">
      <c r="A23" s="58" t="s">
        <v>81</v>
      </c>
      <c r="B23" s="59" t="s">
        <v>90</v>
      </c>
      <c r="C23" s="67" t="s">
        <v>69</v>
      </c>
      <c r="D23" s="74" t="s">
        <v>71</v>
      </c>
      <c r="E23" s="60"/>
      <c r="F23" s="61">
        <v>60.42</v>
      </c>
      <c r="G23" s="55">
        <v>60.42</v>
      </c>
      <c r="H23" s="53" t="s">
        <v>77</v>
      </c>
      <c r="I23" s="26">
        <v>15</v>
      </c>
      <c r="J23" s="26">
        <v>0.32</v>
      </c>
      <c r="K23" s="81" t="s">
        <v>117</v>
      </c>
      <c r="L23" s="79">
        <v>1440.25</v>
      </c>
      <c r="M23" s="25" t="s">
        <v>59</v>
      </c>
      <c r="N23" s="71"/>
      <c r="O23" s="24">
        <f t="shared" si="0"/>
        <v>0</v>
      </c>
      <c r="P23" s="10" t="str">
        <f t="shared" si="1"/>
        <v xml:space="preserve"> </v>
      </c>
    </row>
    <row r="24" spans="1:16" x14ac:dyDescent="0.25">
      <c r="A24" s="58" t="s">
        <v>87</v>
      </c>
      <c r="B24" s="59" t="s">
        <v>92</v>
      </c>
      <c r="C24" s="67" t="s">
        <v>75</v>
      </c>
      <c r="D24" s="74" t="s">
        <v>71</v>
      </c>
      <c r="E24" s="60"/>
      <c r="F24" s="61">
        <v>74.349999999999994</v>
      </c>
      <c r="G24" s="55">
        <v>74.349999999999994</v>
      </c>
      <c r="H24" s="53" t="s">
        <v>77</v>
      </c>
      <c r="I24" s="26">
        <v>60</v>
      </c>
      <c r="J24" s="26">
        <v>0.53</v>
      </c>
      <c r="K24" s="80" t="s">
        <v>93</v>
      </c>
      <c r="L24" s="79">
        <v>2279.12</v>
      </c>
      <c r="M24" s="25" t="s">
        <v>59</v>
      </c>
      <c r="N24" s="71"/>
      <c r="O24" s="24">
        <f t="shared" si="0"/>
        <v>0</v>
      </c>
      <c r="P24" s="10" t="str">
        <f t="shared" si="1"/>
        <v xml:space="preserve"> </v>
      </c>
    </row>
    <row r="25" spans="1:16" x14ac:dyDescent="0.25">
      <c r="A25" s="58"/>
      <c r="B25" s="59"/>
      <c r="C25" s="67"/>
      <c r="D25" s="75" t="s">
        <v>70</v>
      </c>
      <c r="E25" s="60"/>
      <c r="F25" s="61">
        <v>74.34</v>
      </c>
      <c r="G25" s="55">
        <v>74.34</v>
      </c>
      <c r="H25" s="53"/>
      <c r="I25" s="26"/>
      <c r="J25" s="26"/>
      <c r="K25" s="81"/>
      <c r="L25" s="79">
        <v>2617.12</v>
      </c>
      <c r="M25" s="25" t="s">
        <v>59</v>
      </c>
      <c r="N25" s="71"/>
      <c r="O25" s="24">
        <f t="shared" si="0"/>
        <v>0</v>
      </c>
      <c r="P25" s="10" t="str">
        <f t="shared" si="1"/>
        <v xml:space="preserve"> </v>
      </c>
    </row>
    <row r="26" spans="1:16" x14ac:dyDescent="0.25">
      <c r="A26" s="58" t="s">
        <v>81</v>
      </c>
      <c r="B26" s="59" t="s">
        <v>96</v>
      </c>
      <c r="C26" s="67" t="s">
        <v>94</v>
      </c>
      <c r="D26" s="74" t="s">
        <v>95</v>
      </c>
      <c r="E26" s="60"/>
      <c r="F26" s="61">
        <v>89.71</v>
      </c>
      <c r="G26" s="55">
        <v>89.71</v>
      </c>
      <c r="H26" s="53" t="s">
        <v>97</v>
      </c>
      <c r="I26" s="26">
        <v>20</v>
      </c>
      <c r="J26" s="26">
        <v>0.18</v>
      </c>
      <c r="K26" s="80" t="s">
        <v>98</v>
      </c>
      <c r="L26" s="79">
        <v>2230.19</v>
      </c>
      <c r="M26" s="25" t="s">
        <v>59</v>
      </c>
      <c r="N26" s="71"/>
      <c r="O26" s="24">
        <f t="shared" si="0"/>
        <v>0</v>
      </c>
      <c r="P26" s="10" t="str">
        <f t="shared" si="1"/>
        <v xml:space="preserve"> </v>
      </c>
    </row>
    <row r="27" spans="1:16" x14ac:dyDescent="0.25">
      <c r="A27" s="58"/>
      <c r="B27" s="59"/>
      <c r="C27" s="67"/>
      <c r="D27" s="74" t="s">
        <v>71</v>
      </c>
      <c r="E27" s="60"/>
      <c r="F27" s="61">
        <v>9.9700000000000006</v>
      </c>
      <c r="G27" s="55">
        <v>9.9700000000000006</v>
      </c>
      <c r="H27" s="53"/>
      <c r="I27" s="26"/>
      <c r="J27" s="26"/>
      <c r="K27" s="81"/>
      <c r="L27" s="79">
        <v>268.56</v>
      </c>
      <c r="M27" s="25" t="s">
        <v>59</v>
      </c>
      <c r="N27" s="71"/>
      <c r="O27" s="24">
        <f t="shared" si="0"/>
        <v>0</v>
      </c>
      <c r="P27" s="10" t="str">
        <f t="shared" si="1"/>
        <v xml:space="preserve"> </v>
      </c>
    </row>
    <row r="28" spans="1:16" x14ac:dyDescent="0.25">
      <c r="A28" s="58" t="s">
        <v>81</v>
      </c>
      <c r="B28" s="59" t="s">
        <v>99</v>
      </c>
      <c r="C28" s="67" t="s">
        <v>69</v>
      </c>
      <c r="D28" s="74" t="s">
        <v>71</v>
      </c>
      <c r="E28" s="60">
        <v>3.39</v>
      </c>
      <c r="F28" s="61">
        <v>12.16</v>
      </c>
      <c r="G28" s="55">
        <v>15.55</v>
      </c>
      <c r="H28" s="53" t="s">
        <v>79</v>
      </c>
      <c r="I28" s="26">
        <v>5</v>
      </c>
      <c r="J28" s="26">
        <v>0.18</v>
      </c>
      <c r="K28" s="80" t="s">
        <v>80</v>
      </c>
      <c r="L28" s="79">
        <v>452.33</v>
      </c>
      <c r="M28" s="25" t="s">
        <v>59</v>
      </c>
      <c r="N28" s="71"/>
      <c r="O28" s="24">
        <f t="shared" si="0"/>
        <v>0</v>
      </c>
      <c r="P28" s="10" t="str">
        <f t="shared" si="1"/>
        <v xml:space="preserve"> </v>
      </c>
    </row>
    <row r="29" spans="1:16" x14ac:dyDescent="0.25">
      <c r="A29" s="58" t="s">
        <v>87</v>
      </c>
      <c r="B29" s="59" t="s">
        <v>100</v>
      </c>
      <c r="C29" s="67" t="s">
        <v>75</v>
      </c>
      <c r="D29" s="75" t="s">
        <v>70</v>
      </c>
      <c r="E29" s="60">
        <v>7.56</v>
      </c>
      <c r="F29" s="61">
        <v>217.69</v>
      </c>
      <c r="G29" s="55">
        <v>225.24</v>
      </c>
      <c r="H29" s="53" t="s">
        <v>79</v>
      </c>
      <c r="I29" s="26">
        <v>25</v>
      </c>
      <c r="J29" s="26">
        <v>0.25</v>
      </c>
      <c r="K29" s="80" t="s">
        <v>101</v>
      </c>
      <c r="L29" s="79">
        <v>8829.61</v>
      </c>
      <c r="M29" s="25" t="s">
        <v>59</v>
      </c>
      <c r="N29" s="71"/>
      <c r="O29" s="24">
        <f t="shared" si="0"/>
        <v>0</v>
      </c>
      <c r="P29" s="10" t="str">
        <f t="shared" si="1"/>
        <v xml:space="preserve"> </v>
      </c>
    </row>
    <row r="30" spans="1:16" x14ac:dyDescent="0.25">
      <c r="A30" s="58" t="s">
        <v>81</v>
      </c>
      <c r="B30" s="59" t="s">
        <v>109</v>
      </c>
      <c r="C30" s="67" t="s">
        <v>69</v>
      </c>
      <c r="D30" s="74" t="s">
        <v>71</v>
      </c>
      <c r="E30" s="60"/>
      <c r="F30" s="61">
        <v>405.09</v>
      </c>
      <c r="G30" s="55">
        <v>405.09</v>
      </c>
      <c r="H30" s="69" t="s">
        <v>11</v>
      </c>
      <c r="I30" s="26">
        <v>50</v>
      </c>
      <c r="J30" s="26">
        <v>1.56</v>
      </c>
      <c r="K30" s="80" t="s">
        <v>102</v>
      </c>
      <c r="L30" s="79">
        <v>6756.9</v>
      </c>
      <c r="M30" s="25" t="s">
        <v>59</v>
      </c>
      <c r="N30" s="71"/>
      <c r="O30" s="24">
        <f t="shared" si="0"/>
        <v>0</v>
      </c>
      <c r="P30" s="10" t="str">
        <f t="shared" si="1"/>
        <v xml:space="preserve"> </v>
      </c>
    </row>
    <row r="31" spans="1:16" x14ac:dyDescent="0.25">
      <c r="A31" s="58"/>
      <c r="B31" s="59"/>
      <c r="C31" s="67"/>
      <c r="D31" s="75" t="s">
        <v>70</v>
      </c>
      <c r="E31" s="60"/>
      <c r="F31" s="61">
        <v>101.27</v>
      </c>
      <c r="G31" s="55">
        <v>101.27</v>
      </c>
      <c r="H31" s="53"/>
      <c r="I31" s="26"/>
      <c r="J31" s="26"/>
      <c r="K31" s="80"/>
      <c r="L31" s="79">
        <v>2209.8200000000002</v>
      </c>
      <c r="M31" s="25" t="s">
        <v>59</v>
      </c>
      <c r="N31" s="71"/>
      <c r="O31" s="24">
        <f t="shared" si="0"/>
        <v>0</v>
      </c>
      <c r="P31" s="10" t="str">
        <f t="shared" si="1"/>
        <v xml:space="preserve"> </v>
      </c>
    </row>
    <row r="32" spans="1:16" x14ac:dyDescent="0.25">
      <c r="A32" s="58" t="s">
        <v>87</v>
      </c>
      <c r="B32" s="59" t="s">
        <v>103</v>
      </c>
      <c r="C32" s="67" t="s">
        <v>75</v>
      </c>
      <c r="D32" s="74" t="s">
        <v>71</v>
      </c>
      <c r="E32" s="60"/>
      <c r="F32" s="61">
        <v>24.04</v>
      </c>
      <c r="G32" s="55">
        <v>24.04</v>
      </c>
      <c r="H32" s="53" t="s">
        <v>77</v>
      </c>
      <c r="I32" s="26">
        <v>25</v>
      </c>
      <c r="J32" s="26">
        <v>0.32</v>
      </c>
      <c r="K32" s="80" t="s">
        <v>104</v>
      </c>
      <c r="L32" s="79">
        <v>713.06</v>
      </c>
      <c r="M32" s="25" t="s">
        <v>59</v>
      </c>
      <c r="N32" s="71"/>
      <c r="O32" s="24">
        <f t="shared" si="0"/>
        <v>0</v>
      </c>
      <c r="P32" s="10" t="str">
        <f t="shared" si="1"/>
        <v xml:space="preserve"> </v>
      </c>
    </row>
    <row r="33" spans="1:16" x14ac:dyDescent="0.25">
      <c r="A33" s="58"/>
      <c r="B33" s="59"/>
      <c r="C33" s="67"/>
      <c r="D33" s="75" t="s">
        <v>70</v>
      </c>
      <c r="E33" s="60"/>
      <c r="F33" s="61">
        <v>56.1</v>
      </c>
      <c r="G33" s="55">
        <v>56.1</v>
      </c>
      <c r="H33" s="53"/>
      <c r="I33" s="26"/>
      <c r="J33" s="26"/>
      <c r="K33" s="80"/>
      <c r="L33" s="79">
        <v>1554.53</v>
      </c>
      <c r="M33" s="25" t="s">
        <v>59</v>
      </c>
      <c r="N33" s="71"/>
      <c r="O33" s="24">
        <f t="shared" si="0"/>
        <v>0</v>
      </c>
      <c r="P33" s="10" t="str">
        <f t="shared" si="1"/>
        <v xml:space="preserve"> </v>
      </c>
    </row>
    <row r="34" spans="1:16" x14ac:dyDescent="0.25">
      <c r="A34" s="58" t="s">
        <v>81</v>
      </c>
      <c r="B34" s="59" t="s">
        <v>105</v>
      </c>
      <c r="C34" s="67" t="s">
        <v>69</v>
      </c>
      <c r="D34" s="76" t="s">
        <v>95</v>
      </c>
      <c r="E34" s="60"/>
      <c r="F34" s="61">
        <v>27.19</v>
      </c>
      <c r="G34" s="55">
        <v>27.19</v>
      </c>
      <c r="H34" s="53" t="s">
        <v>77</v>
      </c>
      <c r="I34" s="26">
        <v>30</v>
      </c>
      <c r="J34" s="26">
        <v>0.2</v>
      </c>
      <c r="K34" s="80" t="s">
        <v>78</v>
      </c>
      <c r="L34" s="79">
        <v>627.82000000000005</v>
      </c>
      <c r="M34" s="25" t="s">
        <v>59</v>
      </c>
      <c r="N34" s="71"/>
      <c r="O34" s="24">
        <f t="shared" si="0"/>
        <v>0</v>
      </c>
      <c r="P34" s="10" t="str">
        <f t="shared" si="1"/>
        <v xml:space="preserve"> </v>
      </c>
    </row>
    <row r="35" spans="1:16" x14ac:dyDescent="0.25">
      <c r="A35" s="58"/>
      <c r="B35" s="59"/>
      <c r="C35" s="67"/>
      <c r="D35" s="76" t="s">
        <v>71</v>
      </c>
      <c r="E35" s="60"/>
      <c r="F35" s="61">
        <v>27.19</v>
      </c>
      <c r="G35" s="55">
        <v>27.19</v>
      </c>
      <c r="H35" s="53"/>
      <c r="I35" s="26"/>
      <c r="J35" s="26"/>
      <c r="K35" s="80"/>
      <c r="L35" s="79">
        <v>684.41</v>
      </c>
      <c r="M35" s="25" t="s">
        <v>59</v>
      </c>
      <c r="N35" s="71"/>
      <c r="O35" s="24">
        <f t="shared" si="0"/>
        <v>0</v>
      </c>
      <c r="P35" s="10" t="str">
        <f t="shared" si="1"/>
        <v xml:space="preserve"> </v>
      </c>
    </row>
    <row r="36" spans="1:16" x14ac:dyDescent="0.25">
      <c r="A36" s="58" t="s">
        <v>81</v>
      </c>
      <c r="B36" s="59" t="s">
        <v>106</v>
      </c>
      <c r="C36" s="67" t="s">
        <v>69</v>
      </c>
      <c r="D36" s="76" t="s">
        <v>71</v>
      </c>
      <c r="E36" s="60">
        <v>0.67</v>
      </c>
      <c r="F36" s="61">
        <v>23.32</v>
      </c>
      <c r="G36" s="55">
        <v>23.99</v>
      </c>
      <c r="H36" s="53" t="s">
        <v>79</v>
      </c>
      <c r="I36" s="26">
        <v>30</v>
      </c>
      <c r="J36" s="26">
        <v>0.27</v>
      </c>
      <c r="K36" s="80" t="s">
        <v>107</v>
      </c>
      <c r="L36" s="79">
        <v>728.82</v>
      </c>
      <c r="M36" s="25" t="s">
        <v>59</v>
      </c>
      <c r="N36" s="71"/>
      <c r="O36" s="24">
        <f t="shared" si="0"/>
        <v>0</v>
      </c>
      <c r="P36" s="10" t="str">
        <f t="shared" si="1"/>
        <v xml:space="preserve"> </v>
      </c>
    </row>
    <row r="37" spans="1:16" x14ac:dyDescent="0.25">
      <c r="A37" s="58"/>
      <c r="B37" s="59"/>
      <c r="C37" s="67"/>
      <c r="D37" s="75" t="s">
        <v>70</v>
      </c>
      <c r="E37" s="60">
        <v>2.68</v>
      </c>
      <c r="F37" s="61">
        <v>93.31</v>
      </c>
      <c r="G37" s="55">
        <v>95.98</v>
      </c>
      <c r="H37" s="53"/>
      <c r="I37" s="26"/>
      <c r="J37" s="26"/>
      <c r="K37" s="80"/>
      <c r="L37" s="79">
        <v>3656.58</v>
      </c>
      <c r="M37" s="25" t="s">
        <v>59</v>
      </c>
      <c r="N37" s="71"/>
      <c r="O37" s="24">
        <f t="shared" si="0"/>
        <v>0</v>
      </c>
      <c r="P37" s="10" t="str">
        <f t="shared" si="1"/>
        <v xml:space="preserve"> </v>
      </c>
    </row>
    <row r="38" spans="1:16" x14ac:dyDescent="0.25">
      <c r="A38" s="58" t="s">
        <v>81</v>
      </c>
      <c r="B38" s="59" t="s">
        <v>108</v>
      </c>
      <c r="C38" s="67" t="s">
        <v>94</v>
      </c>
      <c r="D38" s="76" t="s">
        <v>95</v>
      </c>
      <c r="E38" s="60">
        <v>0.33</v>
      </c>
      <c r="F38" s="61">
        <v>8.93</v>
      </c>
      <c r="G38" s="55">
        <v>9.27</v>
      </c>
      <c r="H38" s="53" t="s">
        <v>79</v>
      </c>
      <c r="I38" s="26">
        <v>20</v>
      </c>
      <c r="J38" s="26">
        <v>0.12</v>
      </c>
      <c r="K38" s="80" t="s">
        <v>110</v>
      </c>
      <c r="L38" s="79">
        <v>266.70999999999998</v>
      </c>
      <c r="M38" s="25" t="s">
        <v>59</v>
      </c>
      <c r="N38" s="71"/>
      <c r="O38" s="24">
        <f t="shared" si="0"/>
        <v>0</v>
      </c>
      <c r="P38" s="10" t="str">
        <f t="shared" si="1"/>
        <v xml:space="preserve"> </v>
      </c>
    </row>
    <row r="39" spans="1:16" x14ac:dyDescent="0.25">
      <c r="A39" s="58" t="s">
        <v>111</v>
      </c>
      <c r="B39" s="59" t="s">
        <v>112</v>
      </c>
      <c r="C39" s="67" t="s">
        <v>69</v>
      </c>
      <c r="D39" s="76" t="s">
        <v>71</v>
      </c>
      <c r="E39" s="60"/>
      <c r="F39" s="61">
        <v>453.97</v>
      </c>
      <c r="G39" s="55">
        <v>453.97</v>
      </c>
      <c r="H39" s="53" t="s">
        <v>118</v>
      </c>
      <c r="I39" s="26">
        <v>20</v>
      </c>
      <c r="J39" s="26">
        <v>1.64</v>
      </c>
      <c r="K39" s="80" t="s">
        <v>89</v>
      </c>
      <c r="L39" s="79">
        <v>7917.24</v>
      </c>
      <c r="M39" s="25" t="s">
        <v>59</v>
      </c>
      <c r="N39" s="71"/>
      <c r="O39" s="24">
        <f t="shared" si="0"/>
        <v>0</v>
      </c>
      <c r="P39" s="10" t="str">
        <f t="shared" si="1"/>
        <v xml:space="preserve"> </v>
      </c>
    </row>
    <row r="40" spans="1:16" x14ac:dyDescent="0.25">
      <c r="A40" s="58"/>
      <c r="B40" s="59"/>
      <c r="C40" s="67"/>
      <c r="D40" s="75" t="s">
        <v>70</v>
      </c>
      <c r="E40" s="60"/>
      <c r="F40" s="61">
        <v>113.49</v>
      </c>
      <c r="G40" s="55">
        <v>113.49</v>
      </c>
      <c r="H40" s="53"/>
      <c r="I40" s="26"/>
      <c r="J40" s="26"/>
      <c r="K40" s="80"/>
      <c r="L40" s="79">
        <v>2538.88</v>
      </c>
      <c r="M40" s="25" t="s">
        <v>59</v>
      </c>
      <c r="N40" s="71"/>
      <c r="O40" s="24">
        <f t="shared" si="0"/>
        <v>0</v>
      </c>
      <c r="P40" s="10" t="str">
        <f t="shared" si="1"/>
        <v xml:space="preserve"> </v>
      </c>
    </row>
    <row r="41" spans="1:16" x14ac:dyDescent="0.25">
      <c r="A41" s="58" t="s">
        <v>111</v>
      </c>
      <c r="B41" s="59" t="s">
        <v>112</v>
      </c>
      <c r="C41" s="67" t="s">
        <v>69</v>
      </c>
      <c r="D41" s="76" t="s">
        <v>71</v>
      </c>
      <c r="E41" s="60"/>
      <c r="F41" s="61">
        <v>351.87</v>
      </c>
      <c r="G41" s="55">
        <v>351.87</v>
      </c>
      <c r="H41" s="53" t="s">
        <v>119</v>
      </c>
      <c r="I41" s="26">
        <v>20</v>
      </c>
      <c r="J41" s="26">
        <v>1.75</v>
      </c>
      <c r="K41" s="80" t="s">
        <v>89</v>
      </c>
      <c r="L41" s="79">
        <v>6048.65</v>
      </c>
      <c r="M41" s="25" t="s">
        <v>59</v>
      </c>
      <c r="N41" s="71"/>
      <c r="O41" s="24">
        <f t="shared" si="0"/>
        <v>0</v>
      </c>
      <c r="P41" s="10" t="str">
        <f t="shared" si="1"/>
        <v xml:space="preserve"> </v>
      </c>
    </row>
    <row r="42" spans="1:16" x14ac:dyDescent="0.25">
      <c r="A42" s="58"/>
      <c r="B42" s="59"/>
      <c r="C42" s="67"/>
      <c r="D42" s="75" t="s">
        <v>70</v>
      </c>
      <c r="E42" s="60"/>
      <c r="F42" s="61">
        <v>87.96</v>
      </c>
      <c r="G42" s="55">
        <v>87.96</v>
      </c>
      <c r="H42" s="53"/>
      <c r="I42" s="26"/>
      <c r="J42" s="26"/>
      <c r="K42" s="80"/>
      <c r="L42" s="79">
        <v>1943.83</v>
      </c>
      <c r="M42" s="25" t="s">
        <v>59</v>
      </c>
      <c r="N42" s="71"/>
      <c r="O42" s="24">
        <f t="shared" si="0"/>
        <v>0</v>
      </c>
      <c r="P42" s="10" t="str">
        <f t="shared" si="1"/>
        <v xml:space="preserve"> </v>
      </c>
    </row>
    <row r="43" spans="1:16" x14ac:dyDescent="0.25">
      <c r="A43" s="58" t="s">
        <v>111</v>
      </c>
      <c r="B43" s="59">
        <v>609</v>
      </c>
      <c r="C43" s="67" t="s">
        <v>69</v>
      </c>
      <c r="D43" s="76" t="s">
        <v>71</v>
      </c>
      <c r="E43" s="60"/>
      <c r="F43" s="61">
        <v>67.2</v>
      </c>
      <c r="G43" s="55">
        <v>67.2</v>
      </c>
      <c r="H43" s="53" t="s">
        <v>118</v>
      </c>
      <c r="I43" s="26">
        <v>35</v>
      </c>
      <c r="J43" s="26">
        <v>1.39</v>
      </c>
      <c r="K43" s="80" t="s">
        <v>89</v>
      </c>
      <c r="L43" s="79">
        <v>1256.6400000000001</v>
      </c>
      <c r="M43" s="25" t="s">
        <v>59</v>
      </c>
      <c r="N43" s="71"/>
      <c r="O43" s="24">
        <f t="shared" si="0"/>
        <v>0</v>
      </c>
      <c r="P43" s="10" t="str">
        <f t="shared" si="1"/>
        <v xml:space="preserve"> </v>
      </c>
    </row>
    <row r="44" spans="1:16" x14ac:dyDescent="0.25">
      <c r="A44" s="58"/>
      <c r="B44" s="59"/>
      <c r="C44" s="67"/>
      <c r="D44" s="75" t="s">
        <v>70</v>
      </c>
      <c r="E44" s="60"/>
      <c r="F44" s="61">
        <v>28.79</v>
      </c>
      <c r="G44" s="55">
        <v>28.79</v>
      </c>
      <c r="H44" s="53"/>
      <c r="I44" s="26"/>
      <c r="J44" s="26"/>
      <c r="K44" s="80"/>
      <c r="L44" s="79">
        <v>680.09</v>
      </c>
      <c r="M44" s="25" t="s">
        <v>59</v>
      </c>
      <c r="N44" s="71"/>
      <c r="O44" s="24">
        <f t="shared" si="0"/>
        <v>0</v>
      </c>
      <c r="P44" s="10" t="str">
        <f t="shared" si="1"/>
        <v xml:space="preserve"> </v>
      </c>
    </row>
    <row r="45" spans="1:16" x14ac:dyDescent="0.25">
      <c r="A45" s="58" t="s">
        <v>111</v>
      </c>
      <c r="B45" s="59">
        <v>610</v>
      </c>
      <c r="C45" s="67" t="s">
        <v>69</v>
      </c>
      <c r="D45" s="76" t="s">
        <v>71</v>
      </c>
      <c r="E45" s="60">
        <v>2.5</v>
      </c>
      <c r="F45" s="61">
        <v>72.42</v>
      </c>
      <c r="G45" s="55">
        <v>74.92</v>
      </c>
      <c r="H45" s="53" t="s">
        <v>118</v>
      </c>
      <c r="I45" s="26">
        <v>35</v>
      </c>
      <c r="J45" s="26">
        <v>1.32</v>
      </c>
      <c r="K45" s="80" t="s">
        <v>114</v>
      </c>
      <c r="L45" s="79">
        <v>1352.31</v>
      </c>
      <c r="M45" s="25" t="s">
        <v>59</v>
      </c>
      <c r="N45" s="71"/>
      <c r="O45" s="24">
        <f t="shared" si="0"/>
        <v>0</v>
      </c>
      <c r="P45" s="10" t="str">
        <f t="shared" si="1"/>
        <v xml:space="preserve"> </v>
      </c>
    </row>
    <row r="46" spans="1:16" x14ac:dyDescent="0.25">
      <c r="A46" s="58"/>
      <c r="B46" s="59"/>
      <c r="C46" s="67"/>
      <c r="D46" s="75" t="s">
        <v>70</v>
      </c>
      <c r="E46" s="60">
        <v>1.07</v>
      </c>
      <c r="F46" s="61">
        <v>31.04</v>
      </c>
      <c r="G46" s="55">
        <v>32.11</v>
      </c>
      <c r="H46" s="53"/>
      <c r="I46" s="26"/>
      <c r="J46" s="26"/>
      <c r="K46" s="80"/>
      <c r="L46" s="79">
        <v>734.63</v>
      </c>
      <c r="M46" s="25" t="s">
        <v>59</v>
      </c>
      <c r="N46" s="71"/>
      <c r="O46" s="24">
        <f t="shared" si="0"/>
        <v>0</v>
      </c>
      <c r="P46" s="10" t="str">
        <f t="shared" si="1"/>
        <v xml:space="preserve"> </v>
      </c>
    </row>
    <row r="47" spans="1:16" x14ac:dyDescent="0.25">
      <c r="A47" s="58" t="s">
        <v>111</v>
      </c>
      <c r="B47" s="59" t="s">
        <v>113</v>
      </c>
      <c r="C47" s="67" t="s">
        <v>69</v>
      </c>
      <c r="D47" s="75" t="s">
        <v>70</v>
      </c>
      <c r="E47" s="60"/>
      <c r="F47" s="61">
        <v>10.99</v>
      </c>
      <c r="G47" s="55">
        <v>10.99</v>
      </c>
      <c r="H47" s="53" t="s">
        <v>118</v>
      </c>
      <c r="I47" s="26">
        <v>35</v>
      </c>
      <c r="J47" s="26">
        <v>0.19</v>
      </c>
      <c r="K47" s="80" t="s">
        <v>76</v>
      </c>
      <c r="L47" s="79">
        <v>501.48</v>
      </c>
      <c r="M47" s="25" t="s">
        <v>59</v>
      </c>
      <c r="N47" s="71"/>
      <c r="O47" s="24">
        <f t="shared" si="0"/>
        <v>0</v>
      </c>
      <c r="P47" s="10" t="str">
        <f t="shared" si="1"/>
        <v xml:space="preserve"> </v>
      </c>
    </row>
    <row r="48" spans="1:16" x14ac:dyDescent="0.25">
      <c r="A48" s="58" t="s">
        <v>111</v>
      </c>
      <c r="B48" s="59">
        <v>910</v>
      </c>
      <c r="C48" s="67" t="s">
        <v>69</v>
      </c>
      <c r="D48" s="76" t="s">
        <v>71</v>
      </c>
      <c r="E48" s="60"/>
      <c r="F48" s="61">
        <v>25.91</v>
      </c>
      <c r="G48" s="55">
        <v>25.91</v>
      </c>
      <c r="H48" s="53" t="s">
        <v>118</v>
      </c>
      <c r="I48" s="26">
        <v>30</v>
      </c>
      <c r="J48" s="26">
        <v>1.8</v>
      </c>
      <c r="K48" s="80" t="s">
        <v>115</v>
      </c>
      <c r="L48" s="79">
        <v>431.14</v>
      </c>
      <c r="M48" s="25" t="s">
        <v>59</v>
      </c>
      <c r="N48" s="71"/>
      <c r="O48" s="24">
        <f t="shared" si="0"/>
        <v>0</v>
      </c>
      <c r="P48" s="10" t="str">
        <f t="shared" si="1"/>
        <v xml:space="preserve"> </v>
      </c>
    </row>
    <row r="49" spans="1:16" x14ac:dyDescent="0.25">
      <c r="A49" s="58"/>
      <c r="B49" s="59"/>
      <c r="C49" s="67"/>
      <c r="D49" s="75" t="s">
        <v>70</v>
      </c>
      <c r="E49" s="60"/>
      <c r="F49" s="61">
        <v>6.47</v>
      </c>
      <c r="G49" s="55">
        <v>6.47</v>
      </c>
      <c r="H49" s="53"/>
      <c r="I49" s="26"/>
      <c r="J49" s="26"/>
      <c r="K49" s="80"/>
      <c r="L49" s="79">
        <v>139.59</v>
      </c>
      <c r="M49" s="25" t="s">
        <v>59</v>
      </c>
      <c r="N49" s="71"/>
      <c r="O49" s="24">
        <f t="shared" si="0"/>
        <v>0</v>
      </c>
      <c r="P49" s="10" t="str">
        <f t="shared" si="1"/>
        <v xml:space="preserve"> </v>
      </c>
    </row>
    <row r="50" spans="1:16" x14ac:dyDescent="0.25">
      <c r="A50" s="58"/>
      <c r="B50" s="59"/>
      <c r="C50" s="67"/>
      <c r="D50" s="76"/>
      <c r="E50" s="60"/>
      <c r="F50" s="61"/>
      <c r="G50" s="55"/>
      <c r="H50" s="53"/>
      <c r="I50" s="26"/>
      <c r="J50" s="26"/>
      <c r="K50" s="80"/>
      <c r="L50" s="79"/>
      <c r="M50" s="25" t="s">
        <v>59</v>
      </c>
      <c r="N50" s="71"/>
      <c r="O50" s="24">
        <f t="shared" si="0"/>
        <v>0</v>
      </c>
      <c r="P50" s="10"/>
    </row>
    <row r="51" spans="1:16" x14ac:dyDescent="0.25">
      <c r="A51" s="58"/>
      <c r="B51" s="59"/>
      <c r="C51" s="67"/>
      <c r="D51" s="76"/>
      <c r="E51" s="60"/>
      <c r="F51" s="61"/>
      <c r="G51" s="55"/>
      <c r="H51" s="53"/>
      <c r="I51" s="26"/>
      <c r="J51" s="26"/>
      <c r="K51" s="80"/>
      <c r="L51" s="79"/>
      <c r="M51" s="25" t="s">
        <v>59</v>
      </c>
      <c r="N51" s="71"/>
      <c r="O51" s="24">
        <f t="shared" si="0"/>
        <v>0</v>
      </c>
      <c r="P51" s="10"/>
    </row>
    <row r="52" spans="1:16" x14ac:dyDescent="0.25">
      <c r="A52" s="58"/>
      <c r="B52" s="59"/>
      <c r="C52" s="67"/>
      <c r="D52" s="76"/>
      <c r="E52" s="60"/>
      <c r="F52" s="61"/>
      <c r="G52" s="55"/>
      <c r="H52" s="53"/>
      <c r="I52" s="26"/>
      <c r="J52" s="26"/>
      <c r="K52" s="80"/>
      <c r="L52" s="79"/>
      <c r="M52" s="25" t="s">
        <v>59</v>
      </c>
      <c r="N52" s="71"/>
      <c r="O52" s="24">
        <f t="shared" si="0"/>
        <v>0</v>
      </c>
      <c r="P52" s="10"/>
    </row>
    <row r="53" spans="1:16" x14ac:dyDescent="0.25">
      <c r="A53" s="58"/>
      <c r="B53" s="59"/>
      <c r="C53" s="67"/>
      <c r="D53" s="76"/>
      <c r="E53" s="60"/>
      <c r="F53" s="61"/>
      <c r="G53" s="55"/>
      <c r="H53" s="53"/>
      <c r="I53" s="26"/>
      <c r="J53" s="26"/>
      <c r="K53" s="80"/>
      <c r="L53" s="79"/>
      <c r="M53" s="25" t="s">
        <v>59</v>
      </c>
      <c r="N53" s="71"/>
      <c r="O53" s="24">
        <f t="shared" si="0"/>
        <v>0</v>
      </c>
      <c r="P53" s="10"/>
    </row>
    <row r="54" spans="1:16" x14ac:dyDescent="0.25">
      <c r="A54" s="58"/>
      <c r="B54" s="59"/>
      <c r="C54" s="67"/>
      <c r="D54" s="76"/>
      <c r="E54" s="60"/>
      <c r="F54" s="61"/>
      <c r="G54" s="55"/>
      <c r="H54" s="53"/>
      <c r="I54" s="26"/>
      <c r="J54" s="26"/>
      <c r="K54" s="80"/>
      <c r="L54" s="79"/>
      <c r="M54" s="25" t="s">
        <v>59</v>
      </c>
      <c r="N54" s="71"/>
      <c r="O54" s="24">
        <f t="shared" si="0"/>
        <v>0</v>
      </c>
      <c r="P54" s="10"/>
    </row>
    <row r="55" spans="1:16" x14ac:dyDescent="0.25">
      <c r="A55" s="58"/>
      <c r="B55" s="59"/>
      <c r="C55" s="67"/>
      <c r="D55" s="76"/>
      <c r="E55" s="60"/>
      <c r="F55" s="61"/>
      <c r="G55" s="55"/>
      <c r="H55" s="53"/>
      <c r="I55" s="26"/>
      <c r="J55" s="26"/>
      <c r="K55" s="80"/>
      <c r="L55" s="79"/>
      <c r="M55" s="25" t="s">
        <v>59</v>
      </c>
      <c r="N55" s="71"/>
      <c r="O55" s="24">
        <f t="shared" si="0"/>
        <v>0</v>
      </c>
      <c r="P55" s="10"/>
    </row>
    <row r="56" spans="1:16" x14ac:dyDescent="0.25">
      <c r="A56" s="58"/>
      <c r="B56" s="59"/>
      <c r="C56" s="67"/>
      <c r="D56" s="76"/>
      <c r="E56" s="60"/>
      <c r="F56" s="61"/>
      <c r="G56" s="55"/>
      <c r="H56" s="53"/>
      <c r="I56" s="26"/>
      <c r="J56" s="26"/>
      <c r="K56" s="80"/>
      <c r="L56" s="79"/>
      <c r="M56" s="25" t="s">
        <v>59</v>
      </c>
      <c r="N56" s="71"/>
      <c r="O56" s="24">
        <f t="shared" si="0"/>
        <v>0</v>
      </c>
      <c r="P56" s="10"/>
    </row>
    <row r="57" spans="1:16" x14ac:dyDescent="0.25">
      <c r="A57" s="58"/>
      <c r="B57" s="59"/>
      <c r="C57" s="67"/>
      <c r="D57" s="76"/>
      <c r="E57" s="60"/>
      <c r="F57" s="61"/>
      <c r="G57" s="55"/>
      <c r="H57" s="53"/>
      <c r="I57" s="26"/>
      <c r="J57" s="26"/>
      <c r="K57" s="80"/>
      <c r="L57" s="79"/>
      <c r="M57" s="25" t="s">
        <v>59</v>
      </c>
      <c r="N57" s="71"/>
      <c r="O57" s="24">
        <f t="shared" si="0"/>
        <v>0</v>
      </c>
      <c r="P57" s="10"/>
    </row>
    <row r="58" spans="1:16" x14ac:dyDescent="0.25">
      <c r="A58" s="58"/>
      <c r="B58" s="59"/>
      <c r="C58" s="67"/>
      <c r="D58" s="76"/>
      <c r="E58" s="60"/>
      <c r="F58" s="61"/>
      <c r="G58" s="55"/>
      <c r="H58" s="53"/>
      <c r="I58" s="26"/>
      <c r="J58" s="26"/>
      <c r="K58" s="80"/>
      <c r="L58" s="79"/>
      <c r="M58" s="25" t="s">
        <v>59</v>
      </c>
      <c r="N58" s="71"/>
      <c r="O58" s="24">
        <f t="shared" si="0"/>
        <v>0</v>
      </c>
      <c r="P58" s="10"/>
    </row>
    <row r="59" spans="1:16" x14ac:dyDescent="0.25">
      <c r="A59" s="58"/>
      <c r="B59" s="59"/>
      <c r="C59" s="67"/>
      <c r="D59" s="76"/>
      <c r="E59" s="60"/>
      <c r="F59" s="61"/>
      <c r="G59" s="55"/>
      <c r="H59" s="53"/>
      <c r="I59" s="26"/>
      <c r="J59" s="26"/>
      <c r="K59" s="80"/>
      <c r="L59" s="79"/>
      <c r="M59" s="25" t="s">
        <v>59</v>
      </c>
      <c r="N59" s="71"/>
      <c r="O59" s="24">
        <f t="shared" si="0"/>
        <v>0</v>
      </c>
      <c r="P59" s="10"/>
    </row>
    <row r="60" spans="1:16" x14ac:dyDescent="0.25">
      <c r="A60" s="58"/>
      <c r="B60" s="59"/>
      <c r="C60" s="67"/>
      <c r="D60" s="76"/>
      <c r="E60" s="60"/>
      <c r="F60" s="61"/>
      <c r="G60" s="55"/>
      <c r="H60" s="53"/>
      <c r="I60" s="26"/>
      <c r="J60" s="26"/>
      <c r="K60" s="80"/>
      <c r="L60" s="79"/>
      <c r="M60" s="25" t="s">
        <v>59</v>
      </c>
      <c r="N60" s="71"/>
      <c r="O60" s="24">
        <f t="shared" si="0"/>
        <v>0</v>
      </c>
      <c r="P60" s="10"/>
    </row>
    <row r="61" spans="1:16" x14ac:dyDescent="0.25">
      <c r="A61" s="58"/>
      <c r="B61" s="59"/>
      <c r="C61" s="67"/>
      <c r="D61" s="76"/>
      <c r="E61" s="60"/>
      <c r="F61" s="61"/>
      <c r="G61" s="55"/>
      <c r="H61" s="53"/>
      <c r="I61" s="26"/>
      <c r="J61" s="26"/>
      <c r="K61" s="80"/>
      <c r="L61" s="79"/>
      <c r="M61" s="25" t="s">
        <v>59</v>
      </c>
      <c r="N61" s="71"/>
      <c r="O61" s="24">
        <f t="shared" si="0"/>
        <v>0</v>
      </c>
      <c r="P61" s="10" t="str">
        <f t="shared" si="1"/>
        <v xml:space="preserve"> </v>
      </c>
    </row>
    <row r="62" spans="1:16" x14ac:dyDescent="0.25">
      <c r="A62" s="58"/>
      <c r="B62" s="59"/>
      <c r="C62" s="67"/>
      <c r="D62" s="76"/>
      <c r="E62" s="60"/>
      <c r="F62" s="61"/>
      <c r="G62" s="55"/>
      <c r="H62" s="53"/>
      <c r="I62" s="26"/>
      <c r="J62" s="26"/>
      <c r="K62" s="80"/>
      <c r="L62" s="79"/>
      <c r="M62" s="25" t="s">
        <v>59</v>
      </c>
      <c r="N62" s="71"/>
      <c r="O62" s="24">
        <f t="shared" si="0"/>
        <v>0</v>
      </c>
      <c r="P62" s="10"/>
    </row>
    <row r="63" spans="1:16" x14ac:dyDescent="0.25">
      <c r="A63" s="58"/>
      <c r="B63" s="59"/>
      <c r="C63" s="67"/>
      <c r="D63" s="76"/>
      <c r="E63" s="60"/>
      <c r="F63" s="61"/>
      <c r="G63" s="55"/>
      <c r="H63" s="53"/>
      <c r="I63" s="26"/>
      <c r="J63" s="26"/>
      <c r="K63" s="80"/>
      <c r="L63" s="79"/>
      <c r="M63" s="25" t="s">
        <v>59</v>
      </c>
      <c r="N63" s="71"/>
      <c r="O63" s="24">
        <f t="shared" si="0"/>
        <v>0</v>
      </c>
      <c r="P63" s="10"/>
    </row>
    <row r="64" spans="1:16" x14ac:dyDescent="0.25">
      <c r="A64" s="58"/>
      <c r="B64" s="59"/>
      <c r="C64" s="67"/>
      <c r="D64" s="77" t="s">
        <v>72</v>
      </c>
      <c r="E64" s="60"/>
      <c r="F64" s="61"/>
      <c r="G64" s="55"/>
      <c r="H64" s="53"/>
      <c r="I64" s="26"/>
      <c r="J64" s="26"/>
      <c r="K64" s="80"/>
      <c r="L64" s="79"/>
      <c r="M64" s="25" t="s">
        <v>59</v>
      </c>
      <c r="N64" s="71"/>
      <c r="O64" s="24">
        <f t="shared" si="0"/>
        <v>0</v>
      </c>
      <c r="P64" s="10" t="str">
        <f t="shared" si="1"/>
        <v xml:space="preserve"> </v>
      </c>
    </row>
    <row r="65" spans="1:16" x14ac:dyDescent="0.25">
      <c r="A65" s="21"/>
      <c r="B65" s="22"/>
      <c r="C65" s="139" t="s">
        <v>72</v>
      </c>
      <c r="D65" s="140"/>
      <c r="E65" s="52"/>
      <c r="F65" s="23"/>
      <c r="G65" s="55"/>
      <c r="H65" s="53"/>
      <c r="I65" s="22"/>
      <c r="J65" s="22"/>
      <c r="K65" s="51"/>
      <c r="L65" s="56"/>
      <c r="M65" s="25" t="s">
        <v>59</v>
      </c>
      <c r="N65" s="71"/>
      <c r="O65" s="24">
        <f t="shared" ref="O65:O66" si="2">SUM(N65*G65)</f>
        <v>0</v>
      </c>
      <c r="P65" s="10" t="str">
        <f t="shared" si="1"/>
        <v xml:space="preserve"> </v>
      </c>
    </row>
    <row r="66" spans="1:16" ht="15.75" thickBot="1" x14ac:dyDescent="0.3">
      <c r="A66" s="27"/>
      <c r="B66" s="28"/>
      <c r="C66" s="147"/>
      <c r="D66" s="148"/>
      <c r="E66" s="65">
        <v>80.02</v>
      </c>
      <c r="F66" s="62">
        <f>SUM(F12:F65)</f>
        <v>3952.0899999999988</v>
      </c>
      <c r="G66" s="62">
        <f>SUM(G12:G65)</f>
        <v>4032.0999999999985</v>
      </c>
      <c r="H66" s="54"/>
      <c r="I66" s="28"/>
      <c r="J66" s="28"/>
      <c r="K66" s="57"/>
      <c r="L66" s="63"/>
      <c r="M66" s="25" t="s">
        <v>59</v>
      </c>
      <c r="N66" s="64"/>
      <c r="O66" s="39">
        <f t="shared" si="2"/>
        <v>0</v>
      </c>
      <c r="P66" s="10" t="str">
        <f t="shared" si="1"/>
        <v xml:space="preserve"> </v>
      </c>
    </row>
    <row r="67" spans="1:16" ht="15.75" thickBot="1" x14ac:dyDescent="0.3">
      <c r="A67" s="29"/>
      <c r="B67" s="30"/>
      <c r="C67" s="31"/>
      <c r="D67" s="32"/>
      <c r="E67" s="33"/>
      <c r="F67" s="33"/>
      <c r="G67" s="33"/>
      <c r="H67" s="34"/>
      <c r="I67" s="30"/>
      <c r="J67" s="30"/>
      <c r="K67" s="31"/>
      <c r="L67" s="41"/>
      <c r="M67" s="36"/>
      <c r="N67" s="40"/>
      <c r="O67" s="41"/>
      <c r="P67" s="10"/>
    </row>
    <row r="68" spans="1:16" ht="15.75" thickBot="1" x14ac:dyDescent="0.3">
      <c r="A68" s="50"/>
      <c r="B68" s="37"/>
      <c r="C68" s="37"/>
      <c r="D68" s="37"/>
      <c r="E68" s="37"/>
      <c r="F68" s="37"/>
      <c r="G68" s="37"/>
      <c r="H68" s="37"/>
      <c r="I68" s="37"/>
      <c r="J68" s="141" t="s">
        <v>12</v>
      </c>
      <c r="K68" s="141"/>
      <c r="L68" s="41">
        <f>SUM(L12:L64)</f>
        <v>84884.93</v>
      </c>
      <c r="M68" s="38"/>
      <c r="N68" s="42" t="s">
        <v>13</v>
      </c>
      <c r="O68" s="35">
        <f>SUM(O12:O66)</f>
        <v>0</v>
      </c>
      <c r="P68" s="10" t="str">
        <f>IF(O68&gt;L68,"prekročená cena","nižšia ako stanovená")</f>
        <v>nižšia ako stanovená</v>
      </c>
    </row>
    <row r="69" spans="1:16" ht="15.75" thickBot="1" x14ac:dyDescent="0.3">
      <c r="A69" s="142" t="s">
        <v>120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4"/>
      <c r="O69" s="35">
        <f>O70-O68</f>
        <v>0</v>
      </c>
    </row>
    <row r="70" spans="1:16" ht="15.75" thickBot="1" x14ac:dyDescent="0.3">
      <c r="A70" s="142" t="s">
        <v>14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4"/>
      <c r="O70" s="35">
        <f>IF("nie"=MID(I78,1,3),O68,(O68*1.23))</f>
        <v>0</v>
      </c>
    </row>
    <row r="71" spans="1:16" x14ac:dyDescent="0.25">
      <c r="A71" s="128" t="s">
        <v>15</v>
      </c>
      <c r="B71" s="128"/>
      <c r="C71" s="128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6" x14ac:dyDescent="0.25">
      <c r="A72" s="145" t="s">
        <v>63</v>
      </c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</row>
    <row r="73" spans="1:16" ht="25.5" customHeight="1" x14ac:dyDescent="0.25">
      <c r="A73" s="44" t="s">
        <v>55</v>
      </c>
      <c r="B73" s="44"/>
      <c r="C73" s="44"/>
      <c r="D73" s="44"/>
      <c r="E73" s="44"/>
      <c r="F73" s="44"/>
      <c r="G73" s="45" t="s">
        <v>53</v>
      </c>
      <c r="H73" s="44"/>
      <c r="I73" s="44"/>
      <c r="J73" s="46"/>
      <c r="K73" s="46"/>
      <c r="L73" s="46"/>
      <c r="M73" s="46"/>
      <c r="N73" s="46"/>
      <c r="O73" s="46"/>
    </row>
    <row r="74" spans="1:16" ht="15" customHeight="1" x14ac:dyDescent="0.25">
      <c r="A74" s="130" t="s">
        <v>121</v>
      </c>
      <c r="B74" s="131"/>
      <c r="C74" s="131"/>
      <c r="D74" s="131"/>
      <c r="E74" s="132"/>
      <c r="F74" s="129" t="s">
        <v>54</v>
      </c>
      <c r="G74" s="47" t="s">
        <v>16</v>
      </c>
      <c r="H74" s="122"/>
      <c r="I74" s="123"/>
      <c r="J74" s="123"/>
      <c r="K74" s="123"/>
      <c r="L74" s="123"/>
      <c r="M74" s="123"/>
      <c r="N74" s="123"/>
      <c r="O74" s="124"/>
    </row>
    <row r="75" spans="1:16" x14ac:dyDescent="0.25">
      <c r="A75" s="133"/>
      <c r="B75" s="134"/>
      <c r="C75" s="134"/>
      <c r="D75" s="134"/>
      <c r="E75" s="135"/>
      <c r="F75" s="129"/>
      <c r="G75" s="47" t="s">
        <v>17</v>
      </c>
      <c r="H75" s="122"/>
      <c r="I75" s="123"/>
      <c r="J75" s="123"/>
      <c r="K75" s="123"/>
      <c r="L75" s="123"/>
      <c r="M75" s="123"/>
      <c r="N75" s="123"/>
      <c r="O75" s="124"/>
    </row>
    <row r="76" spans="1:16" ht="18" customHeight="1" x14ac:dyDescent="0.25">
      <c r="A76" s="133"/>
      <c r="B76" s="134"/>
      <c r="C76" s="134"/>
      <c r="D76" s="134"/>
      <c r="E76" s="135"/>
      <c r="F76" s="129"/>
      <c r="G76" s="47" t="s">
        <v>18</v>
      </c>
      <c r="H76" s="122"/>
      <c r="I76" s="123"/>
      <c r="J76" s="123"/>
      <c r="K76" s="123"/>
      <c r="L76" s="123"/>
      <c r="M76" s="123"/>
      <c r="N76" s="123"/>
      <c r="O76" s="124"/>
    </row>
    <row r="77" spans="1:16" x14ac:dyDescent="0.25">
      <c r="A77" s="133"/>
      <c r="B77" s="134"/>
      <c r="C77" s="134"/>
      <c r="D77" s="134"/>
      <c r="E77" s="135"/>
      <c r="F77" s="129"/>
      <c r="G77" s="47" t="s">
        <v>19</v>
      </c>
      <c r="H77" s="122"/>
      <c r="I77" s="123"/>
      <c r="J77" s="123"/>
      <c r="K77" s="123"/>
      <c r="L77" s="123"/>
      <c r="M77" s="123"/>
      <c r="N77" s="123"/>
      <c r="O77" s="124"/>
    </row>
    <row r="78" spans="1:16" x14ac:dyDescent="0.25">
      <c r="A78" s="133"/>
      <c r="B78" s="134"/>
      <c r="C78" s="134"/>
      <c r="D78" s="134"/>
      <c r="E78" s="135"/>
      <c r="F78" s="129"/>
      <c r="G78" s="47" t="s">
        <v>20</v>
      </c>
      <c r="H78" s="122"/>
      <c r="I78" s="123"/>
      <c r="J78" s="123"/>
      <c r="K78" s="123"/>
      <c r="L78" s="123"/>
      <c r="M78" s="123"/>
      <c r="N78" s="123"/>
      <c r="O78" s="124"/>
    </row>
    <row r="79" spans="1:16" x14ac:dyDescent="0.25">
      <c r="A79" s="133"/>
      <c r="B79" s="134"/>
      <c r="C79" s="134"/>
      <c r="D79" s="134"/>
      <c r="E79" s="135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6" x14ac:dyDescent="0.25">
      <c r="A80" s="133"/>
      <c r="B80" s="134"/>
      <c r="C80" s="134"/>
      <c r="D80" s="134"/>
      <c r="E80" s="135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36"/>
      <c r="B81" s="137"/>
      <c r="C81" s="137"/>
      <c r="D81" s="137"/>
      <c r="E81" s="138"/>
      <c r="F81" s="46"/>
      <c r="G81" s="16"/>
      <c r="H81" s="16"/>
      <c r="I81" s="16"/>
      <c r="J81" s="16" t="s">
        <v>21</v>
      </c>
      <c r="K81" s="16"/>
      <c r="L81" s="125"/>
      <c r="M81" s="126"/>
      <c r="N81" s="127"/>
      <c r="O81" s="16"/>
    </row>
    <row r="82" spans="1:15" x14ac:dyDescent="0.25">
      <c r="A82" s="66" t="s">
        <v>122</v>
      </c>
      <c r="B82" s="46"/>
      <c r="C82" s="46"/>
      <c r="D82" s="46"/>
      <c r="E82" s="46"/>
      <c r="F82" s="46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</sheetData>
  <mergeCells count="35">
    <mergeCell ref="C65:D65"/>
    <mergeCell ref="J68:K68"/>
    <mergeCell ref="A69:N69"/>
    <mergeCell ref="A70:N70"/>
    <mergeCell ref="A72:O72"/>
    <mergeCell ref="C66:D66"/>
    <mergeCell ref="H78:O78"/>
    <mergeCell ref="L81:N81"/>
    <mergeCell ref="A71:C71"/>
    <mergeCell ref="F74:F78"/>
    <mergeCell ref="H74:O74"/>
    <mergeCell ref="H75:O75"/>
    <mergeCell ref="H76:O76"/>
    <mergeCell ref="H77:O77"/>
    <mergeCell ref="A74:E81"/>
    <mergeCell ref="N9:N11"/>
    <mergeCell ref="O9:O11"/>
    <mergeCell ref="C10:D11"/>
    <mergeCell ref="E10:E11"/>
    <mergeCell ref="F10:F11"/>
    <mergeCell ref="G10:G11"/>
    <mergeCell ref="M9:M11"/>
    <mergeCell ref="A1:L1"/>
    <mergeCell ref="H9:H11"/>
    <mergeCell ref="I9:I11"/>
    <mergeCell ref="J9:J11"/>
    <mergeCell ref="K9:K11"/>
    <mergeCell ref="A8:B8"/>
    <mergeCell ref="B6:F6"/>
    <mergeCell ref="B7:F7"/>
    <mergeCell ref="B9:B11"/>
    <mergeCell ref="C9:D9"/>
    <mergeCell ref="E9:G9"/>
    <mergeCell ref="L9:L11"/>
    <mergeCell ref="C5:K5"/>
  </mergeCells>
  <pageMargins left="0.23622047244094491" right="0.23622047244094491" top="0" bottom="0" header="0.31496062992125984" footer="0.31496062992125984"/>
  <pageSetup paperSize="9" scale="79" fitToHeight="0" orientation="landscape" r:id="rId1"/>
  <headerFooter>
    <oddFooter>&amp;RStrana &amp;P z &amp;N</oddFooter>
  </headerFooter>
  <rowBreaks count="1" manualBreakCount="1">
    <brk id="6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3" t="s">
        <v>49</v>
      </c>
      <c r="M2" s="153"/>
    </row>
    <row r="3" spans="1:14" x14ac:dyDescent="0.25">
      <c r="A3" s="5" t="s">
        <v>23</v>
      </c>
      <c r="B3" s="150" t="s">
        <v>24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25</v>
      </c>
      <c r="B4" s="150" t="s">
        <v>26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7</v>
      </c>
      <c r="B5" s="150" t="s">
        <v>27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28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29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11</v>
      </c>
      <c r="B8" s="150" t="s">
        <v>30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5" t="s">
        <v>31</v>
      </c>
      <c r="B9" s="150" t="s">
        <v>32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5" t="s">
        <v>33</v>
      </c>
      <c r="B10" s="150" t="s">
        <v>34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7" t="s">
        <v>35</v>
      </c>
      <c r="B11" s="150" t="s">
        <v>36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8" t="s">
        <v>37</v>
      </c>
      <c r="B12" s="150" t="s">
        <v>38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7" t="s">
        <v>39</v>
      </c>
      <c r="B13" s="150" t="s">
        <v>40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7" t="s">
        <v>5</v>
      </c>
      <c r="B14" s="150" t="s">
        <v>50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7" t="s">
        <v>41</v>
      </c>
      <c r="B15" s="150" t="s">
        <v>42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9" t="s">
        <v>43</v>
      </c>
      <c r="B16" s="150" t="s">
        <v>44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9" t="s">
        <v>45</v>
      </c>
      <c r="B17" s="150" t="s">
        <v>46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7" t="s">
        <v>47</v>
      </c>
      <c r="B18" s="150" t="s">
        <v>48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8" t="s">
        <v>60</v>
      </c>
      <c r="B19" s="149" t="s">
        <v>61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VC Limbach LES UK</vt:lpstr>
      <vt:lpstr>Vysvetlívky</vt:lpstr>
      <vt:lpstr>'VC Limbach LES UK'!Oblasť_tlače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2025-05-13T06:24:23Z</cp:lastPrinted>
  <dcterms:created xsi:type="dcterms:W3CDTF">2012-08-13T12:29:09Z</dcterms:created>
  <dcterms:modified xsi:type="dcterms:W3CDTF">2025-08-18T12:12:56Z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