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cenari\5300\D3_KNM-Oscadnica\07_STD\final\"/>
    </mc:Choice>
  </mc:AlternateContent>
  <xr:revisionPtr revIDLastSave="0" documentId="13_ncr:1_{0B70A6B4-6A74-4E33-A9CE-E9EB2E590778}" xr6:coauthVersionLast="36" xr6:coauthVersionMax="47" xr10:uidLastSave="{00000000-0000-0000-0000-000000000000}"/>
  <bookViews>
    <workbookView xWindow="38280" yWindow="-120" windowWidth="29040" windowHeight="15840" tabRatio="426" xr2:uid="{00000000-000D-0000-FFFF-FFFF00000000}"/>
  </bookViews>
  <sheets>
    <sheet name="tab.č.1 &quot;NASADENIE&quot;" sheetId="1" r:id="rId1"/>
    <sheet name="tab.č.2 &quot;VÝPOČET CENY&quot;" sheetId="4" r:id="rId2"/>
    <sheet name="tab.č.3 &quot;FAKTURAČNÉ ETAPY&quot;" sheetId="5" r:id="rId3"/>
  </sheets>
  <definedNames>
    <definedName name="_xlnm.Print_Titles" localSheetId="0">'tab.č.1 "NASADENIE"'!$A:$B</definedName>
    <definedName name="_xlnm.Print_Titles" localSheetId="1">'tab.č.2 "VÝPOČET CENY"'!$B:$B</definedName>
    <definedName name="_xlnm.Print_Area" localSheetId="0">'tab.č.1 "NASADENIE"'!$A$1:$BI$32</definedName>
  </definedNames>
  <calcPr calcId="191029" fullPrecision="0"/>
</workbook>
</file>

<file path=xl/calcChain.xml><?xml version="1.0" encoding="utf-8"?>
<calcChain xmlns="http://schemas.openxmlformats.org/spreadsheetml/2006/main">
  <c r="AN5" i="1" l="1"/>
  <c r="BA5" i="1"/>
  <c r="BA21" i="1" l="1"/>
  <c r="BA20" i="1"/>
  <c r="BA19" i="1"/>
  <c r="BA18" i="1"/>
  <c r="BA17" i="1"/>
  <c r="BA16" i="1"/>
  <c r="BA15" i="1"/>
  <c r="BA14" i="1"/>
  <c r="BA13" i="1"/>
  <c r="BA12" i="1"/>
  <c r="BA11" i="1"/>
  <c r="BA9" i="1"/>
  <c r="BA8" i="1"/>
  <c r="BA7" i="1"/>
  <c r="BH20" i="1" l="1"/>
  <c r="AN20" i="1"/>
  <c r="BI20" i="1" l="1"/>
  <c r="C17" i="4" s="1"/>
  <c r="E17" i="4" s="1"/>
  <c r="AN7" i="1"/>
  <c r="AN12" i="1"/>
  <c r="AN13" i="1"/>
  <c r="AN14" i="1"/>
  <c r="AN15" i="1"/>
  <c r="AN16" i="1"/>
  <c r="AN17" i="1"/>
  <c r="AN18" i="1"/>
  <c r="AN19" i="1"/>
  <c r="AN21" i="1"/>
  <c r="AN11" i="1"/>
  <c r="AN8" i="1"/>
  <c r="AN9" i="1"/>
  <c r="BH5" i="1" l="1"/>
  <c r="BI5" i="1" s="1"/>
  <c r="BH19" i="1" l="1"/>
  <c r="BI19" i="1" l="1"/>
  <c r="C16" i="4" l="1"/>
  <c r="E16" i="4" s="1"/>
  <c r="BH12" i="1"/>
  <c r="BH13" i="1"/>
  <c r="BH14" i="1"/>
  <c r="BH15" i="1"/>
  <c r="BH16" i="1"/>
  <c r="BH17" i="1"/>
  <c r="BH18" i="1"/>
  <c r="BH21" i="1"/>
  <c r="BH11" i="1"/>
  <c r="BH8" i="1"/>
  <c r="BH9" i="1"/>
  <c r="BH7" i="1"/>
  <c r="BI15" i="1" l="1"/>
  <c r="C12" i="4" s="1"/>
  <c r="E12" i="4" s="1"/>
  <c r="BI21" i="1"/>
  <c r="BI8" i="1"/>
  <c r="C5" i="4" s="1"/>
  <c r="E5" i="4" s="1"/>
  <c r="BI14" i="1"/>
  <c r="C11" i="4" s="1"/>
  <c r="E11" i="4" s="1"/>
  <c r="BI16" i="1"/>
  <c r="C13" i="4" s="1"/>
  <c r="E13" i="4" s="1"/>
  <c r="BI9" i="1"/>
  <c r="C6" i="4" s="1"/>
  <c r="E6" i="4" s="1"/>
  <c r="BI12" i="1"/>
  <c r="C9" i="4" s="1"/>
  <c r="E9" i="4" s="1"/>
  <c r="BI18" i="1"/>
  <c r="BI17" i="1"/>
  <c r="BI13" i="1"/>
  <c r="C10" i="4" s="1"/>
  <c r="E10" i="4" s="1"/>
  <c r="BI11" i="1"/>
  <c r="C8" i="4" s="1"/>
  <c r="E8" i="4" s="1"/>
  <c r="BI7" i="1"/>
  <c r="C4" i="4" s="1"/>
  <c r="E4" i="4" s="1"/>
  <c r="C14" i="4" l="1"/>
  <c r="E14" i="4" s="1"/>
  <c r="C15" i="4"/>
  <c r="E15" i="4" s="1"/>
  <c r="C18" i="4"/>
  <c r="E18" i="4" s="1"/>
  <c r="E19" i="4" l="1"/>
  <c r="C3" i="5" s="1"/>
  <c r="C5" i="5" l="1"/>
  <c r="C4" i="5"/>
  <c r="C6" i="5" l="1"/>
  <c r="C7" i="5" s="1"/>
  <c r="C8" i="5" l="1"/>
  <c r="C9" i="5" s="1"/>
</calcChain>
</file>

<file path=xl/sharedStrings.xml><?xml version="1.0" encoding="utf-8"?>
<sst xmlns="http://schemas.openxmlformats.org/spreadsheetml/2006/main" count="187" uniqueCount="161">
  <si>
    <t>kľúčoví odborníci</t>
  </si>
  <si>
    <t>nekľúčoví odborníci</t>
  </si>
  <si>
    <t>1.</t>
  </si>
  <si>
    <t>2.</t>
  </si>
  <si>
    <t>3.</t>
  </si>
  <si>
    <t>4.</t>
  </si>
  <si>
    <t>5.</t>
  </si>
  <si>
    <t>6.</t>
  </si>
  <si>
    <t>7.</t>
  </si>
  <si>
    <t>8.</t>
  </si>
  <si>
    <t>Nasadenie celkom</t>
  </si>
  <si>
    <t>9.</t>
  </si>
  <si>
    <t>10.</t>
  </si>
  <si>
    <t>11.</t>
  </si>
  <si>
    <t>12.</t>
  </si>
  <si>
    <t>Nasadenie počas LOV</t>
  </si>
  <si>
    <t>Nasadenie počas LPZS</t>
  </si>
  <si>
    <t>odborník na mosty</t>
  </si>
  <si>
    <t>koordinátor bezpečnosti</t>
  </si>
  <si>
    <t>environmentálny dozor STD</t>
  </si>
  <si>
    <t>KALKULÁCIA / VÝPOČET CELKOVEJ CENY</t>
  </si>
  <si>
    <t>p.č.</t>
  </si>
  <si>
    <t xml:space="preserve"> L E H O T A   N A   O Z N Á M E N I E   V Á D</t>
  </si>
  <si>
    <t xml:space="preserve"> LEHOTA NA PRÍPRAVU ZÁVEREČNEJ SPRÁVY</t>
  </si>
  <si>
    <t>Personál Dodávateľa</t>
  </si>
  <si>
    <t>Nasadenie počas Lehoty výstavby celkom</t>
  </si>
  <si>
    <t>Legenda:</t>
  </si>
  <si>
    <t>FAKTURAČNÉ ETAPY</t>
  </si>
  <si>
    <t>Fakturačné etapy</t>
  </si>
  <si>
    <t>Fakturačná etapa 1</t>
  </si>
  <si>
    <t>Fakturačná etapa 2</t>
  </si>
  <si>
    <t>Fakturačná etapa 3</t>
  </si>
  <si>
    <t>Fakturačná etapa 4</t>
  </si>
  <si>
    <t>% z ceny</t>
  </si>
  <si>
    <t>Suma (€ )</t>
  </si>
  <si>
    <t>Zmluvná cena bez DPH</t>
  </si>
  <si>
    <t>Zmluvná cena vrátane DPH</t>
  </si>
  <si>
    <t>0.</t>
  </si>
  <si>
    <t>Poznámka:</t>
  </si>
  <si>
    <r>
      <t xml:space="preserve"> </t>
    </r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uchádzač vypĺňa žlté polia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</si>
  <si>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LOV-  Lehota na oznámenie vád 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</si>
  <si>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LPZS - Lehota na prípravu záverečnej správy </t>
    </r>
  </si>
  <si>
    <r>
      <t>PREDPOKLADANÉ NASADENIE ODBORNÍKOV TÍMU STD</t>
    </r>
    <r>
      <rPr>
        <sz val="12"/>
        <color theme="1"/>
        <rFont val="Calibri"/>
        <family val="2"/>
        <charset val="238"/>
        <scheme val="minor"/>
      </rPr>
      <t xml:space="preserve"> (v dňoch)</t>
    </r>
  </si>
  <si>
    <t xml:space="preserve">vedúci tímu STD </t>
  </si>
  <si>
    <t>odborník na dopravné stavby so zameraním na cestné stavby (diaľnice a rýchlostné cesty)</t>
  </si>
  <si>
    <t>odborník na dopravné stavby  - cesty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</si>
  <si>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</si>
  <si>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</si>
  <si>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</si>
  <si>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</si>
  <si>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</si>
  <si>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</si>
  <si>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</si>
  <si>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</si>
  <si>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</si>
  <si>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</si>
  <si>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</si>
  <si>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</si>
  <si>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</si>
  <si>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</si>
  <si>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</si>
  <si>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</si>
  <si>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</si>
  <si>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</si>
  <si>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25.</t>
  </si>
  <si>
    <t>Suma na odborníkov (€ )</t>
  </si>
  <si>
    <t>V prípade predpokladanej /prípadne viaczmennej prevádzky uchádzač zaráta tento počet zmien do svojho výpočtu.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</si>
  <si>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za deň nasadenia sa považuje deň, v ktorom jeden odborník v danej profesii odpracuje na stavbe plnú pracovnú dobu, t.j. 8 hod, resp. jednu pracovnú zmenu (počas jedného dňa môže byť nasadený ľubovoľný počet odborníkov a to aj vo viaczmennom nasadení)</t>
    </r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</si>
  <si>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</si>
  <si>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geodet (Autorizovaný geodet a kartograf a banský merač)</t>
  </si>
  <si>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PO - Prechodné obdobie</t>
    </r>
  </si>
  <si>
    <t>PO</t>
  </si>
  <si>
    <t>13.</t>
  </si>
  <si>
    <t>7/26</t>
  </si>
  <si>
    <t>33.</t>
  </si>
  <si>
    <t>34.</t>
  </si>
  <si>
    <t>35.</t>
  </si>
  <si>
    <t>36.</t>
  </si>
  <si>
    <t>8/26</t>
  </si>
  <si>
    <t>9/26</t>
  </si>
  <si>
    <t>10/26</t>
  </si>
  <si>
    <t>11/26</t>
  </si>
  <si>
    <t>12/26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</si>
  <si>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</si>
  <si>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</si>
  <si>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</si>
  <si>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</si>
  <si>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</si>
  <si>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</si>
  <si>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</si>
  <si>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</si>
  <si>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</si>
  <si>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</si>
  <si>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</si>
  <si>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</si>
  <si>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</si>
  <si>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</si>
  <si>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</si>
  <si>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</si>
  <si>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</si>
  <si>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</si>
  <si>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</si>
  <si>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</si>
  <si>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</si>
  <si>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</si>
  <si>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</si>
  <si>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</si>
  <si>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1/29</t>
  </si>
  <si>
    <t>2/29</t>
  </si>
  <si>
    <t>3/29</t>
  </si>
  <si>
    <t xml:space="preserve">odborník na nároky </t>
  </si>
  <si>
    <t>odborník - geológ STD</t>
  </si>
  <si>
    <t>kvantitár (rozpočet, ceny, fakturácia)</t>
  </si>
  <si>
    <t>SPOLU suma v eur za všetkých odborníkov (bez DPH)  :</t>
  </si>
  <si>
    <t>Podpis oprávnenej osoby uchádzača</t>
  </si>
  <si>
    <t>..............................................................</t>
  </si>
  <si>
    <t>..........................................................</t>
  </si>
  <si>
    <t>Podpis oprávnenej osoby uchádzač</t>
  </si>
  <si>
    <t>..............................................</t>
  </si>
  <si>
    <t>4/30</t>
  </si>
  <si>
    <t>4/29</t>
  </si>
  <si>
    <t>5/29</t>
  </si>
  <si>
    <t>6/29</t>
  </si>
  <si>
    <t>7/29</t>
  </si>
  <si>
    <t>8/29</t>
  </si>
  <si>
    <t>9/29</t>
  </si>
  <si>
    <t>10/29</t>
  </si>
  <si>
    <t>11/29</t>
  </si>
  <si>
    <t>12/29</t>
  </si>
  <si>
    <t>1/30</t>
  </si>
  <si>
    <t>2/30</t>
  </si>
  <si>
    <t>3/30</t>
  </si>
  <si>
    <t>5/30</t>
  </si>
  <si>
    <t>6/30</t>
  </si>
  <si>
    <t>7/30</t>
  </si>
  <si>
    <t>8/30</t>
  </si>
  <si>
    <t>9/30</t>
  </si>
  <si>
    <t>10/30</t>
  </si>
  <si>
    <t>11/30</t>
  </si>
  <si>
    <t>12/30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</si>
  <si>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</si>
  <si>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</si>
  <si>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</si>
  <si>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</si>
  <si>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</si>
  <si>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</si>
  <si>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</si>
  <si>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</si>
  <si>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</si>
  <si>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</si>
  <si>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</si>
  <si>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DPH 23%</t>
  </si>
  <si>
    <t>odborník - geotechnik STD</t>
  </si>
  <si>
    <t>inžinier pre zabezpečenie kvality - kvalitár</t>
  </si>
  <si>
    <t>iní odborníci potrební na výkon činnosti STD (predstavuje ďalšie profesie/odbornosti alebo činnosti nezahrnuté v predchádzajúcom zozname)</t>
  </si>
  <si>
    <t>Nasadenie odborníkov celkom
( dni )</t>
  </si>
  <si>
    <t>Denná sadzba  ( €/deň )
bez DPH</t>
  </si>
  <si>
    <t>Príklad : Odborník č:5 : 550*3 pracovné zmeny =1650 dní. 1650 sa musí zobraziť v stĺpci NASADENIE CELKOM.</t>
  </si>
  <si>
    <t>ZOSTÁVAJÚCA LEHOTA VÝSTAVBY, časť – Služby poskytované počas realizácie diela   (v mesiacoch)</t>
  </si>
  <si>
    <r>
      <t xml:space="preserve">dni v mesiacoch (dátum začatia činnosti STD </t>
    </r>
    <r>
      <rPr>
        <b/>
        <sz val="9"/>
        <color theme="1"/>
        <rFont val="Calibri"/>
        <family val="2"/>
        <charset val="238"/>
        <scheme val="minor"/>
      </rPr>
      <t>1.7.2026</t>
    </r>
    <r>
      <rPr>
        <sz val="9"/>
        <color theme="1"/>
        <rFont val="Calibri"/>
        <family val="2"/>
        <charset val="238"/>
        <scheme val="minor"/>
      </rPr>
      <t>)</t>
    </r>
  </si>
  <si>
    <t>inžinier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</si>
</sst>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left" vertical="center" wrapText="1"/>
    </xf>
    <xf numFmtId="0" fontId="1" fillId="8" borderId="4" xfId="0" applyFont="1" applyFill="1" applyBorder="1" applyAlignment="1" applyProtection="1">
      <alignment vertical="center"/>
    </xf>
    <xf numFmtId="0" fontId="1" fillId="8" borderId="5" xfId="0" applyFont="1" applyFill="1" applyBorder="1" applyAlignment="1" applyProtection="1">
      <alignment vertical="center"/>
    </xf>
    <xf numFmtId="0" fontId="1" fillId="6" borderId="3" xfId="0" applyFont="1" applyFill="1" applyBorder="1" applyAlignment="1" applyProtection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7" borderId="3" xfId="0" applyFont="1" applyFill="1" applyBorder="1" applyAlignment="1" applyProtection="1">
      <alignment horizontal="left" vertical="center"/>
    </xf>
    <xf numFmtId="0" fontId="1" fillId="7" borderId="4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1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" fillId="4" borderId="21" xfId="0" applyFont="1" applyFill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9" fontId="1" fillId="0" borderId="31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 wrapText="1"/>
    </xf>
    <xf numFmtId="1" fontId="1" fillId="4" borderId="25" xfId="0" applyNumberFormat="1" applyFont="1" applyFill="1" applyBorder="1" applyAlignment="1" applyProtection="1">
      <alignment horizontal="center" vertical="center" wrapText="1"/>
    </xf>
    <xf numFmtId="1" fontId="1" fillId="4" borderId="26" xfId="0" applyNumberFormat="1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right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49" fontId="1" fillId="3" borderId="26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9" fontId="1" fillId="3" borderId="9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left" vertical="center" wrapText="1"/>
    </xf>
    <xf numFmtId="0" fontId="1" fillId="9" borderId="43" xfId="0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</xf>
    <xf numFmtId="1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4" xfId="0" applyNumberFormat="1" applyFont="1" applyFill="1" applyBorder="1" applyAlignment="1" applyProtection="1">
      <alignment horizontal="right" vertical="center" wrapText="1"/>
    </xf>
    <xf numFmtId="0" fontId="1" fillId="4" borderId="22" xfId="0" applyFont="1" applyFill="1" applyBorder="1" applyAlignment="1" applyProtection="1">
      <alignment horizontal="left" vertical="center" wrapText="1"/>
    </xf>
    <xf numFmtId="1" fontId="1" fillId="2" borderId="14" xfId="0" applyNumberFormat="1" applyFont="1" applyFill="1" applyBorder="1" applyAlignment="1" applyProtection="1">
      <alignment horizontal="right" vertical="center" wrapText="1"/>
    </xf>
    <xf numFmtId="1" fontId="1" fillId="4" borderId="14" xfId="0" applyNumberFormat="1" applyFont="1" applyFill="1" applyBorder="1" applyAlignment="1" applyProtection="1">
      <alignment horizontal="right" vertical="center" wrapText="1"/>
    </xf>
    <xf numFmtId="1" fontId="1" fillId="2" borderId="45" xfId="0" applyNumberFormat="1" applyFont="1" applyFill="1" applyBorder="1" applyAlignment="1" applyProtection="1">
      <alignment horizontal="right" vertical="center" wrapText="1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left" vertical="center" wrapText="1"/>
    </xf>
    <xf numFmtId="1" fontId="1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1" fillId="0" borderId="22" xfId="0" applyNumberFormat="1" applyFont="1" applyFill="1" applyBorder="1" applyAlignment="1" applyProtection="1">
      <alignment horizontal="right" vertical="center" wrapText="1"/>
    </xf>
    <xf numFmtId="1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left" vertical="center"/>
    </xf>
    <xf numFmtId="0" fontId="1" fillId="4" borderId="36" xfId="0" applyFont="1" applyFill="1" applyBorder="1" applyAlignment="1" applyProtection="1">
      <alignment horizontal="left" vertical="center"/>
    </xf>
    <xf numFmtId="4" fontId="1" fillId="4" borderId="1" xfId="0" applyNumberFormat="1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7" xfId="0" applyFont="1" applyBorder="1" applyAlignment="1" applyProtection="1">
      <alignment horizontal="center" vertical="center"/>
    </xf>
    <xf numFmtId="4" fontId="4" fillId="0" borderId="10" xfId="0" applyNumberFormat="1" applyFont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center" vertical="center"/>
    </xf>
    <xf numFmtId="4" fontId="4" fillId="4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4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wrapText="1"/>
    </xf>
    <xf numFmtId="0" fontId="13" fillId="0" borderId="0" xfId="0" applyFont="1" applyFill="1" applyAlignment="1" applyProtection="1">
      <alignment wrapText="1"/>
    </xf>
    <xf numFmtId="2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7" borderId="18" xfId="0" applyFont="1" applyFill="1" applyBorder="1" applyAlignment="1" applyProtection="1">
      <alignment horizontal="left" vertical="center" wrapText="1"/>
    </xf>
    <xf numFmtId="1" fontId="1" fillId="0" borderId="8" xfId="0" applyNumberFormat="1" applyFont="1" applyFill="1" applyBorder="1" applyAlignment="1" applyProtection="1">
      <alignment horizontal="right" vertical="center" wrapText="1"/>
    </xf>
    <xf numFmtId="0" fontId="1" fillId="4" borderId="17" xfId="0" applyFont="1" applyFill="1" applyBorder="1" applyAlignment="1" applyProtection="1">
      <alignment horizontal="left" vertical="center" wrapText="1"/>
    </xf>
    <xf numFmtId="1" fontId="1" fillId="2" borderId="8" xfId="0" applyNumberFormat="1" applyFont="1" applyFill="1" applyBorder="1" applyAlignment="1" applyProtection="1">
      <alignment horizontal="right" vertical="center" wrapText="1"/>
    </xf>
    <xf numFmtId="1" fontId="1" fillId="4" borderId="8" xfId="0" applyNumberFormat="1" applyFont="1" applyFill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center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34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4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left" vertical="center"/>
    </xf>
    <xf numFmtId="0" fontId="1" fillId="0" borderId="39" xfId="0" applyFont="1" applyFill="1" applyBorder="1" applyAlignment="1" applyProtection="1">
      <alignment horizontal="left" vertical="center"/>
    </xf>
    <xf numFmtId="4" fontId="11" fillId="0" borderId="37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</xf>
    <xf numFmtId="1" fontId="1" fillId="5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/>
    </xf>
    <xf numFmtId="3" fontId="1" fillId="4" borderId="7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J37"/>
  <sheetViews>
    <sheetView tabSelected="1" zoomScale="85" zoomScaleNormal="85" workbookViewId="0">
      <selection activeCell="B24" sqref="B24"/>
    </sheetView>
  </sheetViews>
  <sheetFormatPr defaultColWidth="9.28515625" defaultRowHeight="12.75" x14ac:dyDescent="0.25"/>
  <cols>
    <col min="1" max="1" width="7.42578125" style="23" customWidth="1"/>
    <col min="2" max="2" width="44.28515625" style="93" customWidth="1"/>
    <col min="3" max="3" width="7.5703125" style="93" customWidth="1"/>
    <col min="4" max="4" width="5.7109375" style="93" customWidth="1"/>
    <col min="5" max="5" width="5.7109375" style="94" customWidth="1"/>
    <col min="6" max="39" width="5.7109375" style="93" customWidth="1"/>
    <col min="40" max="40" width="12.5703125" style="93" customWidth="1"/>
    <col min="41" max="41" width="5.7109375" style="93" customWidth="1"/>
    <col min="42" max="42" width="5.7109375" style="94" customWidth="1"/>
    <col min="43" max="52" width="5.7109375" style="93" customWidth="1"/>
    <col min="53" max="53" width="10.28515625" style="93" customWidth="1"/>
    <col min="54" max="54" width="6.7109375" style="93" customWidth="1"/>
    <col min="55" max="56" width="6.7109375" style="94" customWidth="1"/>
    <col min="57" max="59" width="6.7109375" style="93" customWidth="1"/>
    <col min="60" max="264" width="10.28515625" style="93" customWidth="1"/>
    <col min="265" max="16384" width="9.28515625" style="93"/>
  </cols>
  <sheetData>
    <row r="1" spans="1:62" s="11" customFormat="1" ht="33" customHeight="1" thickBot="1" x14ac:dyDescent="0.3">
      <c r="A1" s="141" t="s">
        <v>42</v>
      </c>
      <c r="B1" s="141"/>
      <c r="C1" s="10"/>
    </row>
    <row r="2" spans="1:62" x14ac:dyDescent="0.25">
      <c r="A2" s="12"/>
      <c r="B2" s="13"/>
      <c r="C2" s="53" t="s">
        <v>71</v>
      </c>
      <c r="D2" s="14" t="s">
        <v>158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5"/>
      <c r="AO2" s="16" t="s">
        <v>22</v>
      </c>
      <c r="AP2" s="96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8"/>
      <c r="BB2" s="19" t="s">
        <v>23</v>
      </c>
      <c r="BC2" s="67"/>
      <c r="BD2" s="67"/>
      <c r="BE2" s="67"/>
      <c r="BF2" s="20"/>
      <c r="BG2" s="20"/>
      <c r="BH2" s="106"/>
      <c r="BI2" s="31"/>
    </row>
    <row r="3" spans="1:62" s="23" customFormat="1" ht="15" customHeight="1" x14ac:dyDescent="0.25">
      <c r="A3" s="21"/>
      <c r="B3" s="142"/>
      <c r="C3" s="144" t="s">
        <v>37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72</v>
      </c>
      <c r="Q3" s="22" t="s">
        <v>46</v>
      </c>
      <c r="R3" s="22" t="s">
        <v>47</v>
      </c>
      <c r="S3" s="22" t="s">
        <v>48</v>
      </c>
      <c r="T3" s="22" t="s">
        <v>49</v>
      </c>
      <c r="U3" s="22" t="s">
        <v>50</v>
      </c>
      <c r="V3" s="22" t="s">
        <v>51</v>
      </c>
      <c r="W3" s="22" t="s">
        <v>52</v>
      </c>
      <c r="X3" s="22" t="s">
        <v>53</v>
      </c>
      <c r="Y3" s="22" t="s">
        <v>54</v>
      </c>
      <c r="Z3" s="22" t="s">
        <v>55</v>
      </c>
      <c r="AA3" s="22" t="s">
        <v>56</v>
      </c>
      <c r="AB3" s="22" t="s">
        <v>64</v>
      </c>
      <c r="AC3" s="22" t="s">
        <v>57</v>
      </c>
      <c r="AD3" s="22" t="s">
        <v>58</v>
      </c>
      <c r="AE3" s="22" t="s">
        <v>59</v>
      </c>
      <c r="AF3" s="22" t="s">
        <v>60</v>
      </c>
      <c r="AG3" s="22" t="s">
        <v>61</v>
      </c>
      <c r="AH3" s="22" t="s">
        <v>62</v>
      </c>
      <c r="AI3" s="22" t="s">
        <v>63</v>
      </c>
      <c r="AJ3" s="22" t="s">
        <v>74</v>
      </c>
      <c r="AK3" s="22" t="s">
        <v>75</v>
      </c>
      <c r="AL3" s="22" t="s">
        <v>76</v>
      </c>
      <c r="AM3" s="22" t="s">
        <v>77</v>
      </c>
      <c r="AN3" s="146" t="s">
        <v>25</v>
      </c>
      <c r="AO3" s="22" t="s">
        <v>2</v>
      </c>
      <c r="AP3" s="22" t="s">
        <v>140</v>
      </c>
      <c r="AQ3" s="22" t="s">
        <v>141</v>
      </c>
      <c r="AR3" s="22" t="s">
        <v>142</v>
      </c>
      <c r="AS3" s="22" t="s">
        <v>143</v>
      </c>
      <c r="AT3" s="22" t="s">
        <v>144</v>
      </c>
      <c r="AU3" s="22" t="s">
        <v>145</v>
      </c>
      <c r="AV3" s="22" t="s">
        <v>146</v>
      </c>
      <c r="AW3" s="22" t="s">
        <v>147</v>
      </c>
      <c r="AX3" s="22" t="s">
        <v>148</v>
      </c>
      <c r="AY3" s="22" t="s">
        <v>149</v>
      </c>
      <c r="AZ3" s="22" t="s">
        <v>150</v>
      </c>
      <c r="BA3" s="146" t="s">
        <v>15</v>
      </c>
      <c r="BB3" s="22" t="s">
        <v>2</v>
      </c>
      <c r="BC3" s="22" t="s">
        <v>3</v>
      </c>
      <c r="BD3" s="22" t="s">
        <v>4</v>
      </c>
      <c r="BE3" s="22" t="s">
        <v>5</v>
      </c>
      <c r="BF3" s="22" t="s">
        <v>6</v>
      </c>
      <c r="BG3" s="22" t="s">
        <v>7</v>
      </c>
      <c r="BH3" s="137" t="s">
        <v>16</v>
      </c>
      <c r="BI3" s="139" t="s">
        <v>10</v>
      </c>
    </row>
    <row r="4" spans="1:62" s="50" customFormat="1" ht="18.75" customHeight="1" x14ac:dyDescent="0.25">
      <c r="A4" s="49"/>
      <c r="B4" s="143"/>
      <c r="C4" s="145"/>
      <c r="D4" s="47" t="s">
        <v>73</v>
      </c>
      <c r="E4" s="47" t="s">
        <v>78</v>
      </c>
      <c r="F4" s="47" t="s">
        <v>79</v>
      </c>
      <c r="G4" s="47" t="s">
        <v>80</v>
      </c>
      <c r="H4" s="47" t="s">
        <v>81</v>
      </c>
      <c r="I4" s="47" t="s">
        <v>82</v>
      </c>
      <c r="J4" s="47" t="s">
        <v>83</v>
      </c>
      <c r="K4" s="47" t="s">
        <v>84</v>
      </c>
      <c r="L4" s="47" t="s">
        <v>85</v>
      </c>
      <c r="M4" s="47" t="s">
        <v>86</v>
      </c>
      <c r="N4" s="47" t="s">
        <v>87</v>
      </c>
      <c r="O4" s="47" t="s">
        <v>88</v>
      </c>
      <c r="P4" s="47" t="s">
        <v>89</v>
      </c>
      <c r="Q4" s="47" t="s">
        <v>90</v>
      </c>
      <c r="R4" s="47" t="s">
        <v>91</v>
      </c>
      <c r="S4" s="47" t="s">
        <v>92</v>
      </c>
      <c r="T4" s="47" t="s">
        <v>93</v>
      </c>
      <c r="U4" s="47" t="s">
        <v>94</v>
      </c>
      <c r="V4" s="47" t="s">
        <v>95</v>
      </c>
      <c r="W4" s="47" t="s">
        <v>96</v>
      </c>
      <c r="X4" s="47" t="s">
        <v>97</v>
      </c>
      <c r="Y4" s="47" t="s">
        <v>98</v>
      </c>
      <c r="Z4" s="47" t="s">
        <v>99</v>
      </c>
      <c r="AA4" s="47" t="s">
        <v>100</v>
      </c>
      <c r="AB4" s="47" t="s">
        <v>101</v>
      </c>
      <c r="AC4" s="47" t="s">
        <v>102</v>
      </c>
      <c r="AD4" s="47" t="s">
        <v>103</v>
      </c>
      <c r="AE4" s="47" t="s">
        <v>104</v>
      </c>
      <c r="AF4" s="47" t="s">
        <v>105</v>
      </c>
      <c r="AG4" s="47" t="s">
        <v>106</v>
      </c>
      <c r="AH4" s="47" t="s">
        <v>107</v>
      </c>
      <c r="AI4" s="47" t="s">
        <v>108</v>
      </c>
      <c r="AJ4" s="47" t="s">
        <v>109</v>
      </c>
      <c r="AK4" s="47" t="s">
        <v>120</v>
      </c>
      <c r="AL4" s="47" t="s">
        <v>121</v>
      </c>
      <c r="AM4" s="47" t="s">
        <v>122</v>
      </c>
      <c r="AN4" s="147"/>
      <c r="AO4" s="47" t="s">
        <v>123</v>
      </c>
      <c r="AP4" s="47" t="s">
        <v>124</v>
      </c>
      <c r="AQ4" s="47" t="s">
        <v>125</v>
      </c>
      <c r="AR4" s="47" t="s">
        <v>126</v>
      </c>
      <c r="AS4" s="47" t="s">
        <v>127</v>
      </c>
      <c r="AT4" s="47" t="s">
        <v>128</v>
      </c>
      <c r="AU4" s="47" t="s">
        <v>129</v>
      </c>
      <c r="AV4" s="48" t="s">
        <v>130</v>
      </c>
      <c r="AW4" s="48" t="s">
        <v>131</v>
      </c>
      <c r="AX4" s="47" t="s">
        <v>119</v>
      </c>
      <c r="AY4" s="47" t="s">
        <v>132</v>
      </c>
      <c r="AZ4" s="47" t="s">
        <v>133</v>
      </c>
      <c r="BA4" s="147"/>
      <c r="BB4" s="47" t="s">
        <v>134</v>
      </c>
      <c r="BC4" s="48" t="s">
        <v>135</v>
      </c>
      <c r="BD4" s="48" t="s">
        <v>136</v>
      </c>
      <c r="BE4" s="48" t="s">
        <v>137</v>
      </c>
      <c r="BF4" s="48" t="s">
        <v>138</v>
      </c>
      <c r="BG4" s="48" t="s">
        <v>139</v>
      </c>
      <c r="BH4" s="138"/>
      <c r="BI4" s="140"/>
    </row>
    <row r="5" spans="1:62" s="76" customFormat="1" ht="12.75" customHeight="1" x14ac:dyDescent="0.25">
      <c r="A5" s="69"/>
      <c r="B5" s="70" t="s">
        <v>159</v>
      </c>
      <c r="C5" s="71">
        <v>30</v>
      </c>
      <c r="D5" s="72">
        <v>1</v>
      </c>
      <c r="E5" s="72">
        <v>31</v>
      </c>
      <c r="F5" s="72">
        <v>30</v>
      </c>
      <c r="G5" s="72">
        <v>31</v>
      </c>
      <c r="H5" s="72">
        <v>30</v>
      </c>
      <c r="I5" s="72">
        <v>31</v>
      </c>
      <c r="J5" s="72">
        <v>31</v>
      </c>
      <c r="K5" s="72">
        <v>28</v>
      </c>
      <c r="L5" s="72">
        <v>31</v>
      </c>
      <c r="M5" s="72">
        <v>30</v>
      </c>
      <c r="N5" s="72">
        <v>31</v>
      </c>
      <c r="O5" s="72">
        <v>30</v>
      </c>
      <c r="P5" s="72">
        <v>31</v>
      </c>
      <c r="Q5" s="72">
        <v>31</v>
      </c>
      <c r="R5" s="72">
        <v>30</v>
      </c>
      <c r="S5" s="72">
        <v>31</v>
      </c>
      <c r="T5" s="72">
        <v>30</v>
      </c>
      <c r="U5" s="72">
        <v>31</v>
      </c>
      <c r="V5" s="72">
        <v>31</v>
      </c>
      <c r="W5" s="72">
        <v>29</v>
      </c>
      <c r="X5" s="72">
        <v>31</v>
      </c>
      <c r="Y5" s="72">
        <v>30</v>
      </c>
      <c r="Z5" s="72">
        <v>31</v>
      </c>
      <c r="AA5" s="72">
        <v>30</v>
      </c>
      <c r="AB5" s="72">
        <v>31</v>
      </c>
      <c r="AC5" s="72">
        <v>31</v>
      </c>
      <c r="AD5" s="72">
        <v>30</v>
      </c>
      <c r="AE5" s="72">
        <v>31</v>
      </c>
      <c r="AF5" s="72">
        <v>30</v>
      </c>
      <c r="AG5" s="72">
        <v>31</v>
      </c>
      <c r="AH5" s="72">
        <v>31</v>
      </c>
      <c r="AI5" s="72">
        <v>28</v>
      </c>
      <c r="AJ5" s="72">
        <v>31</v>
      </c>
      <c r="AK5" s="72">
        <v>30</v>
      </c>
      <c r="AL5" s="72">
        <v>31</v>
      </c>
      <c r="AM5" s="72">
        <v>30</v>
      </c>
      <c r="AN5" s="73">
        <f>SUM(D5:AM5)</f>
        <v>1066</v>
      </c>
      <c r="AO5" s="72">
        <v>31</v>
      </c>
      <c r="AP5" s="72">
        <v>31</v>
      </c>
      <c r="AQ5" s="72">
        <v>30</v>
      </c>
      <c r="AR5" s="72">
        <v>31</v>
      </c>
      <c r="AS5" s="72">
        <v>30</v>
      </c>
      <c r="AT5" s="72">
        <v>31</v>
      </c>
      <c r="AU5" s="72">
        <v>31</v>
      </c>
      <c r="AV5" s="72">
        <v>28</v>
      </c>
      <c r="AW5" s="72">
        <v>31</v>
      </c>
      <c r="AX5" s="72">
        <v>30</v>
      </c>
      <c r="AY5" s="72">
        <v>31</v>
      </c>
      <c r="AZ5" s="72">
        <v>30</v>
      </c>
      <c r="BA5" s="73">
        <f>SUM(AO5:AZ5)</f>
        <v>365</v>
      </c>
      <c r="BB5" s="72">
        <v>31</v>
      </c>
      <c r="BC5" s="72">
        <v>31</v>
      </c>
      <c r="BD5" s="72">
        <v>30</v>
      </c>
      <c r="BE5" s="72">
        <v>31</v>
      </c>
      <c r="BF5" s="72">
        <v>30</v>
      </c>
      <c r="BG5" s="72">
        <v>27</v>
      </c>
      <c r="BH5" s="107">
        <f>SUM(BB5:BG5)</f>
        <v>180</v>
      </c>
      <c r="BI5" s="74">
        <f>SUM(C5+AN5+BA5+BH5)</f>
        <v>1641</v>
      </c>
      <c r="BJ5" s="75"/>
    </row>
    <row r="6" spans="1:62" ht="14.25" customHeight="1" x14ac:dyDescent="0.25">
      <c r="A6" s="24" t="s">
        <v>21</v>
      </c>
      <c r="B6" s="68" t="s">
        <v>0</v>
      </c>
      <c r="C6" s="24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108"/>
      <c r="BI6" s="59"/>
    </row>
    <row r="7" spans="1:62" ht="40.9" customHeight="1" x14ac:dyDescent="0.25">
      <c r="A7" s="25">
        <v>1</v>
      </c>
      <c r="B7" s="26" t="s">
        <v>43</v>
      </c>
      <c r="C7" s="51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27">
        <f>SUM(D7:AM7)</f>
        <v>0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27">
        <f>SUM(AO7:AZ7)</f>
        <v>0</v>
      </c>
      <c r="BB7" s="9"/>
      <c r="BC7" s="9"/>
      <c r="BD7" s="9"/>
      <c r="BE7" s="9"/>
      <c r="BF7" s="9"/>
      <c r="BG7" s="9"/>
      <c r="BH7" s="109">
        <f>SUM(BB7:BG7)</f>
        <v>0</v>
      </c>
      <c r="BI7" s="60">
        <f>SUM(C7+AN7+BA7+BH7)</f>
        <v>0</v>
      </c>
      <c r="BJ7" s="52"/>
    </row>
    <row r="8" spans="1:62" ht="40.9" customHeight="1" x14ac:dyDescent="0.25">
      <c r="A8" s="25">
        <v>2</v>
      </c>
      <c r="B8" s="40" t="s">
        <v>45</v>
      </c>
      <c r="C8" s="51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27">
        <f>SUM(D8:AM8)</f>
        <v>0</v>
      </c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27">
        <f>SUM(AO8:AZ8)</f>
        <v>0</v>
      </c>
      <c r="BB8" s="9"/>
      <c r="BC8" s="9"/>
      <c r="BD8" s="9"/>
      <c r="BE8" s="9"/>
      <c r="BF8" s="9"/>
      <c r="BG8" s="9"/>
      <c r="BH8" s="109">
        <f>SUM(BB8:BG8)</f>
        <v>0</v>
      </c>
      <c r="BI8" s="60">
        <f>SUM(C8+AN8+BA8+BH8)</f>
        <v>0</v>
      </c>
    </row>
    <row r="9" spans="1:62" ht="40.9" customHeight="1" x14ac:dyDescent="0.25">
      <c r="A9" s="25">
        <v>3</v>
      </c>
      <c r="B9" s="40" t="s">
        <v>17</v>
      </c>
      <c r="C9" s="51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27">
        <f>SUM(D9:AM9)</f>
        <v>0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27">
        <f>SUM(AO9:AZ9)</f>
        <v>0</v>
      </c>
      <c r="BB9" s="9"/>
      <c r="BC9" s="9"/>
      <c r="BD9" s="9"/>
      <c r="BE9" s="9"/>
      <c r="BF9" s="9"/>
      <c r="BG9" s="9"/>
      <c r="BH9" s="109">
        <f>SUM(BB9:BG9)</f>
        <v>0</v>
      </c>
      <c r="BI9" s="60">
        <f>SUM(C9+AN9+BA9+BH9)</f>
        <v>0</v>
      </c>
    </row>
    <row r="10" spans="1:62" x14ac:dyDescent="0.25">
      <c r="A10" s="24"/>
      <c r="B10" s="68" t="s">
        <v>1</v>
      </c>
      <c r="C10" s="5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3"/>
      <c r="BB10" s="41"/>
      <c r="BC10" s="41"/>
      <c r="BD10" s="41"/>
      <c r="BE10" s="41"/>
      <c r="BF10" s="41"/>
      <c r="BG10" s="41"/>
      <c r="BH10" s="110"/>
      <c r="BI10" s="61"/>
    </row>
    <row r="11" spans="1:62" s="94" customFormat="1" ht="40.15" customHeight="1" x14ac:dyDescent="0.25">
      <c r="A11" s="25">
        <v>1</v>
      </c>
      <c r="B11" s="26" t="s">
        <v>44</v>
      </c>
      <c r="C11" s="51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27">
        <f t="shared" ref="AN11:AN21" si="0">SUM(D11:AM11)</f>
        <v>0</v>
      </c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27">
        <f t="shared" ref="BA11:BA21" si="1">SUM(AO11:AZ11)</f>
        <v>0</v>
      </c>
      <c r="BB11" s="9"/>
      <c r="BC11" s="9"/>
      <c r="BD11" s="9"/>
      <c r="BE11" s="9"/>
      <c r="BF11" s="9"/>
      <c r="BG11" s="9"/>
      <c r="BH11" s="109">
        <f t="shared" ref="BH11:BH21" si="2">SUM(BB11:BG11)</f>
        <v>0</v>
      </c>
      <c r="BI11" s="60">
        <f t="shared" ref="BI11:BI21" si="3">SUM(C11+AN11+BA11+BH11)</f>
        <v>0</v>
      </c>
    </row>
    <row r="12" spans="1:62" s="94" customFormat="1" ht="40.15" customHeight="1" x14ac:dyDescent="0.25">
      <c r="A12" s="25">
        <v>2</v>
      </c>
      <c r="B12" s="26" t="s">
        <v>17</v>
      </c>
      <c r="C12" s="51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27">
        <f t="shared" si="0"/>
        <v>0</v>
      </c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27">
        <f t="shared" si="1"/>
        <v>0</v>
      </c>
      <c r="BB12" s="9"/>
      <c r="BC12" s="9"/>
      <c r="BD12" s="9"/>
      <c r="BE12" s="9"/>
      <c r="BF12" s="9"/>
      <c r="BG12" s="9"/>
      <c r="BH12" s="109">
        <f t="shared" si="2"/>
        <v>0</v>
      </c>
      <c r="BI12" s="60">
        <f t="shared" si="3"/>
        <v>0</v>
      </c>
    </row>
    <row r="13" spans="1:62" s="94" customFormat="1" ht="40.15" customHeight="1" x14ac:dyDescent="0.25">
      <c r="A13" s="25">
        <v>3</v>
      </c>
      <c r="B13" s="97" t="s">
        <v>152</v>
      </c>
      <c r="C13" s="51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27">
        <f t="shared" si="0"/>
        <v>0</v>
      </c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27">
        <f t="shared" si="1"/>
        <v>0</v>
      </c>
      <c r="BB13" s="9"/>
      <c r="BC13" s="9"/>
      <c r="BD13" s="9"/>
      <c r="BE13" s="9"/>
      <c r="BF13" s="9"/>
      <c r="BG13" s="9"/>
      <c r="BH13" s="109">
        <f t="shared" si="2"/>
        <v>0</v>
      </c>
      <c r="BI13" s="60">
        <f t="shared" si="3"/>
        <v>0</v>
      </c>
    </row>
    <row r="14" spans="1:62" s="94" customFormat="1" ht="40.15" customHeight="1" x14ac:dyDescent="0.25">
      <c r="A14" s="25">
        <v>4</v>
      </c>
      <c r="B14" s="97" t="s">
        <v>111</v>
      </c>
      <c r="C14" s="51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27">
        <f t="shared" si="0"/>
        <v>0</v>
      </c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27">
        <f t="shared" si="1"/>
        <v>0</v>
      </c>
      <c r="BB14" s="9"/>
      <c r="BC14" s="9"/>
      <c r="BD14" s="9"/>
      <c r="BE14" s="9"/>
      <c r="BF14" s="9"/>
      <c r="BG14" s="9"/>
      <c r="BH14" s="109">
        <f t="shared" si="2"/>
        <v>0</v>
      </c>
      <c r="BI14" s="60">
        <f t="shared" si="3"/>
        <v>0</v>
      </c>
    </row>
    <row r="15" spans="1:62" s="94" customFormat="1" ht="40.15" customHeight="1" x14ac:dyDescent="0.25">
      <c r="A15" s="25">
        <v>5</v>
      </c>
      <c r="B15" s="97" t="s">
        <v>160</v>
      </c>
      <c r="C15" s="51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27">
        <f t="shared" si="0"/>
        <v>0</v>
      </c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27">
        <f t="shared" si="1"/>
        <v>0</v>
      </c>
      <c r="BB15" s="9"/>
      <c r="BC15" s="9"/>
      <c r="BD15" s="9"/>
      <c r="BE15" s="9"/>
      <c r="BF15" s="9"/>
      <c r="BG15" s="9"/>
      <c r="BH15" s="109">
        <f t="shared" si="2"/>
        <v>0</v>
      </c>
      <c r="BI15" s="60">
        <f t="shared" si="3"/>
        <v>0</v>
      </c>
    </row>
    <row r="16" spans="1:62" s="94" customFormat="1" ht="40.15" customHeight="1" x14ac:dyDescent="0.25">
      <c r="A16" s="25">
        <v>6</v>
      </c>
      <c r="B16" s="97" t="s">
        <v>69</v>
      </c>
      <c r="C16" s="51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27">
        <f t="shared" si="0"/>
        <v>0</v>
      </c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27">
        <f t="shared" si="1"/>
        <v>0</v>
      </c>
      <c r="BB16" s="9"/>
      <c r="BC16" s="9"/>
      <c r="BD16" s="9"/>
      <c r="BE16" s="9"/>
      <c r="BF16" s="9"/>
      <c r="BG16" s="9"/>
      <c r="BH16" s="109">
        <f t="shared" si="2"/>
        <v>0</v>
      </c>
      <c r="BI16" s="60">
        <f t="shared" si="3"/>
        <v>0</v>
      </c>
    </row>
    <row r="17" spans="1:61" s="94" customFormat="1" ht="40.15" customHeight="1" x14ac:dyDescent="0.25">
      <c r="A17" s="25">
        <v>7</v>
      </c>
      <c r="B17" s="97" t="s">
        <v>18</v>
      </c>
      <c r="C17" s="51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27">
        <f t="shared" si="0"/>
        <v>0</v>
      </c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27">
        <f t="shared" si="1"/>
        <v>0</v>
      </c>
      <c r="BB17" s="9"/>
      <c r="BC17" s="9"/>
      <c r="BD17" s="9"/>
      <c r="BE17" s="9"/>
      <c r="BF17" s="9"/>
      <c r="BG17" s="9"/>
      <c r="BH17" s="109">
        <f t="shared" si="2"/>
        <v>0</v>
      </c>
      <c r="BI17" s="60">
        <f t="shared" si="3"/>
        <v>0</v>
      </c>
    </row>
    <row r="18" spans="1:61" s="94" customFormat="1" ht="40.15" customHeight="1" x14ac:dyDescent="0.25">
      <c r="A18" s="25">
        <v>8</v>
      </c>
      <c r="B18" s="97" t="s">
        <v>19</v>
      </c>
      <c r="C18" s="51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27">
        <f t="shared" si="0"/>
        <v>0</v>
      </c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27">
        <f t="shared" si="1"/>
        <v>0</v>
      </c>
      <c r="BB18" s="9"/>
      <c r="BC18" s="9"/>
      <c r="BD18" s="9"/>
      <c r="BE18" s="9"/>
      <c r="BF18" s="9"/>
      <c r="BG18" s="9"/>
      <c r="BH18" s="109">
        <f t="shared" si="2"/>
        <v>0</v>
      </c>
      <c r="BI18" s="60">
        <f t="shared" si="3"/>
        <v>0</v>
      </c>
    </row>
    <row r="19" spans="1:61" s="94" customFormat="1" ht="40.15" customHeight="1" x14ac:dyDescent="0.25">
      <c r="A19" s="63">
        <v>9</v>
      </c>
      <c r="B19" s="64" t="s">
        <v>110</v>
      </c>
      <c r="C19" s="127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65"/>
      <c r="AF19" s="54"/>
      <c r="AG19" s="54"/>
      <c r="AH19" s="54"/>
      <c r="AI19" s="54"/>
      <c r="AJ19" s="54"/>
      <c r="AK19" s="54"/>
      <c r="AL19" s="54"/>
      <c r="AM19" s="65"/>
      <c r="AN19" s="27">
        <f t="shared" si="0"/>
        <v>0</v>
      </c>
      <c r="AO19" s="66"/>
      <c r="AP19" s="66"/>
      <c r="AQ19" s="66"/>
      <c r="AR19" s="66"/>
      <c r="AS19" s="9"/>
      <c r="AT19" s="9"/>
      <c r="AU19" s="9"/>
      <c r="AV19" s="9"/>
      <c r="AW19" s="9"/>
      <c r="AX19" s="9"/>
      <c r="AY19" s="66"/>
      <c r="AZ19" s="66"/>
      <c r="BA19" s="27">
        <f t="shared" si="1"/>
        <v>0</v>
      </c>
      <c r="BB19" s="66"/>
      <c r="BC19" s="66"/>
      <c r="BD19" s="66"/>
      <c r="BE19" s="66"/>
      <c r="BF19" s="66"/>
      <c r="BG19" s="66"/>
      <c r="BH19" s="109">
        <f t="shared" si="2"/>
        <v>0</v>
      </c>
      <c r="BI19" s="60">
        <f t="shared" si="3"/>
        <v>0</v>
      </c>
    </row>
    <row r="20" spans="1:61" s="94" customFormat="1" ht="40.15" customHeight="1" x14ac:dyDescent="0.25">
      <c r="A20" s="63">
        <v>10</v>
      </c>
      <c r="B20" s="64" t="s">
        <v>112</v>
      </c>
      <c r="C20" s="127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27">
        <f t="shared" si="0"/>
        <v>0</v>
      </c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27">
        <f t="shared" si="1"/>
        <v>0</v>
      </c>
      <c r="BB20" s="66"/>
      <c r="BC20" s="66"/>
      <c r="BD20" s="66"/>
      <c r="BE20" s="66"/>
      <c r="BF20" s="66"/>
      <c r="BG20" s="66"/>
      <c r="BH20" s="109">
        <f t="shared" si="2"/>
        <v>0</v>
      </c>
      <c r="BI20" s="60">
        <f t="shared" si="3"/>
        <v>0</v>
      </c>
    </row>
    <row r="21" spans="1:61" s="94" customFormat="1" ht="40.15" customHeight="1" thickBot="1" x14ac:dyDescent="0.3">
      <c r="A21" s="28">
        <v>11</v>
      </c>
      <c r="B21" s="29" t="s">
        <v>154</v>
      </c>
      <c r="C21" s="128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8">
        <f t="shared" si="0"/>
        <v>0</v>
      </c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8">
        <f t="shared" si="1"/>
        <v>0</v>
      </c>
      <c r="BB21" s="57"/>
      <c r="BC21" s="57"/>
      <c r="BD21" s="57"/>
      <c r="BE21" s="57"/>
      <c r="BF21" s="57"/>
      <c r="BG21" s="57"/>
      <c r="BH21" s="111">
        <f t="shared" si="2"/>
        <v>0</v>
      </c>
      <c r="BI21" s="62">
        <f t="shared" si="3"/>
        <v>0</v>
      </c>
    </row>
    <row r="22" spans="1:61" s="76" customFormat="1" x14ac:dyDescent="0.25">
      <c r="A22" s="98"/>
      <c r="E22" s="133"/>
      <c r="BI22" s="75"/>
    </row>
    <row r="23" spans="1:61" s="76" customFormat="1" x14ac:dyDescent="0.25">
      <c r="A23" s="98"/>
      <c r="B23" s="99" t="s">
        <v>38</v>
      </c>
      <c r="E23" s="133"/>
      <c r="BI23" s="75"/>
    </row>
    <row r="24" spans="1:61" s="76" customFormat="1" ht="76.5" x14ac:dyDescent="0.25">
      <c r="A24" s="98"/>
      <c r="B24" s="76" t="s">
        <v>67</v>
      </c>
      <c r="D24" s="105"/>
      <c r="E24" s="105"/>
      <c r="F24" s="105"/>
      <c r="G24" s="105"/>
      <c r="H24" s="105"/>
      <c r="I24" s="105"/>
      <c r="J24" s="105"/>
      <c r="AS24" s="100"/>
      <c r="AT24" s="100"/>
      <c r="AU24" s="100"/>
      <c r="AV24" s="100"/>
      <c r="AW24" s="100"/>
      <c r="AX24" s="100"/>
      <c r="AY24" s="100"/>
      <c r="AZ24" s="100"/>
      <c r="BA24" s="100"/>
    </row>
    <row r="25" spans="1:61" s="76" customFormat="1" ht="12.75" customHeight="1" x14ac:dyDescent="0.25">
      <c r="A25" s="98"/>
      <c r="B25" s="136" t="s">
        <v>66</v>
      </c>
      <c r="E25" s="133"/>
      <c r="AV25" s="150" t="s">
        <v>115</v>
      </c>
      <c r="AW25" s="151"/>
      <c r="AX25" s="151"/>
      <c r="AY25" s="151"/>
      <c r="AZ25" s="151"/>
    </row>
    <row r="26" spans="1:61" s="76" customFormat="1" ht="35.25" customHeight="1" x14ac:dyDescent="0.25">
      <c r="A26" s="98"/>
      <c r="B26" s="136"/>
      <c r="E26" s="133"/>
      <c r="AV26" s="148" t="s">
        <v>114</v>
      </c>
      <c r="AW26" s="149"/>
      <c r="AX26" s="149"/>
      <c r="AY26" s="149"/>
      <c r="AZ26" s="149"/>
      <c r="BA26" s="149"/>
    </row>
    <row r="27" spans="1:61" s="76" customFormat="1" ht="38.25" x14ac:dyDescent="0.2">
      <c r="A27" s="98"/>
      <c r="B27" s="101" t="s">
        <v>157</v>
      </c>
      <c r="E27" s="133"/>
    </row>
    <row r="28" spans="1:61" s="76" customFormat="1" x14ac:dyDescent="0.2">
      <c r="A28" s="98"/>
      <c r="B28" s="102"/>
      <c r="E28" s="133"/>
      <c r="AX28" s="75"/>
      <c r="AY28" s="75"/>
      <c r="AZ28" s="103"/>
      <c r="BA28" s="104"/>
    </row>
    <row r="29" spans="1:61" s="76" customFormat="1" x14ac:dyDescent="0.25">
      <c r="A29" s="98"/>
      <c r="B29" s="99" t="s">
        <v>26</v>
      </c>
      <c r="E29" s="133"/>
      <c r="AX29" s="75"/>
      <c r="AY29" s="75"/>
      <c r="AZ29" s="103"/>
      <c r="BA29" s="104"/>
    </row>
    <row r="30" spans="1:61" s="76" customFormat="1" ht="15.75" x14ac:dyDescent="0.25">
      <c r="A30" s="98"/>
      <c r="B30" s="76" t="s">
        <v>70</v>
      </c>
      <c r="E30" s="133"/>
      <c r="AX30" s="75"/>
      <c r="AY30" s="75"/>
      <c r="AZ30" s="103"/>
      <c r="BA30" s="104"/>
    </row>
    <row r="31" spans="1:61" s="76" customFormat="1" x14ac:dyDescent="0.25">
      <c r="A31" s="98"/>
      <c r="B31" s="76" t="s">
        <v>40</v>
      </c>
      <c r="E31" s="133"/>
      <c r="AX31" s="103"/>
      <c r="AY31" s="103"/>
      <c r="AZ31" s="103"/>
      <c r="BA31" s="104"/>
    </row>
    <row r="32" spans="1:61" s="76" customFormat="1" x14ac:dyDescent="0.25">
      <c r="A32" s="98"/>
      <c r="B32" s="76" t="s">
        <v>41</v>
      </c>
      <c r="E32" s="133"/>
      <c r="AZ32" s="103"/>
    </row>
    <row r="33" spans="1:5" s="76" customFormat="1" x14ac:dyDescent="0.25">
      <c r="A33" s="98"/>
      <c r="E33" s="133"/>
    </row>
    <row r="34" spans="1:5" s="76" customFormat="1" x14ac:dyDescent="0.25">
      <c r="A34" s="98"/>
      <c r="E34" s="133"/>
    </row>
    <row r="35" spans="1:5" s="76" customFormat="1" x14ac:dyDescent="0.25">
      <c r="A35" s="98"/>
      <c r="E35" s="133"/>
    </row>
    <row r="36" spans="1:5" s="76" customFormat="1" x14ac:dyDescent="0.25">
      <c r="A36" s="98"/>
      <c r="E36" s="133"/>
    </row>
    <row r="37" spans="1:5" s="76" customFormat="1" x14ac:dyDescent="0.25">
      <c r="A37" s="98"/>
      <c r="E37" s="133"/>
    </row>
  </sheetData>
  <sheetProtection algorithmName="SHA-512" hashValue="3t/pj44Xjk01V/LyH3BRm41l1knuXqq+vaLeBj8le2t1yRwhhOPeqMYaW7qNBFq0JEwLOU+SBVGAZv89hKNJRw==" saltValue="cpkyREbb5l08OooDuFkKww==" spinCount="100000" sheet="1" objects="1" scenarios="1"/>
  <mergeCells count="10">
    <mergeCell ref="B25:B26"/>
    <mergeCell ref="BH3:BH4"/>
    <mergeCell ref="BI3:BI4"/>
    <mergeCell ref="A1:B1"/>
    <mergeCell ref="B3:B4"/>
    <mergeCell ref="C3:C4"/>
    <mergeCell ref="AN3:AN4"/>
    <mergeCell ref="BA3:BA4"/>
    <mergeCell ref="AV26:BA26"/>
    <mergeCell ref="AV25:AZ25"/>
  </mergeCells>
  <phoneticPr fontId="18" type="noConversion"/>
  <pageMargins left="0.98425196850393704" right="0.59055118110236227" top="0.74803149606299213" bottom="0.35433070866141736" header="0.31496062992125984" footer="0.31496062992125984"/>
  <pageSetup paperSize="8" scale="72" fitToWidth="2" orientation="landscape" r:id="rId1"/>
  <headerFooter>
    <oddHeader>&amp;L&amp;"Arial,Normálne"&amp;12Činnosť STD pre projekt D3 Kysucké Nové Mesto – Oščadnica&amp;RTabuľka č.1</oddHead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28"/>
  <sheetViews>
    <sheetView zoomScaleNormal="100" zoomScaleSheetLayoutView="80" workbookViewId="0">
      <selection activeCell="B22" sqref="B22:C22"/>
    </sheetView>
  </sheetViews>
  <sheetFormatPr defaultColWidth="9.28515625" defaultRowHeight="12.75" x14ac:dyDescent="0.25"/>
  <cols>
    <col min="1" max="1" width="5.5703125" style="80" customWidth="1"/>
    <col min="2" max="2" width="49.5703125" style="86" customWidth="1"/>
    <col min="3" max="3" width="10" style="86" customWidth="1"/>
    <col min="4" max="4" width="11.7109375" style="86" customWidth="1"/>
    <col min="5" max="5" width="21.5703125" style="86" customWidth="1"/>
    <col min="6" max="172" width="10.28515625" style="86" customWidth="1"/>
    <col min="173" max="16384" width="9.28515625" style="86"/>
  </cols>
  <sheetData>
    <row r="1" spans="1:5" s="39" customFormat="1" ht="19.5" thickBot="1" x14ac:dyDescent="0.3">
      <c r="A1" s="77"/>
      <c r="B1" s="39" t="s">
        <v>20</v>
      </c>
    </row>
    <row r="2" spans="1:5" s="80" customFormat="1" ht="81.75" customHeight="1" thickBot="1" x14ac:dyDescent="0.3">
      <c r="A2" s="78" t="s">
        <v>21</v>
      </c>
      <c r="B2" s="79" t="s">
        <v>24</v>
      </c>
      <c r="C2" s="44" t="s">
        <v>155</v>
      </c>
      <c r="D2" s="46" t="s">
        <v>156</v>
      </c>
      <c r="E2" s="45" t="s">
        <v>65</v>
      </c>
    </row>
    <row r="3" spans="1:5" ht="14.25" customHeight="1" x14ac:dyDescent="0.25">
      <c r="A3" s="81"/>
      <c r="B3" s="82" t="s">
        <v>0</v>
      </c>
      <c r="C3" s="83"/>
      <c r="D3" s="84"/>
      <c r="E3" s="85"/>
    </row>
    <row r="4" spans="1:5" ht="18.600000000000001" customHeight="1" x14ac:dyDescent="0.25">
      <c r="A4" s="87">
        <v>1</v>
      </c>
      <c r="B4" s="26" t="s">
        <v>43</v>
      </c>
      <c r="C4" s="129">
        <f>'tab.č.1 "NASADENIE"'!BI7</f>
        <v>0</v>
      </c>
      <c r="D4" s="95"/>
      <c r="E4" s="88">
        <f>C4*D4</f>
        <v>0</v>
      </c>
    </row>
    <row r="5" spans="1:5" ht="18.600000000000001" customHeight="1" x14ac:dyDescent="0.25">
      <c r="A5" s="87">
        <v>2</v>
      </c>
      <c r="B5" s="40" t="s">
        <v>45</v>
      </c>
      <c r="C5" s="129">
        <f>'tab.č.1 "NASADENIE"'!BI8</f>
        <v>0</v>
      </c>
      <c r="D5" s="95"/>
      <c r="E5" s="88">
        <f>C5*D5</f>
        <v>0</v>
      </c>
    </row>
    <row r="6" spans="1:5" ht="18.600000000000001" customHeight="1" x14ac:dyDescent="0.25">
      <c r="A6" s="87">
        <v>3</v>
      </c>
      <c r="B6" s="40" t="s">
        <v>17</v>
      </c>
      <c r="C6" s="129">
        <f>'tab.č.1 "NASADENIE"'!BI9</f>
        <v>0</v>
      </c>
      <c r="D6" s="95"/>
      <c r="E6" s="88">
        <f t="shared" ref="E6" si="0">C6*D6</f>
        <v>0</v>
      </c>
    </row>
    <row r="7" spans="1:5" x14ac:dyDescent="0.25">
      <c r="A7" s="89"/>
      <c r="B7" s="92" t="s">
        <v>1</v>
      </c>
      <c r="C7" s="130"/>
      <c r="D7" s="84"/>
      <c r="E7" s="90"/>
    </row>
    <row r="8" spans="1:5" ht="25.5" x14ac:dyDescent="0.25">
      <c r="A8" s="87">
        <v>1</v>
      </c>
      <c r="B8" s="26" t="s">
        <v>44</v>
      </c>
      <c r="C8" s="129">
        <f>'tab.č.1 "NASADENIE"'!BI11</f>
        <v>0</v>
      </c>
      <c r="D8" s="95"/>
      <c r="E8" s="88">
        <f>C8*D8</f>
        <v>0</v>
      </c>
    </row>
    <row r="9" spans="1:5" ht="24" customHeight="1" x14ac:dyDescent="0.25">
      <c r="A9" s="87">
        <v>2</v>
      </c>
      <c r="B9" s="26" t="s">
        <v>17</v>
      </c>
      <c r="C9" s="129">
        <f>'tab.č.1 "NASADENIE"'!BI12</f>
        <v>0</v>
      </c>
      <c r="D9" s="95"/>
      <c r="E9" s="88">
        <f t="shared" ref="E9:E17" si="1">C9*D9</f>
        <v>0</v>
      </c>
    </row>
    <row r="10" spans="1:5" x14ac:dyDescent="0.25">
      <c r="A10" s="87">
        <v>3</v>
      </c>
      <c r="B10" s="26" t="s">
        <v>152</v>
      </c>
      <c r="C10" s="129">
        <f>'tab.č.1 "NASADENIE"'!BI13</f>
        <v>0</v>
      </c>
      <c r="D10" s="95"/>
      <c r="E10" s="88">
        <f t="shared" si="1"/>
        <v>0</v>
      </c>
    </row>
    <row r="11" spans="1:5" x14ac:dyDescent="0.25">
      <c r="A11" s="87">
        <v>4</v>
      </c>
      <c r="B11" s="26" t="s">
        <v>111</v>
      </c>
      <c r="C11" s="129">
        <f>'tab.č.1 "NASADENIE"'!BI14</f>
        <v>0</v>
      </c>
      <c r="D11" s="95"/>
      <c r="E11" s="88">
        <f t="shared" si="1"/>
        <v>0</v>
      </c>
    </row>
    <row r="12" spans="1:5" x14ac:dyDescent="0.25">
      <c r="A12" s="87">
        <v>5</v>
      </c>
      <c r="B12" s="26" t="s">
        <v>153</v>
      </c>
      <c r="C12" s="129">
        <f>'tab.č.1 "NASADENIE"'!BI15</f>
        <v>0</v>
      </c>
      <c r="D12" s="95"/>
      <c r="E12" s="88">
        <f t="shared" si="1"/>
        <v>0</v>
      </c>
    </row>
    <row r="13" spans="1:5" ht="22.5" customHeight="1" x14ac:dyDescent="0.25">
      <c r="A13" s="87">
        <v>6</v>
      </c>
      <c r="B13" s="26" t="s">
        <v>69</v>
      </c>
      <c r="C13" s="131">
        <f>'tab.č.1 "NASADENIE"'!BI16</f>
        <v>0</v>
      </c>
      <c r="D13" s="95"/>
      <c r="E13" s="88">
        <f t="shared" si="1"/>
        <v>0</v>
      </c>
    </row>
    <row r="14" spans="1:5" ht="24" customHeight="1" x14ac:dyDescent="0.25">
      <c r="A14" s="87">
        <v>7</v>
      </c>
      <c r="B14" s="26" t="s">
        <v>18</v>
      </c>
      <c r="C14" s="131">
        <f>'tab.č.1 "NASADENIE"'!BI17</f>
        <v>0</v>
      </c>
      <c r="D14" s="95"/>
      <c r="E14" s="88">
        <f t="shared" si="1"/>
        <v>0</v>
      </c>
    </row>
    <row r="15" spans="1:5" s="114" customFormat="1" x14ac:dyDescent="0.25">
      <c r="A15" s="112">
        <v>8</v>
      </c>
      <c r="B15" s="97" t="s">
        <v>19</v>
      </c>
      <c r="C15" s="132">
        <f>'tab.č.1 "NASADENIE"'!BI18</f>
        <v>0</v>
      </c>
      <c r="D15" s="95"/>
      <c r="E15" s="113">
        <f t="shared" si="1"/>
        <v>0</v>
      </c>
    </row>
    <row r="16" spans="1:5" s="114" customFormat="1" ht="24" customHeight="1" x14ac:dyDescent="0.25">
      <c r="A16" s="115">
        <v>9</v>
      </c>
      <c r="B16" s="116" t="s">
        <v>110</v>
      </c>
      <c r="C16" s="132">
        <f>'tab.č.1 "NASADENIE"'!BI19</f>
        <v>0</v>
      </c>
      <c r="D16" s="95"/>
      <c r="E16" s="113">
        <f t="shared" si="1"/>
        <v>0</v>
      </c>
    </row>
    <row r="17" spans="1:5" s="114" customFormat="1" ht="24" customHeight="1" x14ac:dyDescent="0.25">
      <c r="A17" s="115">
        <v>10</v>
      </c>
      <c r="B17" s="116" t="s">
        <v>112</v>
      </c>
      <c r="C17" s="132">
        <f>'tab.č.1 "NASADENIE"'!BI20</f>
        <v>0</v>
      </c>
      <c r="D17" s="95"/>
      <c r="E17" s="113">
        <f t="shared" si="1"/>
        <v>0</v>
      </c>
    </row>
    <row r="18" spans="1:5" s="114" customFormat="1" ht="55.9" customHeight="1" thickBot="1" x14ac:dyDescent="0.3">
      <c r="A18" s="117">
        <v>11</v>
      </c>
      <c r="B18" s="118" t="s">
        <v>154</v>
      </c>
      <c r="C18" s="132">
        <f>'tab.č.1 "NASADENIE"'!BI21</f>
        <v>0</v>
      </c>
      <c r="D18" s="95"/>
      <c r="E18" s="113">
        <f>C18*D18</f>
        <v>0</v>
      </c>
    </row>
    <row r="19" spans="1:5" s="114" customFormat="1" ht="19.5" thickBot="1" x14ac:dyDescent="0.3">
      <c r="A19" s="119"/>
      <c r="B19" s="120" t="s">
        <v>113</v>
      </c>
      <c r="C19" s="120"/>
      <c r="D19" s="121"/>
      <c r="E19" s="122">
        <f>SUM(E8:E18)+SUM(E4:E6)</f>
        <v>0</v>
      </c>
    </row>
    <row r="20" spans="1:5" s="114" customFormat="1" x14ac:dyDescent="0.25">
      <c r="A20" s="123"/>
    </row>
    <row r="21" spans="1:5" s="114" customFormat="1" x14ac:dyDescent="0.25">
      <c r="A21" s="123"/>
      <c r="B21" s="124" t="s">
        <v>38</v>
      </c>
    </row>
    <row r="22" spans="1:5" s="114" customFormat="1" ht="51.75" customHeight="1" x14ac:dyDescent="0.25">
      <c r="A22" s="123"/>
      <c r="B22" s="152" t="s">
        <v>68</v>
      </c>
      <c r="C22" s="153"/>
    </row>
    <row r="23" spans="1:5" s="114" customFormat="1" ht="6" customHeight="1" x14ac:dyDescent="0.25">
      <c r="A23" s="123"/>
    </row>
    <row r="24" spans="1:5" s="114" customFormat="1" ht="15.75" x14ac:dyDescent="0.25">
      <c r="A24" s="123"/>
      <c r="B24" s="114" t="s">
        <v>39</v>
      </c>
      <c r="C24" s="125"/>
      <c r="D24" s="125"/>
      <c r="E24" s="125"/>
    </row>
    <row r="25" spans="1:5" s="114" customFormat="1" x14ac:dyDescent="0.25">
      <c r="A25" s="123"/>
      <c r="C25" s="125"/>
      <c r="D25" s="125"/>
      <c r="E25" s="125"/>
    </row>
    <row r="26" spans="1:5" s="114" customFormat="1" x14ac:dyDescent="0.25">
      <c r="A26" s="123"/>
      <c r="C26" s="125"/>
      <c r="D26" s="125"/>
      <c r="E26" s="125"/>
    </row>
    <row r="27" spans="1:5" s="114" customFormat="1" ht="15" x14ac:dyDescent="0.25">
      <c r="A27" s="123"/>
      <c r="D27" s="114" t="s">
        <v>116</v>
      </c>
      <c r="E27" s="126"/>
    </row>
    <row r="28" spans="1:5" ht="15" x14ac:dyDescent="0.25">
      <c r="D28" s="134" t="s">
        <v>114</v>
      </c>
      <c r="E28" s="135"/>
    </row>
  </sheetData>
  <sheetProtection algorithmName="SHA-512" hashValue="GwT63apPWFruPXHA+sKr4RSfw9SddWlsaI7FY1r+iXddUHPgknQXq16y4awuZHanCz3rZ4h9VE4caXlypze7lw==" saltValue="C+k8TMfKt02xzTO9nswJqQ==" spinCount="100000" sheet="1" objects="1" scenarios="1"/>
  <mergeCells count="1">
    <mergeCell ref="B22:C22"/>
  </mergeCells>
  <printOptions horizontalCentered="1"/>
  <pageMargins left="0.39370078740157483" right="0.31496062992125984" top="0.74803149606299213" bottom="0.74803149606299213" header="0.31496062992125984" footer="0.31496062992125984"/>
  <pageSetup paperSize="9" scale="65" orientation="portrait" horizontalDpi="4294967295" verticalDpi="4294967295" r:id="rId1"/>
  <headerFooter>
    <oddHeader>&amp;L&amp;"Arial,Normálne"&amp;12Činnosť STD pre projekt D3 Kysucké Nové Mesto - Oščadnica&amp;RTabuľka č.2</oddHeader>
    <oddFooter>&amp;R&amp;10&amp;P/&amp;N</oddFooter>
  </headerFooter>
  <rowBreaks count="2" manualBreakCount="2">
    <brk id="7" max="16383" man="1"/>
    <brk id="27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zoomScaleNormal="100" workbookViewId="0">
      <selection activeCell="C31" sqref="C31"/>
    </sheetView>
  </sheetViews>
  <sheetFormatPr defaultColWidth="9.28515625" defaultRowHeight="12.75" x14ac:dyDescent="0.25"/>
  <cols>
    <col min="1" max="1" width="33.7109375" style="1" customWidth="1"/>
    <col min="2" max="2" width="15" style="1" customWidth="1"/>
    <col min="3" max="3" width="26" style="1" customWidth="1"/>
    <col min="4" max="254" width="10.28515625" style="1" customWidth="1"/>
    <col min="255" max="16384" width="9.28515625" style="1"/>
  </cols>
  <sheetData>
    <row r="1" spans="1:3" s="4" customFormat="1" ht="44.25" customHeight="1" thickBot="1" x14ac:dyDescent="0.3">
      <c r="A1" s="3" t="s">
        <v>27</v>
      </c>
    </row>
    <row r="2" spans="1:3" s="2" customFormat="1" ht="42.75" customHeight="1" x14ac:dyDescent="0.25">
      <c r="A2" s="32" t="s">
        <v>28</v>
      </c>
      <c r="B2" s="5" t="s">
        <v>33</v>
      </c>
      <c r="C2" s="6" t="s">
        <v>34</v>
      </c>
    </row>
    <row r="3" spans="1:3" ht="20.25" customHeight="1" x14ac:dyDescent="0.25">
      <c r="A3" s="33" t="s">
        <v>29</v>
      </c>
      <c r="B3" s="8">
        <v>0.05</v>
      </c>
      <c r="C3" s="7">
        <f>'tab.č.2 "VÝPOČET CENY"'!E19*0.05</f>
        <v>0</v>
      </c>
    </row>
    <row r="4" spans="1:3" ht="20.25" customHeight="1" x14ac:dyDescent="0.25">
      <c r="A4" s="33" t="s">
        <v>30</v>
      </c>
      <c r="B4" s="8">
        <v>0.75</v>
      </c>
      <c r="C4" s="7">
        <f>'tab.č.2 "VÝPOČET CENY"'!E19*0.75</f>
        <v>0</v>
      </c>
    </row>
    <row r="5" spans="1:3" ht="20.25" customHeight="1" x14ac:dyDescent="0.25">
      <c r="A5" s="33" t="s">
        <v>31</v>
      </c>
      <c r="B5" s="8">
        <v>0.1</v>
      </c>
      <c r="C5" s="7">
        <f>'tab.č.2 "VÝPOČET CENY"'!E19*0.1</f>
        <v>0</v>
      </c>
    </row>
    <row r="6" spans="1:3" ht="20.25" customHeight="1" thickBot="1" x14ac:dyDescent="0.3">
      <c r="A6" s="34" t="s">
        <v>32</v>
      </c>
      <c r="B6" s="35">
        <v>0.1</v>
      </c>
      <c r="C6" s="36">
        <f>'tab.č.2 "VÝPOČET CENY"'!E19-('tab.č.3 "FAKTURAČNÉ ETAPY"'!C3+'tab.č.3 "FAKTURAČNÉ ETAPY"'!C4+'tab.č.3 "FAKTURAČNÉ ETAPY"'!C5)</f>
        <v>0</v>
      </c>
    </row>
    <row r="7" spans="1:3" ht="20.25" customHeight="1" x14ac:dyDescent="0.25">
      <c r="A7" s="154" t="s">
        <v>35</v>
      </c>
      <c r="B7" s="155"/>
      <c r="C7" s="37">
        <f>SUM(C3:C6)</f>
        <v>0</v>
      </c>
    </row>
    <row r="8" spans="1:3" ht="20.25" customHeight="1" x14ac:dyDescent="0.25">
      <c r="A8" s="156" t="s">
        <v>151</v>
      </c>
      <c r="B8" s="157"/>
      <c r="C8" s="7">
        <f>C7*0.23</f>
        <v>0</v>
      </c>
    </row>
    <row r="9" spans="1:3" ht="20.25" customHeight="1" thickBot="1" x14ac:dyDescent="0.3">
      <c r="A9" s="158" t="s">
        <v>36</v>
      </c>
      <c r="B9" s="159"/>
      <c r="C9" s="38">
        <f>C7+C8</f>
        <v>0</v>
      </c>
    </row>
    <row r="12" spans="1:3" x14ac:dyDescent="0.25">
      <c r="C12" s="91"/>
    </row>
    <row r="13" spans="1:3" x14ac:dyDescent="0.25">
      <c r="C13" s="91"/>
    </row>
    <row r="14" spans="1:3" x14ac:dyDescent="0.25">
      <c r="C14" s="91"/>
    </row>
    <row r="15" spans="1:3" x14ac:dyDescent="0.25">
      <c r="C15" s="1" t="s">
        <v>118</v>
      </c>
    </row>
    <row r="16" spans="1:3" ht="25.5" x14ac:dyDescent="0.25">
      <c r="C16" s="91" t="s">
        <v>117</v>
      </c>
    </row>
  </sheetData>
  <sheetProtection algorithmName="SHA-512" hashValue="z7ChKQ1mZ4Q8etRa7aozv8oy5GlhJtIJtTVs1dwZGk/jVRjQYzzZrUQ1v49H4+GVrA+IXudOeyICFVniJqSabA==" saltValue="zuQFLCkg2b7e8AV74qfA2g==" spinCount="100000" sheet="1" objects="1" scenarios="1"/>
  <mergeCells count="3">
    <mergeCell ref="A7:B7"/>
    <mergeCell ref="A8:B8"/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&amp;L&amp;"Arial,Normálne"&amp;12Činnosť STD pre projekt D3 Kysucké Nové Mesto - Oščadnica&amp;RTabuľka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tab.č.1 "NASADENIE"</vt:lpstr>
      <vt:lpstr>tab.č.2 "VÝPOČET CENY"</vt:lpstr>
      <vt:lpstr>tab.č.3 "FAKTURAČNÉ ETAPY"</vt:lpstr>
      <vt:lpstr>'tab.č.1 "NASADENIE"'!Názvy_tlače</vt:lpstr>
      <vt:lpstr>'tab.č.2 "VÝPOČET CENY"'!Názvy_tlače</vt:lpstr>
      <vt:lpstr>'tab.č.1 "NASADENIE"'!Oblasť_tlače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Vytřísalová Kristína</cp:lastModifiedBy>
  <cp:lastPrinted>2026-01-27T08:17:03Z</cp:lastPrinted>
  <dcterms:created xsi:type="dcterms:W3CDTF">2014-06-18T14:22:39Z</dcterms:created>
  <dcterms:modified xsi:type="dcterms:W3CDTF">2026-01-27T08:17:19Z</dcterms:modified>
</cp:coreProperties>
</file>